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FF0E742-0DFE-4B2D-970C-B493FCCE8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 (old)" sheetId="4" r:id="rId3"/>
    <sheet name="Q_fit" sheetId="3" r:id="rId4"/>
    <sheet name="C" sheetId="2" r:id="rId5"/>
    <sheet name="Sheet1" sheetId="5" r:id="rId6"/>
  </sheets>
  <definedNames>
    <definedName name="solver_adj" localSheetId="2" hidden="1">'A (old)'!$E$11:$E$13</definedName>
    <definedName name="solver_adj" localSheetId="0" hidden="1">'Active 1'!$E$11:$E$13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(old)'!$E$14</definedName>
    <definedName name="solver_opt" localSheetId="0" hidden="1">'Active 1'!$E$14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19" i="1" l="1"/>
  <c r="F819" i="1" s="1"/>
  <c r="Q819" i="1"/>
  <c r="E820" i="1"/>
  <c r="F820" i="1" s="1"/>
  <c r="Q820" i="1"/>
  <c r="E816" i="1"/>
  <c r="F816" i="1" s="1"/>
  <c r="Q816" i="1"/>
  <c r="E817" i="1"/>
  <c r="F817" i="1" s="1"/>
  <c r="Q817" i="1"/>
  <c r="E818" i="1"/>
  <c r="F818" i="1" s="1"/>
  <c r="Q818" i="1"/>
  <c r="W18" i="1"/>
  <c r="W19" i="1" s="1"/>
  <c r="X19" i="1" s="1"/>
  <c r="X17" i="1"/>
  <c r="W17" i="1"/>
  <c r="F4" i="1"/>
  <c r="E815" i="1"/>
  <c r="F815" i="1" s="1"/>
  <c r="Q815" i="1"/>
  <c r="E812" i="1"/>
  <c r="F812" i="1" s="1"/>
  <c r="Q812" i="1"/>
  <c r="E808" i="1"/>
  <c r="F808" i="1" s="1"/>
  <c r="G808" i="1" s="1"/>
  <c r="K808" i="1" s="1"/>
  <c r="Q808" i="1"/>
  <c r="E809" i="1"/>
  <c r="F809" i="1" s="1"/>
  <c r="Q809" i="1"/>
  <c r="E810" i="1"/>
  <c r="F810" i="1" s="1"/>
  <c r="Q810" i="1"/>
  <c r="E811" i="1"/>
  <c r="F811" i="1" s="1"/>
  <c r="Q811" i="1"/>
  <c r="E813" i="1"/>
  <c r="F813" i="1" s="1"/>
  <c r="Q813" i="1"/>
  <c r="E814" i="1"/>
  <c r="F814" i="1" s="1"/>
  <c r="Q814" i="1"/>
  <c r="E794" i="1"/>
  <c r="F794" i="1" s="1"/>
  <c r="G794" i="1" s="1"/>
  <c r="K794" i="1" s="1"/>
  <c r="Q794" i="1"/>
  <c r="E798" i="1"/>
  <c r="F798" i="1" s="1"/>
  <c r="G798" i="1" s="1"/>
  <c r="K798" i="1" s="1"/>
  <c r="Q798" i="1"/>
  <c r="E799" i="1"/>
  <c r="F799" i="1" s="1"/>
  <c r="G799" i="1" s="1"/>
  <c r="K799" i="1" s="1"/>
  <c r="Q799" i="1"/>
  <c r="E802" i="1"/>
  <c r="F802" i="1" s="1"/>
  <c r="G802" i="1" s="1"/>
  <c r="K802" i="1" s="1"/>
  <c r="Q802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E806" i="1"/>
  <c r="F806" i="1" s="1"/>
  <c r="Q806" i="1"/>
  <c r="E807" i="1"/>
  <c r="F807" i="1" s="1"/>
  <c r="G807" i="1" s="1"/>
  <c r="K807" i="1" s="1"/>
  <c r="Q807" i="1"/>
  <c r="E791" i="1"/>
  <c r="F791" i="1" s="1"/>
  <c r="E792" i="1"/>
  <c r="F792" i="1" s="1"/>
  <c r="G792" i="1" s="1"/>
  <c r="K792" i="1" s="1"/>
  <c r="E793" i="1"/>
  <c r="F793" i="1" s="1"/>
  <c r="E795" i="1"/>
  <c r="F795" i="1" s="1"/>
  <c r="G795" i="1" s="1"/>
  <c r="K795" i="1" s="1"/>
  <c r="E796" i="1"/>
  <c r="F796" i="1" s="1"/>
  <c r="G796" i="1" s="1"/>
  <c r="K796" i="1" s="1"/>
  <c r="E797" i="1"/>
  <c r="F797" i="1" s="1"/>
  <c r="G797" i="1" s="1"/>
  <c r="K797" i="1" s="1"/>
  <c r="E800" i="1"/>
  <c r="F800" i="1" s="1"/>
  <c r="G800" i="1" s="1"/>
  <c r="K800" i="1" s="1"/>
  <c r="E801" i="1"/>
  <c r="F801" i="1" s="1"/>
  <c r="G801" i="1" s="1"/>
  <c r="K801" i="1" s="1"/>
  <c r="E774" i="1"/>
  <c r="F774" i="1" s="1"/>
  <c r="G774" i="1" s="1"/>
  <c r="J774" i="1" s="1"/>
  <c r="E775" i="1"/>
  <c r="F775" i="1" s="1"/>
  <c r="G775" i="1" s="1"/>
  <c r="J775" i="1" s="1"/>
  <c r="E776" i="1"/>
  <c r="F776" i="1" s="1"/>
  <c r="G776" i="1" s="1"/>
  <c r="J776" i="1" s="1"/>
  <c r="E777" i="1"/>
  <c r="F777" i="1" s="1"/>
  <c r="G777" i="1" s="1"/>
  <c r="K777" i="1" s="1"/>
  <c r="E778" i="1"/>
  <c r="F778" i="1" s="1"/>
  <c r="E779" i="1"/>
  <c r="F779" i="1" s="1"/>
  <c r="G779" i="1" s="1"/>
  <c r="K779" i="1" s="1"/>
  <c r="E780" i="1"/>
  <c r="F780" i="1" s="1"/>
  <c r="G780" i="1" s="1"/>
  <c r="K780" i="1" s="1"/>
  <c r="E781" i="1"/>
  <c r="F781" i="1" s="1"/>
  <c r="G781" i="1" s="1"/>
  <c r="K781" i="1" s="1"/>
  <c r="E782" i="1"/>
  <c r="F782" i="1" s="1"/>
  <c r="G782" i="1" s="1"/>
  <c r="E783" i="1"/>
  <c r="F783" i="1" s="1"/>
  <c r="G783" i="1" s="1"/>
  <c r="E784" i="1"/>
  <c r="F784" i="1" s="1"/>
  <c r="G784" i="1" s="1"/>
  <c r="E785" i="1"/>
  <c r="F785" i="1" s="1"/>
  <c r="G785" i="1" s="1"/>
  <c r="K785" i="1" s="1"/>
  <c r="E786" i="1"/>
  <c r="F786" i="1" s="1"/>
  <c r="G786" i="1" s="1"/>
  <c r="K786" i="1" s="1"/>
  <c r="E787" i="1"/>
  <c r="F787" i="1" s="1"/>
  <c r="G787" i="1" s="1"/>
  <c r="E788" i="1"/>
  <c r="F788" i="1" s="1"/>
  <c r="G788" i="1" s="1"/>
  <c r="K788" i="1" s="1"/>
  <c r="E789" i="1"/>
  <c r="F789" i="1" s="1"/>
  <c r="G789" i="1" s="1"/>
  <c r="K789" i="1" s="1"/>
  <c r="E790" i="1"/>
  <c r="F790" i="1" s="1"/>
  <c r="G790" i="1" s="1"/>
  <c r="D9" i="1"/>
  <c r="C9" i="1"/>
  <c r="Q791" i="1"/>
  <c r="Q792" i="1"/>
  <c r="Q793" i="1"/>
  <c r="Q795" i="1"/>
  <c r="Q796" i="1"/>
  <c r="Q797" i="1"/>
  <c r="Q800" i="1"/>
  <c r="Q801" i="1"/>
  <c r="E770" i="1"/>
  <c r="F770" i="1" s="1"/>
  <c r="G770" i="1" s="1"/>
  <c r="K770" i="1" s="1"/>
  <c r="E771" i="1"/>
  <c r="F771" i="1" s="1"/>
  <c r="G771" i="1" s="1"/>
  <c r="K771" i="1" s="1"/>
  <c r="E772" i="1"/>
  <c r="F772" i="1" s="1"/>
  <c r="G772" i="1" s="1"/>
  <c r="E773" i="1"/>
  <c r="F773" i="1" s="1"/>
  <c r="G773" i="1" s="1"/>
  <c r="K773" i="1" s="1"/>
  <c r="D11" i="1"/>
  <c r="D12" i="1"/>
  <c r="Q786" i="1"/>
  <c r="Q788" i="1"/>
  <c r="Q789" i="1"/>
  <c r="Q783" i="1"/>
  <c r="Q779" i="1"/>
  <c r="Q780" i="1"/>
  <c r="Q782" i="1"/>
  <c r="Q784" i="1"/>
  <c r="Q787" i="1"/>
  <c r="Q790" i="1"/>
  <c r="Q785" i="1"/>
  <c r="Q781" i="1"/>
  <c r="E725" i="1"/>
  <c r="F725" i="1" s="1"/>
  <c r="E726" i="1"/>
  <c r="F726" i="1" s="1"/>
  <c r="G726" i="1" s="1"/>
  <c r="K726" i="1" s="1"/>
  <c r="E727" i="1"/>
  <c r="F727" i="1" s="1"/>
  <c r="G727" i="1" s="1"/>
  <c r="E728" i="1"/>
  <c r="F728" i="1" s="1"/>
  <c r="G728" i="1" s="1"/>
  <c r="K728" i="1" s="1"/>
  <c r="E729" i="1"/>
  <c r="F729" i="1" s="1"/>
  <c r="E730" i="1"/>
  <c r="F730" i="1" s="1"/>
  <c r="G730" i="1" s="1"/>
  <c r="E731" i="1"/>
  <c r="F731" i="1" s="1"/>
  <c r="G731" i="1" s="1"/>
  <c r="K731" i="1" s="1"/>
  <c r="E732" i="1"/>
  <c r="F732" i="1" s="1"/>
  <c r="G732" i="1" s="1"/>
  <c r="E733" i="1"/>
  <c r="F733" i="1" s="1"/>
  <c r="G733" i="1" s="1"/>
  <c r="K733" i="1" s="1"/>
  <c r="E734" i="1"/>
  <c r="F734" i="1" s="1"/>
  <c r="G734" i="1" s="1"/>
  <c r="K734" i="1" s="1"/>
  <c r="E735" i="1"/>
  <c r="F735" i="1" s="1"/>
  <c r="G735" i="1" s="1"/>
  <c r="E736" i="1"/>
  <c r="F736" i="1" s="1"/>
  <c r="G736" i="1" s="1"/>
  <c r="K736" i="1" s="1"/>
  <c r="E737" i="1"/>
  <c r="F737" i="1" s="1"/>
  <c r="G737" i="1" s="1"/>
  <c r="I737" i="1" s="1"/>
  <c r="E738" i="1"/>
  <c r="F738" i="1" s="1"/>
  <c r="G738" i="1" s="1"/>
  <c r="K738" i="1" s="1"/>
  <c r="E739" i="1"/>
  <c r="F739" i="1" s="1"/>
  <c r="G739" i="1" s="1"/>
  <c r="K739" i="1" s="1"/>
  <c r="E740" i="1"/>
  <c r="F740" i="1" s="1"/>
  <c r="G740" i="1" s="1"/>
  <c r="E741" i="1"/>
  <c r="F741" i="1" s="1"/>
  <c r="G741" i="1" s="1"/>
  <c r="K741" i="1" s="1"/>
  <c r="E742" i="1"/>
  <c r="F742" i="1" s="1"/>
  <c r="G742" i="1" s="1"/>
  <c r="J742" i="1" s="1"/>
  <c r="E743" i="1"/>
  <c r="F743" i="1" s="1"/>
  <c r="G743" i="1" s="1"/>
  <c r="J743" i="1" s="1"/>
  <c r="E744" i="1"/>
  <c r="F744" i="1" s="1"/>
  <c r="G744" i="1" s="1"/>
  <c r="J744" i="1" s="1"/>
  <c r="E745" i="1"/>
  <c r="F745" i="1" s="1"/>
  <c r="G745" i="1" s="1"/>
  <c r="K745" i="1" s="1"/>
  <c r="E746" i="1"/>
  <c r="F746" i="1" s="1"/>
  <c r="E747" i="1"/>
  <c r="F747" i="1" s="1"/>
  <c r="G747" i="1" s="1"/>
  <c r="K747" i="1" s="1"/>
  <c r="E748" i="1"/>
  <c r="F748" i="1" s="1"/>
  <c r="G748" i="1" s="1"/>
  <c r="K748" i="1" s="1"/>
  <c r="E749" i="1"/>
  <c r="F749" i="1" s="1"/>
  <c r="G749" i="1" s="1"/>
  <c r="J749" i="1" s="1"/>
  <c r="E750" i="1"/>
  <c r="F750" i="1" s="1"/>
  <c r="G750" i="1" s="1"/>
  <c r="E751" i="1"/>
  <c r="F751" i="1" s="1"/>
  <c r="G751" i="1" s="1"/>
  <c r="K751" i="1" s="1"/>
  <c r="E752" i="1"/>
  <c r="F752" i="1" s="1"/>
  <c r="E753" i="1"/>
  <c r="F753" i="1" s="1"/>
  <c r="G753" i="1" s="1"/>
  <c r="K753" i="1" s="1"/>
  <c r="E754" i="1"/>
  <c r="F754" i="1" s="1"/>
  <c r="G754" i="1" s="1"/>
  <c r="K754" i="1" s="1"/>
  <c r="E755" i="1"/>
  <c r="F755" i="1" s="1"/>
  <c r="G755" i="1" s="1"/>
  <c r="K755" i="1" s="1"/>
  <c r="E756" i="1"/>
  <c r="F756" i="1" s="1"/>
  <c r="E757" i="1"/>
  <c r="F757" i="1" s="1"/>
  <c r="G757" i="1" s="1"/>
  <c r="K757" i="1" s="1"/>
  <c r="E758" i="1"/>
  <c r="F758" i="1" s="1"/>
  <c r="E759" i="1"/>
  <c r="F759" i="1" s="1"/>
  <c r="G759" i="1" s="1"/>
  <c r="K759" i="1" s="1"/>
  <c r="E760" i="1"/>
  <c r="F760" i="1" s="1"/>
  <c r="G760" i="1" s="1"/>
  <c r="K760" i="1" s="1"/>
  <c r="E761" i="1"/>
  <c r="F761" i="1" s="1"/>
  <c r="E762" i="1"/>
  <c r="F762" i="1" s="1"/>
  <c r="G762" i="1" s="1"/>
  <c r="E763" i="1"/>
  <c r="F763" i="1" s="1"/>
  <c r="G763" i="1" s="1"/>
  <c r="E764" i="1"/>
  <c r="F764" i="1" s="1"/>
  <c r="G764" i="1" s="1"/>
  <c r="E765" i="1"/>
  <c r="F765" i="1" s="1"/>
  <c r="G765" i="1" s="1"/>
  <c r="E766" i="1"/>
  <c r="F766" i="1" s="1"/>
  <c r="E767" i="1"/>
  <c r="F767" i="1" s="1"/>
  <c r="G767" i="1" s="1"/>
  <c r="J767" i="1" s="1"/>
  <c r="E768" i="1"/>
  <c r="F768" i="1" s="1"/>
  <c r="G768" i="1" s="1"/>
  <c r="K768" i="1" s="1"/>
  <c r="E769" i="1"/>
  <c r="F769" i="1" s="1"/>
  <c r="G769" i="1" s="1"/>
  <c r="E172" i="1"/>
  <c r="F172" i="1" s="1"/>
  <c r="G172" i="1" s="1"/>
  <c r="I172" i="1" s="1"/>
  <c r="E161" i="1"/>
  <c r="F161" i="1" s="1"/>
  <c r="G161" i="1" s="1"/>
  <c r="I161" i="1" s="1"/>
  <c r="E165" i="1"/>
  <c r="F165" i="1" s="1"/>
  <c r="G165" i="1" s="1"/>
  <c r="I165" i="1" s="1"/>
  <c r="E166" i="1"/>
  <c r="F166" i="1" s="1"/>
  <c r="G166" i="1" s="1"/>
  <c r="I166" i="1" s="1"/>
  <c r="E171" i="1"/>
  <c r="F171" i="1" s="1"/>
  <c r="G171" i="1" s="1"/>
  <c r="I171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8" i="1"/>
  <c r="F178" i="1" s="1"/>
  <c r="G178" i="1" s="1"/>
  <c r="I178" i="1" s="1"/>
  <c r="E179" i="1"/>
  <c r="F179" i="1" s="1"/>
  <c r="G179" i="1" s="1"/>
  <c r="I179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E191" i="1"/>
  <c r="F191" i="1" s="1"/>
  <c r="G191" i="1" s="1"/>
  <c r="I191" i="1" s="1"/>
  <c r="E194" i="1"/>
  <c r="F194" i="1" s="1"/>
  <c r="G194" i="1" s="1"/>
  <c r="I194" i="1" s="1"/>
  <c r="E195" i="1"/>
  <c r="F195" i="1" s="1"/>
  <c r="G195" i="1" s="1"/>
  <c r="I195" i="1" s="1"/>
  <c r="E197" i="1"/>
  <c r="F197" i="1"/>
  <c r="G197" i="1" s="1"/>
  <c r="I197" i="1" s="1"/>
  <c r="E198" i="1"/>
  <c r="F198" i="1" s="1"/>
  <c r="G198" i="1" s="1"/>
  <c r="I198" i="1" s="1"/>
  <c r="E200" i="1"/>
  <c r="F200" i="1" s="1"/>
  <c r="G200" i="1" s="1"/>
  <c r="I200" i="1" s="1"/>
  <c r="E204" i="1"/>
  <c r="F204" i="1" s="1"/>
  <c r="G204" i="1" s="1"/>
  <c r="I204" i="1" s="1"/>
  <c r="E321" i="1"/>
  <c r="F321" i="1" s="1"/>
  <c r="E152" i="1"/>
  <c r="F152" i="1" s="1"/>
  <c r="G152" i="1" s="1"/>
  <c r="H152" i="1" s="1"/>
  <c r="E154" i="1"/>
  <c r="F154" i="1" s="1"/>
  <c r="G154" i="1" s="1"/>
  <c r="H154" i="1" s="1"/>
  <c r="E155" i="1"/>
  <c r="F155" i="1" s="1"/>
  <c r="G155" i="1" s="1"/>
  <c r="H155" i="1" s="1"/>
  <c r="E157" i="1"/>
  <c r="F157" i="1" s="1"/>
  <c r="G157" i="1" s="1"/>
  <c r="H157" i="1" s="1"/>
  <c r="E158" i="1"/>
  <c r="F158" i="1" s="1"/>
  <c r="G158" i="1" s="1"/>
  <c r="H158" i="1" s="1"/>
  <c r="E181" i="1"/>
  <c r="F181" i="1" s="1"/>
  <c r="G181" i="1" s="1"/>
  <c r="J181" i="1" s="1"/>
  <c r="E189" i="1"/>
  <c r="F189" i="1" s="1"/>
  <c r="G189" i="1" s="1"/>
  <c r="H189" i="1" s="1"/>
  <c r="E190" i="1"/>
  <c r="F190" i="1" s="1"/>
  <c r="G190" i="1" s="1"/>
  <c r="H190" i="1" s="1"/>
  <c r="E196" i="1"/>
  <c r="F196" i="1" s="1"/>
  <c r="G196" i="1" s="1"/>
  <c r="H196" i="1" s="1"/>
  <c r="E205" i="1"/>
  <c r="F205" i="1" s="1"/>
  <c r="G205" i="1" s="1"/>
  <c r="H205" i="1" s="1"/>
  <c r="E206" i="1"/>
  <c r="F206" i="1" s="1"/>
  <c r="G206" i="1" s="1"/>
  <c r="J206" i="1" s="1"/>
  <c r="E686" i="1"/>
  <c r="F686" i="1" s="1"/>
  <c r="G686" i="1" s="1"/>
  <c r="K686" i="1" s="1"/>
  <c r="E678" i="1"/>
  <c r="F678" i="1" s="1"/>
  <c r="G678" i="1" s="1"/>
  <c r="K678" i="1" s="1"/>
  <c r="E706" i="1"/>
  <c r="F706" i="1" s="1"/>
  <c r="G706" i="1" s="1"/>
  <c r="K706" i="1" s="1"/>
  <c r="E707" i="1"/>
  <c r="F707" i="1" s="1"/>
  <c r="G707" i="1" s="1"/>
  <c r="K707" i="1" s="1"/>
  <c r="E708" i="1"/>
  <c r="F708" i="1" s="1"/>
  <c r="E709" i="1"/>
  <c r="F709" i="1" s="1"/>
  <c r="G709" i="1" s="1"/>
  <c r="K709" i="1" s="1"/>
  <c r="E710" i="1"/>
  <c r="F710" i="1" s="1"/>
  <c r="G710" i="1" s="1"/>
  <c r="K710" i="1" s="1"/>
  <c r="E712" i="1"/>
  <c r="F712" i="1" s="1"/>
  <c r="G712" i="1" s="1"/>
  <c r="K712" i="1" s="1"/>
  <c r="E680" i="1"/>
  <c r="E715" i="1"/>
  <c r="F715" i="1" s="1"/>
  <c r="G715" i="1" s="1"/>
  <c r="K715" i="1" s="1"/>
  <c r="E723" i="1"/>
  <c r="F723" i="1" s="1"/>
  <c r="G723" i="1" s="1"/>
  <c r="K723" i="1" s="1"/>
  <c r="E412" i="1"/>
  <c r="F412" i="1" s="1"/>
  <c r="G412" i="1" s="1"/>
  <c r="E132" i="1"/>
  <c r="F132" i="1" s="1"/>
  <c r="G132" i="1" s="1"/>
  <c r="E144" i="1"/>
  <c r="F144" i="1" s="1"/>
  <c r="G144" i="1" s="1"/>
  <c r="I144" i="1" s="1"/>
  <c r="E125" i="1"/>
  <c r="F125" i="1" s="1"/>
  <c r="G125" i="1" s="1"/>
  <c r="E126" i="1"/>
  <c r="F126" i="1" s="1"/>
  <c r="G126" i="1" s="1"/>
  <c r="H126" i="1" s="1"/>
  <c r="E127" i="1"/>
  <c r="F127" i="1" s="1"/>
  <c r="E129" i="1"/>
  <c r="F129" i="1" s="1"/>
  <c r="G129" i="1" s="1"/>
  <c r="E131" i="1"/>
  <c r="F131" i="1" s="1"/>
  <c r="G131" i="1" s="1"/>
  <c r="E134" i="1"/>
  <c r="F134" i="1" s="1"/>
  <c r="G134" i="1" s="1"/>
  <c r="E135" i="1"/>
  <c r="F135" i="1" s="1"/>
  <c r="G135" i="1" s="1"/>
  <c r="E137" i="1"/>
  <c r="F137" i="1" s="1"/>
  <c r="G137" i="1" s="1"/>
  <c r="H137" i="1" s="1"/>
  <c r="E138" i="1"/>
  <c r="F138" i="1" s="1"/>
  <c r="G138" i="1" s="1"/>
  <c r="E140" i="1"/>
  <c r="F140" i="1" s="1"/>
  <c r="G140" i="1" s="1"/>
  <c r="H140" i="1" s="1"/>
  <c r="E141" i="1"/>
  <c r="F141" i="1" s="1"/>
  <c r="G141" i="1" s="1"/>
  <c r="H141" i="1" s="1"/>
  <c r="E143" i="1"/>
  <c r="F143" i="1" s="1"/>
  <c r="G143" i="1" s="1"/>
  <c r="E145" i="1"/>
  <c r="F145" i="1" s="1"/>
  <c r="G145" i="1" s="1"/>
  <c r="E146" i="1"/>
  <c r="F146" i="1" s="1"/>
  <c r="G146" i="1" s="1"/>
  <c r="E147" i="1"/>
  <c r="F147" i="1" s="1"/>
  <c r="G147" i="1" s="1"/>
  <c r="H147" i="1" s="1"/>
  <c r="E149" i="1"/>
  <c r="F149" i="1" s="1"/>
  <c r="G149" i="1" s="1"/>
  <c r="H149" i="1" s="1"/>
  <c r="E151" i="1"/>
  <c r="F151" i="1" s="1"/>
  <c r="G151" i="1" s="1"/>
  <c r="E163" i="1"/>
  <c r="F163" i="1" s="1"/>
  <c r="G163" i="1" s="1"/>
  <c r="H163" i="1" s="1"/>
  <c r="E167" i="1"/>
  <c r="F167" i="1" s="1"/>
  <c r="E180" i="1"/>
  <c r="F180" i="1" s="1"/>
  <c r="G180" i="1" s="1"/>
  <c r="E279" i="1"/>
  <c r="F279" i="1" s="1"/>
  <c r="G279" i="1" s="1"/>
  <c r="E287" i="1"/>
  <c r="F287" i="1" s="1"/>
  <c r="G287" i="1" s="1"/>
  <c r="J287" i="1" s="1"/>
  <c r="E305" i="1"/>
  <c r="F305" i="1" s="1"/>
  <c r="G305" i="1" s="1"/>
  <c r="E307" i="1"/>
  <c r="F307" i="1" s="1"/>
  <c r="E308" i="1"/>
  <c r="F308" i="1" s="1"/>
  <c r="G308" i="1" s="1"/>
  <c r="E128" i="1"/>
  <c r="F128" i="1" s="1"/>
  <c r="G128" i="1" s="1"/>
  <c r="H128" i="1" s="1"/>
  <c r="E130" i="1"/>
  <c r="F130" i="1" s="1"/>
  <c r="E133" i="1"/>
  <c r="F133" i="1" s="1"/>
  <c r="G133" i="1" s="1"/>
  <c r="H133" i="1" s="1"/>
  <c r="E136" i="1"/>
  <c r="F136" i="1" s="1"/>
  <c r="G136" i="1" s="1"/>
  <c r="H136" i="1" s="1"/>
  <c r="E139" i="1"/>
  <c r="F139" i="1" s="1"/>
  <c r="G139" i="1" s="1"/>
  <c r="H139" i="1" s="1"/>
  <c r="E150" i="1"/>
  <c r="F150" i="1" s="1"/>
  <c r="G150" i="1" s="1"/>
  <c r="H150" i="1" s="1"/>
  <c r="E396" i="1"/>
  <c r="F396" i="1" s="1"/>
  <c r="G396" i="1" s="1"/>
  <c r="E153" i="1"/>
  <c r="F153" i="1" s="1"/>
  <c r="G153" i="1" s="1"/>
  <c r="E159" i="1"/>
  <c r="F159" i="1" s="1"/>
  <c r="E162" i="1"/>
  <c r="F162" i="1" s="1"/>
  <c r="G162" i="1" s="1"/>
  <c r="H162" i="1" s="1"/>
  <c r="E654" i="1"/>
  <c r="F654" i="1" s="1"/>
  <c r="G654" i="1" s="1"/>
  <c r="E672" i="1"/>
  <c r="F672" i="1" s="1"/>
  <c r="G672" i="1" s="1"/>
  <c r="E677" i="1"/>
  <c r="F677" i="1" s="1"/>
  <c r="G677" i="1" s="1"/>
  <c r="E675" i="1"/>
  <c r="F675" i="1" s="1"/>
  <c r="G675" i="1" s="1"/>
  <c r="J675" i="1" s="1"/>
  <c r="E679" i="1"/>
  <c r="F679" i="1" s="1"/>
  <c r="G679" i="1" s="1"/>
  <c r="K679" i="1" s="1"/>
  <c r="E683" i="1"/>
  <c r="F683" i="1" s="1"/>
  <c r="G683" i="1" s="1"/>
  <c r="J683" i="1" s="1"/>
  <c r="E684" i="1"/>
  <c r="F684" i="1" s="1"/>
  <c r="G684" i="1" s="1"/>
  <c r="E685" i="1"/>
  <c r="F685" i="1" s="1"/>
  <c r="G685" i="1" s="1"/>
  <c r="J685" i="1" s="1"/>
  <c r="E687" i="1"/>
  <c r="F687" i="1" s="1"/>
  <c r="G687" i="1" s="1"/>
  <c r="E690" i="1"/>
  <c r="F690" i="1" s="1"/>
  <c r="G690" i="1" s="1"/>
  <c r="E691" i="1"/>
  <c r="F691" i="1" s="1"/>
  <c r="G691" i="1" s="1"/>
  <c r="E696" i="1"/>
  <c r="F696" i="1" s="1"/>
  <c r="G696" i="1" s="1"/>
  <c r="J696" i="1" s="1"/>
  <c r="E700" i="1"/>
  <c r="F700" i="1" s="1"/>
  <c r="G700" i="1" s="1"/>
  <c r="J700" i="1" s="1"/>
  <c r="E716" i="1"/>
  <c r="F716" i="1" s="1"/>
  <c r="G716" i="1" s="1"/>
  <c r="E719" i="1"/>
  <c r="F719" i="1" s="1"/>
  <c r="G719" i="1" s="1"/>
  <c r="J719" i="1" s="1"/>
  <c r="E689" i="1"/>
  <c r="F689" i="1" s="1"/>
  <c r="G689" i="1" s="1"/>
  <c r="J689" i="1" s="1"/>
  <c r="E203" i="1"/>
  <c r="F203" i="1" s="1"/>
  <c r="G203" i="1" s="1"/>
  <c r="E156" i="1"/>
  <c r="F156" i="1" s="1"/>
  <c r="G156" i="1" s="1"/>
  <c r="E177" i="1"/>
  <c r="F177" i="1" s="1"/>
  <c r="G177" i="1" s="1"/>
  <c r="E186" i="1"/>
  <c r="F186" i="1" s="1"/>
  <c r="G186" i="1" s="1"/>
  <c r="I186" i="1" s="1"/>
  <c r="E209" i="1"/>
  <c r="F209" i="1" s="1"/>
  <c r="G209" i="1" s="1"/>
  <c r="E216" i="1"/>
  <c r="F216" i="1" s="1"/>
  <c r="G216" i="1" s="1"/>
  <c r="I216" i="1" s="1"/>
  <c r="E225" i="1"/>
  <c r="F225" i="1" s="1"/>
  <c r="G225" i="1" s="1"/>
  <c r="E239" i="1"/>
  <c r="F239" i="1" s="1"/>
  <c r="E250" i="1"/>
  <c r="F250" i="1" s="1"/>
  <c r="G250" i="1" s="1"/>
  <c r="E278" i="1"/>
  <c r="F278" i="1" s="1"/>
  <c r="G278" i="1" s="1"/>
  <c r="E303" i="1"/>
  <c r="F303" i="1" s="1"/>
  <c r="G303" i="1" s="1"/>
  <c r="E327" i="1"/>
  <c r="F327" i="1" s="1"/>
  <c r="G327" i="1" s="1"/>
  <c r="I327" i="1" s="1"/>
  <c r="E342" i="1"/>
  <c r="F342" i="1" s="1"/>
  <c r="G342" i="1" s="1"/>
  <c r="E233" i="1"/>
  <c r="F233" i="1" s="1"/>
  <c r="G233" i="1" s="1"/>
  <c r="E234" i="1"/>
  <c r="F234" i="1" s="1"/>
  <c r="G234" i="1" s="1"/>
  <c r="E213" i="1"/>
  <c r="F213" i="1" s="1"/>
  <c r="G213" i="1" s="1"/>
  <c r="E699" i="1"/>
  <c r="F699" i="1" s="1"/>
  <c r="G699" i="1" s="1"/>
  <c r="I699" i="1" s="1"/>
  <c r="E711" i="1"/>
  <c r="F711" i="1" s="1"/>
  <c r="G711" i="1" s="1"/>
  <c r="I711" i="1" s="1"/>
  <c r="E682" i="1"/>
  <c r="F682" i="1" s="1"/>
  <c r="G682" i="1" s="1"/>
  <c r="E698" i="1"/>
  <c r="F698" i="1" s="1"/>
  <c r="G698" i="1" s="1"/>
  <c r="K698" i="1" s="1"/>
  <c r="E701" i="1"/>
  <c r="E296" i="1"/>
  <c r="F296" i="1" s="1"/>
  <c r="G296" i="1" s="1"/>
  <c r="E300" i="1"/>
  <c r="F300" i="1" s="1"/>
  <c r="G300" i="1" s="1"/>
  <c r="E306" i="1"/>
  <c r="F306" i="1" s="1"/>
  <c r="G306" i="1" s="1"/>
  <c r="I306" i="1" s="1"/>
  <c r="E309" i="1"/>
  <c r="F309" i="1" s="1"/>
  <c r="G309" i="1" s="1"/>
  <c r="E311" i="1"/>
  <c r="F311" i="1" s="1"/>
  <c r="G311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22" i="1"/>
  <c r="F322" i="1" s="1"/>
  <c r="G322" i="1" s="1"/>
  <c r="E324" i="1"/>
  <c r="F324" i="1" s="1"/>
  <c r="G324" i="1" s="1"/>
  <c r="E325" i="1"/>
  <c r="F325" i="1" s="1"/>
  <c r="G325" i="1" s="1"/>
  <c r="I325" i="1" s="1"/>
  <c r="E326" i="1"/>
  <c r="F326" i="1" s="1"/>
  <c r="E329" i="1"/>
  <c r="F329" i="1" s="1"/>
  <c r="G329" i="1" s="1"/>
  <c r="E330" i="1"/>
  <c r="F330" i="1" s="1"/>
  <c r="G330" i="1" s="1"/>
  <c r="E339" i="1"/>
  <c r="F339" i="1" s="1"/>
  <c r="E341" i="1"/>
  <c r="F341" i="1" s="1"/>
  <c r="G341" i="1" s="1"/>
  <c r="I341" i="1" s="1"/>
  <c r="E343" i="1"/>
  <c r="E344" i="1"/>
  <c r="F344" i="1" s="1"/>
  <c r="G344" i="1" s="1"/>
  <c r="E353" i="1"/>
  <c r="F353" i="1" s="1"/>
  <c r="G353" i="1" s="1"/>
  <c r="I353" i="1" s="1"/>
  <c r="E356" i="1"/>
  <c r="F356" i="1" s="1"/>
  <c r="G356" i="1" s="1"/>
  <c r="E357" i="1"/>
  <c r="F357" i="1" s="1"/>
  <c r="G357" i="1" s="1"/>
  <c r="E362" i="1"/>
  <c r="F362" i="1" s="1"/>
  <c r="G362" i="1" s="1"/>
  <c r="E372" i="1"/>
  <c r="E374" i="1"/>
  <c r="F374" i="1" s="1"/>
  <c r="G374" i="1" s="1"/>
  <c r="E375" i="1"/>
  <c r="F375" i="1" s="1"/>
  <c r="G375" i="1" s="1"/>
  <c r="E387" i="1"/>
  <c r="F387" i="1" s="1"/>
  <c r="G387" i="1" s="1"/>
  <c r="I387" i="1" s="1"/>
  <c r="E390" i="1"/>
  <c r="F390" i="1" s="1"/>
  <c r="G390" i="1" s="1"/>
  <c r="E397" i="1"/>
  <c r="F397" i="1" s="1"/>
  <c r="G397" i="1" s="1"/>
  <c r="I397" i="1" s="1"/>
  <c r="E398" i="1"/>
  <c r="F398" i="1" s="1"/>
  <c r="G398" i="1" s="1"/>
  <c r="E401" i="1"/>
  <c r="F401" i="1" s="1"/>
  <c r="G401" i="1" s="1"/>
  <c r="E403" i="1"/>
  <c r="F403" i="1" s="1"/>
  <c r="G403" i="1" s="1"/>
  <c r="I403" i="1" s="1"/>
  <c r="E413" i="1"/>
  <c r="F413" i="1" s="1"/>
  <c r="G413" i="1" s="1"/>
  <c r="I413" i="1" s="1"/>
  <c r="E414" i="1"/>
  <c r="F414" i="1" s="1"/>
  <c r="G414" i="1" s="1"/>
  <c r="E423" i="1"/>
  <c r="F423" i="1" s="1"/>
  <c r="G423" i="1" s="1"/>
  <c r="I423" i="1" s="1"/>
  <c r="E424" i="1"/>
  <c r="F424" i="1" s="1"/>
  <c r="G424" i="1" s="1"/>
  <c r="E427" i="1"/>
  <c r="F427" i="1" s="1"/>
  <c r="G427" i="1" s="1"/>
  <c r="E432" i="1"/>
  <c r="F432" i="1" s="1"/>
  <c r="G432" i="1" s="1"/>
  <c r="E435" i="1"/>
  <c r="F435" i="1" s="1"/>
  <c r="G435" i="1" s="1"/>
  <c r="I435" i="1" s="1"/>
  <c r="E437" i="1"/>
  <c r="F437" i="1" s="1"/>
  <c r="G437" i="1" s="1"/>
  <c r="E438" i="1"/>
  <c r="F438" i="1" s="1"/>
  <c r="G438" i="1" s="1"/>
  <c r="I438" i="1" s="1"/>
  <c r="E439" i="1"/>
  <c r="E449" i="1"/>
  <c r="F449" i="1" s="1"/>
  <c r="G449" i="1" s="1"/>
  <c r="I449" i="1" s="1"/>
  <c r="E451" i="1"/>
  <c r="F451" i="1" s="1"/>
  <c r="E452" i="1"/>
  <c r="F452" i="1" s="1"/>
  <c r="G452" i="1" s="1"/>
  <c r="E453" i="1"/>
  <c r="F453" i="1" s="1"/>
  <c r="G453" i="1" s="1"/>
  <c r="I453" i="1" s="1"/>
  <c r="E455" i="1"/>
  <c r="F455" i="1" s="1"/>
  <c r="G455" i="1" s="1"/>
  <c r="I455" i="1" s="1"/>
  <c r="E458" i="1"/>
  <c r="F458" i="1" s="1"/>
  <c r="E462" i="1"/>
  <c r="F462" i="1" s="1"/>
  <c r="G462" i="1" s="1"/>
  <c r="I462" i="1" s="1"/>
  <c r="E464" i="1"/>
  <c r="F464" i="1" s="1"/>
  <c r="G464" i="1" s="1"/>
  <c r="E465" i="1"/>
  <c r="F465" i="1" s="1"/>
  <c r="G465" i="1" s="1"/>
  <c r="E466" i="1"/>
  <c r="F466" i="1" s="1"/>
  <c r="G466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E472" i="1"/>
  <c r="F472" i="1" s="1"/>
  <c r="E476" i="1"/>
  <c r="F476" i="1" s="1"/>
  <c r="G476" i="1" s="1"/>
  <c r="E478" i="1"/>
  <c r="F478" i="1" s="1"/>
  <c r="G478" i="1" s="1"/>
  <c r="E480" i="1"/>
  <c r="F480" i="1" s="1"/>
  <c r="G480" i="1" s="1"/>
  <c r="E483" i="1"/>
  <c r="F483" i="1" s="1"/>
  <c r="G483" i="1" s="1"/>
  <c r="I483" i="1" s="1"/>
  <c r="E484" i="1"/>
  <c r="F484" i="1" s="1"/>
  <c r="G484" i="1" s="1"/>
  <c r="I484" i="1" s="1"/>
  <c r="E489" i="1"/>
  <c r="F489" i="1" s="1"/>
  <c r="G489" i="1" s="1"/>
  <c r="I489" i="1" s="1"/>
  <c r="E490" i="1"/>
  <c r="F490" i="1" s="1"/>
  <c r="E492" i="1"/>
  <c r="F492" i="1" s="1"/>
  <c r="G492" i="1" s="1"/>
  <c r="E495" i="1"/>
  <c r="F495" i="1" s="1"/>
  <c r="G495" i="1" s="1"/>
  <c r="E504" i="1"/>
  <c r="F504" i="1" s="1"/>
  <c r="G504" i="1" s="1"/>
  <c r="E507" i="1"/>
  <c r="F507" i="1" s="1"/>
  <c r="G507" i="1" s="1"/>
  <c r="I507" i="1" s="1"/>
  <c r="E511" i="1"/>
  <c r="F511" i="1" s="1"/>
  <c r="G511" i="1" s="1"/>
  <c r="E514" i="1"/>
  <c r="F514" i="1" s="1"/>
  <c r="G514" i="1" s="1"/>
  <c r="I514" i="1" s="1"/>
  <c r="E520" i="1"/>
  <c r="F520" i="1" s="1"/>
  <c r="G520" i="1" s="1"/>
  <c r="I520" i="1" s="1"/>
  <c r="E522" i="1"/>
  <c r="F522" i="1" s="1"/>
  <c r="G522" i="1" s="1"/>
  <c r="I522" i="1" s="1"/>
  <c r="E524" i="1"/>
  <c r="F524" i="1" s="1"/>
  <c r="G524" i="1" s="1"/>
  <c r="I524" i="1" s="1"/>
  <c r="E542" i="1"/>
  <c r="E533" i="1"/>
  <c r="F533" i="1" s="1"/>
  <c r="G533" i="1" s="1"/>
  <c r="E543" i="1"/>
  <c r="F543" i="1" s="1"/>
  <c r="E545" i="1"/>
  <c r="F545" i="1" s="1"/>
  <c r="G545" i="1" s="1"/>
  <c r="I545" i="1" s="1"/>
  <c r="E547" i="1"/>
  <c r="F547" i="1" s="1"/>
  <c r="G547" i="1" s="1"/>
  <c r="I547" i="1" s="1"/>
  <c r="E549" i="1"/>
  <c r="E550" i="1"/>
  <c r="F550" i="1" s="1"/>
  <c r="G550" i="1" s="1"/>
  <c r="I550" i="1" s="1"/>
  <c r="E552" i="1"/>
  <c r="F552" i="1" s="1"/>
  <c r="G552" i="1" s="1"/>
  <c r="E553" i="1"/>
  <c r="F553" i="1" s="1"/>
  <c r="G553" i="1" s="1"/>
  <c r="E559" i="1"/>
  <c r="F559" i="1" s="1"/>
  <c r="G559" i="1" s="1"/>
  <c r="E562" i="1"/>
  <c r="F562" i="1" s="1"/>
  <c r="G562" i="1" s="1"/>
  <c r="E564" i="1"/>
  <c r="F564" i="1" s="1"/>
  <c r="E566" i="1"/>
  <c r="F566" i="1" s="1"/>
  <c r="G566" i="1" s="1"/>
  <c r="I566" i="1" s="1"/>
  <c r="E572" i="1"/>
  <c r="F572" i="1" s="1"/>
  <c r="G572" i="1" s="1"/>
  <c r="E575" i="1"/>
  <c r="F575" i="1" s="1"/>
  <c r="G575" i="1" s="1"/>
  <c r="E578" i="1"/>
  <c r="F578" i="1" s="1"/>
  <c r="G578" i="1" s="1"/>
  <c r="E581" i="1"/>
  <c r="F581" i="1" s="1"/>
  <c r="G581" i="1" s="1"/>
  <c r="I581" i="1" s="1"/>
  <c r="E582" i="1"/>
  <c r="F582" i="1" s="1"/>
  <c r="G582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E586" i="1"/>
  <c r="F586" i="1" s="1"/>
  <c r="E592" i="1"/>
  <c r="F592" i="1" s="1"/>
  <c r="G592" i="1" s="1"/>
  <c r="E596" i="1"/>
  <c r="F596" i="1" s="1"/>
  <c r="G596" i="1" s="1"/>
  <c r="E602" i="1"/>
  <c r="F602" i="1" s="1"/>
  <c r="E603" i="1"/>
  <c r="F603" i="1" s="1"/>
  <c r="G603" i="1" s="1"/>
  <c r="E607" i="1"/>
  <c r="E610" i="1"/>
  <c r="F610" i="1" s="1"/>
  <c r="G610" i="1" s="1"/>
  <c r="I610" i="1" s="1"/>
  <c r="E612" i="1"/>
  <c r="F612" i="1" s="1"/>
  <c r="G612" i="1" s="1"/>
  <c r="I612" i="1" s="1"/>
  <c r="E619" i="1"/>
  <c r="F619" i="1" s="1"/>
  <c r="G619" i="1" s="1"/>
  <c r="E620" i="1"/>
  <c r="F620" i="1" s="1"/>
  <c r="G620" i="1" s="1"/>
  <c r="E625" i="1"/>
  <c r="F625" i="1" s="1"/>
  <c r="G625" i="1" s="1"/>
  <c r="E630" i="1"/>
  <c r="E407" i="5" s="1"/>
  <c r="E631" i="1"/>
  <c r="F631" i="1" s="1"/>
  <c r="G631" i="1" s="1"/>
  <c r="I631" i="1" s="1"/>
  <c r="E633" i="1"/>
  <c r="F633" i="1" s="1"/>
  <c r="E637" i="1"/>
  <c r="F637" i="1" s="1"/>
  <c r="E638" i="1"/>
  <c r="F638" i="1" s="1"/>
  <c r="E639" i="1"/>
  <c r="F639" i="1" s="1"/>
  <c r="G639" i="1" s="1"/>
  <c r="E642" i="1"/>
  <c r="F642" i="1" s="1"/>
  <c r="G642" i="1" s="1"/>
  <c r="I642" i="1" s="1"/>
  <c r="E643" i="1"/>
  <c r="F643" i="1" s="1"/>
  <c r="G643" i="1" s="1"/>
  <c r="E644" i="1"/>
  <c r="F644" i="1" s="1"/>
  <c r="G644" i="1" s="1"/>
  <c r="E645" i="1"/>
  <c r="F645" i="1" s="1"/>
  <c r="G645" i="1" s="1"/>
  <c r="E646" i="1"/>
  <c r="F646" i="1" s="1"/>
  <c r="G646" i="1" s="1"/>
  <c r="E647" i="1"/>
  <c r="E648" i="1"/>
  <c r="F648" i="1" s="1"/>
  <c r="G648" i="1" s="1"/>
  <c r="E649" i="1"/>
  <c r="F649" i="1" s="1"/>
  <c r="G649" i="1" s="1"/>
  <c r="I649" i="1" s="1"/>
  <c r="E650" i="1"/>
  <c r="F650" i="1" s="1"/>
  <c r="G650" i="1" s="1"/>
  <c r="E651" i="1"/>
  <c r="F651" i="1" s="1"/>
  <c r="G651" i="1" s="1"/>
  <c r="E652" i="1"/>
  <c r="F652" i="1" s="1"/>
  <c r="G652" i="1" s="1"/>
  <c r="I652" i="1" s="1"/>
  <c r="E655" i="1"/>
  <c r="E656" i="1"/>
  <c r="F656" i="1" s="1"/>
  <c r="E657" i="1"/>
  <c r="F657" i="1" s="1"/>
  <c r="G657" i="1" s="1"/>
  <c r="E658" i="1"/>
  <c r="F658" i="1" s="1"/>
  <c r="G658" i="1" s="1"/>
  <c r="E659" i="1"/>
  <c r="F659" i="1" s="1"/>
  <c r="G659" i="1" s="1"/>
  <c r="I659" i="1" s="1"/>
  <c r="E218" i="1"/>
  <c r="F218" i="1" s="1"/>
  <c r="G218" i="1" s="1"/>
  <c r="I218" i="1" s="1"/>
  <c r="E220" i="1"/>
  <c r="F220" i="1" s="1"/>
  <c r="G220" i="1" s="1"/>
  <c r="I220" i="1" s="1"/>
  <c r="E661" i="1"/>
  <c r="F661" i="1" s="1"/>
  <c r="G661" i="1" s="1"/>
  <c r="E693" i="1"/>
  <c r="F693" i="1" s="1"/>
  <c r="E697" i="1"/>
  <c r="F697" i="1" s="1"/>
  <c r="E703" i="1"/>
  <c r="F703" i="1" s="1"/>
  <c r="G703" i="1" s="1"/>
  <c r="I703" i="1" s="1"/>
  <c r="E705" i="1"/>
  <c r="F705" i="1"/>
  <c r="G705" i="1" s="1"/>
  <c r="I705" i="1" s="1"/>
  <c r="E721" i="1"/>
  <c r="F721" i="1" s="1"/>
  <c r="G721" i="1" s="1"/>
  <c r="I721" i="1" s="1"/>
  <c r="E722" i="1"/>
  <c r="F722" i="1" s="1"/>
  <c r="G722" i="1" s="1"/>
  <c r="K722" i="1" s="1"/>
  <c r="E576" i="1"/>
  <c r="F576" i="1" s="1"/>
  <c r="E160" i="1"/>
  <c r="F160" i="1" s="1"/>
  <c r="E164" i="1"/>
  <c r="F164" i="1" s="1"/>
  <c r="E168" i="1"/>
  <c r="F168" i="1" s="1"/>
  <c r="E169" i="1"/>
  <c r="F169" i="1" s="1"/>
  <c r="E170" i="1"/>
  <c r="F170" i="1" s="1"/>
  <c r="E193" i="1"/>
  <c r="F193" i="1" s="1"/>
  <c r="E246" i="1"/>
  <c r="F246" i="1" s="1"/>
  <c r="E359" i="1"/>
  <c r="F359" i="1" s="1"/>
  <c r="E456" i="1"/>
  <c r="F456" i="1" s="1"/>
  <c r="G456" i="1" s="1"/>
  <c r="E457" i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3" i="1"/>
  <c r="F463" i="1" s="1"/>
  <c r="G463" i="1" s="1"/>
  <c r="E467" i="1"/>
  <c r="F467" i="1" s="1"/>
  <c r="E471" i="1"/>
  <c r="F471" i="1" s="1"/>
  <c r="G471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7" i="1"/>
  <c r="F477" i="1" s="1"/>
  <c r="G477" i="1" s="1"/>
  <c r="I477" i="1" s="1"/>
  <c r="E479" i="1"/>
  <c r="F479" i="1" s="1"/>
  <c r="G479" i="1" s="1"/>
  <c r="I479" i="1" s="1"/>
  <c r="E481" i="1"/>
  <c r="F481" i="1" s="1"/>
  <c r="G481" i="1" s="1"/>
  <c r="E482" i="1"/>
  <c r="F482" i="1" s="1"/>
  <c r="G482" i="1" s="1"/>
  <c r="E485" i="1"/>
  <c r="F485" i="1" s="1"/>
  <c r="G485" i="1" s="1"/>
  <c r="E486" i="1"/>
  <c r="F486" i="1" s="1"/>
  <c r="G486" i="1" s="1"/>
  <c r="E487" i="1"/>
  <c r="F487" i="1" s="1"/>
  <c r="G487" i="1" s="1"/>
  <c r="I487" i="1" s="1"/>
  <c r="E488" i="1"/>
  <c r="F488" i="1" s="1"/>
  <c r="G488" i="1" s="1"/>
  <c r="I488" i="1" s="1"/>
  <c r="E491" i="1"/>
  <c r="F491" i="1" s="1"/>
  <c r="G491" i="1" s="1"/>
  <c r="E493" i="1"/>
  <c r="F493" i="1" s="1"/>
  <c r="G493" i="1" s="1"/>
  <c r="I493" i="1" s="1"/>
  <c r="E494" i="1"/>
  <c r="F494" i="1" s="1"/>
  <c r="G494" i="1" s="1"/>
  <c r="E496" i="1"/>
  <c r="F496" i="1" s="1"/>
  <c r="G496" i="1" s="1"/>
  <c r="E497" i="1"/>
  <c r="E498" i="1"/>
  <c r="F498" i="1" s="1"/>
  <c r="G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E503" i="1"/>
  <c r="F503" i="1" s="1"/>
  <c r="G503" i="1" s="1"/>
  <c r="E505" i="1"/>
  <c r="F505" i="1" s="1"/>
  <c r="G505" i="1" s="1"/>
  <c r="E506" i="1"/>
  <c r="F506" i="1" s="1"/>
  <c r="G506" i="1" s="1"/>
  <c r="I506" i="1" s="1"/>
  <c r="E508" i="1"/>
  <c r="F508" i="1" s="1"/>
  <c r="G508" i="1"/>
  <c r="I508" i="1" s="1"/>
  <c r="E509" i="1"/>
  <c r="F509" i="1" s="1"/>
  <c r="G509" i="1" s="1"/>
  <c r="E510" i="1"/>
  <c r="F510" i="1" s="1"/>
  <c r="G510" i="1" s="1"/>
  <c r="I510" i="1" s="1"/>
  <c r="E512" i="1"/>
  <c r="F512" i="1" s="1"/>
  <c r="G512" i="1" s="1"/>
  <c r="E513" i="1"/>
  <c r="F513" i="1" s="1"/>
  <c r="G513" i="1" s="1"/>
  <c r="I513" i="1" s="1"/>
  <c r="E515" i="1"/>
  <c r="F515" i="1" s="1"/>
  <c r="G515" i="1" s="1"/>
  <c r="I515" i="1" s="1"/>
  <c r="E516" i="1"/>
  <c r="F516" i="1" s="1"/>
  <c r="G516" i="1" s="1"/>
  <c r="E517" i="1"/>
  <c r="E518" i="1"/>
  <c r="F518" i="1" s="1"/>
  <c r="G518" i="1" s="1"/>
  <c r="I518" i="1" s="1"/>
  <c r="E519" i="1"/>
  <c r="F519" i="1" s="1"/>
  <c r="G519" i="1" s="1"/>
  <c r="E521" i="1"/>
  <c r="F521" i="1" s="1"/>
  <c r="G521" i="1" s="1"/>
  <c r="I521" i="1" s="1"/>
  <c r="E523" i="1"/>
  <c r="F523" i="1" s="1"/>
  <c r="G523" i="1" s="1"/>
  <c r="I523" i="1" s="1"/>
  <c r="E525" i="1"/>
  <c r="F525" i="1" s="1"/>
  <c r="G525" i="1" s="1"/>
  <c r="E526" i="1"/>
  <c r="F526" i="1" s="1"/>
  <c r="G526" i="1" s="1"/>
  <c r="E527" i="1"/>
  <c r="F527" i="1" s="1"/>
  <c r="G527" i="1" s="1"/>
  <c r="E528" i="1"/>
  <c r="F528" i="1" s="1"/>
  <c r="G528" i="1" s="1"/>
  <c r="E529" i="1"/>
  <c r="F529" i="1" s="1"/>
  <c r="G529" i="1" s="1"/>
  <c r="I529" i="1" s="1"/>
  <c r="E530" i="1"/>
  <c r="F530" i="1" s="1"/>
  <c r="G530" i="1" s="1"/>
  <c r="E531" i="1"/>
  <c r="F531" i="1" s="1"/>
  <c r="G531" i="1" s="1"/>
  <c r="I531" i="1" s="1"/>
  <c r="E532" i="1"/>
  <c r="F532" i="1" s="1"/>
  <c r="G532" i="1" s="1"/>
  <c r="I532" i="1" s="1"/>
  <c r="E534" i="1"/>
  <c r="F534" i="1" s="1"/>
  <c r="G534" i="1" s="1"/>
  <c r="E535" i="1"/>
  <c r="F535" i="1" s="1"/>
  <c r="G535" i="1" s="1"/>
  <c r="I535" i="1" s="1"/>
  <c r="E536" i="1"/>
  <c r="F536" i="1" s="1"/>
  <c r="G536" i="1" s="1"/>
  <c r="E537" i="1"/>
  <c r="F537" i="1" s="1"/>
  <c r="G537" i="1" s="1"/>
  <c r="E538" i="1"/>
  <c r="F538" i="1" s="1"/>
  <c r="G538" i="1" s="1"/>
  <c r="I538" i="1" s="1"/>
  <c r="E539" i="1"/>
  <c r="E540" i="1"/>
  <c r="F540" i="1" s="1"/>
  <c r="G540" i="1" s="1"/>
  <c r="E541" i="1"/>
  <c r="F541" i="1" s="1"/>
  <c r="G541" i="1" s="1"/>
  <c r="I541" i="1" s="1"/>
  <c r="E544" i="1"/>
  <c r="F544" i="1" s="1"/>
  <c r="G544" i="1" s="1"/>
  <c r="E546" i="1"/>
  <c r="F546" i="1" s="1"/>
  <c r="G546" i="1" s="1"/>
  <c r="E551" i="1"/>
  <c r="F551" i="1" s="1"/>
  <c r="G551" i="1" s="1"/>
  <c r="E554" i="1"/>
  <c r="F554" i="1" s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I557" i="1" s="1"/>
  <c r="E558" i="1"/>
  <c r="F558" i="1" s="1"/>
  <c r="G558" i="1" s="1"/>
  <c r="I558" i="1" s="1"/>
  <c r="E560" i="1"/>
  <c r="F560" i="1" s="1"/>
  <c r="G560" i="1" s="1"/>
  <c r="E561" i="1"/>
  <c r="F561" i="1" s="1"/>
  <c r="G561" i="1" s="1"/>
  <c r="E563" i="1"/>
  <c r="F563" i="1" s="1"/>
  <c r="G563" i="1" s="1"/>
  <c r="E565" i="1"/>
  <c r="F565" i="1" s="1"/>
  <c r="G565" i="1" s="1"/>
  <c r="E567" i="1"/>
  <c r="F567" i="1" s="1"/>
  <c r="G567" i="1" s="1"/>
  <c r="I567" i="1" s="1"/>
  <c r="E568" i="1"/>
  <c r="F568" i="1" s="1"/>
  <c r="G568" i="1" s="1"/>
  <c r="I568" i="1" s="1"/>
  <c r="E569" i="1"/>
  <c r="F569" i="1" s="1"/>
  <c r="E570" i="1"/>
  <c r="F570" i="1" s="1"/>
  <c r="G570" i="1" s="1"/>
  <c r="E571" i="1"/>
  <c r="F571" i="1" s="1"/>
  <c r="G571" i="1" s="1"/>
  <c r="I571" i="1" s="1"/>
  <c r="E573" i="1"/>
  <c r="F573" i="1" s="1"/>
  <c r="G573" i="1" s="1"/>
  <c r="I573" i="1" s="1"/>
  <c r="E574" i="1"/>
  <c r="F574" i="1" s="1"/>
  <c r="G574" i="1" s="1"/>
  <c r="I574" i="1" s="1"/>
  <c r="E577" i="1"/>
  <c r="F577" i="1" s="1"/>
  <c r="G577" i="1" s="1"/>
  <c r="K577" i="1" s="1"/>
  <c r="E579" i="1"/>
  <c r="F579" i="1" s="1"/>
  <c r="G579" i="1" s="1"/>
  <c r="I579" i="1" s="1"/>
  <c r="E580" i="1"/>
  <c r="F580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3" i="1"/>
  <c r="F593" i="1" s="1"/>
  <c r="E594" i="1"/>
  <c r="F594" i="1" s="1"/>
  <c r="G594" i="1" s="1"/>
  <c r="K594" i="1" s="1"/>
  <c r="E595" i="1"/>
  <c r="E597" i="1"/>
  <c r="F597" i="1" s="1"/>
  <c r="E598" i="1"/>
  <c r="F598" i="1" s="1"/>
  <c r="G598" i="1" s="1"/>
  <c r="E599" i="1"/>
  <c r="F599" i="1" s="1"/>
  <c r="E600" i="1"/>
  <c r="F600" i="1" s="1"/>
  <c r="G600" i="1" s="1"/>
  <c r="K600" i="1" s="1"/>
  <c r="E601" i="1"/>
  <c r="F601" i="1" s="1"/>
  <c r="G601" i="1" s="1"/>
  <c r="I601" i="1" s="1"/>
  <c r="E604" i="1"/>
  <c r="F604" i="1" s="1"/>
  <c r="G604" i="1" s="1"/>
  <c r="E605" i="1"/>
  <c r="F605" i="1" s="1"/>
  <c r="G605" i="1" s="1"/>
  <c r="I605" i="1" s="1"/>
  <c r="E606" i="1"/>
  <c r="F606" i="1" s="1"/>
  <c r="G606" i="1" s="1"/>
  <c r="E608" i="1"/>
  <c r="F608" i="1" s="1"/>
  <c r="E609" i="1"/>
  <c r="F609" i="1" s="1"/>
  <c r="G609" i="1" s="1"/>
  <c r="I609" i="1" s="1"/>
  <c r="E611" i="1"/>
  <c r="F611" i="1" s="1"/>
  <c r="G611" i="1" s="1"/>
  <c r="E613" i="1"/>
  <c r="F613" i="1" s="1"/>
  <c r="G613" i="1" s="1"/>
  <c r="E614" i="1"/>
  <c r="F614" i="1" s="1"/>
  <c r="G614" i="1" s="1"/>
  <c r="K614" i="1" s="1"/>
  <c r="E615" i="1"/>
  <c r="F615" i="1"/>
  <c r="G615" i="1" s="1"/>
  <c r="K615" i="1" s="1"/>
  <c r="E616" i="1"/>
  <c r="F616" i="1" s="1"/>
  <c r="E617" i="1"/>
  <c r="F617" i="1" s="1"/>
  <c r="G617" i="1" s="1"/>
  <c r="K617" i="1" s="1"/>
  <c r="E618" i="1"/>
  <c r="F618" i="1" s="1"/>
  <c r="E621" i="1"/>
  <c r="F621" i="1" s="1"/>
  <c r="E622" i="1"/>
  <c r="F622" i="1" s="1"/>
  <c r="G622" i="1" s="1"/>
  <c r="K622" i="1" s="1"/>
  <c r="E623" i="1"/>
  <c r="E624" i="1"/>
  <c r="F624" i="1" s="1"/>
  <c r="G624" i="1" s="1"/>
  <c r="E626" i="1"/>
  <c r="F626" i="1" s="1"/>
  <c r="G626" i="1" s="1"/>
  <c r="I626" i="1" s="1"/>
  <c r="E627" i="1"/>
  <c r="F627" i="1"/>
  <c r="G627" i="1" s="1"/>
  <c r="E628" i="1"/>
  <c r="F628" i="1" s="1"/>
  <c r="G628" i="1" s="1"/>
  <c r="E629" i="1"/>
  <c r="F629" i="1" s="1"/>
  <c r="G629" i="1" s="1"/>
  <c r="I629" i="1" s="1"/>
  <c r="E632" i="1"/>
  <c r="F632" i="1" s="1"/>
  <c r="G632" i="1" s="1"/>
  <c r="I632" i="1" s="1"/>
  <c r="E634" i="1"/>
  <c r="F634" i="1" s="1"/>
  <c r="G634" i="1" s="1"/>
  <c r="K634" i="1" s="1"/>
  <c r="E635" i="1"/>
  <c r="F635" i="1" s="1"/>
  <c r="G635" i="1" s="1"/>
  <c r="K635" i="1" s="1"/>
  <c r="E636" i="1"/>
  <c r="F636" i="1" s="1"/>
  <c r="E640" i="1"/>
  <c r="F640" i="1" s="1"/>
  <c r="G640" i="1" s="1"/>
  <c r="E641" i="1"/>
  <c r="F641" i="1" s="1"/>
  <c r="G641" i="1" s="1"/>
  <c r="E653" i="1"/>
  <c r="F653" i="1" s="1"/>
  <c r="G653" i="1" s="1"/>
  <c r="I653" i="1" s="1"/>
  <c r="E660" i="1"/>
  <c r="F660" i="1" s="1"/>
  <c r="G660" i="1" s="1"/>
  <c r="I660" i="1" s="1"/>
  <c r="E662" i="1"/>
  <c r="F662" i="1" s="1"/>
  <c r="G662" i="1" s="1"/>
  <c r="I662" i="1" s="1"/>
  <c r="E663" i="1"/>
  <c r="F663" i="1" s="1"/>
  <c r="E664" i="1"/>
  <c r="F664" i="1" s="1"/>
  <c r="G664" i="1" s="1"/>
  <c r="I664" i="1" s="1"/>
  <c r="E665" i="1"/>
  <c r="F665" i="1" s="1"/>
  <c r="G665" i="1" s="1"/>
  <c r="I665" i="1" s="1"/>
  <c r="E666" i="1"/>
  <c r="F666" i="1" s="1"/>
  <c r="G666" i="1" s="1"/>
  <c r="I666" i="1" s="1"/>
  <c r="E667" i="1"/>
  <c r="F667" i="1" s="1"/>
  <c r="E668" i="1"/>
  <c r="F668" i="1" s="1"/>
  <c r="G668" i="1" s="1"/>
  <c r="I668" i="1" s="1"/>
  <c r="E669" i="1"/>
  <c r="F669" i="1" s="1"/>
  <c r="G669" i="1" s="1"/>
  <c r="I669" i="1" s="1"/>
  <c r="E670" i="1"/>
  <c r="F670" i="1" s="1"/>
  <c r="G670" i="1" s="1"/>
  <c r="E671" i="1"/>
  <c r="E673" i="1"/>
  <c r="F673" i="1" s="1"/>
  <c r="E674" i="1"/>
  <c r="F674" i="1" s="1"/>
  <c r="E676" i="1"/>
  <c r="F676" i="1" s="1"/>
  <c r="E681" i="1"/>
  <c r="F681" i="1" s="1"/>
  <c r="G681" i="1" s="1"/>
  <c r="K681" i="1" s="1"/>
  <c r="E688" i="1"/>
  <c r="F688" i="1" s="1"/>
  <c r="P688" i="1" s="1"/>
  <c r="E692" i="1"/>
  <c r="E694" i="1"/>
  <c r="F694" i="1" s="1"/>
  <c r="G694" i="1" s="1"/>
  <c r="I694" i="1" s="1"/>
  <c r="E695" i="1"/>
  <c r="F695" i="1" s="1"/>
  <c r="E702" i="1"/>
  <c r="F702" i="1" s="1"/>
  <c r="G702" i="1" s="1"/>
  <c r="I702" i="1" s="1"/>
  <c r="E704" i="1"/>
  <c r="F704" i="1" s="1"/>
  <c r="G704" i="1" s="1"/>
  <c r="I704" i="1" s="1"/>
  <c r="E713" i="1"/>
  <c r="F713" i="1" s="1"/>
  <c r="E714" i="1"/>
  <c r="F714" i="1" s="1"/>
  <c r="G714" i="1" s="1"/>
  <c r="I714" i="1" s="1"/>
  <c r="E717" i="1"/>
  <c r="F717" i="1" s="1"/>
  <c r="G717" i="1" s="1"/>
  <c r="I717" i="1" s="1"/>
  <c r="E718" i="1"/>
  <c r="F718" i="1" s="1"/>
  <c r="G718" i="1" s="1"/>
  <c r="K718" i="1" s="1"/>
  <c r="E720" i="1"/>
  <c r="F720" i="1" s="1"/>
  <c r="E724" i="1"/>
  <c r="F724" i="1" s="1"/>
  <c r="G724" i="1" s="1"/>
  <c r="I724" i="1" s="1"/>
  <c r="E548" i="1"/>
  <c r="F548" i="1" s="1"/>
  <c r="E192" i="1"/>
  <c r="F192" i="1" s="1"/>
  <c r="G192" i="1" s="1"/>
  <c r="J192" i="1" s="1"/>
  <c r="E86" i="1"/>
  <c r="F86" i="1" s="1"/>
  <c r="G86" i="1" s="1"/>
  <c r="I86" i="1" s="1"/>
  <c r="E95" i="1"/>
  <c r="F95" i="1" s="1"/>
  <c r="G95" i="1" s="1"/>
  <c r="I95" i="1" s="1"/>
  <c r="E97" i="1"/>
  <c r="F97" i="1" s="1"/>
  <c r="E78" i="1"/>
  <c r="F78" i="1" s="1"/>
  <c r="E63" i="1"/>
  <c r="F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E69" i="1"/>
  <c r="F69" i="1" s="1"/>
  <c r="G69" i="1" s="1"/>
  <c r="I69" i="1" s="1"/>
  <c r="E72" i="1"/>
  <c r="F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E77" i="1"/>
  <c r="F77" i="1" s="1"/>
  <c r="E79" i="1"/>
  <c r="F79" i="1" s="1"/>
  <c r="G79" i="1" s="1"/>
  <c r="I79" i="1" s="1"/>
  <c r="E80" i="1"/>
  <c r="F80" i="1" s="1"/>
  <c r="G80" i="1" s="1"/>
  <c r="I80" i="1" s="1"/>
  <c r="E81" i="1"/>
  <c r="F81" i="1" s="1"/>
  <c r="E82" i="1"/>
  <c r="F82" i="1" s="1"/>
  <c r="E83" i="1"/>
  <c r="F83" i="1" s="1"/>
  <c r="G83" i="1" s="1"/>
  <c r="I83" i="1" s="1"/>
  <c r="E84" i="1"/>
  <c r="F84" i="1" s="1"/>
  <c r="G84" i="1" s="1"/>
  <c r="I84" i="1" s="1"/>
  <c r="E208" i="1"/>
  <c r="F208" i="1" s="1"/>
  <c r="G208" i="1" s="1"/>
  <c r="I208" i="1" s="1"/>
  <c r="E212" i="1"/>
  <c r="F212" i="1" s="1"/>
  <c r="G212" i="1" s="1"/>
  <c r="I212" i="1" s="1"/>
  <c r="E214" i="1"/>
  <c r="F214" i="1" s="1"/>
  <c r="G214" i="1" s="1"/>
  <c r="I214" i="1" s="1"/>
  <c r="E34" i="1"/>
  <c r="F34" i="1" s="1"/>
  <c r="G34" i="1" s="1"/>
  <c r="I34" i="1" s="1"/>
  <c r="E61" i="1"/>
  <c r="F61" i="1"/>
  <c r="G61" i="1" s="1"/>
  <c r="I61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E26" i="1"/>
  <c r="F26" i="1" s="1"/>
  <c r="E27" i="1"/>
  <c r="F27" i="1" s="1"/>
  <c r="G27" i="1" s="1"/>
  <c r="H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E36" i="1"/>
  <c r="F36" i="1" s="1"/>
  <c r="G36" i="1" s="1"/>
  <c r="I36" i="1" s="1"/>
  <c r="E37" i="1"/>
  <c r="F37" i="1" s="1"/>
  <c r="G37" i="1" s="1"/>
  <c r="I37" i="1" s="1"/>
  <c r="E38" i="1"/>
  <c r="F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E51" i="1"/>
  <c r="F51" i="1" s="1"/>
  <c r="G51" i="1" s="1"/>
  <c r="E52" i="1"/>
  <c r="F52" i="1" s="1"/>
  <c r="G52" i="1" s="1"/>
  <c r="I52" i="1" s="1"/>
  <c r="E53" i="1"/>
  <c r="F53" i="1" s="1"/>
  <c r="G53" i="1" s="1"/>
  <c r="I53" i="1" s="1"/>
  <c r="E54" i="1"/>
  <c r="F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E60" i="1"/>
  <c r="F60" i="1" s="1"/>
  <c r="G60" i="1" s="1"/>
  <c r="I60" i="1" s="1"/>
  <c r="E312" i="1"/>
  <c r="F312" i="1" s="1"/>
  <c r="G312" i="1" s="1"/>
  <c r="I312" i="1" s="1"/>
  <c r="E323" i="1"/>
  <c r="F323" i="1"/>
  <c r="G323" i="1" s="1"/>
  <c r="I323" i="1" s="1"/>
  <c r="E207" i="1"/>
  <c r="F207" i="1" s="1"/>
  <c r="G207" i="1" s="1"/>
  <c r="I207" i="1" s="1"/>
  <c r="E215" i="1"/>
  <c r="F215" i="1" s="1"/>
  <c r="G215" i="1" s="1"/>
  <c r="I215" i="1" s="1"/>
  <c r="E221" i="1"/>
  <c r="F221" i="1" s="1"/>
  <c r="G221" i="1" s="1"/>
  <c r="I221" i="1" s="1"/>
  <c r="E222" i="1"/>
  <c r="F222" i="1" s="1"/>
  <c r="E223" i="1"/>
  <c r="F223" i="1" s="1"/>
  <c r="E240" i="1"/>
  <c r="F240" i="1" s="1"/>
  <c r="G240" i="1" s="1"/>
  <c r="I240" i="1" s="1"/>
  <c r="E243" i="1"/>
  <c r="F243" i="1" s="1"/>
  <c r="G243" i="1" s="1"/>
  <c r="I243" i="1" s="1"/>
  <c r="E244" i="1"/>
  <c r="F244" i="1" s="1"/>
  <c r="P244" i="1" s="1"/>
  <c r="E245" i="1"/>
  <c r="F245" i="1" s="1"/>
  <c r="P245" i="1" s="1"/>
  <c r="E252" i="1"/>
  <c r="F252" i="1" s="1"/>
  <c r="E253" i="1"/>
  <c r="F253" i="1" s="1"/>
  <c r="G253" i="1" s="1"/>
  <c r="I253" i="1" s="1"/>
  <c r="E254" i="1"/>
  <c r="F254" i="1" s="1"/>
  <c r="G254" i="1" s="1"/>
  <c r="I254" i="1" s="1"/>
  <c r="E256" i="1"/>
  <c r="F256" i="1" s="1"/>
  <c r="G256" i="1" s="1"/>
  <c r="I256" i="1" s="1"/>
  <c r="E257" i="1"/>
  <c r="F257" i="1" s="1"/>
  <c r="G257" i="1" s="1"/>
  <c r="I257" i="1" s="1"/>
  <c r="E259" i="1"/>
  <c r="F259" i="1" s="1"/>
  <c r="G259" i="1" s="1"/>
  <c r="I259" i="1" s="1"/>
  <c r="E260" i="1"/>
  <c r="F260" i="1" s="1"/>
  <c r="G260" i="1" s="1"/>
  <c r="I260" i="1" s="1"/>
  <c r="E263" i="1"/>
  <c r="F263" i="1" s="1"/>
  <c r="G263" i="1" s="1"/>
  <c r="I263" i="1" s="1"/>
  <c r="E264" i="1"/>
  <c r="F264" i="1" s="1"/>
  <c r="E271" i="1"/>
  <c r="F271" i="1" s="1"/>
  <c r="E272" i="1"/>
  <c r="F272" i="1" s="1"/>
  <c r="G272" i="1" s="1"/>
  <c r="I272" i="1" s="1"/>
  <c r="E274" i="1"/>
  <c r="F274" i="1" s="1"/>
  <c r="E275" i="1"/>
  <c r="F275" i="1" s="1"/>
  <c r="G275" i="1" s="1"/>
  <c r="I275" i="1" s="1"/>
  <c r="E277" i="1"/>
  <c r="F277" i="1" s="1"/>
  <c r="E280" i="1"/>
  <c r="F280" i="1" s="1"/>
  <c r="G280" i="1" s="1"/>
  <c r="I280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E285" i="1"/>
  <c r="F285" i="1" s="1"/>
  <c r="G285" i="1" s="1"/>
  <c r="I285" i="1" s="1"/>
  <c r="E286" i="1"/>
  <c r="F286" i="1" s="1"/>
  <c r="G286" i="1" s="1"/>
  <c r="I286" i="1" s="1"/>
  <c r="E290" i="1"/>
  <c r="F290" i="1" s="1"/>
  <c r="G290" i="1" s="1"/>
  <c r="I290" i="1" s="1"/>
  <c r="E293" i="1"/>
  <c r="F293" i="1" s="1"/>
  <c r="G293" i="1" s="1"/>
  <c r="I293" i="1" s="1"/>
  <c r="E294" i="1"/>
  <c r="F294" i="1" s="1"/>
  <c r="G294" i="1" s="1"/>
  <c r="I294" i="1" s="1"/>
  <c r="E292" i="1"/>
  <c r="F292" i="1" s="1"/>
  <c r="G292" i="1" s="1"/>
  <c r="I292" i="1" s="1"/>
  <c r="E35" i="1"/>
  <c r="F35" i="1" s="1"/>
  <c r="E103" i="1"/>
  <c r="F103" i="1" s="1"/>
  <c r="E104" i="1"/>
  <c r="F104" i="1" s="1"/>
  <c r="G104" i="1" s="1"/>
  <c r="I104" i="1" s="1"/>
  <c r="E105" i="1"/>
  <c r="F105" i="1" s="1"/>
  <c r="E106" i="1"/>
  <c r="F106" i="1" s="1"/>
  <c r="P106" i="1" s="1"/>
  <c r="E112" i="1"/>
  <c r="F112" i="1" s="1"/>
  <c r="G112" i="1" s="1"/>
  <c r="I112" i="1" s="1"/>
  <c r="E115" i="1"/>
  <c r="F115" i="1" s="1"/>
  <c r="E124" i="1"/>
  <c r="F124" i="1" s="1"/>
  <c r="E142" i="1"/>
  <c r="F142" i="1" s="1"/>
  <c r="E148" i="1"/>
  <c r="F148" i="1" s="1"/>
  <c r="E70" i="1"/>
  <c r="F70" i="1" s="1"/>
  <c r="G70" i="1" s="1"/>
  <c r="I70" i="1" s="1"/>
  <c r="E71" i="1"/>
  <c r="F71" i="1" s="1"/>
  <c r="G71" i="1" s="1"/>
  <c r="I71" i="1" s="1"/>
  <c r="E199" i="1"/>
  <c r="F199" i="1" s="1"/>
  <c r="E85" i="1"/>
  <c r="F85" i="1" s="1"/>
  <c r="G85" i="1" s="1"/>
  <c r="I85" i="1" s="1"/>
  <c r="E89" i="1"/>
  <c r="F89" i="1" s="1"/>
  <c r="G89" i="1" s="1"/>
  <c r="I89" i="1" s="1"/>
  <c r="E62" i="1"/>
  <c r="F62" i="1" s="1"/>
  <c r="G62" i="1" s="1"/>
  <c r="E98" i="1"/>
  <c r="F98" i="1" s="1"/>
  <c r="E99" i="1"/>
  <c r="F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7" i="1"/>
  <c r="F107" i="1" s="1"/>
  <c r="G107" i="1" s="1"/>
  <c r="I107" i="1" s="1"/>
  <c r="E108" i="1"/>
  <c r="F108" i="1" s="1"/>
  <c r="E109" i="1"/>
  <c r="F109" i="1" s="1"/>
  <c r="E110" i="1"/>
  <c r="F110" i="1" s="1"/>
  <c r="G110" i="1" s="1"/>
  <c r="I110" i="1" s="1"/>
  <c r="E111" i="1"/>
  <c r="F111" i="1" s="1"/>
  <c r="G111" i="1" s="1"/>
  <c r="I111" i="1" s="1"/>
  <c r="E113" i="1"/>
  <c r="F113" i="1" s="1"/>
  <c r="G113" i="1" s="1"/>
  <c r="I113" i="1" s="1"/>
  <c r="E114" i="1"/>
  <c r="F114" i="1" s="1"/>
  <c r="G114" i="1" s="1"/>
  <c r="I114" i="1" s="1"/>
  <c r="E116" i="1"/>
  <c r="F116" i="1" s="1"/>
  <c r="G116" i="1" s="1"/>
  <c r="I116" i="1" s="1"/>
  <c r="E117" i="1"/>
  <c r="F117" i="1"/>
  <c r="G117" i="1" s="1"/>
  <c r="I117" i="1" s="1"/>
  <c r="E118" i="1"/>
  <c r="F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87" i="1"/>
  <c r="F87" i="1" s="1"/>
  <c r="G87" i="1" s="1"/>
  <c r="I87" i="1" s="1"/>
  <c r="E88" i="1"/>
  <c r="F88" i="1" s="1"/>
  <c r="G88" i="1" s="1"/>
  <c r="I88" i="1" s="1"/>
  <c r="E90" i="1"/>
  <c r="F90" i="1" s="1"/>
  <c r="G90" i="1" s="1"/>
  <c r="I90" i="1" s="1"/>
  <c r="E91" i="1"/>
  <c r="F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6" i="1"/>
  <c r="F96" i="1" s="1"/>
  <c r="G96" i="1" s="1"/>
  <c r="I96" i="1" s="1"/>
  <c r="E447" i="1"/>
  <c r="F447" i="1" s="1"/>
  <c r="G447" i="1" s="1"/>
  <c r="I447" i="1" s="1"/>
  <c r="E335" i="1"/>
  <c r="F335" i="1" s="1"/>
  <c r="G335" i="1" s="1"/>
  <c r="I335" i="1" s="1"/>
  <c r="E217" i="1"/>
  <c r="F217" i="1" s="1"/>
  <c r="E219" i="1"/>
  <c r="F219" i="1" s="1"/>
  <c r="E238" i="1"/>
  <c r="F238" i="1" s="1"/>
  <c r="E241" i="1"/>
  <c r="F241" i="1" s="1"/>
  <c r="G241" i="1" s="1"/>
  <c r="I241" i="1" s="1"/>
  <c r="E242" i="1"/>
  <c r="F242" i="1" s="1"/>
  <c r="E247" i="1"/>
  <c r="E248" i="1"/>
  <c r="F248" i="1" s="1"/>
  <c r="E249" i="1"/>
  <c r="F249" i="1" s="1"/>
  <c r="G249" i="1" s="1"/>
  <c r="I249" i="1" s="1"/>
  <c r="E251" i="1"/>
  <c r="F251" i="1" s="1"/>
  <c r="E255" i="1"/>
  <c r="F255" i="1" s="1"/>
  <c r="E258" i="1"/>
  <c r="F258" i="1" s="1"/>
  <c r="E261" i="1"/>
  <c r="F261" i="1" s="1"/>
  <c r="E262" i="1"/>
  <c r="F262" i="1" s="1"/>
  <c r="E265" i="1"/>
  <c r="F265" i="1" s="1"/>
  <c r="E266" i="1"/>
  <c r="F266" i="1" s="1"/>
  <c r="G266" i="1" s="1"/>
  <c r="E267" i="1"/>
  <c r="F267" i="1" s="1"/>
  <c r="E268" i="1"/>
  <c r="F268" i="1" s="1"/>
  <c r="E269" i="1"/>
  <c r="F269" i="1" s="1"/>
  <c r="G269" i="1" s="1"/>
  <c r="I269" i="1" s="1"/>
  <c r="E270" i="1"/>
  <c r="F270" i="1" s="1"/>
  <c r="E273" i="1"/>
  <c r="F273" i="1" s="1"/>
  <c r="E276" i="1"/>
  <c r="F276" i="1" s="1"/>
  <c r="E281" i="1"/>
  <c r="F281" i="1" s="1"/>
  <c r="G281" i="1" s="1"/>
  <c r="I281" i="1" s="1"/>
  <c r="E288" i="1"/>
  <c r="F288" i="1" s="1"/>
  <c r="E289" i="1"/>
  <c r="F289" i="1" s="1"/>
  <c r="P289" i="1" s="1"/>
  <c r="E291" i="1"/>
  <c r="F291" i="1" s="1"/>
  <c r="P291" i="1" s="1"/>
  <c r="E295" i="1"/>
  <c r="F295" i="1" s="1"/>
  <c r="E297" i="1"/>
  <c r="F297" i="1" s="1"/>
  <c r="G297" i="1" s="1"/>
  <c r="I297" i="1" s="1"/>
  <c r="E298" i="1"/>
  <c r="F298" i="1" s="1"/>
  <c r="E299" i="1"/>
  <c r="F299" i="1" s="1"/>
  <c r="G299" i="1" s="1"/>
  <c r="I299" i="1" s="1"/>
  <c r="E301" i="1"/>
  <c r="F301" i="1" s="1"/>
  <c r="E310" i="1"/>
  <c r="F310" i="1" s="1"/>
  <c r="E313" i="1"/>
  <c r="F313" i="1" s="1"/>
  <c r="E317" i="1"/>
  <c r="F317" i="1" s="1"/>
  <c r="E318" i="1"/>
  <c r="F318" i="1" s="1"/>
  <c r="E319" i="1"/>
  <c r="F319" i="1" s="1"/>
  <c r="G319" i="1" s="1"/>
  <c r="E320" i="1"/>
  <c r="F320" i="1"/>
  <c r="E328" i="1"/>
  <c r="F328" i="1" s="1"/>
  <c r="E331" i="1"/>
  <c r="F331" i="1" s="1"/>
  <c r="G331" i="1" s="1"/>
  <c r="I331" i="1" s="1"/>
  <c r="E332" i="1"/>
  <c r="F332" i="1" s="1"/>
  <c r="P332" i="1" s="1"/>
  <c r="E333" i="1"/>
  <c r="F333" i="1" s="1"/>
  <c r="E334" i="1"/>
  <c r="F334" i="1" s="1"/>
  <c r="E336" i="1"/>
  <c r="F336" i="1" s="1"/>
  <c r="E337" i="1"/>
  <c r="F337" i="1"/>
  <c r="E338" i="1"/>
  <c r="F338" i="1" s="1"/>
  <c r="E340" i="1"/>
  <c r="F340" i="1" s="1"/>
  <c r="G340" i="1" s="1"/>
  <c r="I340" i="1" s="1"/>
  <c r="E345" i="1"/>
  <c r="F345" i="1" s="1"/>
  <c r="E346" i="1"/>
  <c r="F346" i="1" s="1"/>
  <c r="E347" i="1"/>
  <c r="F347" i="1" s="1"/>
  <c r="G347" i="1" s="1"/>
  <c r="I347" i="1" s="1"/>
  <c r="E348" i="1"/>
  <c r="F348" i="1" s="1"/>
  <c r="E349" i="1"/>
  <c r="F349" i="1" s="1"/>
  <c r="E226" i="1"/>
  <c r="F226" i="1" s="1"/>
  <c r="E350" i="1"/>
  <c r="F350" i="1"/>
  <c r="G350" i="1" s="1"/>
  <c r="I350" i="1" s="1"/>
  <c r="E351" i="1"/>
  <c r="F351" i="1" s="1"/>
  <c r="G351" i="1" s="1"/>
  <c r="E352" i="1"/>
  <c r="F352" i="1" s="1"/>
  <c r="E354" i="1"/>
  <c r="F354" i="1" s="1"/>
  <c r="E355" i="1"/>
  <c r="F355" i="1" s="1"/>
  <c r="E360" i="1"/>
  <c r="F360" i="1" s="1"/>
  <c r="E361" i="1"/>
  <c r="F361" i="1" s="1"/>
  <c r="E363" i="1"/>
  <c r="F363" i="1"/>
  <c r="E364" i="1"/>
  <c r="F364" i="1" s="1"/>
  <c r="G364" i="1" s="1"/>
  <c r="E365" i="1"/>
  <c r="F365" i="1" s="1"/>
  <c r="G365" i="1" s="1"/>
  <c r="I365" i="1" s="1"/>
  <c r="E366" i="1"/>
  <c r="F366" i="1" s="1"/>
  <c r="E367" i="1"/>
  <c r="F367" i="1" s="1"/>
  <c r="G367" i="1" s="1"/>
  <c r="I367" i="1" s="1"/>
  <c r="E368" i="1"/>
  <c r="F368" i="1"/>
  <c r="E369" i="1"/>
  <c r="F369" i="1" s="1"/>
  <c r="E370" i="1"/>
  <c r="F370" i="1" s="1"/>
  <c r="P370" i="1" s="1"/>
  <c r="E371" i="1"/>
  <c r="F371" i="1" s="1"/>
  <c r="G371" i="1" s="1"/>
  <c r="I371" i="1" s="1"/>
  <c r="E373" i="1"/>
  <c r="F373" i="1" s="1"/>
  <c r="G373" i="1" s="1"/>
  <c r="I373" i="1" s="1"/>
  <c r="E376" i="1"/>
  <c r="F376" i="1" s="1"/>
  <c r="E380" i="1"/>
  <c r="F380" i="1" s="1"/>
  <c r="E227" i="1"/>
  <c r="F227" i="1" s="1"/>
  <c r="E229" i="1"/>
  <c r="F229" i="1" s="1"/>
  <c r="E230" i="1"/>
  <c r="F230" i="1" s="1"/>
  <c r="G230" i="1" s="1"/>
  <c r="I230" i="1" s="1"/>
  <c r="E232" i="1"/>
  <c r="F232" i="1" s="1"/>
  <c r="G232" i="1" s="1"/>
  <c r="I232" i="1" s="1"/>
  <c r="E381" i="1"/>
  <c r="F381" i="1" s="1"/>
  <c r="G381" i="1" s="1"/>
  <c r="I381" i="1" s="1"/>
  <c r="E382" i="1"/>
  <c r="F382" i="1" s="1"/>
  <c r="E383" i="1"/>
  <c r="F383" i="1" s="1"/>
  <c r="E384" i="1"/>
  <c r="F384" i="1" s="1"/>
  <c r="E385" i="1"/>
  <c r="F385" i="1" s="1"/>
  <c r="G385" i="1" s="1"/>
  <c r="I385" i="1" s="1"/>
  <c r="E386" i="1"/>
  <c r="F386" i="1" s="1"/>
  <c r="E388" i="1"/>
  <c r="F388" i="1" s="1"/>
  <c r="E389" i="1"/>
  <c r="F389" i="1" s="1"/>
  <c r="E391" i="1"/>
  <c r="F391" i="1" s="1"/>
  <c r="G391" i="1" s="1"/>
  <c r="I391" i="1" s="1"/>
  <c r="E392" i="1"/>
  <c r="F392" i="1" s="1"/>
  <c r="G392" i="1" s="1"/>
  <c r="E400" i="1"/>
  <c r="F400" i="1" s="1"/>
  <c r="E402" i="1"/>
  <c r="E405" i="1"/>
  <c r="F405" i="1" s="1"/>
  <c r="G405" i="1" s="1"/>
  <c r="I405" i="1" s="1"/>
  <c r="E404" i="1"/>
  <c r="F404" i="1" s="1"/>
  <c r="E406" i="1"/>
  <c r="F406" i="1" s="1"/>
  <c r="E407" i="1"/>
  <c r="F407" i="1" s="1"/>
  <c r="E408" i="1"/>
  <c r="F408" i="1" s="1"/>
  <c r="E410" i="1"/>
  <c r="F410" i="1" s="1"/>
  <c r="E409" i="1"/>
  <c r="F409" i="1" s="1"/>
  <c r="G409" i="1" s="1"/>
  <c r="I409" i="1" s="1"/>
  <c r="E411" i="1"/>
  <c r="F411" i="1" s="1"/>
  <c r="G411" i="1" s="1"/>
  <c r="I411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E421" i="1"/>
  <c r="F421" i="1" s="1"/>
  <c r="E422" i="1"/>
  <c r="F422" i="1" s="1"/>
  <c r="G422" i="1" s="1"/>
  <c r="I422" i="1" s="1"/>
  <c r="E425" i="1"/>
  <c r="F425" i="1"/>
  <c r="E428" i="1"/>
  <c r="F428" i="1" s="1"/>
  <c r="E429" i="1"/>
  <c r="F429" i="1" s="1"/>
  <c r="E430" i="1"/>
  <c r="F430" i="1" s="1"/>
  <c r="E433" i="1"/>
  <c r="F433" i="1" s="1"/>
  <c r="E434" i="1"/>
  <c r="F434" i="1" s="1"/>
  <c r="E436" i="1"/>
  <c r="F436" i="1" s="1"/>
  <c r="E441" i="1"/>
  <c r="F441" i="1"/>
  <c r="G441" i="1" s="1"/>
  <c r="I441" i="1" s="1"/>
  <c r="E448" i="1"/>
  <c r="F448" i="1" s="1"/>
  <c r="E450" i="1"/>
  <c r="F450" i="1" s="1"/>
  <c r="E454" i="1"/>
  <c r="F454" i="1" s="1"/>
  <c r="E210" i="1"/>
  <c r="F210" i="1" s="1"/>
  <c r="E211" i="1"/>
  <c r="F211" i="1" s="1"/>
  <c r="E224" i="1"/>
  <c r="F224" i="1" s="1"/>
  <c r="G224" i="1" s="1"/>
  <c r="I224" i="1" s="1"/>
  <c r="E228" i="1"/>
  <c r="F228" i="1" s="1"/>
  <c r="E231" i="1"/>
  <c r="F231" i="1" s="1"/>
  <c r="G231" i="1" s="1"/>
  <c r="I231" i="1" s="1"/>
  <c r="E235" i="1"/>
  <c r="F235" i="1"/>
  <c r="E236" i="1"/>
  <c r="F236" i="1" s="1"/>
  <c r="E237" i="1"/>
  <c r="F237" i="1" s="1"/>
  <c r="E302" i="1"/>
  <c r="F302" i="1" s="1"/>
  <c r="E304" i="1"/>
  <c r="F304" i="1" s="1"/>
  <c r="G304" i="1" s="1"/>
  <c r="I304" i="1" s="1"/>
  <c r="E358" i="1"/>
  <c r="F358" i="1" s="1"/>
  <c r="E377" i="1"/>
  <c r="F377" i="1" s="1"/>
  <c r="P377" i="1" s="1"/>
  <c r="E378" i="1"/>
  <c r="F378" i="1"/>
  <c r="E379" i="1"/>
  <c r="F379" i="1" s="1"/>
  <c r="E393" i="1"/>
  <c r="F393" i="1" s="1"/>
  <c r="G393" i="1" s="1"/>
  <c r="I393" i="1" s="1"/>
  <c r="E394" i="1"/>
  <c r="F394" i="1" s="1"/>
  <c r="E395" i="1"/>
  <c r="F395" i="1" s="1"/>
  <c r="G395" i="1" s="1"/>
  <c r="I395" i="1" s="1"/>
  <c r="E399" i="1"/>
  <c r="F399" i="1"/>
  <c r="E418" i="1"/>
  <c r="F418" i="1" s="1"/>
  <c r="E419" i="1"/>
  <c r="F419" i="1" s="1"/>
  <c r="E420" i="1"/>
  <c r="F420" i="1" s="1"/>
  <c r="E426" i="1"/>
  <c r="F426" i="1" s="1"/>
  <c r="G426" i="1" s="1"/>
  <c r="I426" i="1" s="1"/>
  <c r="E431" i="1"/>
  <c r="F431" i="1" s="1"/>
  <c r="E440" i="1"/>
  <c r="F440" i="1" s="1"/>
  <c r="P440" i="1" s="1"/>
  <c r="E442" i="1"/>
  <c r="F442" i="1" s="1"/>
  <c r="E443" i="1"/>
  <c r="F443" i="1" s="1"/>
  <c r="E444" i="1"/>
  <c r="F444" i="1" s="1"/>
  <c r="E445" i="1"/>
  <c r="F445" i="1" s="1"/>
  <c r="G445" i="1" s="1"/>
  <c r="I445" i="1" s="1"/>
  <c r="E446" i="1"/>
  <c r="F446" i="1" s="1"/>
  <c r="G446" i="1" s="1"/>
  <c r="I446" i="1" s="1"/>
  <c r="E187" i="1"/>
  <c r="F187" i="1" s="1"/>
  <c r="E188" i="1"/>
  <c r="F188" i="1" s="1"/>
  <c r="E201" i="1"/>
  <c r="F201" i="1" s="1"/>
  <c r="G201" i="1" s="1"/>
  <c r="I201" i="1" s="1"/>
  <c r="E202" i="1"/>
  <c r="F202" i="1" s="1"/>
  <c r="D13" i="1"/>
  <c r="Q778" i="1"/>
  <c r="Q765" i="1"/>
  <c r="K765" i="1"/>
  <c r="Q764" i="1"/>
  <c r="K764" i="1"/>
  <c r="Q761" i="1"/>
  <c r="Q756" i="1"/>
  <c r="Q737" i="1"/>
  <c r="Q734" i="1"/>
  <c r="Q733" i="1"/>
  <c r="Q730" i="1"/>
  <c r="I730" i="1"/>
  <c r="Q728" i="1"/>
  <c r="Q726" i="1"/>
  <c r="Q725" i="1"/>
  <c r="Q724" i="1"/>
  <c r="Q722" i="1"/>
  <c r="Q721" i="1"/>
  <c r="Q720" i="1"/>
  <c r="Q718" i="1"/>
  <c r="Q717" i="1"/>
  <c r="Q714" i="1"/>
  <c r="Q713" i="1"/>
  <c r="Q705" i="1"/>
  <c r="Q704" i="1"/>
  <c r="Q703" i="1"/>
  <c r="Q702" i="1"/>
  <c r="Q697" i="1"/>
  <c r="Q695" i="1"/>
  <c r="Q694" i="1"/>
  <c r="Q693" i="1"/>
  <c r="Q692" i="1"/>
  <c r="Q688" i="1"/>
  <c r="Q681" i="1"/>
  <c r="Q676" i="1"/>
  <c r="Q674" i="1"/>
  <c r="Q673" i="1"/>
  <c r="Q671" i="1"/>
  <c r="Q669" i="1"/>
  <c r="Q668" i="1"/>
  <c r="Q667" i="1"/>
  <c r="Q666" i="1"/>
  <c r="Q665" i="1"/>
  <c r="Q664" i="1"/>
  <c r="Q663" i="1"/>
  <c r="Q662" i="1"/>
  <c r="Q661" i="1"/>
  <c r="I661" i="1"/>
  <c r="Q660" i="1"/>
  <c r="Q653" i="1"/>
  <c r="Q636" i="1"/>
  <c r="Q635" i="1"/>
  <c r="Q634" i="1"/>
  <c r="Q623" i="1"/>
  <c r="Q622" i="1"/>
  <c r="Q621" i="1"/>
  <c r="Q618" i="1"/>
  <c r="Q617" i="1"/>
  <c r="Q616" i="1"/>
  <c r="Q615" i="1"/>
  <c r="Q614" i="1"/>
  <c r="Q600" i="1"/>
  <c r="Q599" i="1"/>
  <c r="Q597" i="1"/>
  <c r="Q594" i="1"/>
  <c r="Q593" i="1"/>
  <c r="Q577" i="1"/>
  <c r="Q576" i="1"/>
  <c r="Q447" i="1"/>
  <c r="Q323" i="1"/>
  <c r="Q312" i="1"/>
  <c r="Q294" i="1"/>
  <c r="Q293" i="1"/>
  <c r="Q292" i="1"/>
  <c r="Q290" i="1"/>
  <c r="Q286" i="1"/>
  <c r="Q285" i="1"/>
  <c r="Q284" i="1"/>
  <c r="Q283" i="1"/>
  <c r="Q282" i="1"/>
  <c r="Q280" i="1"/>
  <c r="Q277" i="1"/>
  <c r="Q275" i="1"/>
  <c r="Q274" i="1"/>
  <c r="Q272" i="1"/>
  <c r="Q271" i="1"/>
  <c r="Q264" i="1"/>
  <c r="Q263" i="1"/>
  <c r="Q260" i="1"/>
  <c r="Q259" i="1"/>
  <c r="Q257" i="1"/>
  <c r="Q256" i="1"/>
  <c r="Q254" i="1"/>
  <c r="Q253" i="1"/>
  <c r="Q252" i="1"/>
  <c r="G252" i="1"/>
  <c r="I252" i="1" s="1"/>
  <c r="Q245" i="1"/>
  <c r="Q244" i="1"/>
  <c r="Q243" i="1"/>
  <c r="Q240" i="1"/>
  <c r="Q223" i="1"/>
  <c r="Q222" i="1"/>
  <c r="Q221" i="1"/>
  <c r="Q215" i="1"/>
  <c r="Q214" i="1"/>
  <c r="Q212" i="1"/>
  <c r="Q208" i="1"/>
  <c r="Q207" i="1"/>
  <c r="Q203" i="1"/>
  <c r="I203" i="1"/>
  <c r="Q199" i="1"/>
  <c r="Q192" i="1"/>
  <c r="Q162" i="1"/>
  <c r="Q159" i="1"/>
  <c r="Q153" i="1"/>
  <c r="H153" i="1"/>
  <c r="Q150" i="1"/>
  <c r="Q148" i="1"/>
  <c r="Q142" i="1"/>
  <c r="G142" i="1"/>
  <c r="I142" i="1" s="1"/>
  <c r="Q139" i="1"/>
  <c r="Q136" i="1"/>
  <c r="Q133" i="1"/>
  <c r="Q130" i="1"/>
  <c r="Q128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G105" i="1"/>
  <c r="I105" i="1" s="1"/>
  <c r="Q104" i="1"/>
  <c r="Q103" i="1"/>
  <c r="Q102" i="1"/>
  <c r="Q101" i="1"/>
  <c r="Q100" i="1"/>
  <c r="Q99" i="1"/>
  <c r="G99" i="1"/>
  <c r="I99" i="1" s="1"/>
  <c r="Q98" i="1"/>
  <c r="Q97" i="1"/>
  <c r="G97" i="1"/>
  <c r="I97" i="1" s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G68" i="1"/>
  <c r="I68" i="1" s="1"/>
  <c r="Q67" i="1"/>
  <c r="Q66" i="1"/>
  <c r="Q65" i="1"/>
  <c r="Q64" i="1"/>
  <c r="Q63" i="1"/>
  <c r="G63" i="1"/>
  <c r="I63" i="1" s="1"/>
  <c r="Q62" i="1"/>
  <c r="I62" i="1"/>
  <c r="Q61" i="1"/>
  <c r="Q60" i="1"/>
  <c r="Q59" i="1"/>
  <c r="Q58" i="1"/>
  <c r="Q57" i="1"/>
  <c r="Q56" i="1"/>
  <c r="Q55" i="1"/>
  <c r="Q54" i="1"/>
  <c r="Q53" i="1"/>
  <c r="Q52" i="1"/>
  <c r="Q51" i="1"/>
  <c r="I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G38" i="1"/>
  <c r="I38" i="1" s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728" i="5"/>
  <c r="C728" i="5" s="1"/>
  <c r="E728" i="5"/>
  <c r="G727" i="5"/>
  <c r="C727" i="5" s="1"/>
  <c r="G497" i="5"/>
  <c r="C497" i="5"/>
  <c r="G496" i="5"/>
  <c r="C496" i="5" s="1"/>
  <c r="E496" i="5"/>
  <c r="G495" i="5"/>
  <c r="C495" i="5" s="1"/>
  <c r="E495" i="5"/>
  <c r="G494" i="5"/>
  <c r="C494" i="5" s="1"/>
  <c r="E494" i="5" s="1"/>
  <c r="G493" i="5"/>
  <c r="C493" i="5"/>
  <c r="G492" i="5"/>
  <c r="C492" i="5"/>
  <c r="E492" i="5" s="1"/>
  <c r="G491" i="5"/>
  <c r="C491" i="5"/>
  <c r="E491" i="5" s="1"/>
  <c r="G490" i="5"/>
  <c r="C490" i="5"/>
  <c r="E490" i="5" s="1"/>
  <c r="G489" i="5"/>
  <c r="C489" i="5" s="1"/>
  <c r="G488" i="5"/>
  <c r="C488" i="5" s="1"/>
  <c r="E488" i="5" s="1"/>
  <c r="G726" i="5"/>
  <c r="C726" i="5" s="1"/>
  <c r="E726" i="5"/>
  <c r="G725" i="5"/>
  <c r="C725" i="5" s="1"/>
  <c r="G487" i="5"/>
  <c r="C487" i="5"/>
  <c r="G724" i="5"/>
  <c r="C724" i="5"/>
  <c r="E724" i="5"/>
  <c r="G486" i="5"/>
  <c r="C486" i="5"/>
  <c r="G485" i="5"/>
  <c r="C485" i="5"/>
  <c r="E485" i="5" s="1"/>
  <c r="G484" i="5"/>
  <c r="C484" i="5"/>
  <c r="G483" i="5"/>
  <c r="C483" i="5" s="1"/>
  <c r="E483" i="5"/>
  <c r="G723" i="5"/>
  <c r="C723" i="5" s="1"/>
  <c r="G482" i="5"/>
  <c r="C482" i="5" s="1"/>
  <c r="E482" i="5" s="1"/>
  <c r="G481" i="5"/>
  <c r="C481" i="5"/>
  <c r="G480" i="5"/>
  <c r="C480" i="5"/>
  <c r="E480" i="5"/>
  <c r="G722" i="5"/>
  <c r="C722" i="5"/>
  <c r="E722" i="5" s="1"/>
  <c r="G479" i="5"/>
  <c r="C479" i="5" s="1"/>
  <c r="E479" i="5" s="1"/>
  <c r="G478" i="5"/>
  <c r="C478" i="5" s="1"/>
  <c r="E478" i="5" s="1"/>
  <c r="G477" i="5"/>
  <c r="C477" i="5" s="1"/>
  <c r="E477" i="5"/>
  <c r="G476" i="5"/>
  <c r="C476" i="5" s="1"/>
  <c r="E476" i="5"/>
  <c r="G721" i="5"/>
  <c r="C721" i="5" s="1"/>
  <c r="E721" i="5" s="1"/>
  <c r="G720" i="5"/>
  <c r="C720" i="5"/>
  <c r="E720" i="5"/>
  <c r="G719" i="5"/>
  <c r="C719" i="5"/>
  <c r="E719" i="5"/>
  <c r="G475" i="5"/>
  <c r="C475" i="5"/>
  <c r="E475" i="5" s="1"/>
  <c r="G474" i="5"/>
  <c r="C474" i="5" s="1"/>
  <c r="E474" i="5" s="1"/>
  <c r="G473" i="5"/>
  <c r="C473" i="5"/>
  <c r="E473" i="5" s="1"/>
  <c r="G472" i="5"/>
  <c r="C472" i="5" s="1"/>
  <c r="G471" i="5"/>
  <c r="C471" i="5" s="1"/>
  <c r="E471" i="5" s="1"/>
  <c r="G470" i="5"/>
  <c r="C470" i="5" s="1"/>
  <c r="G469" i="5"/>
  <c r="C469" i="5"/>
  <c r="G718" i="5"/>
  <c r="C718" i="5"/>
  <c r="E718" i="5" s="1"/>
  <c r="G468" i="5"/>
  <c r="C468" i="5"/>
  <c r="E468" i="5" s="1"/>
  <c r="G467" i="5"/>
  <c r="C467" i="5"/>
  <c r="E467" i="5" s="1"/>
  <c r="G717" i="5"/>
  <c r="C717" i="5"/>
  <c r="E717" i="5" s="1"/>
  <c r="G716" i="5"/>
  <c r="C716" i="5" s="1"/>
  <c r="G466" i="5"/>
  <c r="C466" i="5" s="1"/>
  <c r="E466" i="5" s="1"/>
  <c r="G465" i="5"/>
  <c r="C465" i="5" s="1"/>
  <c r="G715" i="5"/>
  <c r="C715" i="5"/>
  <c r="E715" i="5" s="1"/>
  <c r="G464" i="5"/>
  <c r="C464" i="5"/>
  <c r="E464" i="5" s="1"/>
  <c r="G714" i="5"/>
  <c r="C714" i="5"/>
  <c r="E714" i="5" s="1"/>
  <c r="G463" i="5"/>
  <c r="C463" i="5"/>
  <c r="E463" i="5" s="1"/>
  <c r="G713" i="5"/>
  <c r="C713" i="5" s="1"/>
  <c r="E713" i="5" s="1"/>
  <c r="G712" i="5"/>
  <c r="C712" i="5" s="1"/>
  <c r="E712" i="5" s="1"/>
  <c r="G711" i="5"/>
  <c r="C711" i="5" s="1"/>
  <c r="E711" i="5"/>
  <c r="G462" i="5"/>
  <c r="C462" i="5" s="1"/>
  <c r="E462" i="5"/>
  <c r="G710" i="5"/>
  <c r="C710" i="5" s="1"/>
  <c r="G709" i="5"/>
  <c r="C709" i="5"/>
  <c r="E709" i="5"/>
  <c r="G708" i="5"/>
  <c r="C708" i="5"/>
  <c r="E708" i="5" s="1"/>
  <c r="G461" i="5"/>
  <c r="C461" i="5"/>
  <c r="E461" i="5" s="1"/>
  <c r="G707" i="5"/>
  <c r="C707" i="5"/>
  <c r="E707" i="5" s="1"/>
  <c r="G706" i="5"/>
  <c r="C706" i="5" s="1"/>
  <c r="G460" i="5"/>
  <c r="C460" i="5" s="1"/>
  <c r="E460" i="5" s="1"/>
  <c r="G459" i="5"/>
  <c r="C459" i="5" s="1"/>
  <c r="E459" i="5" s="1"/>
  <c r="G705" i="5"/>
  <c r="C705" i="5"/>
  <c r="G704" i="5"/>
  <c r="C704" i="5"/>
  <c r="G458" i="5"/>
  <c r="C458" i="5"/>
  <c r="G457" i="5"/>
  <c r="C457" i="5" s="1"/>
  <c r="G456" i="5"/>
  <c r="C456" i="5"/>
  <c r="E456" i="5" s="1"/>
  <c r="G455" i="5"/>
  <c r="C455" i="5"/>
  <c r="G454" i="5"/>
  <c r="C454" i="5" s="1"/>
  <c r="E454" i="5"/>
  <c r="G453" i="5"/>
  <c r="C453" i="5" s="1"/>
  <c r="G452" i="5"/>
  <c r="C452" i="5" s="1"/>
  <c r="E452" i="5"/>
  <c r="G703" i="5"/>
  <c r="C703" i="5"/>
  <c r="E703" i="5" s="1"/>
  <c r="G702" i="5"/>
  <c r="C702" i="5"/>
  <c r="E702" i="5" s="1"/>
  <c r="G701" i="5"/>
  <c r="C701" i="5"/>
  <c r="G700" i="5"/>
  <c r="C700" i="5"/>
  <c r="E700" i="5" s="1"/>
  <c r="G451" i="5"/>
  <c r="C451" i="5" s="1"/>
  <c r="G450" i="5"/>
  <c r="C450" i="5" s="1"/>
  <c r="G449" i="5"/>
  <c r="C449" i="5" s="1"/>
  <c r="E449" i="5" s="1"/>
  <c r="G448" i="5"/>
  <c r="C448" i="5"/>
  <c r="G699" i="5"/>
  <c r="C699" i="5"/>
  <c r="E699" i="5" s="1"/>
  <c r="G447" i="5"/>
  <c r="C447" i="5"/>
  <c r="G698" i="5"/>
  <c r="C698" i="5" s="1"/>
  <c r="E698" i="5" s="1"/>
  <c r="G697" i="5"/>
  <c r="C697" i="5"/>
  <c r="E697" i="5" s="1"/>
  <c r="G696" i="5"/>
  <c r="C696" i="5"/>
  <c r="E696" i="5" s="1"/>
  <c r="G695" i="5"/>
  <c r="C695" i="5" s="1"/>
  <c r="G446" i="5"/>
  <c r="C446" i="5" s="1"/>
  <c r="E446" i="5"/>
  <c r="G445" i="5"/>
  <c r="C445" i="5" s="1"/>
  <c r="E445" i="5"/>
  <c r="G444" i="5"/>
  <c r="C444" i="5"/>
  <c r="E444" i="5" s="1"/>
  <c r="G694" i="5"/>
  <c r="C694" i="5"/>
  <c r="G443" i="5"/>
  <c r="C443" i="5"/>
  <c r="E443" i="5" s="1"/>
  <c r="G442" i="5"/>
  <c r="C442" i="5"/>
  <c r="G441" i="5"/>
  <c r="C441" i="5" s="1"/>
  <c r="G440" i="5"/>
  <c r="C440" i="5" s="1"/>
  <c r="E440" i="5" s="1"/>
  <c r="G439" i="5"/>
  <c r="C439" i="5" s="1"/>
  <c r="G438" i="5"/>
  <c r="C438" i="5"/>
  <c r="E438" i="5" s="1"/>
  <c r="G693" i="5"/>
  <c r="C693" i="5"/>
  <c r="G437" i="5"/>
  <c r="C437" i="5" s="1"/>
  <c r="G692" i="5"/>
  <c r="C692" i="5" s="1"/>
  <c r="E692" i="5"/>
  <c r="G436" i="5"/>
  <c r="C436" i="5" s="1"/>
  <c r="G435" i="5"/>
  <c r="C435" i="5"/>
  <c r="E435" i="5" s="1"/>
  <c r="G691" i="5"/>
  <c r="C691" i="5"/>
  <c r="G434" i="5"/>
  <c r="C434" i="5"/>
  <c r="G690" i="5"/>
  <c r="C690" i="5"/>
  <c r="G689" i="5"/>
  <c r="C689" i="5"/>
  <c r="E689" i="5" s="1"/>
  <c r="G433" i="5"/>
  <c r="C433" i="5" s="1"/>
  <c r="G688" i="5"/>
  <c r="C688" i="5" s="1"/>
  <c r="G432" i="5"/>
  <c r="C432" i="5" s="1"/>
  <c r="E432" i="5"/>
  <c r="G687" i="5"/>
  <c r="C687" i="5"/>
  <c r="G686" i="5"/>
  <c r="C686" i="5"/>
  <c r="G685" i="5"/>
  <c r="C685" i="5"/>
  <c r="G684" i="5"/>
  <c r="C684" i="5"/>
  <c r="G683" i="5"/>
  <c r="C683" i="5"/>
  <c r="G682" i="5"/>
  <c r="C682" i="5" s="1"/>
  <c r="E682" i="5"/>
  <c r="G681" i="5"/>
  <c r="C681" i="5" s="1"/>
  <c r="E681" i="5"/>
  <c r="G680" i="5"/>
  <c r="C680" i="5" s="1"/>
  <c r="E680" i="5"/>
  <c r="G679" i="5"/>
  <c r="C679" i="5"/>
  <c r="E679" i="5" s="1"/>
  <c r="G678" i="5"/>
  <c r="C678" i="5"/>
  <c r="G431" i="5"/>
  <c r="C431" i="5"/>
  <c r="G430" i="5"/>
  <c r="C430" i="5"/>
  <c r="E430" i="5" s="1"/>
  <c r="G429" i="5"/>
  <c r="C429" i="5"/>
  <c r="G428" i="5"/>
  <c r="C428" i="5" s="1"/>
  <c r="E428" i="5"/>
  <c r="G427" i="5"/>
  <c r="C427" i="5" s="1"/>
  <c r="G677" i="5"/>
  <c r="C677" i="5" s="1"/>
  <c r="E677" i="5"/>
  <c r="G676" i="5"/>
  <c r="C676" i="5"/>
  <c r="E676" i="5" s="1"/>
  <c r="G426" i="5"/>
  <c r="C426" i="5"/>
  <c r="E426" i="5"/>
  <c r="G425" i="5"/>
  <c r="C425" i="5"/>
  <c r="E425" i="5" s="1"/>
  <c r="G424" i="5"/>
  <c r="C424" i="5"/>
  <c r="G423" i="5"/>
  <c r="C423" i="5"/>
  <c r="G422" i="5"/>
  <c r="C422" i="5" s="1"/>
  <c r="E422" i="5"/>
  <c r="G421" i="5"/>
  <c r="C421" i="5" s="1"/>
  <c r="G420" i="5"/>
  <c r="C420" i="5" s="1"/>
  <c r="E420" i="5"/>
  <c r="G419" i="5"/>
  <c r="C419" i="5"/>
  <c r="E419" i="5" s="1"/>
  <c r="G418" i="5"/>
  <c r="C418" i="5"/>
  <c r="E418" i="5"/>
  <c r="G417" i="5"/>
  <c r="C417" i="5"/>
  <c r="E417" i="5" s="1"/>
  <c r="G416" i="5"/>
  <c r="C416" i="5"/>
  <c r="G415" i="5"/>
  <c r="C415" i="5"/>
  <c r="E415" i="5" s="1"/>
  <c r="G414" i="5"/>
  <c r="C414" i="5" s="1"/>
  <c r="E414" i="5"/>
  <c r="G413" i="5"/>
  <c r="C413" i="5" s="1"/>
  <c r="E413" i="5"/>
  <c r="G412" i="5"/>
  <c r="C412" i="5" s="1"/>
  <c r="E412" i="5"/>
  <c r="G411" i="5"/>
  <c r="C411" i="5"/>
  <c r="G675" i="5"/>
  <c r="C675" i="5"/>
  <c r="G674" i="5"/>
  <c r="C674" i="5"/>
  <c r="E674" i="5" s="1"/>
  <c r="G673" i="5"/>
  <c r="C673" i="5"/>
  <c r="E673" i="5" s="1"/>
  <c r="G410" i="5"/>
  <c r="C410" i="5"/>
  <c r="E410" i="5" s="1"/>
  <c r="G409" i="5"/>
  <c r="C409" i="5" s="1"/>
  <c r="G408" i="5"/>
  <c r="C408" i="5" s="1"/>
  <c r="G407" i="5"/>
  <c r="C407" i="5" s="1"/>
  <c r="G406" i="5"/>
  <c r="C406" i="5"/>
  <c r="G405" i="5"/>
  <c r="C405" i="5"/>
  <c r="E405" i="5"/>
  <c r="G404" i="5"/>
  <c r="C404" i="5"/>
  <c r="E404" i="5" s="1"/>
  <c r="G403" i="5"/>
  <c r="C403" i="5"/>
  <c r="G402" i="5"/>
  <c r="C402" i="5"/>
  <c r="E402" i="5" s="1"/>
  <c r="G401" i="5"/>
  <c r="C401" i="5" s="1"/>
  <c r="E401" i="5"/>
  <c r="G672" i="5"/>
  <c r="C672" i="5" s="1"/>
  <c r="G671" i="5"/>
  <c r="C671" i="5" s="1"/>
  <c r="E671" i="5"/>
  <c r="G670" i="5"/>
  <c r="C670" i="5"/>
  <c r="G400" i="5"/>
  <c r="C400" i="5"/>
  <c r="E400" i="5"/>
  <c r="G399" i="5"/>
  <c r="C399" i="5"/>
  <c r="E399" i="5" s="1"/>
  <c r="G669" i="5"/>
  <c r="C669" i="5"/>
  <c r="E669" i="5" s="1"/>
  <c r="G668" i="5"/>
  <c r="C668" i="5"/>
  <c r="E668" i="5" s="1"/>
  <c r="G667" i="5"/>
  <c r="C667" i="5" s="1"/>
  <c r="E667" i="5"/>
  <c r="G666" i="5"/>
  <c r="C666" i="5" s="1"/>
  <c r="E666" i="5"/>
  <c r="G665" i="5"/>
  <c r="C665" i="5" s="1"/>
  <c r="G398" i="5"/>
  <c r="C398" i="5"/>
  <c r="E398" i="5" s="1"/>
  <c r="G397" i="5"/>
  <c r="C397" i="5"/>
  <c r="E397" i="5"/>
  <c r="G396" i="5"/>
  <c r="C396" i="5"/>
  <c r="G395" i="5"/>
  <c r="C395" i="5"/>
  <c r="G394" i="5"/>
  <c r="C394" i="5"/>
  <c r="E394" i="5" s="1"/>
  <c r="G393" i="5"/>
  <c r="C393" i="5" s="1"/>
  <c r="G392" i="5"/>
  <c r="C392" i="5" s="1"/>
  <c r="G391" i="5"/>
  <c r="C391" i="5" s="1"/>
  <c r="E391" i="5"/>
  <c r="G390" i="5"/>
  <c r="C390" i="5"/>
  <c r="G389" i="5"/>
  <c r="C389" i="5"/>
  <c r="E389" i="5"/>
  <c r="G388" i="5"/>
  <c r="C388" i="5"/>
  <c r="E388" i="5" s="1"/>
  <c r="G387" i="5"/>
  <c r="C387" i="5"/>
  <c r="E387" i="5" s="1"/>
  <c r="G386" i="5"/>
  <c r="C386" i="5"/>
  <c r="G664" i="5"/>
  <c r="C664" i="5" s="1"/>
  <c r="E664" i="5"/>
  <c r="G663" i="5"/>
  <c r="C663" i="5" s="1"/>
  <c r="E663" i="5"/>
  <c r="G385" i="5"/>
  <c r="C385" i="5" s="1"/>
  <c r="E385" i="5"/>
  <c r="G662" i="5"/>
  <c r="C662" i="5"/>
  <c r="E662" i="5" s="1"/>
  <c r="G384" i="5"/>
  <c r="C384" i="5"/>
  <c r="G661" i="5"/>
  <c r="C661" i="5"/>
  <c r="G660" i="5"/>
  <c r="C660" i="5"/>
  <c r="E660" i="5" s="1"/>
  <c r="G383" i="5"/>
  <c r="C383" i="5"/>
  <c r="E383" i="5" s="1"/>
  <c r="G382" i="5"/>
  <c r="C382" i="5" s="1"/>
  <c r="G381" i="5"/>
  <c r="C381" i="5" s="1"/>
  <c r="E381" i="5"/>
  <c r="G380" i="5"/>
  <c r="C380" i="5" s="1"/>
  <c r="G379" i="5"/>
  <c r="C379" i="5"/>
  <c r="E379" i="5" s="1"/>
  <c r="G378" i="5"/>
  <c r="C378" i="5"/>
  <c r="E378" i="5"/>
  <c r="G377" i="5"/>
  <c r="C377" i="5"/>
  <c r="G376" i="5"/>
  <c r="C376" i="5"/>
  <c r="E376" i="5" s="1"/>
  <c r="G375" i="5"/>
  <c r="C375" i="5"/>
  <c r="G374" i="5"/>
  <c r="C374" i="5" s="1"/>
  <c r="E374" i="5"/>
  <c r="G373" i="5"/>
  <c r="C373" i="5" s="1"/>
  <c r="E373" i="5"/>
  <c r="G372" i="5"/>
  <c r="C372" i="5" s="1"/>
  <c r="E372" i="5"/>
  <c r="G371" i="5"/>
  <c r="C371" i="5"/>
  <c r="E371" i="5" s="1"/>
  <c r="G370" i="5"/>
  <c r="C370" i="5"/>
  <c r="G369" i="5"/>
  <c r="C369" i="5"/>
  <c r="E369" i="5" s="1"/>
  <c r="G659" i="5"/>
  <c r="C659" i="5"/>
  <c r="G658" i="5"/>
  <c r="C658" i="5"/>
  <c r="E658" i="5" s="1"/>
  <c r="G368" i="5"/>
  <c r="C368" i="5" s="1"/>
  <c r="E368" i="5"/>
  <c r="G367" i="5"/>
  <c r="C367" i="5" s="1"/>
  <c r="G366" i="5"/>
  <c r="C366" i="5" s="1"/>
  <c r="E366" i="5"/>
  <c r="G365" i="5"/>
  <c r="C365" i="5"/>
  <c r="E365" i="5" s="1"/>
  <c r="G364" i="5"/>
  <c r="C364" i="5"/>
  <c r="E364" i="5"/>
  <c r="G363" i="5"/>
  <c r="C363" i="5"/>
  <c r="E363" i="5" s="1"/>
  <c r="G362" i="5"/>
  <c r="C362" i="5"/>
  <c r="E362" i="5" s="1"/>
  <c r="G361" i="5"/>
  <c r="C361" i="5"/>
  <c r="G360" i="5"/>
  <c r="C360" i="5" s="1"/>
  <c r="G359" i="5"/>
  <c r="C359" i="5" s="1"/>
  <c r="G358" i="5"/>
  <c r="C358" i="5" s="1"/>
  <c r="G357" i="5"/>
  <c r="C357" i="5"/>
  <c r="E357" i="5" s="1"/>
  <c r="G356" i="5"/>
  <c r="C356" i="5"/>
  <c r="E356" i="5"/>
  <c r="G355" i="5"/>
  <c r="C355" i="5"/>
  <c r="E355" i="5" s="1"/>
  <c r="G354" i="5"/>
  <c r="C354" i="5"/>
  <c r="E354" i="5" s="1"/>
  <c r="G353" i="5"/>
  <c r="C353" i="5"/>
  <c r="E353" i="5" s="1"/>
  <c r="G352" i="5"/>
  <c r="C352" i="5" s="1"/>
  <c r="E352" i="5"/>
  <c r="G351" i="5"/>
  <c r="C351" i="5" s="1"/>
  <c r="E351" i="5"/>
  <c r="G350" i="5"/>
  <c r="C350" i="5" s="1"/>
  <c r="G349" i="5"/>
  <c r="C349" i="5"/>
  <c r="E349" i="5" s="1"/>
  <c r="G348" i="5"/>
  <c r="C348" i="5"/>
  <c r="G347" i="5"/>
  <c r="C347" i="5"/>
  <c r="G346" i="5"/>
  <c r="C346" i="5"/>
  <c r="E346" i="5" s="1"/>
  <c r="G345" i="5"/>
  <c r="C345" i="5"/>
  <c r="E345" i="5" s="1"/>
  <c r="G344" i="5"/>
  <c r="C344" i="5" s="1"/>
  <c r="E344" i="5"/>
  <c r="G343" i="5"/>
  <c r="C343" i="5" s="1"/>
  <c r="G342" i="5"/>
  <c r="C342" i="5" s="1"/>
  <c r="G341" i="5"/>
  <c r="C341" i="5"/>
  <c r="E341" i="5" s="1"/>
  <c r="G340" i="5"/>
  <c r="C340" i="5"/>
  <c r="G339" i="5"/>
  <c r="C339" i="5"/>
  <c r="E339" i="5" s="1"/>
  <c r="G338" i="5"/>
  <c r="C338" i="5"/>
  <c r="E338" i="5" s="1"/>
  <c r="G337" i="5"/>
  <c r="C337" i="5"/>
  <c r="E337" i="5" s="1"/>
  <c r="G336" i="5"/>
  <c r="C336" i="5" s="1"/>
  <c r="E336" i="5"/>
  <c r="G335" i="5"/>
  <c r="C335" i="5" s="1"/>
  <c r="G334" i="5"/>
  <c r="C334" i="5" s="1"/>
  <c r="G333" i="5"/>
  <c r="C333" i="5"/>
  <c r="E333" i="5" s="1"/>
  <c r="G332" i="5"/>
  <c r="C332" i="5"/>
  <c r="G331" i="5"/>
  <c r="C331" i="5"/>
  <c r="G330" i="5"/>
  <c r="C330" i="5"/>
  <c r="E330" i="5" s="1"/>
  <c r="G329" i="5"/>
  <c r="C329" i="5"/>
  <c r="E329" i="5" s="1"/>
  <c r="G328" i="5"/>
  <c r="C328" i="5" s="1"/>
  <c r="E328" i="5"/>
  <c r="G327" i="5"/>
  <c r="C327" i="5" s="1"/>
  <c r="E327" i="5"/>
  <c r="G326" i="5"/>
  <c r="C326" i="5" s="1"/>
  <c r="E326" i="5"/>
  <c r="G325" i="5"/>
  <c r="C325" i="5"/>
  <c r="E325" i="5" s="1"/>
  <c r="G324" i="5"/>
  <c r="C324" i="5"/>
  <c r="G323" i="5"/>
  <c r="C323" i="5"/>
  <c r="E323" i="5" s="1"/>
  <c r="G322" i="5"/>
  <c r="C322" i="5"/>
  <c r="G321" i="5"/>
  <c r="C321" i="5"/>
  <c r="E321" i="5" s="1"/>
  <c r="G320" i="5"/>
  <c r="C320" i="5" s="1"/>
  <c r="E320" i="5"/>
  <c r="G319" i="5"/>
  <c r="C319" i="5" s="1"/>
  <c r="E319" i="5"/>
  <c r="G318" i="5"/>
  <c r="C318" i="5" s="1"/>
  <c r="E318" i="5"/>
  <c r="G317" i="5"/>
  <c r="C317" i="5"/>
  <c r="E317" i="5" s="1"/>
  <c r="G316" i="5"/>
  <c r="C316" i="5"/>
  <c r="E316" i="5"/>
  <c r="G315" i="5"/>
  <c r="C315" i="5"/>
  <c r="G314" i="5"/>
  <c r="C314" i="5"/>
  <c r="G313" i="5"/>
  <c r="C313" i="5"/>
  <c r="G312" i="5"/>
  <c r="C312" i="5" s="1"/>
  <c r="E312" i="5"/>
  <c r="G311" i="5"/>
  <c r="C311" i="5" s="1"/>
  <c r="G310" i="5"/>
  <c r="C310" i="5" s="1"/>
  <c r="G309" i="5"/>
  <c r="C309" i="5"/>
  <c r="E309" i="5" s="1"/>
  <c r="G308" i="5"/>
  <c r="C308" i="5"/>
  <c r="E308" i="5"/>
  <c r="G307" i="5"/>
  <c r="C307" i="5"/>
  <c r="E307" i="5" s="1"/>
  <c r="G306" i="5"/>
  <c r="C306" i="5"/>
  <c r="E306" i="5" s="1"/>
  <c r="G305" i="5"/>
  <c r="C305" i="5"/>
  <c r="E305" i="5" s="1"/>
  <c r="G304" i="5"/>
  <c r="C304" i="5" s="1"/>
  <c r="G303" i="5"/>
  <c r="C303" i="5" s="1"/>
  <c r="G302" i="5"/>
  <c r="C302" i="5" s="1"/>
  <c r="E302" i="5"/>
  <c r="G301" i="5"/>
  <c r="C301" i="5"/>
  <c r="E301" i="5" s="1"/>
  <c r="G300" i="5"/>
  <c r="C300" i="5"/>
  <c r="E300" i="5"/>
  <c r="G299" i="5"/>
  <c r="C299" i="5"/>
  <c r="E299" i="5" s="1"/>
  <c r="G298" i="5"/>
  <c r="C298" i="5"/>
  <c r="G297" i="5"/>
  <c r="C297" i="5"/>
  <c r="E297" i="5" s="1"/>
  <c r="G296" i="5"/>
  <c r="C296" i="5" s="1"/>
  <c r="G295" i="5"/>
  <c r="C295" i="5" s="1"/>
  <c r="E295" i="5"/>
  <c r="G294" i="5"/>
  <c r="C294" i="5" s="1"/>
  <c r="G293" i="5"/>
  <c r="C293" i="5"/>
  <c r="E293" i="5" s="1"/>
  <c r="G292" i="5"/>
  <c r="C292" i="5"/>
  <c r="E292" i="5"/>
  <c r="G291" i="5"/>
  <c r="C291" i="5"/>
  <c r="E291" i="5" s="1"/>
  <c r="G290" i="5"/>
  <c r="C290" i="5"/>
  <c r="G289" i="5"/>
  <c r="C289" i="5"/>
  <c r="E289" i="5" s="1"/>
  <c r="G288" i="5"/>
  <c r="C288" i="5" s="1"/>
  <c r="E288" i="5"/>
  <c r="G287" i="5"/>
  <c r="C287" i="5" s="1"/>
  <c r="E287" i="5"/>
  <c r="G286" i="5"/>
  <c r="C286" i="5" s="1"/>
  <c r="G285" i="5"/>
  <c r="C285" i="5"/>
  <c r="G284" i="5"/>
  <c r="C284" i="5"/>
  <c r="G283" i="5"/>
  <c r="C283" i="5"/>
  <c r="E283" i="5" s="1"/>
  <c r="G282" i="5"/>
  <c r="C282" i="5"/>
  <c r="E282" i="5" s="1"/>
  <c r="G281" i="5"/>
  <c r="C281" i="5"/>
  <c r="G280" i="5"/>
  <c r="C280" i="5" s="1"/>
  <c r="E280" i="5"/>
  <c r="G279" i="5"/>
  <c r="C279" i="5" s="1"/>
  <c r="E279" i="5"/>
  <c r="G278" i="5"/>
  <c r="C278" i="5" s="1"/>
  <c r="E278" i="5"/>
  <c r="G277" i="5"/>
  <c r="C277" i="5"/>
  <c r="E277" i="5" s="1"/>
  <c r="G276" i="5"/>
  <c r="C276" i="5"/>
  <c r="E276" i="5"/>
  <c r="G275" i="5"/>
  <c r="C275" i="5"/>
  <c r="E275" i="5" s="1"/>
  <c r="G274" i="5"/>
  <c r="C274" i="5"/>
  <c r="G273" i="5"/>
  <c r="C273" i="5"/>
  <c r="E273" i="5" s="1"/>
  <c r="G272" i="5"/>
  <c r="C272" i="5" s="1"/>
  <c r="E272" i="5"/>
  <c r="G271" i="5"/>
  <c r="C271" i="5" s="1"/>
  <c r="G270" i="5"/>
  <c r="C270" i="5" s="1"/>
  <c r="E270" i="5"/>
  <c r="G269" i="5"/>
  <c r="C269" i="5"/>
  <c r="G268" i="5"/>
  <c r="C268" i="5"/>
  <c r="E268" i="5"/>
  <c r="G267" i="5"/>
  <c r="C267" i="5"/>
  <c r="G266" i="5"/>
  <c r="C266" i="5"/>
  <c r="E266" i="5" s="1"/>
  <c r="G265" i="5"/>
  <c r="C265" i="5"/>
  <c r="E265" i="5" s="1"/>
  <c r="G264" i="5"/>
  <c r="C264" i="5" s="1"/>
  <c r="G263" i="5"/>
  <c r="C263" i="5" s="1"/>
  <c r="E263" i="5"/>
  <c r="G262" i="5"/>
  <c r="C262" i="5" s="1"/>
  <c r="E262" i="5"/>
  <c r="G261" i="5"/>
  <c r="C261" i="5"/>
  <c r="E261" i="5" s="1"/>
  <c r="G260" i="5"/>
  <c r="C260" i="5"/>
  <c r="E260" i="5"/>
  <c r="G259" i="5"/>
  <c r="C259" i="5"/>
  <c r="G258" i="5"/>
  <c r="C258" i="5"/>
  <c r="E258" i="5" s="1"/>
  <c r="G257" i="5"/>
  <c r="C257" i="5"/>
  <c r="E257" i="5" s="1"/>
  <c r="G256" i="5"/>
  <c r="C256" i="5" s="1"/>
  <c r="G255" i="5"/>
  <c r="C255" i="5" s="1"/>
  <c r="E255" i="5"/>
  <c r="G254" i="5"/>
  <c r="C254" i="5" s="1"/>
  <c r="G253" i="5"/>
  <c r="C253" i="5"/>
  <c r="E253" i="5" s="1"/>
  <c r="G252" i="5"/>
  <c r="C252" i="5"/>
  <c r="E252" i="5"/>
  <c r="G251" i="5"/>
  <c r="C251" i="5"/>
  <c r="E251" i="5" s="1"/>
  <c r="G250" i="5"/>
  <c r="C250" i="5"/>
  <c r="G249" i="5"/>
  <c r="C249" i="5"/>
  <c r="E249" i="5" s="1"/>
  <c r="G248" i="5"/>
  <c r="C248" i="5" s="1"/>
  <c r="E248" i="5"/>
  <c r="G247" i="5"/>
  <c r="C247" i="5" s="1"/>
  <c r="E247" i="5"/>
  <c r="G246" i="5"/>
  <c r="C246" i="5" s="1"/>
  <c r="G245" i="5"/>
  <c r="C245" i="5"/>
  <c r="E245" i="5" s="1"/>
  <c r="G657" i="5"/>
  <c r="C657" i="5"/>
  <c r="E657" i="5"/>
  <c r="G244" i="5"/>
  <c r="C244" i="5"/>
  <c r="G243" i="5"/>
  <c r="C243" i="5"/>
  <c r="G242" i="5"/>
  <c r="C242" i="5"/>
  <c r="E242" i="5" s="1"/>
  <c r="G241" i="5"/>
  <c r="C241" i="5" s="1"/>
  <c r="E241" i="5"/>
  <c r="G240" i="5"/>
  <c r="C240" i="5" s="1"/>
  <c r="E240" i="5"/>
  <c r="G239" i="5"/>
  <c r="C239" i="5" s="1"/>
  <c r="E239" i="5"/>
  <c r="G238" i="5"/>
  <c r="C238" i="5"/>
  <c r="G237" i="5"/>
  <c r="C237" i="5"/>
  <c r="G236" i="5"/>
  <c r="C236" i="5"/>
  <c r="G235" i="5"/>
  <c r="C235" i="5"/>
  <c r="E235" i="5" s="1"/>
  <c r="G234" i="5"/>
  <c r="C234" i="5"/>
  <c r="G233" i="5"/>
  <c r="C233" i="5" s="1"/>
  <c r="G232" i="5"/>
  <c r="C232" i="5" s="1"/>
  <c r="E232" i="5"/>
  <c r="G231" i="5"/>
  <c r="C231" i="5" s="1"/>
  <c r="E231" i="5"/>
  <c r="G230" i="5"/>
  <c r="C230" i="5"/>
  <c r="E230" i="5" s="1"/>
  <c r="G229" i="5"/>
  <c r="C229" i="5"/>
  <c r="E229" i="5"/>
  <c r="G228" i="5"/>
  <c r="C228" i="5"/>
  <c r="E228" i="5" s="1"/>
  <c r="G227" i="5"/>
  <c r="C227" i="5" s="1"/>
  <c r="G226" i="5"/>
  <c r="C226" i="5"/>
  <c r="E226" i="5" s="1"/>
  <c r="G225" i="5"/>
  <c r="C225" i="5" s="1"/>
  <c r="E225" i="5"/>
  <c r="G224" i="5"/>
  <c r="C224" i="5" s="1"/>
  <c r="E224" i="5"/>
  <c r="G223" i="5"/>
  <c r="C223" i="5" s="1"/>
  <c r="E223" i="5" s="1"/>
  <c r="G222" i="5"/>
  <c r="C222" i="5"/>
  <c r="G221" i="5"/>
  <c r="C221" i="5"/>
  <c r="G220" i="5"/>
  <c r="C220" i="5"/>
  <c r="G219" i="5"/>
  <c r="C219" i="5"/>
  <c r="E219" i="5" s="1"/>
  <c r="G218" i="5"/>
  <c r="C218" i="5"/>
  <c r="G217" i="5"/>
  <c r="C217" i="5" s="1"/>
  <c r="E217" i="5"/>
  <c r="G216" i="5"/>
  <c r="C216" i="5" s="1"/>
  <c r="E216" i="5"/>
  <c r="G215" i="5"/>
  <c r="C215" i="5" s="1"/>
  <c r="E215" i="5"/>
  <c r="G214" i="5"/>
  <c r="C214" i="5"/>
  <c r="E214" i="5" s="1"/>
  <c r="G213" i="5"/>
  <c r="C213" i="5"/>
  <c r="E213" i="5" s="1"/>
  <c r="G212" i="5"/>
  <c r="C212" i="5"/>
  <c r="E212" i="5" s="1"/>
  <c r="G211" i="5"/>
  <c r="C211" i="5"/>
  <c r="E211" i="5" s="1"/>
  <c r="G210" i="5"/>
  <c r="C210" i="5"/>
  <c r="E210" i="5" s="1"/>
  <c r="G209" i="5"/>
  <c r="C209" i="5" s="1"/>
  <c r="E209" i="5" s="1"/>
  <c r="G208" i="5"/>
  <c r="C208" i="5" s="1"/>
  <c r="G207" i="5"/>
  <c r="C207" i="5" s="1"/>
  <c r="G206" i="5"/>
  <c r="C206" i="5"/>
  <c r="E206" i="5"/>
  <c r="G205" i="5"/>
  <c r="C205" i="5"/>
  <c r="E205" i="5"/>
  <c r="G204" i="5"/>
  <c r="C204" i="5"/>
  <c r="G203" i="5"/>
  <c r="C203" i="5"/>
  <c r="E203" i="5" s="1"/>
  <c r="G202" i="5"/>
  <c r="C202" i="5" s="1"/>
  <c r="G201" i="5"/>
  <c r="C201" i="5" s="1"/>
  <c r="G200" i="5"/>
  <c r="C200" i="5" s="1"/>
  <c r="E200" i="5"/>
  <c r="G199" i="5"/>
  <c r="C199" i="5" s="1"/>
  <c r="E199" i="5"/>
  <c r="G198" i="5"/>
  <c r="C198" i="5"/>
  <c r="E198" i="5" s="1"/>
  <c r="G197" i="5"/>
  <c r="C197" i="5"/>
  <c r="E197" i="5"/>
  <c r="G196" i="5"/>
  <c r="C196" i="5"/>
  <c r="E196" i="5" s="1"/>
  <c r="G195" i="5"/>
  <c r="C195" i="5"/>
  <c r="E195" i="5" s="1"/>
  <c r="G194" i="5"/>
  <c r="C194" i="5"/>
  <c r="E194" i="5" s="1"/>
  <c r="G193" i="5"/>
  <c r="C193" i="5" s="1"/>
  <c r="E193" i="5"/>
  <c r="G192" i="5"/>
  <c r="C192" i="5" s="1"/>
  <c r="G191" i="5"/>
  <c r="C191" i="5" s="1"/>
  <c r="E191" i="5"/>
  <c r="G190" i="5"/>
  <c r="C190" i="5"/>
  <c r="E190" i="5" s="1"/>
  <c r="G189" i="5"/>
  <c r="C189" i="5"/>
  <c r="G188" i="5"/>
  <c r="C188" i="5"/>
  <c r="E188" i="5" s="1"/>
  <c r="G187" i="5"/>
  <c r="C187" i="5"/>
  <c r="E187" i="5" s="1"/>
  <c r="G186" i="5"/>
  <c r="C186" i="5"/>
  <c r="E186" i="5" s="1"/>
  <c r="G185" i="5"/>
  <c r="C185" i="5" s="1"/>
  <c r="G184" i="5"/>
  <c r="C184" i="5" s="1"/>
  <c r="E184" i="5" s="1"/>
  <c r="G183" i="5"/>
  <c r="C183" i="5" s="1"/>
  <c r="E183" i="5"/>
  <c r="G182" i="5"/>
  <c r="C182" i="5"/>
  <c r="E182" i="5" s="1"/>
  <c r="G181" i="5"/>
  <c r="C181" i="5"/>
  <c r="E181" i="5" s="1"/>
  <c r="G180" i="5"/>
  <c r="C180" i="5"/>
  <c r="G179" i="5"/>
  <c r="C179" i="5"/>
  <c r="G178" i="5"/>
  <c r="C178" i="5"/>
  <c r="E178" i="5" s="1"/>
  <c r="G177" i="5"/>
  <c r="C177" i="5" s="1"/>
  <c r="E177" i="5" s="1"/>
  <c r="G176" i="5"/>
  <c r="C176" i="5" s="1"/>
  <c r="E176" i="5"/>
  <c r="G175" i="5"/>
  <c r="C175" i="5"/>
  <c r="G174" i="5"/>
  <c r="C174" i="5" s="1"/>
  <c r="E174" i="5" s="1"/>
  <c r="G173" i="5"/>
  <c r="C173" i="5"/>
  <c r="E173" i="5" s="1"/>
  <c r="G172" i="5"/>
  <c r="C172" i="5" s="1"/>
  <c r="E172" i="5" s="1"/>
  <c r="G171" i="5"/>
  <c r="C171" i="5"/>
  <c r="E171" i="5" s="1"/>
  <c r="G170" i="5"/>
  <c r="C170" i="5" s="1"/>
  <c r="G169" i="5"/>
  <c r="C169" i="5"/>
  <c r="G168" i="5"/>
  <c r="C168" i="5" s="1"/>
  <c r="G167" i="5"/>
  <c r="C167" i="5"/>
  <c r="E167" i="5"/>
  <c r="G166" i="5"/>
  <c r="C166" i="5" s="1"/>
  <c r="E166" i="5" s="1"/>
  <c r="G165" i="5"/>
  <c r="C165" i="5"/>
  <c r="E165" i="5" s="1"/>
  <c r="G164" i="5"/>
  <c r="C164" i="5" s="1"/>
  <c r="E164" i="5" s="1"/>
  <c r="G163" i="5"/>
  <c r="C163" i="5"/>
  <c r="E163" i="5" s="1"/>
  <c r="G162" i="5"/>
  <c r="C162" i="5" s="1"/>
  <c r="E162" i="5"/>
  <c r="G161" i="5"/>
  <c r="C161" i="5"/>
  <c r="E161" i="5" s="1"/>
  <c r="G160" i="5"/>
  <c r="C160" i="5" s="1"/>
  <c r="E160" i="5"/>
  <c r="G159" i="5"/>
  <c r="C159" i="5"/>
  <c r="E159" i="5" s="1"/>
  <c r="G158" i="5"/>
  <c r="C158" i="5" s="1"/>
  <c r="E158" i="5" s="1"/>
  <c r="G157" i="5"/>
  <c r="C157" i="5"/>
  <c r="E157" i="5" s="1"/>
  <c r="G156" i="5"/>
  <c r="C156" i="5"/>
  <c r="E156" i="5" s="1"/>
  <c r="G155" i="5"/>
  <c r="C155" i="5"/>
  <c r="E155" i="5" s="1"/>
  <c r="G154" i="5"/>
  <c r="C154" i="5" s="1"/>
  <c r="E154" i="5"/>
  <c r="G153" i="5"/>
  <c r="C153" i="5"/>
  <c r="E153" i="5" s="1"/>
  <c r="G152" i="5"/>
  <c r="C152" i="5" s="1"/>
  <c r="G151" i="5"/>
  <c r="C151" i="5"/>
  <c r="G150" i="5"/>
  <c r="C150" i="5" s="1"/>
  <c r="G149" i="5"/>
  <c r="C149" i="5"/>
  <c r="E149" i="5" s="1"/>
  <c r="G148" i="5"/>
  <c r="C148" i="5" s="1"/>
  <c r="E148" i="5"/>
  <c r="G147" i="5"/>
  <c r="C147" i="5"/>
  <c r="E147" i="5" s="1"/>
  <c r="G146" i="5"/>
  <c r="C146" i="5" s="1"/>
  <c r="G145" i="5"/>
  <c r="C145" i="5" s="1"/>
  <c r="E145" i="5" s="1"/>
  <c r="G144" i="5"/>
  <c r="C144" i="5" s="1"/>
  <c r="E144" i="5"/>
  <c r="G143" i="5"/>
  <c r="C143" i="5"/>
  <c r="E143" i="5" s="1"/>
  <c r="G142" i="5"/>
  <c r="C142" i="5" s="1"/>
  <c r="G141" i="5"/>
  <c r="C141" i="5"/>
  <c r="E141" i="5" s="1"/>
  <c r="G140" i="5"/>
  <c r="C140" i="5" s="1"/>
  <c r="G139" i="5"/>
  <c r="C139" i="5"/>
  <c r="E139" i="5" s="1"/>
  <c r="G138" i="5"/>
  <c r="C138" i="5" s="1"/>
  <c r="E138" i="5"/>
  <c r="G137" i="5"/>
  <c r="C137" i="5"/>
  <c r="E137" i="5" s="1"/>
  <c r="G136" i="5"/>
  <c r="C136" i="5" s="1"/>
  <c r="G135" i="5"/>
  <c r="C135" i="5"/>
  <c r="E135" i="5" s="1"/>
  <c r="G134" i="5"/>
  <c r="C134" i="5" s="1"/>
  <c r="E134" i="5" s="1"/>
  <c r="G133" i="5"/>
  <c r="C133" i="5"/>
  <c r="G132" i="5"/>
  <c r="C132" i="5" s="1"/>
  <c r="G131" i="5"/>
  <c r="C131" i="5"/>
  <c r="E131" i="5" s="1"/>
  <c r="G130" i="5"/>
  <c r="C130" i="5" s="1"/>
  <c r="E130" i="5"/>
  <c r="G129" i="5"/>
  <c r="C129" i="5"/>
  <c r="E129" i="5" s="1"/>
  <c r="G128" i="5"/>
  <c r="C128" i="5" s="1"/>
  <c r="G127" i="5"/>
  <c r="C127" i="5"/>
  <c r="E127" i="5" s="1"/>
  <c r="G126" i="5"/>
  <c r="C126" i="5" s="1"/>
  <c r="E126" i="5" s="1"/>
  <c r="G656" i="5"/>
  <c r="C656" i="5"/>
  <c r="E656" i="5" s="1"/>
  <c r="G125" i="5"/>
  <c r="C125" i="5" s="1"/>
  <c r="E125" i="5" s="1"/>
  <c r="G124" i="5"/>
  <c r="C124" i="5"/>
  <c r="E124" i="5" s="1"/>
  <c r="G123" i="5"/>
  <c r="C123" i="5" s="1"/>
  <c r="E123" i="5"/>
  <c r="G122" i="5"/>
  <c r="C122" i="5"/>
  <c r="E122" i="5" s="1"/>
  <c r="G121" i="5"/>
  <c r="C121" i="5" s="1"/>
  <c r="G120" i="5"/>
  <c r="C120" i="5"/>
  <c r="E120" i="5" s="1"/>
  <c r="G119" i="5"/>
  <c r="C119" i="5" s="1"/>
  <c r="E119" i="5" s="1"/>
  <c r="G118" i="5"/>
  <c r="C118" i="5"/>
  <c r="E118" i="5" s="1"/>
  <c r="G117" i="5"/>
  <c r="C117" i="5" s="1"/>
  <c r="G116" i="5"/>
  <c r="C116" i="5"/>
  <c r="G115" i="5"/>
  <c r="C115" i="5" s="1"/>
  <c r="G655" i="5"/>
  <c r="C655" i="5"/>
  <c r="E655" i="5" s="1"/>
  <c r="G114" i="5"/>
  <c r="C114" i="5" s="1"/>
  <c r="E114" i="5"/>
  <c r="G113" i="5"/>
  <c r="C113" i="5"/>
  <c r="E113" i="5" s="1"/>
  <c r="G112" i="5"/>
  <c r="C112" i="5" s="1"/>
  <c r="G111" i="5"/>
  <c r="C111" i="5"/>
  <c r="E111" i="5" s="1"/>
  <c r="G110" i="5"/>
  <c r="C110" i="5" s="1"/>
  <c r="G109" i="5"/>
  <c r="C109" i="5"/>
  <c r="E109" i="5" s="1"/>
  <c r="G108" i="5"/>
  <c r="C108" i="5" s="1"/>
  <c r="E108" i="5" s="1"/>
  <c r="G107" i="5"/>
  <c r="C107" i="5"/>
  <c r="E107" i="5" s="1"/>
  <c r="G106" i="5"/>
  <c r="C106" i="5" s="1"/>
  <c r="E106" i="5"/>
  <c r="G105" i="5"/>
  <c r="C105" i="5"/>
  <c r="E105" i="5"/>
  <c r="G104" i="5"/>
  <c r="C104" i="5" s="1"/>
  <c r="E104" i="5" s="1"/>
  <c r="G103" i="5"/>
  <c r="C103" i="5"/>
  <c r="G102" i="5"/>
  <c r="C102" i="5" s="1"/>
  <c r="E102" i="5" s="1"/>
  <c r="G101" i="5"/>
  <c r="C101" i="5"/>
  <c r="E101" i="5" s="1"/>
  <c r="G100" i="5"/>
  <c r="C100" i="5" s="1"/>
  <c r="E100" i="5"/>
  <c r="G99" i="5"/>
  <c r="C99" i="5"/>
  <c r="E99" i="5" s="1"/>
  <c r="G654" i="5"/>
  <c r="C654" i="5" s="1"/>
  <c r="G653" i="5"/>
  <c r="C653" i="5"/>
  <c r="E653" i="5" s="1"/>
  <c r="G652" i="5"/>
  <c r="C652" i="5" s="1"/>
  <c r="E652" i="5" s="1"/>
  <c r="G651" i="5"/>
  <c r="C651" i="5"/>
  <c r="G98" i="5"/>
  <c r="C98" i="5" s="1"/>
  <c r="G97" i="5"/>
  <c r="C97" i="5"/>
  <c r="E97" i="5" s="1"/>
  <c r="G96" i="5"/>
  <c r="C96" i="5" s="1"/>
  <c r="G650" i="5"/>
  <c r="C650" i="5"/>
  <c r="E650" i="5" s="1"/>
  <c r="G649" i="5"/>
  <c r="C649" i="5" s="1"/>
  <c r="E649" i="5" s="1"/>
  <c r="G648" i="5"/>
  <c r="C648" i="5"/>
  <c r="G647" i="5"/>
  <c r="C647" i="5" s="1"/>
  <c r="E647" i="5" s="1"/>
  <c r="G646" i="5"/>
  <c r="C646" i="5"/>
  <c r="G95" i="5"/>
  <c r="C95" i="5" s="1"/>
  <c r="G645" i="5"/>
  <c r="C645" i="5"/>
  <c r="G94" i="5"/>
  <c r="C94" i="5" s="1"/>
  <c r="E94" i="5"/>
  <c r="G644" i="5"/>
  <c r="C644" i="5"/>
  <c r="E644" i="5" s="1"/>
  <c r="G93" i="5"/>
  <c r="C93" i="5" s="1"/>
  <c r="E93" i="5"/>
  <c r="G643" i="5"/>
  <c r="C643" i="5"/>
  <c r="E643" i="5" s="1"/>
  <c r="G642" i="5"/>
  <c r="C642" i="5" s="1"/>
  <c r="G92" i="5"/>
  <c r="C92" i="5"/>
  <c r="E92" i="5" s="1"/>
  <c r="G641" i="5"/>
  <c r="C641" i="5" s="1"/>
  <c r="E641" i="5" s="1"/>
  <c r="G640" i="5"/>
  <c r="C640" i="5"/>
  <c r="E640" i="5" s="1"/>
  <c r="G91" i="5"/>
  <c r="C91" i="5" s="1"/>
  <c r="E91" i="5"/>
  <c r="G90" i="5"/>
  <c r="C90" i="5"/>
  <c r="G89" i="5"/>
  <c r="C89" i="5" s="1"/>
  <c r="E89" i="5"/>
  <c r="G88" i="5"/>
  <c r="C88" i="5"/>
  <c r="G87" i="5"/>
  <c r="C87" i="5" s="1"/>
  <c r="E87" i="5" s="1"/>
  <c r="G86" i="5"/>
  <c r="C86" i="5"/>
  <c r="E86" i="5" s="1"/>
  <c r="G639" i="5"/>
  <c r="C639" i="5" s="1"/>
  <c r="E639" i="5" s="1"/>
  <c r="G638" i="5"/>
  <c r="C638" i="5"/>
  <c r="G85" i="5"/>
  <c r="C85" i="5" s="1"/>
  <c r="E85" i="5"/>
  <c r="G84" i="5"/>
  <c r="C84" i="5"/>
  <c r="E84" i="5" s="1"/>
  <c r="G637" i="5"/>
  <c r="C637" i="5" s="1"/>
  <c r="G636" i="5"/>
  <c r="C636" i="5"/>
  <c r="G83" i="5"/>
  <c r="C83" i="5" s="1"/>
  <c r="G635" i="5"/>
  <c r="C635" i="5"/>
  <c r="G634" i="5"/>
  <c r="C634" i="5"/>
  <c r="E634" i="5" s="1"/>
  <c r="G82" i="5"/>
  <c r="C82" i="5"/>
  <c r="G633" i="5"/>
  <c r="C633" i="5" s="1"/>
  <c r="G632" i="5"/>
  <c r="C632" i="5"/>
  <c r="E632" i="5" s="1"/>
  <c r="G631" i="5"/>
  <c r="C631" i="5" s="1"/>
  <c r="E631" i="5" s="1"/>
  <c r="G81" i="5"/>
  <c r="C81" i="5"/>
  <c r="E81" i="5" s="1"/>
  <c r="G80" i="5"/>
  <c r="C80" i="5" s="1"/>
  <c r="G79" i="5"/>
  <c r="C79" i="5" s="1"/>
  <c r="E79" i="5" s="1"/>
  <c r="G78" i="5"/>
  <c r="C78" i="5" s="1"/>
  <c r="G77" i="5"/>
  <c r="C77" i="5"/>
  <c r="E77" i="5" s="1"/>
  <c r="G630" i="5"/>
  <c r="C630" i="5" s="1"/>
  <c r="G629" i="5"/>
  <c r="C629" i="5" s="1"/>
  <c r="G628" i="5"/>
  <c r="C628" i="5" s="1"/>
  <c r="E628" i="5"/>
  <c r="G76" i="5"/>
  <c r="C76" i="5"/>
  <c r="E76" i="5" s="1"/>
  <c r="G75" i="5"/>
  <c r="C75" i="5" s="1"/>
  <c r="G627" i="5"/>
  <c r="C627" i="5" s="1"/>
  <c r="G74" i="5"/>
  <c r="C74" i="5" s="1"/>
  <c r="G73" i="5"/>
  <c r="C73" i="5"/>
  <c r="G72" i="5"/>
  <c r="C72" i="5" s="1"/>
  <c r="E72" i="5" s="1"/>
  <c r="G71" i="5"/>
  <c r="C71" i="5" s="1"/>
  <c r="E71" i="5" s="1"/>
  <c r="G70" i="5"/>
  <c r="C70" i="5" s="1"/>
  <c r="G69" i="5"/>
  <c r="C69" i="5"/>
  <c r="E69" i="5" s="1"/>
  <c r="G68" i="5"/>
  <c r="C68" i="5" s="1"/>
  <c r="G67" i="5"/>
  <c r="C67" i="5" s="1"/>
  <c r="E67" i="5" s="1"/>
  <c r="G66" i="5"/>
  <c r="C66" i="5" s="1"/>
  <c r="G65" i="5"/>
  <c r="C65" i="5"/>
  <c r="E65" i="5" s="1"/>
  <c r="G64" i="5"/>
  <c r="C64" i="5" s="1"/>
  <c r="E64" i="5" s="1"/>
  <c r="G63" i="5"/>
  <c r="C63" i="5" s="1"/>
  <c r="E63" i="5" s="1"/>
  <c r="G62" i="5"/>
  <c r="C62" i="5" s="1"/>
  <c r="E62" i="5"/>
  <c r="G61" i="5"/>
  <c r="C61" i="5"/>
  <c r="G626" i="5"/>
  <c r="C626" i="5" s="1"/>
  <c r="G625" i="5"/>
  <c r="C625" i="5" s="1"/>
  <c r="E625" i="5" s="1"/>
  <c r="G624" i="5"/>
  <c r="C624" i="5" s="1"/>
  <c r="E624" i="5" s="1"/>
  <c r="G60" i="5"/>
  <c r="C60" i="5"/>
  <c r="E60" i="5" s="1"/>
  <c r="G59" i="5"/>
  <c r="C59" i="5" s="1"/>
  <c r="E59" i="5" s="1"/>
  <c r="G623" i="5"/>
  <c r="C623" i="5" s="1"/>
  <c r="E623" i="5" s="1"/>
  <c r="G622" i="5"/>
  <c r="C622" i="5"/>
  <c r="E622" i="5" s="1"/>
  <c r="G58" i="5"/>
  <c r="C58" i="5"/>
  <c r="E58" i="5" s="1"/>
  <c r="G621" i="5"/>
  <c r="C621" i="5" s="1"/>
  <c r="E621" i="5" s="1"/>
  <c r="G57" i="5"/>
  <c r="C57" i="5" s="1"/>
  <c r="G56" i="5"/>
  <c r="C56" i="5" s="1"/>
  <c r="E56" i="5" s="1"/>
  <c r="G620" i="5"/>
  <c r="C620" i="5"/>
  <c r="E620" i="5" s="1"/>
  <c r="G619" i="5"/>
  <c r="C619" i="5" s="1"/>
  <c r="E619" i="5" s="1"/>
  <c r="G618" i="5"/>
  <c r="C618" i="5" s="1"/>
  <c r="E618" i="5" s="1"/>
  <c r="G55" i="5"/>
  <c r="C55" i="5" s="1"/>
  <c r="E55" i="5"/>
  <c r="G54" i="5"/>
  <c r="C54" i="5"/>
  <c r="E54" i="5" s="1"/>
  <c r="G617" i="5"/>
  <c r="C617" i="5" s="1"/>
  <c r="E617" i="5" s="1"/>
  <c r="G53" i="5"/>
  <c r="C53" i="5" s="1"/>
  <c r="E53" i="5" s="1"/>
  <c r="G52" i="5"/>
  <c r="C52" i="5" s="1"/>
  <c r="G51" i="5"/>
  <c r="C51" i="5"/>
  <c r="G616" i="5"/>
  <c r="C616" i="5" s="1"/>
  <c r="G50" i="5"/>
  <c r="C50" i="5" s="1"/>
  <c r="E50" i="5" s="1"/>
  <c r="G49" i="5"/>
  <c r="C49" i="5" s="1"/>
  <c r="E49" i="5"/>
  <c r="G48" i="5"/>
  <c r="C48" i="5"/>
  <c r="G47" i="5"/>
  <c r="C47" i="5" s="1"/>
  <c r="G46" i="5"/>
  <c r="C46" i="5" s="1"/>
  <c r="G615" i="5"/>
  <c r="C615" i="5" s="1"/>
  <c r="G45" i="5"/>
  <c r="C45" i="5"/>
  <c r="E45" i="5" s="1"/>
  <c r="G44" i="5"/>
  <c r="C44" i="5" s="1"/>
  <c r="E44" i="5"/>
  <c r="G43" i="5"/>
  <c r="C43" i="5" s="1"/>
  <c r="G42" i="5"/>
  <c r="C42" i="5" s="1"/>
  <c r="E42" i="5"/>
  <c r="G41" i="5"/>
  <c r="C41" i="5"/>
  <c r="E41" i="5" s="1"/>
  <c r="G40" i="5"/>
  <c r="C40" i="5" s="1"/>
  <c r="E40" i="5" s="1"/>
  <c r="G39" i="5"/>
  <c r="C39" i="5" s="1"/>
  <c r="G38" i="5"/>
  <c r="C38" i="5" s="1"/>
  <c r="E38" i="5" s="1"/>
  <c r="G37" i="5"/>
  <c r="C37" i="5"/>
  <c r="E37" i="5" s="1"/>
  <c r="G614" i="5"/>
  <c r="C614" i="5" s="1"/>
  <c r="E614" i="5" s="1"/>
  <c r="G613" i="5"/>
  <c r="C613" i="5" s="1"/>
  <c r="E613" i="5" s="1"/>
  <c r="G36" i="5"/>
  <c r="C36" i="5" s="1"/>
  <c r="G35" i="5"/>
  <c r="C35" i="5"/>
  <c r="E35" i="5" s="1"/>
  <c r="G34" i="5"/>
  <c r="C34" i="5" s="1"/>
  <c r="E34" i="5" s="1"/>
  <c r="G33" i="5"/>
  <c r="C33" i="5" s="1"/>
  <c r="E33" i="5" s="1"/>
  <c r="G32" i="5"/>
  <c r="C32" i="5" s="1"/>
  <c r="E32" i="5"/>
  <c r="G31" i="5"/>
  <c r="C31" i="5"/>
  <c r="G30" i="5"/>
  <c r="C30" i="5" s="1"/>
  <c r="G29" i="5"/>
  <c r="C29" i="5" s="1"/>
  <c r="E29" i="5" s="1"/>
  <c r="G28" i="5"/>
  <c r="C28" i="5" s="1"/>
  <c r="G27" i="5"/>
  <c r="C27" i="5"/>
  <c r="G612" i="5"/>
  <c r="C612" i="5" s="1"/>
  <c r="G26" i="5"/>
  <c r="C26" i="5" s="1"/>
  <c r="E26" i="5" s="1"/>
  <c r="G611" i="5"/>
  <c r="C611" i="5" s="1"/>
  <c r="E611" i="5" s="1"/>
  <c r="G25" i="5"/>
  <c r="C25" i="5"/>
  <c r="E25" i="5" s="1"/>
  <c r="G610" i="5"/>
  <c r="C610" i="5" s="1"/>
  <c r="E610" i="5" s="1"/>
  <c r="G24" i="5"/>
  <c r="C24" i="5" s="1"/>
  <c r="E24" i="5" s="1"/>
  <c r="G609" i="5"/>
  <c r="C609" i="5" s="1"/>
  <c r="G608" i="5"/>
  <c r="C608" i="5"/>
  <c r="E608" i="5" s="1"/>
  <c r="G23" i="5"/>
  <c r="C23" i="5" s="1"/>
  <c r="G22" i="5"/>
  <c r="C22" i="5" s="1"/>
  <c r="E22" i="5" s="1"/>
  <c r="G21" i="5"/>
  <c r="C21" i="5" s="1"/>
  <c r="E21" i="5" s="1"/>
  <c r="G20" i="5"/>
  <c r="C20" i="5"/>
  <c r="G19" i="5"/>
  <c r="C19" i="5" s="1"/>
  <c r="E19" i="5" s="1"/>
  <c r="G607" i="5"/>
  <c r="C607" i="5" s="1"/>
  <c r="E607" i="5" s="1"/>
  <c r="G18" i="5"/>
  <c r="C18" i="5" s="1"/>
  <c r="E18" i="5"/>
  <c r="G17" i="5"/>
  <c r="C17" i="5"/>
  <c r="E17" i="5" s="1"/>
  <c r="G606" i="5"/>
  <c r="C606" i="5" s="1"/>
  <c r="G16" i="5"/>
  <c r="C16" i="5" s="1"/>
  <c r="G605" i="5"/>
  <c r="C605" i="5" s="1"/>
  <c r="E605" i="5" s="1"/>
  <c r="G604" i="5"/>
  <c r="C604" i="5"/>
  <c r="G15" i="5"/>
  <c r="C15" i="5" s="1"/>
  <c r="E15" i="5" s="1"/>
  <c r="G603" i="5"/>
  <c r="C603" i="5" s="1"/>
  <c r="E603" i="5" s="1"/>
  <c r="G602" i="5"/>
  <c r="C602" i="5"/>
  <c r="E602" i="5" s="1"/>
  <c r="G14" i="5"/>
  <c r="C14" i="5"/>
  <c r="E14" i="5" s="1"/>
  <c r="G13" i="5"/>
  <c r="C13" i="5" s="1"/>
  <c r="G12" i="5"/>
  <c r="C12" i="5" s="1"/>
  <c r="E12" i="5" s="1"/>
  <c r="G601" i="5"/>
  <c r="C601" i="5" s="1"/>
  <c r="G600" i="5"/>
  <c r="C600" i="5"/>
  <c r="E600" i="5" s="1"/>
  <c r="G599" i="5"/>
  <c r="C599" i="5" s="1"/>
  <c r="G598" i="5"/>
  <c r="C598" i="5" s="1"/>
  <c r="G597" i="5"/>
  <c r="C597" i="5" s="1"/>
  <c r="E597" i="5"/>
  <c r="G596" i="5"/>
  <c r="C596" i="5"/>
  <c r="E596" i="5" s="1"/>
  <c r="G595" i="5"/>
  <c r="C595" i="5" s="1"/>
  <c r="E595" i="5" s="1"/>
  <c r="G594" i="5"/>
  <c r="C594" i="5" s="1"/>
  <c r="E594" i="5" s="1"/>
  <c r="G593" i="5"/>
  <c r="C593" i="5" s="1"/>
  <c r="G592" i="5"/>
  <c r="C592" i="5"/>
  <c r="G591" i="5"/>
  <c r="C591" i="5" s="1"/>
  <c r="G590" i="5"/>
  <c r="C590" i="5" s="1"/>
  <c r="E590" i="5" s="1"/>
  <c r="G589" i="5"/>
  <c r="C589" i="5" s="1"/>
  <c r="E589" i="5" s="1"/>
  <c r="G588" i="5"/>
  <c r="C588" i="5"/>
  <c r="E588" i="5" s="1"/>
  <c r="G587" i="5"/>
  <c r="C587" i="5" s="1"/>
  <c r="E587" i="5" s="1"/>
  <c r="G586" i="5"/>
  <c r="C586" i="5" s="1"/>
  <c r="E586" i="5" s="1"/>
  <c r="G585" i="5"/>
  <c r="C585" i="5" s="1"/>
  <c r="G584" i="5"/>
  <c r="C584" i="5"/>
  <c r="G583" i="5"/>
  <c r="C583" i="5" s="1"/>
  <c r="G582" i="5"/>
  <c r="C582" i="5" s="1"/>
  <c r="E582" i="5" s="1"/>
  <c r="G581" i="5"/>
  <c r="C581" i="5" s="1"/>
  <c r="E581" i="5"/>
  <c r="G580" i="5"/>
  <c r="C580" i="5"/>
  <c r="E580" i="5" s="1"/>
  <c r="G579" i="5"/>
  <c r="C579" i="5" s="1"/>
  <c r="G578" i="5"/>
  <c r="C578" i="5" s="1"/>
  <c r="E578" i="5" s="1"/>
  <c r="G577" i="5"/>
  <c r="C577" i="5" s="1"/>
  <c r="E577" i="5" s="1"/>
  <c r="G576" i="5"/>
  <c r="C576" i="5"/>
  <c r="E576" i="5" s="1"/>
  <c r="G575" i="5"/>
  <c r="C575" i="5" s="1"/>
  <c r="E575" i="5" s="1"/>
  <c r="G574" i="5"/>
  <c r="C574" i="5" s="1"/>
  <c r="E574" i="5" s="1"/>
  <c r="G573" i="5"/>
  <c r="C573" i="5" s="1"/>
  <c r="E573" i="5" s="1"/>
  <c r="G572" i="5"/>
  <c r="C572" i="5"/>
  <c r="G571" i="5"/>
  <c r="C571" i="5" s="1"/>
  <c r="G570" i="5"/>
  <c r="C570" i="5" s="1"/>
  <c r="G569" i="5"/>
  <c r="C569" i="5" s="1"/>
  <c r="E569" i="5"/>
  <c r="G568" i="5"/>
  <c r="C568" i="5"/>
  <c r="E568" i="5" s="1"/>
  <c r="G567" i="5"/>
  <c r="C567" i="5" s="1"/>
  <c r="E567" i="5" s="1"/>
  <c r="G566" i="5"/>
  <c r="C566" i="5" s="1"/>
  <c r="G565" i="5"/>
  <c r="C565" i="5" s="1"/>
  <c r="G564" i="5"/>
  <c r="C564" i="5"/>
  <c r="E564" i="5" s="1"/>
  <c r="G563" i="5"/>
  <c r="C563" i="5" s="1"/>
  <c r="E563" i="5" s="1"/>
  <c r="G562" i="5"/>
  <c r="C562" i="5" s="1"/>
  <c r="E562" i="5" s="1"/>
  <c r="G561" i="5"/>
  <c r="C561" i="5" s="1"/>
  <c r="E561" i="5" s="1"/>
  <c r="G560" i="5"/>
  <c r="C560" i="5"/>
  <c r="E560" i="5" s="1"/>
  <c r="G559" i="5"/>
  <c r="C559" i="5" s="1"/>
  <c r="E559" i="5" s="1"/>
  <c r="G558" i="5"/>
  <c r="C558" i="5" s="1"/>
  <c r="E558" i="5" s="1"/>
  <c r="G557" i="5"/>
  <c r="C557" i="5" s="1"/>
  <c r="G556" i="5"/>
  <c r="C556" i="5"/>
  <c r="E556" i="5" s="1"/>
  <c r="G555" i="5"/>
  <c r="C555" i="5" s="1"/>
  <c r="E555" i="5" s="1"/>
  <c r="G554" i="5"/>
  <c r="C554" i="5" s="1"/>
  <c r="E554" i="5" s="1"/>
  <c r="G553" i="5"/>
  <c r="C553" i="5" s="1"/>
  <c r="E553" i="5" s="1"/>
  <c r="G552" i="5"/>
  <c r="C552" i="5"/>
  <c r="G551" i="5"/>
  <c r="C551" i="5" s="1"/>
  <c r="E551" i="5" s="1"/>
  <c r="G550" i="5"/>
  <c r="C550" i="5" s="1"/>
  <c r="E550" i="5" s="1"/>
  <c r="G549" i="5"/>
  <c r="C549" i="5" s="1"/>
  <c r="E549" i="5"/>
  <c r="G548" i="5"/>
  <c r="C548" i="5"/>
  <c r="G547" i="5"/>
  <c r="C547" i="5" s="1"/>
  <c r="E547" i="5" s="1"/>
  <c r="G546" i="5"/>
  <c r="C546" i="5" s="1"/>
  <c r="E546" i="5" s="1"/>
  <c r="G545" i="5"/>
  <c r="C545" i="5" s="1"/>
  <c r="E545" i="5" s="1"/>
  <c r="G544" i="5"/>
  <c r="C544" i="5"/>
  <c r="G543" i="5"/>
  <c r="C543" i="5" s="1"/>
  <c r="G542" i="5"/>
  <c r="C542" i="5" s="1"/>
  <c r="G541" i="5"/>
  <c r="C541" i="5"/>
  <c r="E541" i="5" s="1"/>
  <c r="G540" i="5"/>
  <c r="C540" i="5"/>
  <c r="E540" i="5" s="1"/>
  <c r="G539" i="5"/>
  <c r="C539" i="5" s="1"/>
  <c r="E539" i="5" s="1"/>
  <c r="G538" i="5"/>
  <c r="C538" i="5" s="1"/>
  <c r="E538" i="5" s="1"/>
  <c r="G537" i="5"/>
  <c r="C537" i="5" s="1"/>
  <c r="E537" i="5" s="1"/>
  <c r="G536" i="5"/>
  <c r="C536" i="5"/>
  <c r="E536" i="5" s="1"/>
  <c r="G535" i="5"/>
  <c r="C535" i="5" s="1"/>
  <c r="E535" i="5" s="1"/>
  <c r="G534" i="5"/>
  <c r="C534" i="5" s="1"/>
  <c r="G533" i="5"/>
  <c r="C533" i="5" s="1"/>
  <c r="G532" i="5"/>
  <c r="C532" i="5"/>
  <c r="G531" i="5"/>
  <c r="C531" i="5" s="1"/>
  <c r="E531" i="5" s="1"/>
  <c r="G530" i="5"/>
  <c r="C530" i="5" s="1"/>
  <c r="G529" i="5"/>
  <c r="C529" i="5" s="1"/>
  <c r="E529" i="5" s="1"/>
  <c r="G528" i="5"/>
  <c r="C528" i="5"/>
  <c r="E528" i="5" s="1"/>
  <c r="G527" i="5"/>
  <c r="C527" i="5" s="1"/>
  <c r="G526" i="5"/>
  <c r="C526" i="5"/>
  <c r="G525" i="5"/>
  <c r="C525" i="5" s="1"/>
  <c r="E525" i="5" s="1"/>
  <c r="G524" i="5"/>
  <c r="C524" i="5" s="1"/>
  <c r="G523" i="5"/>
  <c r="C523" i="5" s="1"/>
  <c r="E523" i="5"/>
  <c r="G522" i="5"/>
  <c r="C522" i="5" s="1"/>
  <c r="G521" i="5"/>
  <c r="C521" i="5" s="1"/>
  <c r="E521" i="5" s="1"/>
  <c r="G520" i="5"/>
  <c r="C520" i="5"/>
  <c r="G519" i="5"/>
  <c r="C519" i="5" s="1"/>
  <c r="G518" i="5"/>
  <c r="C518" i="5"/>
  <c r="E518" i="5" s="1"/>
  <c r="G517" i="5"/>
  <c r="C517" i="5"/>
  <c r="G516" i="5"/>
  <c r="C516" i="5" s="1"/>
  <c r="G515" i="5"/>
  <c r="C515" i="5" s="1"/>
  <c r="E515" i="5"/>
  <c r="G514" i="5"/>
  <c r="C514" i="5"/>
  <c r="E514" i="5"/>
  <c r="G513" i="5"/>
  <c r="C513" i="5" s="1"/>
  <c r="G512" i="5"/>
  <c r="C512" i="5"/>
  <c r="E512" i="5" s="1"/>
  <c r="G511" i="5"/>
  <c r="C511" i="5"/>
  <c r="G510" i="5"/>
  <c r="C510" i="5"/>
  <c r="E510" i="5" s="1"/>
  <c r="G509" i="5"/>
  <c r="C509" i="5"/>
  <c r="G508" i="5"/>
  <c r="C508" i="5" s="1"/>
  <c r="E508" i="5"/>
  <c r="G11" i="5"/>
  <c r="C11" i="5" s="1"/>
  <c r="E11" i="5"/>
  <c r="G507" i="5"/>
  <c r="C507" i="5"/>
  <c r="E507" i="5" s="1"/>
  <c r="G506" i="5"/>
  <c r="C506" i="5"/>
  <c r="G505" i="5"/>
  <c r="C505" i="5"/>
  <c r="E505" i="5" s="1"/>
  <c r="G504" i="5"/>
  <c r="C504" i="5" s="1"/>
  <c r="G503" i="5"/>
  <c r="C503" i="5" s="1"/>
  <c r="E503" i="5" s="1"/>
  <c r="G502" i="5"/>
  <c r="C502" i="5"/>
  <c r="E502" i="5" s="1"/>
  <c r="G501" i="5"/>
  <c r="C501" i="5" s="1"/>
  <c r="E501" i="5" s="1"/>
  <c r="G500" i="5"/>
  <c r="C500" i="5" s="1"/>
  <c r="E500" i="5"/>
  <c r="G499" i="5"/>
  <c r="C499" i="5"/>
  <c r="E499" i="5" s="1"/>
  <c r="G498" i="5"/>
  <c r="C498" i="5" s="1"/>
  <c r="E498" i="5" s="1"/>
  <c r="A626" i="5"/>
  <c r="H626" i="5"/>
  <c r="B626" i="5" s="1"/>
  <c r="D626" i="5"/>
  <c r="A61" i="5"/>
  <c r="H61" i="5"/>
  <c r="B61" i="5" s="1"/>
  <c r="D61" i="5"/>
  <c r="A62" i="5"/>
  <c r="H62" i="5"/>
  <c r="B62" i="5" s="1"/>
  <c r="D62" i="5"/>
  <c r="A63" i="5"/>
  <c r="H63" i="5"/>
  <c r="B63" i="5" s="1"/>
  <c r="D63" i="5"/>
  <c r="A64" i="5"/>
  <c r="H64" i="5"/>
  <c r="B64" i="5" s="1"/>
  <c r="D64" i="5"/>
  <c r="A65" i="5"/>
  <c r="H65" i="5"/>
  <c r="B65" i="5" s="1"/>
  <c r="D65" i="5"/>
  <c r="A66" i="5"/>
  <c r="H66" i="5"/>
  <c r="B66" i="5" s="1"/>
  <c r="D66" i="5"/>
  <c r="A67" i="5"/>
  <c r="H67" i="5"/>
  <c r="B67" i="5" s="1"/>
  <c r="D67" i="5"/>
  <c r="A68" i="5"/>
  <c r="H68" i="5"/>
  <c r="B68" i="5" s="1"/>
  <c r="D68" i="5"/>
  <c r="A69" i="5"/>
  <c r="H69" i="5"/>
  <c r="B69" i="5" s="1"/>
  <c r="D69" i="5"/>
  <c r="A70" i="5"/>
  <c r="H70" i="5"/>
  <c r="B70" i="5" s="1"/>
  <c r="D70" i="5"/>
  <c r="A71" i="5"/>
  <c r="H71" i="5"/>
  <c r="B71" i="5" s="1"/>
  <c r="D71" i="5"/>
  <c r="A72" i="5"/>
  <c r="H72" i="5"/>
  <c r="B72" i="5" s="1"/>
  <c r="D72" i="5"/>
  <c r="A73" i="5"/>
  <c r="H73" i="5"/>
  <c r="B73" i="5" s="1"/>
  <c r="D73" i="5"/>
  <c r="A74" i="5"/>
  <c r="H74" i="5"/>
  <c r="B74" i="5" s="1"/>
  <c r="D74" i="5"/>
  <c r="A627" i="5"/>
  <c r="H627" i="5"/>
  <c r="B627" i="5" s="1"/>
  <c r="D627" i="5"/>
  <c r="A75" i="5"/>
  <c r="H75" i="5"/>
  <c r="B75" i="5" s="1"/>
  <c r="D75" i="5"/>
  <c r="A76" i="5"/>
  <c r="H76" i="5"/>
  <c r="B76" i="5" s="1"/>
  <c r="D76" i="5"/>
  <c r="A628" i="5"/>
  <c r="H628" i="5"/>
  <c r="B628" i="5" s="1"/>
  <c r="D628" i="5"/>
  <c r="A629" i="5"/>
  <c r="H629" i="5"/>
  <c r="B629" i="5" s="1"/>
  <c r="D629" i="5"/>
  <c r="A630" i="5"/>
  <c r="H630" i="5"/>
  <c r="B630" i="5" s="1"/>
  <c r="D630" i="5"/>
  <c r="A77" i="5"/>
  <c r="H77" i="5"/>
  <c r="B77" i="5" s="1"/>
  <c r="D77" i="5"/>
  <c r="A78" i="5"/>
  <c r="H78" i="5"/>
  <c r="B78" i="5" s="1"/>
  <c r="D78" i="5"/>
  <c r="A79" i="5"/>
  <c r="H79" i="5"/>
  <c r="B79" i="5" s="1"/>
  <c r="D79" i="5"/>
  <c r="A80" i="5"/>
  <c r="H80" i="5"/>
  <c r="B80" i="5" s="1"/>
  <c r="D80" i="5"/>
  <c r="A81" i="5"/>
  <c r="H81" i="5"/>
  <c r="B81" i="5" s="1"/>
  <c r="D81" i="5"/>
  <c r="A631" i="5"/>
  <c r="H631" i="5"/>
  <c r="B631" i="5" s="1"/>
  <c r="D631" i="5"/>
  <c r="A632" i="5"/>
  <c r="H632" i="5"/>
  <c r="B632" i="5" s="1"/>
  <c r="D632" i="5"/>
  <c r="A633" i="5"/>
  <c r="H633" i="5"/>
  <c r="B633" i="5" s="1"/>
  <c r="D633" i="5"/>
  <c r="A82" i="5"/>
  <c r="H82" i="5"/>
  <c r="B82" i="5" s="1"/>
  <c r="D82" i="5"/>
  <c r="A634" i="5"/>
  <c r="H634" i="5"/>
  <c r="B634" i="5" s="1"/>
  <c r="D634" i="5"/>
  <c r="A635" i="5"/>
  <c r="H635" i="5"/>
  <c r="B635" i="5" s="1"/>
  <c r="D635" i="5"/>
  <c r="A83" i="5"/>
  <c r="H83" i="5"/>
  <c r="B83" i="5" s="1"/>
  <c r="D83" i="5"/>
  <c r="A636" i="5"/>
  <c r="H636" i="5"/>
  <c r="B636" i="5" s="1"/>
  <c r="D636" i="5"/>
  <c r="A637" i="5"/>
  <c r="H637" i="5"/>
  <c r="B637" i="5" s="1"/>
  <c r="D637" i="5"/>
  <c r="A84" i="5"/>
  <c r="H84" i="5"/>
  <c r="B84" i="5" s="1"/>
  <c r="D84" i="5"/>
  <c r="A85" i="5"/>
  <c r="H85" i="5"/>
  <c r="B85" i="5" s="1"/>
  <c r="D85" i="5"/>
  <c r="A638" i="5"/>
  <c r="H638" i="5"/>
  <c r="B638" i="5" s="1"/>
  <c r="D638" i="5"/>
  <c r="A639" i="5"/>
  <c r="H639" i="5"/>
  <c r="B639" i="5" s="1"/>
  <c r="D639" i="5"/>
  <c r="A86" i="5"/>
  <c r="H86" i="5"/>
  <c r="B86" i="5" s="1"/>
  <c r="D86" i="5"/>
  <c r="A87" i="5"/>
  <c r="H87" i="5"/>
  <c r="B87" i="5" s="1"/>
  <c r="D87" i="5"/>
  <c r="A88" i="5"/>
  <c r="H88" i="5"/>
  <c r="B88" i="5" s="1"/>
  <c r="D88" i="5"/>
  <c r="A89" i="5"/>
  <c r="H89" i="5"/>
  <c r="B89" i="5" s="1"/>
  <c r="D89" i="5"/>
  <c r="A90" i="5"/>
  <c r="H90" i="5"/>
  <c r="B90" i="5" s="1"/>
  <c r="D90" i="5"/>
  <c r="A91" i="5"/>
  <c r="H91" i="5"/>
  <c r="B91" i="5" s="1"/>
  <c r="D91" i="5"/>
  <c r="A640" i="5"/>
  <c r="H640" i="5"/>
  <c r="B640" i="5" s="1"/>
  <c r="D640" i="5"/>
  <c r="A641" i="5"/>
  <c r="H641" i="5"/>
  <c r="B641" i="5" s="1"/>
  <c r="D641" i="5"/>
  <c r="A92" i="5"/>
  <c r="H92" i="5"/>
  <c r="B92" i="5" s="1"/>
  <c r="D92" i="5"/>
  <c r="A642" i="5"/>
  <c r="H642" i="5"/>
  <c r="B642" i="5"/>
  <c r="D642" i="5"/>
  <c r="A643" i="5"/>
  <c r="H643" i="5"/>
  <c r="B643" i="5" s="1"/>
  <c r="D643" i="5"/>
  <c r="A93" i="5"/>
  <c r="H93" i="5"/>
  <c r="B93" i="5" s="1"/>
  <c r="D93" i="5"/>
  <c r="A644" i="5"/>
  <c r="H644" i="5"/>
  <c r="B644" i="5" s="1"/>
  <c r="D644" i="5"/>
  <c r="A94" i="5"/>
  <c r="H94" i="5"/>
  <c r="B94" i="5"/>
  <c r="D94" i="5"/>
  <c r="A645" i="5"/>
  <c r="H645" i="5"/>
  <c r="B645" i="5" s="1"/>
  <c r="D645" i="5"/>
  <c r="A95" i="5"/>
  <c r="H95" i="5"/>
  <c r="B95" i="5" s="1"/>
  <c r="D95" i="5"/>
  <c r="A646" i="5"/>
  <c r="H646" i="5"/>
  <c r="B646" i="5" s="1"/>
  <c r="D646" i="5"/>
  <c r="A647" i="5"/>
  <c r="H647" i="5"/>
  <c r="B647" i="5"/>
  <c r="D647" i="5"/>
  <c r="A648" i="5"/>
  <c r="H648" i="5"/>
  <c r="B648" i="5" s="1"/>
  <c r="D648" i="5"/>
  <c r="A649" i="5"/>
  <c r="H649" i="5"/>
  <c r="B649" i="5" s="1"/>
  <c r="D649" i="5"/>
  <c r="A650" i="5"/>
  <c r="H650" i="5"/>
  <c r="B650" i="5" s="1"/>
  <c r="D650" i="5"/>
  <c r="A96" i="5"/>
  <c r="H96" i="5"/>
  <c r="B96" i="5"/>
  <c r="D96" i="5"/>
  <c r="A97" i="5"/>
  <c r="H97" i="5"/>
  <c r="B97" i="5" s="1"/>
  <c r="D97" i="5"/>
  <c r="A98" i="5"/>
  <c r="H98" i="5"/>
  <c r="B98" i="5"/>
  <c r="D98" i="5"/>
  <c r="A651" i="5"/>
  <c r="H651" i="5"/>
  <c r="B651" i="5" s="1"/>
  <c r="D651" i="5"/>
  <c r="A652" i="5"/>
  <c r="H652" i="5"/>
  <c r="B652" i="5"/>
  <c r="D652" i="5"/>
  <c r="A653" i="5"/>
  <c r="H653" i="5"/>
  <c r="B653" i="5" s="1"/>
  <c r="D653" i="5"/>
  <c r="A654" i="5"/>
  <c r="H654" i="5"/>
  <c r="B654" i="5" s="1"/>
  <c r="D654" i="5"/>
  <c r="A99" i="5"/>
  <c r="H99" i="5"/>
  <c r="B99" i="5" s="1"/>
  <c r="D99" i="5"/>
  <c r="A100" i="5"/>
  <c r="H100" i="5"/>
  <c r="B100" i="5"/>
  <c r="D100" i="5"/>
  <c r="A101" i="5"/>
  <c r="H101" i="5"/>
  <c r="B101" i="5" s="1"/>
  <c r="D101" i="5"/>
  <c r="A102" i="5"/>
  <c r="H102" i="5"/>
  <c r="B102" i="5" s="1"/>
  <c r="D102" i="5"/>
  <c r="A103" i="5"/>
  <c r="H103" i="5"/>
  <c r="B103" i="5" s="1"/>
  <c r="D103" i="5"/>
  <c r="A104" i="5"/>
  <c r="H104" i="5"/>
  <c r="B104" i="5"/>
  <c r="D104" i="5"/>
  <c r="A105" i="5"/>
  <c r="H105" i="5"/>
  <c r="B105" i="5" s="1"/>
  <c r="D105" i="5"/>
  <c r="A106" i="5"/>
  <c r="H106" i="5"/>
  <c r="B106" i="5" s="1"/>
  <c r="D106" i="5"/>
  <c r="A107" i="5"/>
  <c r="H107" i="5"/>
  <c r="B107" i="5" s="1"/>
  <c r="D107" i="5"/>
  <c r="A108" i="5"/>
  <c r="H108" i="5"/>
  <c r="B108" i="5"/>
  <c r="D108" i="5"/>
  <c r="A109" i="5"/>
  <c r="H109" i="5"/>
  <c r="B109" i="5" s="1"/>
  <c r="D109" i="5"/>
  <c r="A110" i="5"/>
  <c r="H110" i="5"/>
  <c r="B110" i="5"/>
  <c r="D110" i="5"/>
  <c r="A111" i="5"/>
  <c r="H111" i="5"/>
  <c r="B111" i="5" s="1"/>
  <c r="D111" i="5"/>
  <c r="A112" i="5"/>
  <c r="H112" i="5"/>
  <c r="B112" i="5"/>
  <c r="D112" i="5"/>
  <c r="A113" i="5"/>
  <c r="H113" i="5"/>
  <c r="B113" i="5" s="1"/>
  <c r="D113" i="5"/>
  <c r="A114" i="5"/>
  <c r="H114" i="5"/>
  <c r="B114" i="5" s="1"/>
  <c r="D114" i="5"/>
  <c r="A655" i="5"/>
  <c r="H655" i="5"/>
  <c r="B655" i="5" s="1"/>
  <c r="D655" i="5"/>
  <c r="A115" i="5"/>
  <c r="H115" i="5"/>
  <c r="B115" i="5" s="1"/>
  <c r="D115" i="5"/>
  <c r="A116" i="5"/>
  <c r="H116" i="5"/>
  <c r="B116" i="5" s="1"/>
  <c r="D116" i="5"/>
  <c r="A117" i="5"/>
  <c r="H117" i="5"/>
  <c r="B117" i="5" s="1"/>
  <c r="D117" i="5"/>
  <c r="A118" i="5"/>
  <c r="H118" i="5"/>
  <c r="B118" i="5" s="1"/>
  <c r="D118" i="5"/>
  <c r="A119" i="5"/>
  <c r="H119" i="5"/>
  <c r="B119" i="5" s="1"/>
  <c r="D119" i="5"/>
  <c r="A120" i="5"/>
  <c r="H120" i="5"/>
  <c r="B120" i="5" s="1"/>
  <c r="D120" i="5"/>
  <c r="A121" i="5"/>
  <c r="H121" i="5"/>
  <c r="B121" i="5" s="1"/>
  <c r="D121" i="5"/>
  <c r="A122" i="5"/>
  <c r="H122" i="5"/>
  <c r="B122" i="5" s="1"/>
  <c r="D122" i="5"/>
  <c r="A123" i="5"/>
  <c r="H123" i="5"/>
  <c r="B123" i="5" s="1"/>
  <c r="D123" i="5"/>
  <c r="A124" i="5"/>
  <c r="H124" i="5"/>
  <c r="B124" i="5" s="1"/>
  <c r="D124" i="5"/>
  <c r="A125" i="5"/>
  <c r="H125" i="5"/>
  <c r="B125" i="5" s="1"/>
  <c r="D125" i="5"/>
  <c r="A656" i="5"/>
  <c r="H656" i="5"/>
  <c r="B656" i="5" s="1"/>
  <c r="D656" i="5"/>
  <c r="A126" i="5"/>
  <c r="H126" i="5"/>
  <c r="B126" i="5" s="1"/>
  <c r="D126" i="5"/>
  <c r="A127" i="5"/>
  <c r="H127" i="5"/>
  <c r="B127" i="5" s="1"/>
  <c r="D127" i="5"/>
  <c r="A128" i="5"/>
  <c r="H128" i="5"/>
  <c r="B128" i="5" s="1"/>
  <c r="D128" i="5"/>
  <c r="A129" i="5"/>
  <c r="H129" i="5"/>
  <c r="B129" i="5" s="1"/>
  <c r="D129" i="5"/>
  <c r="A130" i="5"/>
  <c r="H130" i="5"/>
  <c r="B130" i="5" s="1"/>
  <c r="D130" i="5"/>
  <c r="A131" i="5"/>
  <c r="H131" i="5"/>
  <c r="B131" i="5" s="1"/>
  <c r="D131" i="5"/>
  <c r="A132" i="5"/>
  <c r="H132" i="5"/>
  <c r="B132" i="5" s="1"/>
  <c r="D132" i="5"/>
  <c r="A133" i="5"/>
  <c r="H133" i="5"/>
  <c r="B133" i="5" s="1"/>
  <c r="D133" i="5"/>
  <c r="A134" i="5"/>
  <c r="H134" i="5"/>
  <c r="B134" i="5" s="1"/>
  <c r="D134" i="5"/>
  <c r="A135" i="5"/>
  <c r="H135" i="5"/>
  <c r="B135" i="5" s="1"/>
  <c r="D135" i="5"/>
  <c r="A136" i="5"/>
  <c r="H136" i="5"/>
  <c r="B136" i="5" s="1"/>
  <c r="D136" i="5"/>
  <c r="A137" i="5"/>
  <c r="H137" i="5"/>
  <c r="B137" i="5" s="1"/>
  <c r="D137" i="5"/>
  <c r="A138" i="5"/>
  <c r="H138" i="5"/>
  <c r="B138" i="5" s="1"/>
  <c r="D138" i="5"/>
  <c r="A139" i="5"/>
  <c r="H139" i="5"/>
  <c r="B139" i="5" s="1"/>
  <c r="D139" i="5"/>
  <c r="A140" i="5"/>
  <c r="H140" i="5"/>
  <c r="B140" i="5" s="1"/>
  <c r="D140" i="5"/>
  <c r="A141" i="5"/>
  <c r="H141" i="5"/>
  <c r="B141" i="5" s="1"/>
  <c r="D141" i="5"/>
  <c r="A142" i="5"/>
  <c r="H142" i="5"/>
  <c r="B142" i="5" s="1"/>
  <c r="D142" i="5"/>
  <c r="A143" i="5"/>
  <c r="H143" i="5"/>
  <c r="B143" i="5" s="1"/>
  <c r="D143" i="5"/>
  <c r="A144" i="5"/>
  <c r="H144" i="5"/>
  <c r="B144" i="5" s="1"/>
  <c r="D144" i="5"/>
  <c r="A145" i="5"/>
  <c r="H145" i="5"/>
  <c r="B145" i="5" s="1"/>
  <c r="D145" i="5"/>
  <c r="A146" i="5"/>
  <c r="H146" i="5"/>
  <c r="B146" i="5" s="1"/>
  <c r="D146" i="5"/>
  <c r="A147" i="5"/>
  <c r="H147" i="5"/>
  <c r="B147" i="5" s="1"/>
  <c r="D147" i="5"/>
  <c r="A148" i="5"/>
  <c r="H148" i="5"/>
  <c r="B148" i="5" s="1"/>
  <c r="D148" i="5"/>
  <c r="A149" i="5"/>
  <c r="H149" i="5"/>
  <c r="B149" i="5" s="1"/>
  <c r="D149" i="5"/>
  <c r="A150" i="5"/>
  <c r="H150" i="5"/>
  <c r="B150" i="5" s="1"/>
  <c r="D150" i="5"/>
  <c r="A151" i="5"/>
  <c r="H151" i="5"/>
  <c r="B151" i="5" s="1"/>
  <c r="D151" i="5"/>
  <c r="A152" i="5"/>
  <c r="H152" i="5"/>
  <c r="B152" i="5" s="1"/>
  <c r="D152" i="5"/>
  <c r="A153" i="5"/>
  <c r="H153" i="5"/>
  <c r="B153" i="5" s="1"/>
  <c r="D153" i="5"/>
  <c r="A154" i="5"/>
  <c r="H154" i="5"/>
  <c r="B154" i="5" s="1"/>
  <c r="D154" i="5"/>
  <c r="A155" i="5"/>
  <c r="H155" i="5"/>
  <c r="B155" i="5" s="1"/>
  <c r="D155" i="5"/>
  <c r="A156" i="5"/>
  <c r="H156" i="5"/>
  <c r="B156" i="5" s="1"/>
  <c r="D156" i="5"/>
  <c r="A157" i="5"/>
  <c r="H157" i="5"/>
  <c r="B157" i="5" s="1"/>
  <c r="D157" i="5"/>
  <c r="A158" i="5"/>
  <c r="H158" i="5"/>
  <c r="B158" i="5" s="1"/>
  <c r="D158" i="5"/>
  <c r="A159" i="5"/>
  <c r="H159" i="5"/>
  <c r="B159" i="5" s="1"/>
  <c r="D159" i="5"/>
  <c r="A160" i="5"/>
  <c r="H160" i="5"/>
  <c r="B160" i="5" s="1"/>
  <c r="D160" i="5"/>
  <c r="A161" i="5"/>
  <c r="H161" i="5"/>
  <c r="B161" i="5" s="1"/>
  <c r="D161" i="5"/>
  <c r="A162" i="5"/>
  <c r="H162" i="5"/>
  <c r="B162" i="5" s="1"/>
  <c r="D162" i="5"/>
  <c r="A163" i="5"/>
  <c r="H163" i="5"/>
  <c r="B163" i="5" s="1"/>
  <c r="D163" i="5"/>
  <c r="A164" i="5"/>
  <c r="H164" i="5"/>
  <c r="B164" i="5" s="1"/>
  <c r="D164" i="5"/>
  <c r="A165" i="5"/>
  <c r="H165" i="5"/>
  <c r="B165" i="5" s="1"/>
  <c r="D165" i="5"/>
  <c r="A166" i="5"/>
  <c r="H166" i="5"/>
  <c r="B166" i="5" s="1"/>
  <c r="D166" i="5"/>
  <c r="A167" i="5"/>
  <c r="H167" i="5"/>
  <c r="B167" i="5" s="1"/>
  <c r="D167" i="5"/>
  <c r="A168" i="5"/>
  <c r="H168" i="5"/>
  <c r="B168" i="5" s="1"/>
  <c r="D168" i="5"/>
  <c r="A169" i="5"/>
  <c r="H169" i="5"/>
  <c r="B169" i="5" s="1"/>
  <c r="D169" i="5"/>
  <c r="A170" i="5"/>
  <c r="H170" i="5"/>
  <c r="B170" i="5" s="1"/>
  <c r="D170" i="5"/>
  <c r="A171" i="5"/>
  <c r="H171" i="5"/>
  <c r="B171" i="5" s="1"/>
  <c r="D171" i="5"/>
  <c r="A172" i="5"/>
  <c r="H172" i="5"/>
  <c r="B172" i="5" s="1"/>
  <c r="D172" i="5"/>
  <c r="A173" i="5"/>
  <c r="H173" i="5"/>
  <c r="B173" i="5" s="1"/>
  <c r="D173" i="5"/>
  <c r="A174" i="5"/>
  <c r="H174" i="5"/>
  <c r="B174" i="5" s="1"/>
  <c r="D174" i="5"/>
  <c r="A175" i="5"/>
  <c r="H175" i="5"/>
  <c r="B175" i="5" s="1"/>
  <c r="D175" i="5"/>
  <c r="A176" i="5"/>
  <c r="H176" i="5"/>
  <c r="B176" i="5" s="1"/>
  <c r="D176" i="5"/>
  <c r="A177" i="5"/>
  <c r="H177" i="5"/>
  <c r="B177" i="5" s="1"/>
  <c r="D177" i="5"/>
  <c r="A178" i="5"/>
  <c r="H178" i="5"/>
  <c r="B178" i="5" s="1"/>
  <c r="D178" i="5"/>
  <c r="A179" i="5"/>
  <c r="H179" i="5"/>
  <c r="B179" i="5" s="1"/>
  <c r="D179" i="5"/>
  <c r="A180" i="5"/>
  <c r="H180" i="5"/>
  <c r="B180" i="5" s="1"/>
  <c r="D180" i="5"/>
  <c r="A181" i="5"/>
  <c r="H181" i="5"/>
  <c r="B181" i="5" s="1"/>
  <c r="D181" i="5"/>
  <c r="A182" i="5"/>
  <c r="H182" i="5"/>
  <c r="B182" i="5" s="1"/>
  <c r="D182" i="5"/>
  <c r="A183" i="5"/>
  <c r="H183" i="5"/>
  <c r="B183" i="5" s="1"/>
  <c r="D183" i="5"/>
  <c r="A184" i="5"/>
  <c r="H184" i="5"/>
  <c r="B184" i="5" s="1"/>
  <c r="D184" i="5"/>
  <c r="A185" i="5"/>
  <c r="H185" i="5"/>
  <c r="B185" i="5" s="1"/>
  <c r="D185" i="5"/>
  <c r="A186" i="5"/>
  <c r="H186" i="5"/>
  <c r="B186" i="5" s="1"/>
  <c r="D186" i="5"/>
  <c r="A187" i="5"/>
  <c r="H187" i="5"/>
  <c r="B187" i="5" s="1"/>
  <c r="D187" i="5"/>
  <c r="A188" i="5"/>
  <c r="H188" i="5"/>
  <c r="B188" i="5" s="1"/>
  <c r="D188" i="5"/>
  <c r="A189" i="5"/>
  <c r="H189" i="5"/>
  <c r="B189" i="5" s="1"/>
  <c r="D189" i="5"/>
  <c r="A190" i="5"/>
  <c r="H190" i="5"/>
  <c r="B190" i="5" s="1"/>
  <c r="D190" i="5"/>
  <c r="A191" i="5"/>
  <c r="H191" i="5"/>
  <c r="B191" i="5" s="1"/>
  <c r="D191" i="5"/>
  <c r="A192" i="5"/>
  <c r="H192" i="5"/>
  <c r="B192" i="5" s="1"/>
  <c r="D192" i="5"/>
  <c r="A193" i="5"/>
  <c r="H193" i="5"/>
  <c r="B193" i="5" s="1"/>
  <c r="D193" i="5"/>
  <c r="A194" i="5"/>
  <c r="H194" i="5"/>
  <c r="B194" i="5" s="1"/>
  <c r="D194" i="5"/>
  <c r="A195" i="5"/>
  <c r="H195" i="5"/>
  <c r="B195" i="5" s="1"/>
  <c r="D195" i="5"/>
  <c r="A196" i="5"/>
  <c r="H196" i="5"/>
  <c r="B196" i="5" s="1"/>
  <c r="D196" i="5"/>
  <c r="A197" i="5"/>
  <c r="H197" i="5"/>
  <c r="B197" i="5" s="1"/>
  <c r="D197" i="5"/>
  <c r="A198" i="5"/>
  <c r="H198" i="5"/>
  <c r="B198" i="5" s="1"/>
  <c r="D198" i="5"/>
  <c r="A199" i="5"/>
  <c r="H199" i="5"/>
  <c r="B199" i="5" s="1"/>
  <c r="D199" i="5"/>
  <c r="A200" i="5"/>
  <c r="H200" i="5"/>
  <c r="B200" i="5" s="1"/>
  <c r="D200" i="5"/>
  <c r="A201" i="5"/>
  <c r="H201" i="5"/>
  <c r="B201" i="5" s="1"/>
  <c r="D201" i="5"/>
  <c r="A202" i="5"/>
  <c r="H202" i="5"/>
  <c r="B202" i="5" s="1"/>
  <c r="D202" i="5"/>
  <c r="A203" i="5"/>
  <c r="H203" i="5"/>
  <c r="B203" i="5" s="1"/>
  <c r="D203" i="5"/>
  <c r="A204" i="5"/>
  <c r="H204" i="5"/>
  <c r="B204" i="5" s="1"/>
  <c r="D204" i="5"/>
  <c r="A205" i="5"/>
  <c r="H205" i="5"/>
  <c r="B205" i="5" s="1"/>
  <c r="D205" i="5"/>
  <c r="A206" i="5"/>
  <c r="H206" i="5"/>
  <c r="B206" i="5" s="1"/>
  <c r="D206" i="5"/>
  <c r="A207" i="5"/>
  <c r="H207" i="5"/>
  <c r="B207" i="5" s="1"/>
  <c r="D207" i="5"/>
  <c r="A208" i="5"/>
  <c r="H208" i="5"/>
  <c r="B208" i="5" s="1"/>
  <c r="D208" i="5"/>
  <c r="A209" i="5"/>
  <c r="H209" i="5"/>
  <c r="B209" i="5" s="1"/>
  <c r="D209" i="5"/>
  <c r="A210" i="5"/>
  <c r="H210" i="5"/>
  <c r="B210" i="5" s="1"/>
  <c r="D210" i="5"/>
  <c r="A211" i="5"/>
  <c r="H211" i="5"/>
  <c r="B211" i="5" s="1"/>
  <c r="D211" i="5"/>
  <c r="A212" i="5"/>
  <c r="H212" i="5"/>
  <c r="B212" i="5" s="1"/>
  <c r="D212" i="5"/>
  <c r="A213" i="5"/>
  <c r="H213" i="5"/>
  <c r="B213" i="5" s="1"/>
  <c r="D213" i="5"/>
  <c r="A214" i="5"/>
  <c r="H214" i="5"/>
  <c r="B214" i="5" s="1"/>
  <c r="D214" i="5"/>
  <c r="A215" i="5"/>
  <c r="H215" i="5"/>
  <c r="B215" i="5" s="1"/>
  <c r="D215" i="5"/>
  <c r="A216" i="5"/>
  <c r="H216" i="5"/>
  <c r="B216" i="5" s="1"/>
  <c r="D216" i="5"/>
  <c r="A217" i="5"/>
  <c r="H217" i="5"/>
  <c r="B217" i="5" s="1"/>
  <c r="D217" i="5"/>
  <c r="A218" i="5"/>
  <c r="H218" i="5"/>
  <c r="B218" i="5" s="1"/>
  <c r="D218" i="5"/>
  <c r="A219" i="5"/>
  <c r="H219" i="5"/>
  <c r="B219" i="5" s="1"/>
  <c r="D219" i="5"/>
  <c r="A220" i="5"/>
  <c r="H220" i="5"/>
  <c r="B220" i="5" s="1"/>
  <c r="D220" i="5"/>
  <c r="A221" i="5"/>
  <c r="H221" i="5"/>
  <c r="B221" i="5" s="1"/>
  <c r="D221" i="5"/>
  <c r="A222" i="5"/>
  <c r="H222" i="5"/>
  <c r="B222" i="5" s="1"/>
  <c r="D222" i="5"/>
  <c r="A223" i="5"/>
  <c r="H223" i="5"/>
  <c r="B223" i="5" s="1"/>
  <c r="D223" i="5"/>
  <c r="A224" i="5"/>
  <c r="H224" i="5"/>
  <c r="B224" i="5" s="1"/>
  <c r="D224" i="5"/>
  <c r="A225" i="5"/>
  <c r="H225" i="5"/>
  <c r="B225" i="5" s="1"/>
  <c r="D225" i="5"/>
  <c r="A226" i="5"/>
  <c r="H226" i="5"/>
  <c r="B226" i="5" s="1"/>
  <c r="D226" i="5"/>
  <c r="A227" i="5"/>
  <c r="H227" i="5"/>
  <c r="B227" i="5" s="1"/>
  <c r="D227" i="5"/>
  <c r="A228" i="5"/>
  <c r="H228" i="5"/>
  <c r="B228" i="5" s="1"/>
  <c r="D228" i="5"/>
  <c r="A229" i="5"/>
  <c r="H229" i="5"/>
  <c r="B229" i="5" s="1"/>
  <c r="D229" i="5"/>
  <c r="A230" i="5"/>
  <c r="H230" i="5"/>
  <c r="B230" i="5" s="1"/>
  <c r="D230" i="5"/>
  <c r="A231" i="5"/>
  <c r="H231" i="5"/>
  <c r="B231" i="5" s="1"/>
  <c r="D231" i="5"/>
  <c r="A232" i="5"/>
  <c r="H232" i="5"/>
  <c r="B232" i="5" s="1"/>
  <c r="D232" i="5"/>
  <c r="A233" i="5"/>
  <c r="H233" i="5"/>
  <c r="B233" i="5" s="1"/>
  <c r="D233" i="5"/>
  <c r="A234" i="5"/>
  <c r="H234" i="5"/>
  <c r="B234" i="5" s="1"/>
  <c r="D234" i="5"/>
  <c r="A235" i="5"/>
  <c r="H235" i="5"/>
  <c r="B235" i="5" s="1"/>
  <c r="D235" i="5"/>
  <c r="A236" i="5"/>
  <c r="H236" i="5"/>
  <c r="B236" i="5" s="1"/>
  <c r="D236" i="5"/>
  <c r="A237" i="5"/>
  <c r="H237" i="5"/>
  <c r="B237" i="5" s="1"/>
  <c r="D237" i="5"/>
  <c r="A238" i="5"/>
  <c r="H238" i="5"/>
  <c r="B238" i="5" s="1"/>
  <c r="D238" i="5"/>
  <c r="A239" i="5"/>
  <c r="H239" i="5"/>
  <c r="B239" i="5" s="1"/>
  <c r="D239" i="5"/>
  <c r="A240" i="5"/>
  <c r="H240" i="5"/>
  <c r="B240" i="5" s="1"/>
  <c r="D240" i="5"/>
  <c r="A241" i="5"/>
  <c r="H241" i="5"/>
  <c r="B241" i="5" s="1"/>
  <c r="D241" i="5"/>
  <c r="A242" i="5"/>
  <c r="H242" i="5"/>
  <c r="B242" i="5" s="1"/>
  <c r="D242" i="5"/>
  <c r="A243" i="5"/>
  <c r="H243" i="5"/>
  <c r="B243" i="5" s="1"/>
  <c r="D243" i="5"/>
  <c r="A244" i="5"/>
  <c r="H244" i="5"/>
  <c r="B244" i="5" s="1"/>
  <c r="D244" i="5"/>
  <c r="A657" i="5"/>
  <c r="H657" i="5"/>
  <c r="B657" i="5" s="1"/>
  <c r="D657" i="5"/>
  <c r="A245" i="5"/>
  <c r="H245" i="5"/>
  <c r="B245" i="5" s="1"/>
  <c r="D245" i="5"/>
  <c r="A246" i="5"/>
  <c r="H246" i="5"/>
  <c r="B246" i="5" s="1"/>
  <c r="D246" i="5"/>
  <c r="A247" i="5"/>
  <c r="H247" i="5"/>
  <c r="B247" i="5" s="1"/>
  <c r="D247" i="5"/>
  <c r="A248" i="5"/>
  <c r="H248" i="5"/>
  <c r="B248" i="5" s="1"/>
  <c r="D248" i="5"/>
  <c r="A249" i="5"/>
  <c r="H249" i="5"/>
  <c r="B249" i="5" s="1"/>
  <c r="D249" i="5"/>
  <c r="A250" i="5"/>
  <c r="H250" i="5"/>
  <c r="B250" i="5" s="1"/>
  <c r="D250" i="5"/>
  <c r="A251" i="5"/>
  <c r="H251" i="5"/>
  <c r="B251" i="5" s="1"/>
  <c r="D251" i="5"/>
  <c r="A252" i="5"/>
  <c r="H252" i="5"/>
  <c r="B252" i="5" s="1"/>
  <c r="D252" i="5"/>
  <c r="A253" i="5"/>
  <c r="H253" i="5"/>
  <c r="B253" i="5" s="1"/>
  <c r="D253" i="5"/>
  <c r="A254" i="5"/>
  <c r="H254" i="5"/>
  <c r="B254" i="5" s="1"/>
  <c r="D254" i="5"/>
  <c r="A255" i="5"/>
  <c r="H255" i="5"/>
  <c r="B255" i="5" s="1"/>
  <c r="D255" i="5"/>
  <c r="A256" i="5"/>
  <c r="H256" i="5"/>
  <c r="B256" i="5" s="1"/>
  <c r="D256" i="5"/>
  <c r="A257" i="5"/>
  <c r="H257" i="5"/>
  <c r="B257" i="5" s="1"/>
  <c r="D257" i="5"/>
  <c r="A258" i="5"/>
  <c r="H258" i="5"/>
  <c r="B258" i="5" s="1"/>
  <c r="D258" i="5"/>
  <c r="A259" i="5"/>
  <c r="H259" i="5"/>
  <c r="B259" i="5" s="1"/>
  <c r="D259" i="5"/>
  <c r="A260" i="5"/>
  <c r="H260" i="5"/>
  <c r="B260" i="5" s="1"/>
  <c r="D260" i="5"/>
  <c r="A261" i="5"/>
  <c r="H261" i="5"/>
  <c r="B261" i="5" s="1"/>
  <c r="D261" i="5"/>
  <c r="A262" i="5"/>
  <c r="H262" i="5"/>
  <c r="B262" i="5" s="1"/>
  <c r="D262" i="5"/>
  <c r="A263" i="5"/>
  <c r="H263" i="5"/>
  <c r="B263" i="5" s="1"/>
  <c r="D263" i="5"/>
  <c r="A264" i="5"/>
  <c r="H264" i="5"/>
  <c r="B264" i="5" s="1"/>
  <c r="D264" i="5"/>
  <c r="A265" i="5"/>
  <c r="H265" i="5"/>
  <c r="B265" i="5" s="1"/>
  <c r="D265" i="5"/>
  <c r="A266" i="5"/>
  <c r="H266" i="5"/>
  <c r="B266" i="5" s="1"/>
  <c r="D266" i="5"/>
  <c r="A267" i="5"/>
  <c r="H267" i="5"/>
  <c r="B267" i="5" s="1"/>
  <c r="D267" i="5"/>
  <c r="A268" i="5"/>
  <c r="H268" i="5"/>
  <c r="B268" i="5" s="1"/>
  <c r="D268" i="5"/>
  <c r="A269" i="5"/>
  <c r="H269" i="5"/>
  <c r="B269" i="5" s="1"/>
  <c r="D269" i="5"/>
  <c r="A270" i="5"/>
  <c r="H270" i="5"/>
  <c r="B270" i="5" s="1"/>
  <c r="D270" i="5"/>
  <c r="A271" i="5"/>
  <c r="H271" i="5"/>
  <c r="B271" i="5" s="1"/>
  <c r="D271" i="5"/>
  <c r="A272" i="5"/>
  <c r="H272" i="5"/>
  <c r="B272" i="5" s="1"/>
  <c r="D272" i="5"/>
  <c r="A273" i="5"/>
  <c r="H273" i="5"/>
  <c r="B273" i="5" s="1"/>
  <c r="D273" i="5"/>
  <c r="A274" i="5"/>
  <c r="H274" i="5"/>
  <c r="B274" i="5" s="1"/>
  <c r="D274" i="5"/>
  <c r="A275" i="5"/>
  <c r="H275" i="5"/>
  <c r="B275" i="5" s="1"/>
  <c r="D275" i="5"/>
  <c r="A276" i="5"/>
  <c r="H276" i="5"/>
  <c r="B276" i="5" s="1"/>
  <c r="D276" i="5"/>
  <c r="A277" i="5"/>
  <c r="H277" i="5"/>
  <c r="B277" i="5" s="1"/>
  <c r="D277" i="5"/>
  <c r="A278" i="5"/>
  <c r="H278" i="5"/>
  <c r="B278" i="5" s="1"/>
  <c r="D278" i="5"/>
  <c r="A279" i="5"/>
  <c r="H279" i="5"/>
  <c r="B279" i="5" s="1"/>
  <c r="D279" i="5"/>
  <c r="A280" i="5"/>
  <c r="H280" i="5"/>
  <c r="B280" i="5" s="1"/>
  <c r="D280" i="5"/>
  <c r="A281" i="5"/>
  <c r="H281" i="5"/>
  <c r="B281" i="5" s="1"/>
  <c r="D281" i="5"/>
  <c r="A282" i="5"/>
  <c r="H282" i="5"/>
  <c r="B282" i="5" s="1"/>
  <c r="D282" i="5"/>
  <c r="A283" i="5"/>
  <c r="H283" i="5"/>
  <c r="B283" i="5" s="1"/>
  <c r="D283" i="5"/>
  <c r="A284" i="5"/>
  <c r="H284" i="5"/>
  <c r="B284" i="5" s="1"/>
  <c r="D284" i="5"/>
  <c r="A285" i="5"/>
  <c r="H285" i="5"/>
  <c r="B285" i="5" s="1"/>
  <c r="D285" i="5"/>
  <c r="A286" i="5"/>
  <c r="H286" i="5"/>
  <c r="B286" i="5" s="1"/>
  <c r="D286" i="5"/>
  <c r="A287" i="5"/>
  <c r="H287" i="5"/>
  <c r="B287" i="5" s="1"/>
  <c r="D287" i="5"/>
  <c r="A288" i="5"/>
  <c r="H288" i="5"/>
  <c r="B288" i="5" s="1"/>
  <c r="D288" i="5"/>
  <c r="A289" i="5"/>
  <c r="H289" i="5"/>
  <c r="B289" i="5" s="1"/>
  <c r="D289" i="5"/>
  <c r="A290" i="5"/>
  <c r="H290" i="5"/>
  <c r="B290" i="5" s="1"/>
  <c r="D290" i="5"/>
  <c r="A291" i="5"/>
  <c r="H291" i="5"/>
  <c r="B291" i="5" s="1"/>
  <c r="D291" i="5"/>
  <c r="A292" i="5"/>
  <c r="H292" i="5"/>
  <c r="B292" i="5" s="1"/>
  <c r="D292" i="5"/>
  <c r="A293" i="5"/>
  <c r="H293" i="5"/>
  <c r="B293" i="5" s="1"/>
  <c r="D293" i="5"/>
  <c r="A294" i="5"/>
  <c r="H294" i="5"/>
  <c r="B294" i="5" s="1"/>
  <c r="D294" i="5"/>
  <c r="A295" i="5"/>
  <c r="H295" i="5"/>
  <c r="B295" i="5" s="1"/>
  <c r="D295" i="5"/>
  <c r="A296" i="5"/>
  <c r="H296" i="5"/>
  <c r="B296" i="5" s="1"/>
  <c r="D296" i="5"/>
  <c r="A297" i="5"/>
  <c r="H297" i="5"/>
  <c r="B297" i="5" s="1"/>
  <c r="D297" i="5"/>
  <c r="A298" i="5"/>
  <c r="H298" i="5"/>
  <c r="B298" i="5" s="1"/>
  <c r="D298" i="5"/>
  <c r="A299" i="5"/>
  <c r="H299" i="5"/>
  <c r="B299" i="5" s="1"/>
  <c r="D299" i="5"/>
  <c r="A300" i="5"/>
  <c r="H300" i="5"/>
  <c r="B300" i="5" s="1"/>
  <c r="D300" i="5"/>
  <c r="A301" i="5"/>
  <c r="H301" i="5"/>
  <c r="B301" i="5" s="1"/>
  <c r="D301" i="5"/>
  <c r="A302" i="5"/>
  <c r="H302" i="5"/>
  <c r="B302" i="5" s="1"/>
  <c r="D302" i="5"/>
  <c r="A303" i="5"/>
  <c r="H303" i="5"/>
  <c r="B303" i="5" s="1"/>
  <c r="D303" i="5"/>
  <c r="A304" i="5"/>
  <c r="H304" i="5"/>
  <c r="B304" i="5" s="1"/>
  <c r="D304" i="5"/>
  <c r="A305" i="5"/>
  <c r="H305" i="5"/>
  <c r="B305" i="5" s="1"/>
  <c r="D305" i="5"/>
  <c r="A306" i="5"/>
  <c r="H306" i="5"/>
  <c r="B306" i="5" s="1"/>
  <c r="D306" i="5"/>
  <c r="A307" i="5"/>
  <c r="H307" i="5"/>
  <c r="B307" i="5" s="1"/>
  <c r="D307" i="5"/>
  <c r="A308" i="5"/>
  <c r="H308" i="5"/>
  <c r="B308" i="5" s="1"/>
  <c r="D308" i="5"/>
  <c r="A309" i="5"/>
  <c r="H309" i="5"/>
  <c r="B309" i="5" s="1"/>
  <c r="D309" i="5"/>
  <c r="A310" i="5"/>
  <c r="H310" i="5"/>
  <c r="B310" i="5" s="1"/>
  <c r="D310" i="5"/>
  <c r="A311" i="5"/>
  <c r="H311" i="5"/>
  <c r="B311" i="5" s="1"/>
  <c r="D311" i="5"/>
  <c r="A312" i="5"/>
  <c r="H312" i="5"/>
  <c r="B312" i="5" s="1"/>
  <c r="D312" i="5"/>
  <c r="A313" i="5"/>
  <c r="H313" i="5"/>
  <c r="B313" i="5" s="1"/>
  <c r="D313" i="5"/>
  <c r="A314" i="5"/>
  <c r="H314" i="5"/>
  <c r="B314" i="5" s="1"/>
  <c r="D314" i="5"/>
  <c r="A315" i="5"/>
  <c r="H315" i="5"/>
  <c r="B315" i="5" s="1"/>
  <c r="D315" i="5"/>
  <c r="A316" i="5"/>
  <c r="H316" i="5"/>
  <c r="B316" i="5" s="1"/>
  <c r="D316" i="5"/>
  <c r="A317" i="5"/>
  <c r="H317" i="5"/>
  <c r="B317" i="5" s="1"/>
  <c r="D317" i="5"/>
  <c r="A318" i="5"/>
  <c r="H318" i="5"/>
  <c r="B318" i="5" s="1"/>
  <c r="D318" i="5"/>
  <c r="A319" i="5"/>
  <c r="H319" i="5"/>
  <c r="B319" i="5" s="1"/>
  <c r="D319" i="5"/>
  <c r="A320" i="5"/>
  <c r="H320" i="5"/>
  <c r="B320" i="5" s="1"/>
  <c r="D320" i="5"/>
  <c r="A321" i="5"/>
  <c r="H321" i="5"/>
  <c r="B321" i="5" s="1"/>
  <c r="D321" i="5"/>
  <c r="A322" i="5"/>
  <c r="H322" i="5"/>
  <c r="B322" i="5" s="1"/>
  <c r="D322" i="5"/>
  <c r="A323" i="5"/>
  <c r="H323" i="5"/>
  <c r="B323" i="5" s="1"/>
  <c r="D323" i="5"/>
  <c r="A324" i="5"/>
  <c r="H324" i="5"/>
  <c r="B324" i="5" s="1"/>
  <c r="D324" i="5"/>
  <c r="A325" i="5"/>
  <c r="H325" i="5"/>
  <c r="B325" i="5" s="1"/>
  <c r="D325" i="5"/>
  <c r="A326" i="5"/>
  <c r="H326" i="5"/>
  <c r="B326" i="5" s="1"/>
  <c r="D326" i="5"/>
  <c r="A327" i="5"/>
  <c r="H327" i="5"/>
  <c r="B327" i="5" s="1"/>
  <c r="D327" i="5"/>
  <c r="A328" i="5"/>
  <c r="H328" i="5"/>
  <c r="B328" i="5" s="1"/>
  <c r="D328" i="5"/>
  <c r="A329" i="5"/>
  <c r="H329" i="5"/>
  <c r="B329" i="5" s="1"/>
  <c r="D329" i="5"/>
  <c r="A330" i="5"/>
  <c r="H330" i="5"/>
  <c r="B330" i="5" s="1"/>
  <c r="D330" i="5"/>
  <c r="A331" i="5"/>
  <c r="H331" i="5"/>
  <c r="B331" i="5" s="1"/>
  <c r="D331" i="5"/>
  <c r="A332" i="5"/>
  <c r="H332" i="5"/>
  <c r="B332" i="5" s="1"/>
  <c r="D332" i="5"/>
  <c r="A333" i="5"/>
  <c r="H333" i="5"/>
  <c r="B333" i="5" s="1"/>
  <c r="D333" i="5"/>
  <c r="A334" i="5"/>
  <c r="H334" i="5"/>
  <c r="B334" i="5" s="1"/>
  <c r="D334" i="5"/>
  <c r="A335" i="5"/>
  <c r="H335" i="5"/>
  <c r="B335" i="5" s="1"/>
  <c r="D335" i="5"/>
  <c r="A336" i="5"/>
  <c r="H336" i="5"/>
  <c r="B336" i="5" s="1"/>
  <c r="D336" i="5"/>
  <c r="A337" i="5"/>
  <c r="H337" i="5"/>
  <c r="B337" i="5" s="1"/>
  <c r="D337" i="5"/>
  <c r="A338" i="5"/>
  <c r="H338" i="5"/>
  <c r="B338" i="5"/>
  <c r="D338" i="5"/>
  <c r="A339" i="5"/>
  <c r="H339" i="5"/>
  <c r="B339" i="5" s="1"/>
  <c r="D339" i="5"/>
  <c r="A340" i="5"/>
  <c r="H340" i="5"/>
  <c r="B340" i="5" s="1"/>
  <c r="D340" i="5"/>
  <c r="A341" i="5"/>
  <c r="H341" i="5"/>
  <c r="B341" i="5" s="1"/>
  <c r="D341" i="5"/>
  <c r="A342" i="5"/>
  <c r="H342" i="5"/>
  <c r="B342" i="5"/>
  <c r="D342" i="5"/>
  <c r="A343" i="5"/>
  <c r="H343" i="5"/>
  <c r="B343" i="5" s="1"/>
  <c r="D343" i="5"/>
  <c r="A344" i="5"/>
  <c r="H344" i="5"/>
  <c r="B344" i="5"/>
  <c r="D344" i="5"/>
  <c r="A345" i="5"/>
  <c r="H345" i="5"/>
  <c r="B345" i="5" s="1"/>
  <c r="D345" i="5"/>
  <c r="A346" i="5"/>
  <c r="H346" i="5"/>
  <c r="B346" i="5"/>
  <c r="D346" i="5"/>
  <c r="A347" i="5"/>
  <c r="H347" i="5"/>
  <c r="B347" i="5" s="1"/>
  <c r="D347" i="5"/>
  <c r="A348" i="5"/>
  <c r="H348" i="5"/>
  <c r="B348" i="5" s="1"/>
  <c r="D348" i="5"/>
  <c r="A349" i="5"/>
  <c r="H349" i="5"/>
  <c r="B349" i="5" s="1"/>
  <c r="D349" i="5"/>
  <c r="A350" i="5"/>
  <c r="H350" i="5"/>
  <c r="B350" i="5"/>
  <c r="D350" i="5"/>
  <c r="A351" i="5"/>
  <c r="H351" i="5"/>
  <c r="B351" i="5" s="1"/>
  <c r="D351" i="5"/>
  <c r="A352" i="5"/>
  <c r="H352" i="5"/>
  <c r="B352" i="5"/>
  <c r="D352" i="5"/>
  <c r="A353" i="5"/>
  <c r="H353" i="5"/>
  <c r="B353" i="5" s="1"/>
  <c r="D353" i="5"/>
  <c r="A354" i="5"/>
  <c r="H354" i="5"/>
  <c r="B354" i="5"/>
  <c r="D354" i="5"/>
  <c r="A355" i="5"/>
  <c r="H355" i="5"/>
  <c r="B355" i="5" s="1"/>
  <c r="D355" i="5"/>
  <c r="A356" i="5"/>
  <c r="H356" i="5"/>
  <c r="B356" i="5" s="1"/>
  <c r="D356" i="5"/>
  <c r="A357" i="5"/>
  <c r="H357" i="5"/>
  <c r="B357" i="5" s="1"/>
  <c r="D357" i="5"/>
  <c r="A358" i="5"/>
  <c r="H358" i="5"/>
  <c r="B358" i="5"/>
  <c r="D358" i="5"/>
  <c r="A359" i="5"/>
  <c r="H359" i="5"/>
  <c r="B359" i="5" s="1"/>
  <c r="D359" i="5"/>
  <c r="A360" i="5"/>
  <c r="H360" i="5"/>
  <c r="B360" i="5"/>
  <c r="D360" i="5"/>
  <c r="A361" i="5"/>
  <c r="H361" i="5"/>
  <c r="B361" i="5" s="1"/>
  <c r="D361" i="5"/>
  <c r="A362" i="5"/>
  <c r="H362" i="5"/>
  <c r="B362" i="5"/>
  <c r="D362" i="5"/>
  <c r="A363" i="5"/>
  <c r="H363" i="5"/>
  <c r="B363" i="5" s="1"/>
  <c r="D363" i="5"/>
  <c r="A364" i="5"/>
  <c r="H364" i="5"/>
  <c r="B364" i="5" s="1"/>
  <c r="D364" i="5"/>
  <c r="A365" i="5"/>
  <c r="H365" i="5"/>
  <c r="B365" i="5" s="1"/>
  <c r="D365" i="5"/>
  <c r="A366" i="5"/>
  <c r="H366" i="5"/>
  <c r="B366" i="5"/>
  <c r="D366" i="5"/>
  <c r="A367" i="5"/>
  <c r="H367" i="5"/>
  <c r="B367" i="5" s="1"/>
  <c r="D367" i="5"/>
  <c r="A368" i="5"/>
  <c r="H368" i="5"/>
  <c r="B368" i="5"/>
  <c r="D368" i="5"/>
  <c r="A658" i="5"/>
  <c r="H658" i="5"/>
  <c r="B658" i="5" s="1"/>
  <c r="D658" i="5"/>
  <c r="A659" i="5"/>
  <c r="H659" i="5"/>
  <c r="B659" i="5"/>
  <c r="D659" i="5"/>
  <c r="A369" i="5"/>
  <c r="H369" i="5"/>
  <c r="B369" i="5" s="1"/>
  <c r="D369" i="5"/>
  <c r="A370" i="5"/>
  <c r="H370" i="5"/>
  <c r="B370" i="5" s="1"/>
  <c r="D370" i="5"/>
  <c r="A371" i="5"/>
  <c r="H371" i="5"/>
  <c r="B371" i="5" s="1"/>
  <c r="D371" i="5"/>
  <c r="A372" i="5"/>
  <c r="H372" i="5"/>
  <c r="B372" i="5"/>
  <c r="D372" i="5"/>
  <c r="A373" i="5"/>
  <c r="H373" i="5"/>
  <c r="B373" i="5" s="1"/>
  <c r="D373" i="5"/>
  <c r="A374" i="5"/>
  <c r="H374" i="5"/>
  <c r="B374" i="5"/>
  <c r="D374" i="5"/>
  <c r="A375" i="5"/>
  <c r="H375" i="5"/>
  <c r="B375" i="5" s="1"/>
  <c r="D375" i="5"/>
  <c r="A376" i="5"/>
  <c r="H376" i="5"/>
  <c r="B376" i="5"/>
  <c r="D376" i="5"/>
  <c r="A377" i="5"/>
  <c r="H377" i="5"/>
  <c r="B377" i="5" s="1"/>
  <c r="D377" i="5"/>
  <c r="A378" i="5"/>
  <c r="H378" i="5"/>
  <c r="B378" i="5" s="1"/>
  <c r="D378" i="5"/>
  <c r="A379" i="5"/>
  <c r="H379" i="5"/>
  <c r="B379" i="5" s="1"/>
  <c r="D379" i="5"/>
  <c r="A380" i="5"/>
  <c r="H380" i="5"/>
  <c r="B380" i="5"/>
  <c r="D380" i="5"/>
  <c r="A381" i="5"/>
  <c r="H381" i="5"/>
  <c r="B381" i="5" s="1"/>
  <c r="D381" i="5"/>
  <c r="A382" i="5"/>
  <c r="H382" i="5"/>
  <c r="B382" i="5"/>
  <c r="D382" i="5"/>
  <c r="A383" i="5"/>
  <c r="H383" i="5"/>
  <c r="B383" i="5" s="1"/>
  <c r="D383" i="5"/>
  <c r="A660" i="5"/>
  <c r="H660" i="5"/>
  <c r="B660" i="5"/>
  <c r="D660" i="5"/>
  <c r="A661" i="5"/>
  <c r="H661" i="5"/>
  <c r="B661" i="5" s="1"/>
  <c r="D661" i="5"/>
  <c r="A384" i="5"/>
  <c r="H384" i="5"/>
  <c r="B384" i="5" s="1"/>
  <c r="D384" i="5"/>
  <c r="A662" i="5"/>
  <c r="H662" i="5"/>
  <c r="B662" i="5" s="1"/>
  <c r="D662" i="5"/>
  <c r="A385" i="5"/>
  <c r="H385" i="5"/>
  <c r="B385" i="5"/>
  <c r="D385" i="5"/>
  <c r="A663" i="5"/>
  <c r="H663" i="5"/>
  <c r="B663" i="5" s="1"/>
  <c r="D663" i="5"/>
  <c r="A664" i="5"/>
  <c r="H664" i="5"/>
  <c r="B664" i="5"/>
  <c r="D664" i="5"/>
  <c r="A386" i="5"/>
  <c r="H386" i="5"/>
  <c r="B386" i="5" s="1"/>
  <c r="D386" i="5"/>
  <c r="A387" i="5"/>
  <c r="H387" i="5"/>
  <c r="B387" i="5"/>
  <c r="D387" i="5"/>
  <c r="A388" i="5"/>
  <c r="H388" i="5"/>
  <c r="B388" i="5" s="1"/>
  <c r="D388" i="5"/>
  <c r="A389" i="5"/>
  <c r="H389" i="5"/>
  <c r="B389" i="5" s="1"/>
  <c r="D389" i="5"/>
  <c r="A390" i="5"/>
  <c r="H390" i="5"/>
  <c r="B390" i="5" s="1"/>
  <c r="D390" i="5"/>
  <c r="A391" i="5"/>
  <c r="H391" i="5"/>
  <c r="B391" i="5"/>
  <c r="D391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395" i="5"/>
  <c r="H395" i="5"/>
  <c r="B395" i="5"/>
  <c r="D395" i="5"/>
  <c r="A396" i="5"/>
  <c r="H396" i="5"/>
  <c r="B396" i="5"/>
  <c r="D396" i="5"/>
  <c r="A397" i="5"/>
  <c r="H397" i="5"/>
  <c r="B397" i="5"/>
  <c r="D397" i="5"/>
  <c r="A398" i="5"/>
  <c r="H398" i="5"/>
  <c r="B398" i="5"/>
  <c r="D398" i="5"/>
  <c r="A665" i="5"/>
  <c r="H665" i="5"/>
  <c r="B665" i="5"/>
  <c r="D665" i="5"/>
  <c r="A666" i="5"/>
  <c r="H666" i="5"/>
  <c r="B666" i="5"/>
  <c r="D666" i="5"/>
  <c r="A667" i="5"/>
  <c r="H667" i="5"/>
  <c r="B667" i="5"/>
  <c r="D667" i="5"/>
  <c r="A668" i="5"/>
  <c r="H668" i="5"/>
  <c r="B668" i="5"/>
  <c r="D668" i="5"/>
  <c r="A669" i="5"/>
  <c r="H669" i="5"/>
  <c r="B669" i="5"/>
  <c r="D669" i="5"/>
  <c r="A399" i="5"/>
  <c r="H399" i="5"/>
  <c r="B399" i="5"/>
  <c r="D399" i="5"/>
  <c r="A400" i="5"/>
  <c r="H400" i="5"/>
  <c r="B400" i="5"/>
  <c r="D400" i="5"/>
  <c r="A670" i="5"/>
  <c r="H670" i="5"/>
  <c r="B670" i="5"/>
  <c r="D670" i="5"/>
  <c r="A671" i="5"/>
  <c r="H671" i="5"/>
  <c r="B671" i="5"/>
  <c r="D671" i="5"/>
  <c r="A672" i="5"/>
  <c r="H672" i="5"/>
  <c r="B672" i="5"/>
  <c r="D672" i="5"/>
  <c r="A401" i="5"/>
  <c r="H401" i="5"/>
  <c r="B401" i="5"/>
  <c r="D401" i="5"/>
  <c r="A402" i="5"/>
  <c r="H402" i="5"/>
  <c r="B402" i="5"/>
  <c r="D402" i="5"/>
  <c r="A403" i="5"/>
  <c r="H403" i="5"/>
  <c r="B403" i="5"/>
  <c r="D403" i="5"/>
  <c r="A404" i="5"/>
  <c r="H404" i="5"/>
  <c r="B404" i="5"/>
  <c r="D404" i="5"/>
  <c r="A405" i="5"/>
  <c r="H405" i="5"/>
  <c r="B405" i="5"/>
  <c r="D405" i="5"/>
  <c r="A406" i="5"/>
  <c r="H406" i="5"/>
  <c r="B406" i="5"/>
  <c r="D406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410" i="5"/>
  <c r="H410" i="5"/>
  <c r="B410" i="5"/>
  <c r="D410" i="5"/>
  <c r="A673" i="5"/>
  <c r="H673" i="5"/>
  <c r="B673" i="5"/>
  <c r="D673" i="5"/>
  <c r="A674" i="5"/>
  <c r="H674" i="5"/>
  <c r="B674" i="5"/>
  <c r="D674" i="5"/>
  <c r="A675" i="5"/>
  <c r="H675" i="5"/>
  <c r="B675" i="5"/>
  <c r="D675" i="5"/>
  <c r="A411" i="5"/>
  <c r="H411" i="5"/>
  <c r="B411" i="5"/>
  <c r="D411" i="5"/>
  <c r="A412" i="5"/>
  <c r="H412" i="5"/>
  <c r="B412" i="5"/>
  <c r="D412" i="5"/>
  <c r="A413" i="5"/>
  <c r="H413" i="5"/>
  <c r="B413" i="5"/>
  <c r="D413" i="5"/>
  <c r="A414" i="5"/>
  <c r="H414" i="5"/>
  <c r="B414" i="5"/>
  <c r="D414" i="5"/>
  <c r="A415" i="5"/>
  <c r="H415" i="5"/>
  <c r="B415" i="5"/>
  <c r="D415" i="5"/>
  <c r="A416" i="5"/>
  <c r="H416" i="5"/>
  <c r="B416" i="5"/>
  <c r="D416" i="5"/>
  <c r="A417" i="5"/>
  <c r="H417" i="5"/>
  <c r="B417" i="5"/>
  <c r="D417" i="5"/>
  <c r="A418" i="5"/>
  <c r="H418" i="5"/>
  <c r="B418" i="5"/>
  <c r="D418" i="5"/>
  <c r="A419" i="5"/>
  <c r="H419" i="5"/>
  <c r="B419" i="5"/>
  <c r="D419" i="5"/>
  <c r="A420" i="5"/>
  <c r="H420" i="5"/>
  <c r="B420" i="5"/>
  <c r="D420" i="5"/>
  <c r="A421" i="5"/>
  <c r="H421" i="5"/>
  <c r="B421" i="5"/>
  <c r="D421" i="5"/>
  <c r="A422" i="5"/>
  <c r="H422" i="5"/>
  <c r="B422" i="5"/>
  <c r="D422" i="5"/>
  <c r="A423" i="5"/>
  <c r="H423" i="5"/>
  <c r="B423" i="5"/>
  <c r="D423" i="5"/>
  <c r="A424" i="5"/>
  <c r="H424" i="5"/>
  <c r="B424" i="5"/>
  <c r="D424" i="5"/>
  <c r="A425" i="5"/>
  <c r="H425" i="5"/>
  <c r="B425" i="5"/>
  <c r="D425" i="5"/>
  <c r="A426" i="5"/>
  <c r="H426" i="5"/>
  <c r="B426" i="5"/>
  <c r="D426" i="5"/>
  <c r="A676" i="5"/>
  <c r="H676" i="5"/>
  <c r="B676" i="5"/>
  <c r="D676" i="5"/>
  <c r="A677" i="5"/>
  <c r="H677" i="5"/>
  <c r="B677" i="5"/>
  <c r="D677" i="5"/>
  <c r="A427" i="5"/>
  <c r="H427" i="5"/>
  <c r="B427" i="5"/>
  <c r="D427" i="5"/>
  <c r="A428" i="5"/>
  <c r="H428" i="5"/>
  <c r="B428" i="5"/>
  <c r="D428" i="5"/>
  <c r="A429" i="5"/>
  <c r="H429" i="5"/>
  <c r="B429" i="5"/>
  <c r="D429" i="5"/>
  <c r="A430" i="5"/>
  <c r="H430" i="5"/>
  <c r="B430" i="5"/>
  <c r="D430" i="5"/>
  <c r="A431" i="5"/>
  <c r="H431" i="5"/>
  <c r="B431" i="5"/>
  <c r="D431" i="5"/>
  <c r="A678" i="5"/>
  <c r="H678" i="5"/>
  <c r="B678" i="5"/>
  <c r="D678" i="5"/>
  <c r="A679" i="5"/>
  <c r="H679" i="5"/>
  <c r="B679" i="5"/>
  <c r="D679" i="5"/>
  <c r="A680" i="5"/>
  <c r="H680" i="5"/>
  <c r="B680" i="5"/>
  <c r="D680" i="5"/>
  <c r="A681" i="5"/>
  <c r="H681" i="5"/>
  <c r="B681" i="5"/>
  <c r="D681" i="5"/>
  <c r="A682" i="5"/>
  <c r="H682" i="5"/>
  <c r="B682" i="5"/>
  <c r="D682" i="5"/>
  <c r="A683" i="5"/>
  <c r="H683" i="5"/>
  <c r="B683" i="5"/>
  <c r="D683" i="5"/>
  <c r="A684" i="5"/>
  <c r="H684" i="5"/>
  <c r="B684" i="5"/>
  <c r="D684" i="5"/>
  <c r="A685" i="5"/>
  <c r="H685" i="5"/>
  <c r="B685" i="5"/>
  <c r="D685" i="5"/>
  <c r="A686" i="5"/>
  <c r="H686" i="5"/>
  <c r="B686" i="5"/>
  <c r="D686" i="5"/>
  <c r="A687" i="5"/>
  <c r="H687" i="5"/>
  <c r="B687" i="5"/>
  <c r="D687" i="5"/>
  <c r="A432" i="5"/>
  <c r="H432" i="5"/>
  <c r="B432" i="5"/>
  <c r="D432" i="5"/>
  <c r="A688" i="5"/>
  <c r="H688" i="5"/>
  <c r="B688" i="5"/>
  <c r="D688" i="5"/>
  <c r="A433" i="5"/>
  <c r="H433" i="5"/>
  <c r="B433" i="5"/>
  <c r="D433" i="5"/>
  <c r="A689" i="5"/>
  <c r="H689" i="5"/>
  <c r="B689" i="5"/>
  <c r="D689" i="5"/>
  <c r="A690" i="5"/>
  <c r="H690" i="5"/>
  <c r="B690" i="5"/>
  <c r="D690" i="5"/>
  <c r="A434" i="5"/>
  <c r="H434" i="5"/>
  <c r="B434" i="5"/>
  <c r="D434" i="5"/>
  <c r="A691" i="5"/>
  <c r="H691" i="5"/>
  <c r="B691" i="5"/>
  <c r="D691" i="5"/>
  <c r="A435" i="5"/>
  <c r="H435" i="5"/>
  <c r="B435" i="5"/>
  <c r="D435" i="5"/>
  <c r="A436" i="5"/>
  <c r="H436" i="5"/>
  <c r="B436" i="5"/>
  <c r="D436" i="5"/>
  <c r="A692" i="5"/>
  <c r="H692" i="5"/>
  <c r="B692" i="5"/>
  <c r="D692" i="5"/>
  <c r="A437" i="5"/>
  <c r="H437" i="5"/>
  <c r="B437" i="5"/>
  <c r="D437" i="5"/>
  <c r="A693" i="5"/>
  <c r="H693" i="5"/>
  <c r="B693" i="5"/>
  <c r="D693" i="5"/>
  <c r="A438" i="5"/>
  <c r="H438" i="5"/>
  <c r="B438" i="5"/>
  <c r="D438" i="5"/>
  <c r="A439" i="5"/>
  <c r="H439" i="5"/>
  <c r="B439" i="5"/>
  <c r="D439" i="5"/>
  <c r="A440" i="5"/>
  <c r="H440" i="5"/>
  <c r="B440" i="5"/>
  <c r="D440" i="5"/>
  <c r="A441" i="5"/>
  <c r="H441" i="5"/>
  <c r="B441" i="5"/>
  <c r="D441" i="5"/>
  <c r="A442" i="5"/>
  <c r="H442" i="5"/>
  <c r="B442" i="5"/>
  <c r="D442" i="5"/>
  <c r="A443" i="5"/>
  <c r="H443" i="5"/>
  <c r="B443" i="5"/>
  <c r="D443" i="5"/>
  <c r="A694" i="5"/>
  <c r="H694" i="5"/>
  <c r="B694" i="5"/>
  <c r="D694" i="5"/>
  <c r="A444" i="5"/>
  <c r="H444" i="5"/>
  <c r="B444" i="5"/>
  <c r="D444" i="5"/>
  <c r="A445" i="5"/>
  <c r="H445" i="5"/>
  <c r="B445" i="5"/>
  <c r="D445" i="5"/>
  <c r="A446" i="5"/>
  <c r="H446" i="5"/>
  <c r="B446" i="5"/>
  <c r="D446" i="5"/>
  <c r="A695" i="5"/>
  <c r="H695" i="5"/>
  <c r="B695" i="5"/>
  <c r="D695" i="5"/>
  <c r="A696" i="5"/>
  <c r="H696" i="5"/>
  <c r="B696" i="5"/>
  <c r="D696" i="5"/>
  <c r="A697" i="5"/>
  <c r="H697" i="5"/>
  <c r="B697" i="5"/>
  <c r="D697" i="5"/>
  <c r="A698" i="5"/>
  <c r="H698" i="5"/>
  <c r="B698" i="5"/>
  <c r="D698" i="5"/>
  <c r="A447" i="5"/>
  <c r="H447" i="5"/>
  <c r="B447" i="5"/>
  <c r="D447" i="5"/>
  <c r="A699" i="5"/>
  <c r="H699" i="5"/>
  <c r="B699" i="5"/>
  <c r="D699" i="5"/>
  <c r="A448" i="5"/>
  <c r="H448" i="5"/>
  <c r="B448" i="5"/>
  <c r="D448" i="5"/>
  <c r="A449" i="5"/>
  <c r="H449" i="5"/>
  <c r="B449" i="5"/>
  <c r="D449" i="5"/>
  <c r="A450" i="5"/>
  <c r="H450" i="5"/>
  <c r="B450" i="5"/>
  <c r="D450" i="5"/>
  <c r="A451" i="5"/>
  <c r="H451" i="5"/>
  <c r="B451" i="5"/>
  <c r="D451" i="5"/>
  <c r="A700" i="5"/>
  <c r="H700" i="5"/>
  <c r="B700" i="5"/>
  <c r="D700" i="5"/>
  <c r="A701" i="5"/>
  <c r="H701" i="5"/>
  <c r="B701" i="5"/>
  <c r="D701" i="5"/>
  <c r="A702" i="5"/>
  <c r="H702" i="5"/>
  <c r="B702" i="5"/>
  <c r="D702" i="5"/>
  <c r="A703" i="5"/>
  <c r="H703" i="5"/>
  <c r="B703" i="5"/>
  <c r="D703" i="5"/>
  <c r="A452" i="5"/>
  <c r="H452" i="5"/>
  <c r="B452" i="5"/>
  <c r="D452" i="5"/>
  <c r="A453" i="5"/>
  <c r="H453" i="5"/>
  <c r="B453" i="5"/>
  <c r="D453" i="5"/>
  <c r="A454" i="5"/>
  <c r="H454" i="5"/>
  <c r="B454" i="5"/>
  <c r="D454" i="5"/>
  <c r="A455" i="5"/>
  <c r="H455" i="5"/>
  <c r="B455" i="5"/>
  <c r="D455" i="5"/>
  <c r="A456" i="5"/>
  <c r="H456" i="5"/>
  <c r="B456" i="5"/>
  <c r="D456" i="5"/>
  <c r="A457" i="5"/>
  <c r="H457" i="5"/>
  <c r="B457" i="5"/>
  <c r="D457" i="5"/>
  <c r="A458" i="5"/>
  <c r="H458" i="5"/>
  <c r="B458" i="5"/>
  <c r="D458" i="5"/>
  <c r="A704" i="5"/>
  <c r="H704" i="5"/>
  <c r="B704" i="5"/>
  <c r="D704" i="5"/>
  <c r="A705" i="5"/>
  <c r="H705" i="5"/>
  <c r="B705" i="5"/>
  <c r="D705" i="5"/>
  <c r="A459" i="5"/>
  <c r="H459" i="5"/>
  <c r="B459" i="5"/>
  <c r="D459" i="5"/>
  <c r="A460" i="5"/>
  <c r="H460" i="5"/>
  <c r="B460" i="5"/>
  <c r="D460" i="5"/>
  <c r="A706" i="5"/>
  <c r="H706" i="5"/>
  <c r="B706" i="5"/>
  <c r="D706" i="5"/>
  <c r="A707" i="5"/>
  <c r="H707" i="5"/>
  <c r="B707" i="5"/>
  <c r="D707" i="5"/>
  <c r="A461" i="5"/>
  <c r="H461" i="5"/>
  <c r="B461" i="5"/>
  <c r="D461" i="5"/>
  <c r="A708" i="5"/>
  <c r="H708" i="5"/>
  <c r="B708" i="5"/>
  <c r="D708" i="5"/>
  <c r="A709" i="5"/>
  <c r="H709" i="5"/>
  <c r="B709" i="5"/>
  <c r="D709" i="5"/>
  <c r="A710" i="5"/>
  <c r="H710" i="5"/>
  <c r="B710" i="5"/>
  <c r="D710" i="5"/>
  <c r="A462" i="5"/>
  <c r="H462" i="5"/>
  <c r="B462" i="5"/>
  <c r="D462" i="5"/>
  <c r="A711" i="5"/>
  <c r="H711" i="5"/>
  <c r="B711" i="5"/>
  <c r="D711" i="5"/>
  <c r="A712" i="5"/>
  <c r="H712" i="5"/>
  <c r="B712" i="5"/>
  <c r="D712" i="5"/>
  <c r="A713" i="5"/>
  <c r="H713" i="5"/>
  <c r="B713" i="5"/>
  <c r="D713" i="5"/>
  <c r="A463" i="5"/>
  <c r="H463" i="5"/>
  <c r="B463" i="5"/>
  <c r="D463" i="5"/>
  <c r="A714" i="5"/>
  <c r="H714" i="5"/>
  <c r="B714" i="5"/>
  <c r="D714" i="5"/>
  <c r="A464" i="5"/>
  <c r="H464" i="5"/>
  <c r="B464" i="5"/>
  <c r="D464" i="5"/>
  <c r="A715" i="5"/>
  <c r="H715" i="5"/>
  <c r="B715" i="5"/>
  <c r="D715" i="5"/>
  <c r="A465" i="5"/>
  <c r="H465" i="5"/>
  <c r="B465" i="5"/>
  <c r="D465" i="5"/>
  <c r="A466" i="5"/>
  <c r="H466" i="5"/>
  <c r="B466" i="5"/>
  <c r="D466" i="5"/>
  <c r="A716" i="5"/>
  <c r="H716" i="5"/>
  <c r="B716" i="5"/>
  <c r="D716" i="5"/>
  <c r="A717" i="5"/>
  <c r="H717" i="5"/>
  <c r="B717" i="5"/>
  <c r="D717" i="5"/>
  <c r="A467" i="5"/>
  <c r="H467" i="5"/>
  <c r="B467" i="5"/>
  <c r="D467" i="5"/>
  <c r="A468" i="5"/>
  <c r="H468" i="5"/>
  <c r="B468" i="5"/>
  <c r="D468" i="5"/>
  <c r="A718" i="5"/>
  <c r="H718" i="5"/>
  <c r="B718" i="5"/>
  <c r="D718" i="5"/>
  <c r="A469" i="5"/>
  <c r="H469" i="5"/>
  <c r="B469" i="5"/>
  <c r="D469" i="5"/>
  <c r="A470" i="5"/>
  <c r="H470" i="5"/>
  <c r="B470" i="5"/>
  <c r="D470" i="5"/>
  <c r="A471" i="5"/>
  <c r="H471" i="5"/>
  <c r="B471" i="5"/>
  <c r="D471" i="5"/>
  <c r="A472" i="5"/>
  <c r="H472" i="5"/>
  <c r="B472" i="5"/>
  <c r="D472" i="5"/>
  <c r="A473" i="5"/>
  <c r="H473" i="5"/>
  <c r="B473" i="5"/>
  <c r="D473" i="5"/>
  <c r="A474" i="5"/>
  <c r="H474" i="5"/>
  <c r="B474" i="5"/>
  <c r="D474" i="5"/>
  <c r="A475" i="5"/>
  <c r="H475" i="5"/>
  <c r="B475" i="5"/>
  <c r="D475" i="5"/>
  <c r="A719" i="5"/>
  <c r="H719" i="5"/>
  <c r="B719" i="5"/>
  <c r="D719" i="5"/>
  <c r="A720" i="5"/>
  <c r="H720" i="5"/>
  <c r="B720" i="5"/>
  <c r="D720" i="5"/>
  <c r="A721" i="5"/>
  <c r="H721" i="5"/>
  <c r="B721" i="5"/>
  <c r="D721" i="5"/>
  <c r="A476" i="5"/>
  <c r="H476" i="5"/>
  <c r="B476" i="5"/>
  <c r="D476" i="5"/>
  <c r="A477" i="5"/>
  <c r="H477" i="5"/>
  <c r="B477" i="5"/>
  <c r="D477" i="5"/>
  <c r="A478" i="5"/>
  <c r="H478" i="5"/>
  <c r="B478" i="5"/>
  <c r="D478" i="5"/>
  <c r="A479" i="5"/>
  <c r="H479" i="5"/>
  <c r="B479" i="5"/>
  <c r="D479" i="5"/>
  <c r="A722" i="5"/>
  <c r="H722" i="5"/>
  <c r="B722" i="5"/>
  <c r="D722" i="5"/>
  <c r="A480" i="5"/>
  <c r="H480" i="5"/>
  <c r="B480" i="5"/>
  <c r="D480" i="5"/>
  <c r="A481" i="5"/>
  <c r="H481" i="5"/>
  <c r="B481" i="5"/>
  <c r="D481" i="5"/>
  <c r="A482" i="5"/>
  <c r="H482" i="5"/>
  <c r="B482" i="5"/>
  <c r="D482" i="5"/>
  <c r="A723" i="5"/>
  <c r="H723" i="5"/>
  <c r="B723" i="5"/>
  <c r="D723" i="5"/>
  <c r="A483" i="5"/>
  <c r="H483" i="5"/>
  <c r="B483" i="5"/>
  <c r="D483" i="5"/>
  <c r="A484" i="5"/>
  <c r="H484" i="5"/>
  <c r="B484" i="5"/>
  <c r="D484" i="5"/>
  <c r="A485" i="5"/>
  <c r="H485" i="5"/>
  <c r="B485" i="5"/>
  <c r="D485" i="5"/>
  <c r="A486" i="5"/>
  <c r="H486" i="5"/>
  <c r="B486" i="5"/>
  <c r="D486" i="5"/>
  <c r="A724" i="5"/>
  <c r="H724" i="5"/>
  <c r="B724" i="5"/>
  <c r="D724" i="5"/>
  <c r="A487" i="5"/>
  <c r="H487" i="5"/>
  <c r="B487" i="5"/>
  <c r="D487" i="5"/>
  <c r="A725" i="5"/>
  <c r="H725" i="5"/>
  <c r="B725" i="5"/>
  <c r="D725" i="5"/>
  <c r="A726" i="5"/>
  <c r="H726" i="5"/>
  <c r="B726" i="5"/>
  <c r="D726" i="5"/>
  <c r="A488" i="5"/>
  <c r="H488" i="5"/>
  <c r="B488" i="5"/>
  <c r="D488" i="5"/>
  <c r="A489" i="5"/>
  <c r="H489" i="5"/>
  <c r="B489" i="5"/>
  <c r="D489" i="5"/>
  <c r="A490" i="5"/>
  <c r="H490" i="5"/>
  <c r="B490" i="5"/>
  <c r="D490" i="5"/>
  <c r="A491" i="5"/>
  <c r="H491" i="5"/>
  <c r="B491" i="5"/>
  <c r="D491" i="5"/>
  <c r="A492" i="5"/>
  <c r="H492" i="5"/>
  <c r="B492" i="5"/>
  <c r="D492" i="5"/>
  <c r="A493" i="5"/>
  <c r="H493" i="5"/>
  <c r="B493" i="5"/>
  <c r="D493" i="5"/>
  <c r="A494" i="5"/>
  <c r="H494" i="5"/>
  <c r="B494" i="5"/>
  <c r="D494" i="5"/>
  <c r="A495" i="5"/>
  <c r="H495" i="5"/>
  <c r="B495" i="5"/>
  <c r="D495" i="5"/>
  <c r="A496" i="5"/>
  <c r="H496" i="5"/>
  <c r="B496" i="5"/>
  <c r="D496" i="5"/>
  <c r="A497" i="5"/>
  <c r="H497" i="5"/>
  <c r="B497" i="5"/>
  <c r="D497" i="5"/>
  <c r="A727" i="5"/>
  <c r="H727" i="5"/>
  <c r="B727" i="5"/>
  <c r="D727" i="5"/>
  <c r="A728" i="5"/>
  <c r="H728" i="5"/>
  <c r="B728" i="5"/>
  <c r="D728" i="5"/>
  <c r="H625" i="5"/>
  <c r="D625" i="5"/>
  <c r="B625" i="5"/>
  <c r="A625" i="5"/>
  <c r="H624" i="5"/>
  <c r="B624" i="5"/>
  <c r="D624" i="5"/>
  <c r="A624" i="5"/>
  <c r="H60" i="5"/>
  <c r="B60" i="5"/>
  <c r="D60" i="5"/>
  <c r="A60" i="5"/>
  <c r="H59" i="5"/>
  <c r="B59" i="5"/>
  <c r="D59" i="5"/>
  <c r="A59" i="5"/>
  <c r="H623" i="5"/>
  <c r="B623" i="5"/>
  <c r="D623" i="5"/>
  <c r="A623" i="5"/>
  <c r="H622" i="5"/>
  <c r="B622" i="5"/>
  <c r="D622" i="5"/>
  <c r="A622" i="5"/>
  <c r="H58" i="5"/>
  <c r="B58" i="5"/>
  <c r="D58" i="5"/>
  <c r="A58" i="5"/>
  <c r="H621" i="5"/>
  <c r="B621" i="5"/>
  <c r="D621" i="5"/>
  <c r="A621" i="5"/>
  <c r="H57" i="5"/>
  <c r="B57" i="5"/>
  <c r="D57" i="5"/>
  <c r="A57" i="5"/>
  <c r="H56" i="5"/>
  <c r="B56" i="5"/>
  <c r="D56" i="5"/>
  <c r="A56" i="5"/>
  <c r="H620" i="5"/>
  <c r="D620" i="5"/>
  <c r="B620" i="5"/>
  <c r="A620" i="5"/>
  <c r="H619" i="5"/>
  <c r="B619" i="5"/>
  <c r="D619" i="5"/>
  <c r="A619" i="5"/>
  <c r="H618" i="5"/>
  <c r="D618" i="5"/>
  <c r="B618" i="5"/>
  <c r="A618" i="5"/>
  <c r="H55" i="5"/>
  <c r="B55" i="5"/>
  <c r="D55" i="5"/>
  <c r="A55" i="5"/>
  <c r="H54" i="5"/>
  <c r="D54" i="5"/>
  <c r="B54" i="5"/>
  <c r="A54" i="5"/>
  <c r="H617" i="5"/>
  <c r="B617" i="5"/>
  <c r="D617" i="5"/>
  <c r="A617" i="5"/>
  <c r="H53" i="5"/>
  <c r="D53" i="5"/>
  <c r="B53" i="5"/>
  <c r="A53" i="5"/>
  <c r="H52" i="5"/>
  <c r="B52" i="5"/>
  <c r="D52" i="5"/>
  <c r="A52" i="5"/>
  <c r="H51" i="5"/>
  <c r="D51" i="5"/>
  <c r="B51" i="5"/>
  <c r="A51" i="5"/>
  <c r="H616" i="5"/>
  <c r="B616" i="5"/>
  <c r="D616" i="5"/>
  <c r="A616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615" i="5"/>
  <c r="B615" i="5"/>
  <c r="D615" i="5"/>
  <c r="A615" i="5"/>
  <c r="H45" i="5"/>
  <c r="D45" i="5"/>
  <c r="B45" i="5"/>
  <c r="A45" i="5"/>
  <c r="H44" i="5"/>
  <c r="B44" i="5"/>
  <c r="D44" i="5"/>
  <c r="A44" i="5"/>
  <c r="H43" i="5"/>
  <c r="D43" i="5"/>
  <c r="B43" i="5"/>
  <c r="A43" i="5"/>
  <c r="H42" i="5"/>
  <c r="B42" i="5"/>
  <c r="D42" i="5"/>
  <c r="A42" i="5"/>
  <c r="H41" i="5"/>
  <c r="D41" i="5"/>
  <c r="B41" i="5"/>
  <c r="A41" i="5"/>
  <c r="H40" i="5"/>
  <c r="B40" i="5"/>
  <c r="D40" i="5"/>
  <c r="A40" i="5"/>
  <c r="H39" i="5"/>
  <c r="D39" i="5"/>
  <c r="B39" i="5"/>
  <c r="A39" i="5"/>
  <c r="H38" i="5"/>
  <c r="B38" i="5"/>
  <c r="D38" i="5"/>
  <c r="A38" i="5"/>
  <c r="H37" i="5"/>
  <c r="D37" i="5"/>
  <c r="B37" i="5"/>
  <c r="A37" i="5"/>
  <c r="H614" i="5"/>
  <c r="B614" i="5"/>
  <c r="D614" i="5"/>
  <c r="A614" i="5"/>
  <c r="H613" i="5"/>
  <c r="B613" i="5"/>
  <c r="D613" i="5"/>
  <c r="A613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28" i="5"/>
  <c r="B28" i="5"/>
  <c r="D28" i="5"/>
  <c r="A28" i="5"/>
  <c r="H27" i="5"/>
  <c r="D27" i="5"/>
  <c r="B27" i="5"/>
  <c r="A27" i="5"/>
  <c r="H612" i="5"/>
  <c r="B612" i="5"/>
  <c r="D612" i="5"/>
  <c r="A612" i="5"/>
  <c r="H26" i="5"/>
  <c r="D26" i="5"/>
  <c r="B26" i="5"/>
  <c r="A26" i="5"/>
  <c r="H611" i="5"/>
  <c r="B611" i="5"/>
  <c r="D611" i="5"/>
  <c r="A611" i="5"/>
  <c r="H25" i="5"/>
  <c r="D25" i="5"/>
  <c r="B25" i="5"/>
  <c r="A25" i="5"/>
  <c r="H610" i="5"/>
  <c r="B610" i="5"/>
  <c r="D610" i="5"/>
  <c r="A610" i="5"/>
  <c r="H24" i="5"/>
  <c r="B24" i="5"/>
  <c r="D24" i="5"/>
  <c r="A24" i="5"/>
  <c r="H609" i="5"/>
  <c r="B609" i="5"/>
  <c r="D609" i="5"/>
  <c r="A609" i="5"/>
  <c r="H608" i="5"/>
  <c r="B608" i="5"/>
  <c r="D608" i="5"/>
  <c r="A608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D20" i="5"/>
  <c r="B20" i="5"/>
  <c r="A20" i="5"/>
  <c r="H19" i="5"/>
  <c r="B19" i="5"/>
  <c r="D19" i="5"/>
  <c r="A19" i="5"/>
  <c r="H607" i="5"/>
  <c r="D607" i="5"/>
  <c r="B607" i="5"/>
  <c r="A607" i="5"/>
  <c r="H18" i="5"/>
  <c r="B18" i="5"/>
  <c r="D18" i="5"/>
  <c r="A18" i="5"/>
  <c r="H17" i="5"/>
  <c r="D17" i="5"/>
  <c r="B17" i="5"/>
  <c r="A17" i="5"/>
  <c r="H606" i="5"/>
  <c r="B606" i="5"/>
  <c r="D606" i="5"/>
  <c r="A606" i="5"/>
  <c r="H16" i="5"/>
  <c r="D16" i="5"/>
  <c r="B16" i="5"/>
  <c r="A16" i="5"/>
  <c r="H605" i="5"/>
  <c r="B605" i="5"/>
  <c r="D605" i="5"/>
  <c r="A605" i="5"/>
  <c r="H604" i="5"/>
  <c r="D604" i="5"/>
  <c r="B604" i="5"/>
  <c r="A604" i="5"/>
  <c r="H15" i="5"/>
  <c r="B15" i="5"/>
  <c r="D15" i="5"/>
  <c r="A15" i="5"/>
  <c r="H603" i="5"/>
  <c r="B603" i="5"/>
  <c r="D603" i="5"/>
  <c r="A603" i="5"/>
  <c r="H602" i="5"/>
  <c r="B602" i="5"/>
  <c r="D602" i="5"/>
  <c r="A602" i="5"/>
  <c r="H14" i="5"/>
  <c r="B14" i="5"/>
  <c r="D14" i="5"/>
  <c r="A14" i="5"/>
  <c r="H13" i="5"/>
  <c r="B13" i="5"/>
  <c r="D13" i="5"/>
  <c r="A13" i="5"/>
  <c r="H12" i="5"/>
  <c r="B12" i="5"/>
  <c r="D12" i="5"/>
  <c r="A12" i="5"/>
  <c r="H601" i="5"/>
  <c r="B601" i="5"/>
  <c r="D601" i="5"/>
  <c r="A601" i="5"/>
  <c r="H600" i="5"/>
  <c r="D600" i="5"/>
  <c r="B600" i="5"/>
  <c r="A600" i="5"/>
  <c r="H599" i="5"/>
  <c r="B599" i="5"/>
  <c r="D599" i="5"/>
  <c r="A599" i="5"/>
  <c r="H598" i="5"/>
  <c r="D598" i="5"/>
  <c r="B598" i="5"/>
  <c r="A598" i="5"/>
  <c r="H597" i="5"/>
  <c r="B597" i="5"/>
  <c r="D597" i="5"/>
  <c r="A597" i="5"/>
  <c r="H596" i="5"/>
  <c r="D596" i="5"/>
  <c r="B596" i="5"/>
  <c r="A596" i="5"/>
  <c r="H595" i="5"/>
  <c r="B595" i="5"/>
  <c r="D595" i="5"/>
  <c r="A595" i="5"/>
  <c r="H594" i="5"/>
  <c r="D594" i="5"/>
  <c r="B594" i="5"/>
  <c r="A594" i="5"/>
  <c r="H593" i="5"/>
  <c r="B593" i="5"/>
  <c r="D593" i="5"/>
  <c r="A593" i="5"/>
  <c r="H592" i="5"/>
  <c r="D592" i="5"/>
  <c r="B592" i="5"/>
  <c r="A592" i="5"/>
  <c r="H591" i="5"/>
  <c r="B591" i="5"/>
  <c r="D591" i="5"/>
  <c r="A591" i="5"/>
  <c r="H590" i="5"/>
  <c r="B590" i="5"/>
  <c r="D590" i="5"/>
  <c r="A590" i="5"/>
  <c r="H589" i="5"/>
  <c r="B589" i="5"/>
  <c r="D589" i="5"/>
  <c r="A589" i="5"/>
  <c r="H588" i="5"/>
  <c r="B588" i="5"/>
  <c r="D588" i="5"/>
  <c r="A588" i="5"/>
  <c r="H587" i="5"/>
  <c r="B587" i="5"/>
  <c r="D587" i="5"/>
  <c r="A587" i="5"/>
  <c r="H586" i="5"/>
  <c r="B586" i="5"/>
  <c r="D586" i="5"/>
  <c r="A586" i="5"/>
  <c r="H585" i="5"/>
  <c r="B585" i="5"/>
  <c r="D585" i="5"/>
  <c r="A585" i="5"/>
  <c r="H584" i="5"/>
  <c r="D584" i="5"/>
  <c r="B584" i="5"/>
  <c r="A584" i="5"/>
  <c r="H583" i="5"/>
  <c r="B583" i="5"/>
  <c r="D583" i="5"/>
  <c r="A583" i="5"/>
  <c r="H582" i="5"/>
  <c r="D582" i="5"/>
  <c r="B582" i="5"/>
  <c r="A582" i="5"/>
  <c r="H581" i="5"/>
  <c r="B581" i="5"/>
  <c r="D581" i="5"/>
  <c r="A581" i="5"/>
  <c r="H580" i="5"/>
  <c r="D580" i="5"/>
  <c r="B580" i="5"/>
  <c r="A580" i="5"/>
  <c r="H579" i="5"/>
  <c r="B579" i="5"/>
  <c r="D579" i="5"/>
  <c r="A579" i="5"/>
  <c r="H578" i="5"/>
  <c r="D578" i="5"/>
  <c r="B578" i="5"/>
  <c r="A578" i="5"/>
  <c r="H577" i="5"/>
  <c r="B577" i="5"/>
  <c r="D577" i="5"/>
  <c r="A577" i="5"/>
  <c r="H576" i="5"/>
  <c r="D576" i="5"/>
  <c r="B576" i="5"/>
  <c r="A576" i="5"/>
  <c r="H575" i="5"/>
  <c r="B575" i="5"/>
  <c r="D575" i="5"/>
  <c r="A575" i="5"/>
  <c r="H574" i="5"/>
  <c r="B574" i="5"/>
  <c r="D574" i="5"/>
  <c r="A574" i="5"/>
  <c r="H573" i="5"/>
  <c r="B573" i="5"/>
  <c r="D573" i="5"/>
  <c r="A573" i="5"/>
  <c r="H572" i="5"/>
  <c r="B572" i="5"/>
  <c r="D572" i="5"/>
  <c r="A572" i="5"/>
  <c r="H571" i="5"/>
  <c r="B571" i="5"/>
  <c r="D571" i="5"/>
  <c r="A571" i="5"/>
  <c r="H570" i="5"/>
  <c r="B570" i="5"/>
  <c r="D570" i="5"/>
  <c r="A570" i="5"/>
  <c r="H569" i="5"/>
  <c r="B569" i="5"/>
  <c r="D569" i="5"/>
  <c r="A569" i="5"/>
  <c r="H568" i="5"/>
  <c r="B568" i="5"/>
  <c r="F568" i="5"/>
  <c r="D568" i="5" s="1"/>
  <c r="A568" i="5"/>
  <c r="H567" i="5"/>
  <c r="B567" i="5" s="1"/>
  <c r="F567" i="5"/>
  <c r="D567" i="5" s="1"/>
  <c r="A567" i="5"/>
  <c r="H566" i="5"/>
  <c r="B566" i="5" s="1"/>
  <c r="F566" i="5"/>
  <c r="D566" i="5"/>
  <c r="A566" i="5"/>
  <c r="H565" i="5"/>
  <c r="F565" i="5"/>
  <c r="D565" i="5"/>
  <c r="B565" i="5"/>
  <c r="A565" i="5"/>
  <c r="H564" i="5"/>
  <c r="B564" i="5"/>
  <c r="F564" i="5"/>
  <c r="D564" i="5" s="1"/>
  <c r="A564" i="5"/>
  <c r="H563" i="5"/>
  <c r="B563" i="5" s="1"/>
  <c r="D563" i="5"/>
  <c r="A563" i="5"/>
  <c r="H562" i="5"/>
  <c r="D562" i="5"/>
  <c r="B562" i="5"/>
  <c r="A562" i="5"/>
  <c r="H561" i="5"/>
  <c r="B561" i="5" s="1"/>
  <c r="D561" i="5"/>
  <c r="A561" i="5"/>
  <c r="H560" i="5"/>
  <c r="D560" i="5"/>
  <c r="B560" i="5"/>
  <c r="A560" i="5"/>
  <c r="H559" i="5"/>
  <c r="B559" i="5" s="1"/>
  <c r="D559" i="5"/>
  <c r="A559" i="5"/>
  <c r="H558" i="5"/>
  <c r="D558" i="5"/>
  <c r="B558" i="5"/>
  <c r="A558" i="5"/>
  <c r="H557" i="5"/>
  <c r="B557" i="5" s="1"/>
  <c r="D557" i="5"/>
  <c r="A557" i="5"/>
  <c r="H556" i="5"/>
  <c r="D556" i="5"/>
  <c r="B556" i="5"/>
  <c r="A556" i="5"/>
  <c r="H555" i="5"/>
  <c r="B555" i="5" s="1"/>
  <c r="D555" i="5"/>
  <c r="A555" i="5"/>
  <c r="H554" i="5"/>
  <c r="D554" i="5"/>
  <c r="B554" i="5"/>
  <c r="A554" i="5"/>
  <c r="H553" i="5"/>
  <c r="B553" i="5" s="1"/>
  <c r="D553" i="5"/>
  <c r="A553" i="5"/>
  <c r="H552" i="5"/>
  <c r="D552" i="5"/>
  <c r="B552" i="5"/>
  <c r="A552" i="5"/>
  <c r="H551" i="5"/>
  <c r="B551" i="5" s="1"/>
  <c r="D551" i="5"/>
  <c r="A551" i="5"/>
  <c r="H550" i="5"/>
  <c r="D550" i="5"/>
  <c r="B550" i="5"/>
  <c r="A550" i="5"/>
  <c r="H549" i="5"/>
  <c r="B549" i="5" s="1"/>
  <c r="D549" i="5"/>
  <c r="A549" i="5"/>
  <c r="H548" i="5"/>
  <c r="D548" i="5"/>
  <c r="B548" i="5"/>
  <c r="A548" i="5"/>
  <c r="H547" i="5"/>
  <c r="B547" i="5" s="1"/>
  <c r="D547" i="5"/>
  <c r="A547" i="5"/>
  <c r="H546" i="5"/>
  <c r="D546" i="5"/>
  <c r="B546" i="5"/>
  <c r="A546" i="5"/>
  <c r="H545" i="5"/>
  <c r="B545" i="5" s="1"/>
  <c r="D545" i="5"/>
  <c r="A545" i="5"/>
  <c r="H544" i="5"/>
  <c r="D544" i="5"/>
  <c r="B544" i="5"/>
  <c r="A544" i="5"/>
  <c r="H543" i="5"/>
  <c r="B543" i="5" s="1"/>
  <c r="D543" i="5"/>
  <c r="A543" i="5"/>
  <c r="H542" i="5"/>
  <c r="D542" i="5"/>
  <c r="B542" i="5"/>
  <c r="A542" i="5"/>
  <c r="H541" i="5"/>
  <c r="B541" i="5" s="1"/>
  <c r="D541" i="5"/>
  <c r="A541" i="5"/>
  <c r="H540" i="5"/>
  <c r="D540" i="5"/>
  <c r="B540" i="5"/>
  <c r="A540" i="5"/>
  <c r="H539" i="5"/>
  <c r="B539" i="5" s="1"/>
  <c r="D539" i="5"/>
  <c r="A539" i="5"/>
  <c r="H538" i="5"/>
  <c r="D538" i="5"/>
  <c r="B538" i="5"/>
  <c r="A538" i="5"/>
  <c r="H537" i="5"/>
  <c r="B537" i="5" s="1"/>
  <c r="D537" i="5"/>
  <c r="A537" i="5"/>
  <c r="H536" i="5"/>
  <c r="D536" i="5"/>
  <c r="B536" i="5"/>
  <c r="A536" i="5"/>
  <c r="H535" i="5"/>
  <c r="B535" i="5" s="1"/>
  <c r="D535" i="5"/>
  <c r="A535" i="5"/>
  <c r="H534" i="5"/>
  <c r="D534" i="5"/>
  <c r="B534" i="5"/>
  <c r="A534" i="5"/>
  <c r="H533" i="5"/>
  <c r="B533" i="5" s="1"/>
  <c r="D533" i="5"/>
  <c r="A533" i="5"/>
  <c r="H532" i="5"/>
  <c r="D532" i="5"/>
  <c r="B532" i="5"/>
  <c r="A532" i="5"/>
  <c r="H531" i="5"/>
  <c r="B531" i="5" s="1"/>
  <c r="D531" i="5"/>
  <c r="A531" i="5"/>
  <c r="H530" i="5"/>
  <c r="D530" i="5"/>
  <c r="B530" i="5"/>
  <c r="A530" i="5"/>
  <c r="H529" i="5"/>
  <c r="B529" i="5" s="1"/>
  <c r="D529" i="5"/>
  <c r="A529" i="5"/>
  <c r="H528" i="5"/>
  <c r="D528" i="5"/>
  <c r="B528" i="5"/>
  <c r="A528" i="5"/>
  <c r="H527" i="5"/>
  <c r="B527" i="5" s="1"/>
  <c r="D527" i="5"/>
  <c r="A527" i="5"/>
  <c r="H526" i="5"/>
  <c r="D526" i="5"/>
  <c r="B526" i="5"/>
  <c r="A526" i="5"/>
  <c r="H525" i="5"/>
  <c r="B525" i="5" s="1"/>
  <c r="D525" i="5"/>
  <c r="A525" i="5"/>
  <c r="H524" i="5"/>
  <c r="D524" i="5"/>
  <c r="B524" i="5"/>
  <c r="A524" i="5"/>
  <c r="H523" i="5"/>
  <c r="B523" i="5" s="1"/>
  <c r="D523" i="5"/>
  <c r="A523" i="5"/>
  <c r="H522" i="5"/>
  <c r="D522" i="5"/>
  <c r="B522" i="5"/>
  <c r="A522" i="5"/>
  <c r="H521" i="5"/>
  <c r="B521" i="5" s="1"/>
  <c r="D521" i="5"/>
  <c r="A521" i="5"/>
  <c r="H520" i="5"/>
  <c r="D520" i="5"/>
  <c r="B520" i="5"/>
  <c r="A520" i="5"/>
  <c r="H519" i="5"/>
  <c r="B519" i="5" s="1"/>
  <c r="D519" i="5"/>
  <c r="A519" i="5"/>
  <c r="H518" i="5"/>
  <c r="D518" i="5"/>
  <c r="B518" i="5"/>
  <c r="A518" i="5"/>
  <c r="H517" i="5"/>
  <c r="B517" i="5" s="1"/>
  <c r="D517" i="5"/>
  <c r="A517" i="5"/>
  <c r="H516" i="5"/>
  <c r="D516" i="5"/>
  <c r="B516" i="5"/>
  <c r="A516" i="5"/>
  <c r="H515" i="5"/>
  <c r="B515" i="5" s="1"/>
  <c r="D515" i="5"/>
  <c r="A515" i="5"/>
  <c r="H514" i="5"/>
  <c r="D514" i="5"/>
  <c r="B514" i="5"/>
  <c r="A514" i="5"/>
  <c r="H513" i="5"/>
  <c r="B513" i="5" s="1"/>
  <c r="D513" i="5"/>
  <c r="A513" i="5"/>
  <c r="H512" i="5"/>
  <c r="D512" i="5"/>
  <c r="B512" i="5"/>
  <c r="A512" i="5"/>
  <c r="H511" i="5"/>
  <c r="B511" i="5" s="1"/>
  <c r="D511" i="5"/>
  <c r="A511" i="5"/>
  <c r="H510" i="5"/>
  <c r="D510" i="5"/>
  <c r="B510" i="5"/>
  <c r="A510" i="5"/>
  <c r="H509" i="5"/>
  <c r="B509" i="5" s="1"/>
  <c r="D509" i="5"/>
  <c r="A509" i="5"/>
  <c r="H508" i="5"/>
  <c r="D508" i="5"/>
  <c r="B508" i="5"/>
  <c r="A508" i="5"/>
  <c r="H11" i="5"/>
  <c r="B11" i="5" s="1"/>
  <c r="D11" i="5"/>
  <c r="A11" i="5"/>
  <c r="H507" i="5"/>
  <c r="D507" i="5"/>
  <c r="B507" i="5"/>
  <c r="A507" i="5"/>
  <c r="H506" i="5"/>
  <c r="B506" i="5" s="1"/>
  <c r="D506" i="5"/>
  <c r="A506" i="5"/>
  <c r="H505" i="5"/>
  <c r="D505" i="5"/>
  <c r="B505" i="5"/>
  <c r="A505" i="5"/>
  <c r="H504" i="5"/>
  <c r="B504" i="5" s="1"/>
  <c r="D504" i="5"/>
  <c r="A504" i="5"/>
  <c r="H503" i="5"/>
  <c r="D503" i="5"/>
  <c r="B503" i="5"/>
  <c r="A503" i="5"/>
  <c r="H502" i="5"/>
  <c r="B502" i="5" s="1"/>
  <c r="D502" i="5"/>
  <c r="A502" i="5"/>
  <c r="H501" i="5"/>
  <c r="D501" i="5"/>
  <c r="B501" i="5"/>
  <c r="A501" i="5"/>
  <c r="H500" i="5"/>
  <c r="B500" i="5" s="1"/>
  <c r="D500" i="5"/>
  <c r="A500" i="5"/>
  <c r="H499" i="5"/>
  <c r="D499" i="5"/>
  <c r="B499" i="5"/>
  <c r="A499" i="5"/>
  <c r="H498" i="5"/>
  <c r="B498" i="5" s="1"/>
  <c r="D498" i="5"/>
  <c r="A498" i="5"/>
  <c r="Q776" i="1"/>
  <c r="Q775" i="1"/>
  <c r="Q774" i="1"/>
  <c r="Q777" i="1"/>
  <c r="Q771" i="1"/>
  <c r="Q768" i="1"/>
  <c r="Q767" i="1"/>
  <c r="Q773" i="1"/>
  <c r="Q772" i="1"/>
  <c r="K772" i="1"/>
  <c r="Q769" i="1"/>
  <c r="K769" i="1"/>
  <c r="Q766" i="1"/>
  <c r="Q763" i="1"/>
  <c r="K763" i="1"/>
  <c r="Q770" i="1"/>
  <c r="Q758" i="1"/>
  <c r="Q750" i="1"/>
  <c r="K750" i="1"/>
  <c r="Q748" i="1"/>
  <c r="Q741" i="1"/>
  <c r="Q740" i="1"/>
  <c r="K740" i="1"/>
  <c r="Q739" i="1"/>
  <c r="Q762" i="1"/>
  <c r="K762" i="1"/>
  <c r="Q760" i="1"/>
  <c r="Q754" i="1"/>
  <c r="Q753" i="1"/>
  <c r="Q738" i="1"/>
  <c r="Q736" i="1"/>
  <c r="Q752" i="1"/>
  <c r="V160" i="1"/>
  <c r="V164" i="1"/>
  <c r="V169" i="1"/>
  <c r="V170" i="1"/>
  <c r="Q711" i="1"/>
  <c r="Q699" i="1"/>
  <c r="Q759" i="1"/>
  <c r="Q757" i="1"/>
  <c r="Q755" i="1"/>
  <c r="Q712" i="1"/>
  <c r="Q710" i="1"/>
  <c r="Q709" i="1"/>
  <c r="Q708" i="1"/>
  <c r="Q707" i="1"/>
  <c r="Q706" i="1"/>
  <c r="Q204" i="1"/>
  <c r="Q170" i="1"/>
  <c r="Q169" i="1"/>
  <c r="Q168" i="1"/>
  <c r="Q167" i="1"/>
  <c r="Q164" i="1"/>
  <c r="Q160" i="1"/>
  <c r="Q157" i="1"/>
  <c r="Q155" i="1"/>
  <c r="Q126" i="1"/>
  <c r="E516" i="4"/>
  <c r="F516" i="4" s="1"/>
  <c r="G516" i="4" s="1"/>
  <c r="N516" i="4" s="1"/>
  <c r="E513" i="4"/>
  <c r="F513" i="4"/>
  <c r="G513" i="4" s="1"/>
  <c r="N513" i="4" s="1"/>
  <c r="E477" i="4"/>
  <c r="F477" i="4" s="1"/>
  <c r="G477" i="4" s="1"/>
  <c r="N477" i="4" s="1"/>
  <c r="E509" i="4"/>
  <c r="F509" i="4"/>
  <c r="G509" i="4" s="1"/>
  <c r="N509" i="4" s="1"/>
  <c r="E510" i="4"/>
  <c r="F510" i="4" s="1"/>
  <c r="E511" i="4"/>
  <c r="F511" i="4" s="1"/>
  <c r="G511" i="4" s="1"/>
  <c r="E512" i="4"/>
  <c r="F512" i="4" s="1"/>
  <c r="G512" i="4" s="1"/>
  <c r="E514" i="4"/>
  <c r="F514" i="4" s="1"/>
  <c r="G514" i="4" s="1"/>
  <c r="N514" i="4" s="1"/>
  <c r="E515" i="4"/>
  <c r="F515" i="4"/>
  <c r="G515" i="4" s="1"/>
  <c r="N515" i="4" s="1"/>
  <c r="E470" i="4"/>
  <c r="F470" i="4" s="1"/>
  <c r="D11" i="4"/>
  <c r="D12" i="4"/>
  <c r="E471" i="4"/>
  <c r="F471" i="4"/>
  <c r="E472" i="4"/>
  <c r="F472" i="4" s="1"/>
  <c r="G472" i="4" s="1"/>
  <c r="E473" i="4"/>
  <c r="F473" i="4"/>
  <c r="G473" i="4" s="1"/>
  <c r="E474" i="4"/>
  <c r="F474" i="4"/>
  <c r="G474" i="4"/>
  <c r="K474" i="4" s="1"/>
  <c r="E475" i="4"/>
  <c r="F475" i="4" s="1"/>
  <c r="G475" i="4" s="1"/>
  <c r="E476" i="4"/>
  <c r="F476" i="4" s="1"/>
  <c r="E478" i="4"/>
  <c r="F478" i="4" s="1"/>
  <c r="E479" i="4"/>
  <c r="F479" i="4" s="1"/>
  <c r="G479" i="4" s="1"/>
  <c r="E480" i="4"/>
  <c r="F480" i="4" s="1"/>
  <c r="G480" i="4" s="1"/>
  <c r="E481" i="4"/>
  <c r="F481" i="4"/>
  <c r="E482" i="4"/>
  <c r="F482" i="4" s="1"/>
  <c r="G482" i="4" s="1"/>
  <c r="J482" i="4" s="1"/>
  <c r="E483" i="4"/>
  <c r="F483" i="4" s="1"/>
  <c r="G483" i="4" s="1"/>
  <c r="N483" i="4" s="1"/>
  <c r="E484" i="4"/>
  <c r="F484" i="4" s="1"/>
  <c r="G484" i="4" s="1"/>
  <c r="E485" i="4"/>
  <c r="F485" i="4"/>
  <c r="G485" i="4" s="1"/>
  <c r="E486" i="4"/>
  <c r="F486" i="4" s="1"/>
  <c r="G486" i="4" s="1"/>
  <c r="E487" i="4"/>
  <c r="F487" i="4"/>
  <c r="E488" i="4"/>
  <c r="F488" i="4" s="1"/>
  <c r="G488" i="4" s="1"/>
  <c r="J488" i="4" s="1"/>
  <c r="E489" i="4"/>
  <c r="F489" i="4" s="1"/>
  <c r="G489" i="4" s="1"/>
  <c r="E490" i="4"/>
  <c r="F490" i="4"/>
  <c r="G490" i="4" s="1"/>
  <c r="E491" i="4"/>
  <c r="F491" i="4"/>
  <c r="G491" i="4" s="1"/>
  <c r="E492" i="4"/>
  <c r="F492" i="4" s="1"/>
  <c r="G492" i="4" s="1"/>
  <c r="E493" i="4"/>
  <c r="F493" i="4" s="1"/>
  <c r="G493" i="4" s="1"/>
  <c r="E494" i="4"/>
  <c r="F494" i="4"/>
  <c r="E495" i="4"/>
  <c r="F495" i="4" s="1"/>
  <c r="G495" i="4" s="1"/>
  <c r="E496" i="4"/>
  <c r="F496" i="4" s="1"/>
  <c r="G496" i="4" s="1"/>
  <c r="E497" i="4"/>
  <c r="F497" i="4" s="1"/>
  <c r="E498" i="4"/>
  <c r="F498" i="4" s="1"/>
  <c r="E499" i="4"/>
  <c r="F499" i="4"/>
  <c r="G499" i="4" s="1"/>
  <c r="E500" i="4"/>
  <c r="F500" i="4"/>
  <c r="G500" i="4" s="1"/>
  <c r="E501" i="4"/>
  <c r="F501" i="4" s="1"/>
  <c r="E502" i="4"/>
  <c r="F502" i="4" s="1"/>
  <c r="G502" i="4" s="1"/>
  <c r="E503" i="4"/>
  <c r="F503" i="4" s="1"/>
  <c r="E504" i="4"/>
  <c r="F504" i="4" s="1"/>
  <c r="G504" i="4" s="1"/>
  <c r="E505" i="4"/>
  <c r="F505" i="4" s="1"/>
  <c r="G505" i="4" s="1"/>
  <c r="E506" i="4"/>
  <c r="F506" i="4" s="1"/>
  <c r="E507" i="4"/>
  <c r="F507" i="4"/>
  <c r="G507" i="4"/>
  <c r="E508" i="4"/>
  <c r="F508" i="4" s="1"/>
  <c r="G508" i="4" s="1"/>
  <c r="J508" i="4" s="1"/>
  <c r="E9" i="4"/>
  <c r="D9" i="4"/>
  <c r="D13" i="4"/>
  <c r="Q516" i="4"/>
  <c r="Q513" i="4"/>
  <c r="Q477" i="4"/>
  <c r="E21" i="4"/>
  <c r="F21" i="4" s="1"/>
  <c r="E22" i="4"/>
  <c r="F22" i="4" s="1"/>
  <c r="G22" i="4" s="1"/>
  <c r="N22" i="4" s="1"/>
  <c r="E23" i="4"/>
  <c r="F23" i="4" s="1"/>
  <c r="G23" i="4" s="1"/>
  <c r="E24" i="4"/>
  <c r="F24" i="4"/>
  <c r="G24" i="4" s="1"/>
  <c r="E25" i="4"/>
  <c r="F25" i="4"/>
  <c r="E26" i="4"/>
  <c r="F26" i="4" s="1"/>
  <c r="G26" i="4" s="1"/>
  <c r="N26" i="4" s="1"/>
  <c r="E27" i="4"/>
  <c r="F27" i="4" s="1"/>
  <c r="G27" i="4" s="1"/>
  <c r="N27" i="4" s="1"/>
  <c r="E28" i="4"/>
  <c r="F28" i="4"/>
  <c r="G28" i="4" s="1"/>
  <c r="E29" i="4"/>
  <c r="F29" i="4"/>
  <c r="E30" i="4"/>
  <c r="F30" i="4" s="1"/>
  <c r="G30" i="4" s="1"/>
  <c r="E31" i="4"/>
  <c r="F31" i="4"/>
  <c r="G31" i="4" s="1"/>
  <c r="E32" i="4"/>
  <c r="F32" i="4"/>
  <c r="G32" i="4" s="1"/>
  <c r="N32" i="4" s="1"/>
  <c r="E33" i="4"/>
  <c r="F33" i="4" s="1"/>
  <c r="E34" i="4"/>
  <c r="F34" i="4"/>
  <c r="G34" i="4" s="1"/>
  <c r="E35" i="4"/>
  <c r="F35" i="4"/>
  <c r="G35" i="4"/>
  <c r="N35" i="4" s="1"/>
  <c r="E36" i="4"/>
  <c r="F36" i="4"/>
  <c r="G36" i="4"/>
  <c r="E37" i="4"/>
  <c r="F37" i="4" s="1"/>
  <c r="E38" i="4"/>
  <c r="F38" i="4" s="1"/>
  <c r="G38" i="4" s="1"/>
  <c r="E39" i="4"/>
  <c r="F39" i="4"/>
  <c r="E40" i="4"/>
  <c r="F40" i="4" s="1"/>
  <c r="G40" i="4" s="1"/>
  <c r="E41" i="4"/>
  <c r="F41" i="4"/>
  <c r="E42" i="4"/>
  <c r="F42" i="4" s="1"/>
  <c r="G42" i="4" s="1"/>
  <c r="J42" i="4" s="1"/>
  <c r="E43" i="4"/>
  <c r="F43" i="4" s="1"/>
  <c r="E44" i="4"/>
  <c r="F44" i="4"/>
  <c r="E45" i="4"/>
  <c r="F45" i="4"/>
  <c r="E46" i="4"/>
  <c r="F46" i="4" s="1"/>
  <c r="G46" i="4" s="1"/>
  <c r="E47" i="4"/>
  <c r="F47" i="4" s="1"/>
  <c r="G47" i="4" s="1"/>
  <c r="E48" i="4"/>
  <c r="F48" i="4" s="1"/>
  <c r="G48" i="4" s="1"/>
  <c r="E49" i="4"/>
  <c r="F49" i="4" s="1"/>
  <c r="E50" i="4"/>
  <c r="F50" i="4"/>
  <c r="E51" i="4"/>
  <c r="F51" i="4" s="1"/>
  <c r="E52" i="4"/>
  <c r="F52" i="4"/>
  <c r="E53" i="4"/>
  <c r="F53" i="4" s="1"/>
  <c r="G53" i="4" s="1"/>
  <c r="E54" i="4"/>
  <c r="F54" i="4" s="1"/>
  <c r="E55" i="4"/>
  <c r="F55" i="4" s="1"/>
  <c r="E56" i="4"/>
  <c r="F56" i="4"/>
  <c r="E57" i="4"/>
  <c r="F57" i="4" s="1"/>
  <c r="E58" i="4"/>
  <c r="F58" i="4" s="1"/>
  <c r="E59" i="4"/>
  <c r="F59" i="4" s="1"/>
  <c r="E60" i="4"/>
  <c r="F60" i="4"/>
  <c r="E61" i="4"/>
  <c r="F61" i="4" s="1"/>
  <c r="E62" i="4"/>
  <c r="F62" i="4"/>
  <c r="E63" i="4"/>
  <c r="F63" i="4" s="1"/>
  <c r="G63" i="4" s="1"/>
  <c r="E64" i="4"/>
  <c r="F64" i="4" s="1"/>
  <c r="G64" i="4" s="1"/>
  <c r="E65" i="4"/>
  <c r="F65" i="4" s="1"/>
  <c r="G65" i="4" s="1"/>
  <c r="N65" i="4" s="1"/>
  <c r="E66" i="4"/>
  <c r="F66" i="4"/>
  <c r="E67" i="4"/>
  <c r="F67" i="4" s="1"/>
  <c r="E68" i="4"/>
  <c r="F68" i="4" s="1"/>
  <c r="E69" i="4"/>
  <c r="F69" i="4" s="1"/>
  <c r="E70" i="4"/>
  <c r="F70" i="4"/>
  <c r="E71" i="4"/>
  <c r="F71" i="4" s="1"/>
  <c r="E72" i="4"/>
  <c r="F72" i="4" s="1"/>
  <c r="E73" i="4"/>
  <c r="F73" i="4" s="1"/>
  <c r="E74" i="4"/>
  <c r="F74" i="4"/>
  <c r="E75" i="4"/>
  <c r="F75" i="4" s="1"/>
  <c r="E76" i="4"/>
  <c r="F76" i="4"/>
  <c r="E77" i="4"/>
  <c r="F77" i="4" s="1"/>
  <c r="E78" i="4"/>
  <c r="F78" i="4"/>
  <c r="E79" i="4"/>
  <c r="F79" i="4"/>
  <c r="G79" i="4" s="1"/>
  <c r="N79" i="4" s="1"/>
  <c r="E80" i="4"/>
  <c r="F80" i="4" s="1"/>
  <c r="E81" i="4"/>
  <c r="F81" i="4"/>
  <c r="G81" i="4" s="1"/>
  <c r="E82" i="4"/>
  <c r="F82" i="4"/>
  <c r="E83" i="4"/>
  <c r="F83" i="4" s="1"/>
  <c r="G83" i="4" s="1"/>
  <c r="E84" i="4"/>
  <c r="F84" i="4"/>
  <c r="E85" i="4"/>
  <c r="F85" i="4" s="1"/>
  <c r="G85" i="4"/>
  <c r="E86" i="4"/>
  <c r="F86" i="4" s="1"/>
  <c r="E87" i="4"/>
  <c r="F87" i="4"/>
  <c r="G87" i="4"/>
  <c r="E88" i="4"/>
  <c r="F88" i="4" s="1"/>
  <c r="E89" i="4"/>
  <c r="F89" i="4" s="1"/>
  <c r="E90" i="4"/>
  <c r="F90" i="4"/>
  <c r="G90" i="4"/>
  <c r="E91" i="4"/>
  <c r="F91" i="4" s="1"/>
  <c r="E92" i="4"/>
  <c r="F92" i="4" s="1"/>
  <c r="E93" i="4"/>
  <c r="F93" i="4" s="1"/>
  <c r="G93" i="4" s="1"/>
  <c r="E94" i="4"/>
  <c r="F94" i="4" s="1"/>
  <c r="G94" i="4" s="1"/>
  <c r="E95" i="4"/>
  <c r="F95" i="4" s="1"/>
  <c r="E96" i="4"/>
  <c r="F96" i="4" s="1"/>
  <c r="E97" i="4"/>
  <c r="F97" i="4"/>
  <c r="E98" i="4"/>
  <c r="F98" i="4"/>
  <c r="E99" i="4"/>
  <c r="F99" i="4" s="1"/>
  <c r="E100" i="4"/>
  <c r="F100" i="4"/>
  <c r="E101" i="4"/>
  <c r="F101" i="4" s="1"/>
  <c r="G101" i="4" s="1"/>
  <c r="E102" i="4"/>
  <c r="F102" i="4" s="1"/>
  <c r="E103" i="4"/>
  <c r="F103" i="4" s="1"/>
  <c r="E104" i="4"/>
  <c r="F104" i="4"/>
  <c r="E105" i="4"/>
  <c r="F105" i="4" s="1"/>
  <c r="E106" i="4"/>
  <c r="F106" i="4" s="1"/>
  <c r="E107" i="4"/>
  <c r="F107" i="4"/>
  <c r="E108" i="4"/>
  <c r="F108" i="4" s="1"/>
  <c r="E109" i="4"/>
  <c r="F109" i="4"/>
  <c r="E110" i="4"/>
  <c r="F110" i="4" s="1"/>
  <c r="E111" i="4"/>
  <c r="F111" i="4"/>
  <c r="G111" i="4"/>
  <c r="E112" i="4"/>
  <c r="F112" i="4" s="1"/>
  <c r="E113" i="4"/>
  <c r="F113" i="4" s="1"/>
  <c r="E114" i="4"/>
  <c r="F114" i="4" s="1"/>
  <c r="E115" i="4"/>
  <c r="F115" i="4"/>
  <c r="G115" i="4" s="1"/>
  <c r="E116" i="4"/>
  <c r="F116" i="4"/>
  <c r="E117" i="4"/>
  <c r="F117" i="4" s="1"/>
  <c r="E118" i="4"/>
  <c r="F118" i="4"/>
  <c r="E119" i="4"/>
  <c r="F119" i="4" s="1"/>
  <c r="E120" i="4"/>
  <c r="F120" i="4" s="1"/>
  <c r="E121" i="4"/>
  <c r="F121" i="4"/>
  <c r="E122" i="4"/>
  <c r="F122" i="4" s="1"/>
  <c r="E123" i="4"/>
  <c r="F123" i="4" s="1"/>
  <c r="G123" i="4" s="1"/>
  <c r="L123" i="4" s="1"/>
  <c r="E124" i="4"/>
  <c r="F124" i="4"/>
  <c r="E125" i="4"/>
  <c r="F125" i="4" s="1"/>
  <c r="E126" i="4"/>
  <c r="F126" i="4"/>
  <c r="G126" i="4" s="1"/>
  <c r="J126" i="4" s="1"/>
  <c r="E127" i="4"/>
  <c r="F127" i="4" s="1"/>
  <c r="E128" i="4"/>
  <c r="F128" i="4" s="1"/>
  <c r="E129" i="4"/>
  <c r="F129" i="4"/>
  <c r="E130" i="4"/>
  <c r="F130" i="4" s="1"/>
  <c r="G130" i="4" s="1"/>
  <c r="E131" i="4"/>
  <c r="F131" i="4"/>
  <c r="E132" i="4"/>
  <c r="F132" i="4" s="1"/>
  <c r="E133" i="4"/>
  <c r="F133" i="4"/>
  <c r="E134" i="4"/>
  <c r="F134" i="4" s="1"/>
  <c r="E135" i="4"/>
  <c r="F135" i="4" s="1"/>
  <c r="E136" i="4"/>
  <c r="F136" i="4"/>
  <c r="E137" i="4"/>
  <c r="F137" i="4" s="1"/>
  <c r="G137" i="4" s="1"/>
  <c r="E138" i="4"/>
  <c r="F138" i="4"/>
  <c r="G138" i="4" s="1"/>
  <c r="L138" i="4" s="1"/>
  <c r="E139" i="4"/>
  <c r="F139" i="4"/>
  <c r="E140" i="4"/>
  <c r="F140" i="4"/>
  <c r="E141" i="4"/>
  <c r="F141" i="4" s="1"/>
  <c r="G141" i="4" s="1"/>
  <c r="E142" i="4"/>
  <c r="F142" i="4" s="1"/>
  <c r="E143" i="4"/>
  <c r="F143" i="4"/>
  <c r="E144" i="4"/>
  <c r="F144" i="4" s="1"/>
  <c r="E145" i="4"/>
  <c r="F145" i="4"/>
  <c r="G145" i="4"/>
  <c r="E146" i="4"/>
  <c r="F146" i="4" s="1"/>
  <c r="E147" i="4"/>
  <c r="F147" i="4" s="1"/>
  <c r="E148" i="4"/>
  <c r="F148" i="4"/>
  <c r="E149" i="4"/>
  <c r="F149" i="4" s="1"/>
  <c r="E150" i="4"/>
  <c r="F150" i="4"/>
  <c r="E151" i="4"/>
  <c r="F151" i="4" s="1"/>
  <c r="E152" i="4"/>
  <c r="F152" i="4"/>
  <c r="E153" i="4"/>
  <c r="F153" i="4" s="1"/>
  <c r="E154" i="4"/>
  <c r="F154" i="4" s="1"/>
  <c r="E155" i="4"/>
  <c r="F155" i="4" s="1"/>
  <c r="E156" i="4"/>
  <c r="F156" i="4"/>
  <c r="E157" i="4"/>
  <c r="F157" i="4" s="1"/>
  <c r="E158" i="4"/>
  <c r="F158" i="4"/>
  <c r="E159" i="4"/>
  <c r="F159" i="4" s="1"/>
  <c r="E160" i="4"/>
  <c r="F160" i="4"/>
  <c r="E161" i="4"/>
  <c r="F161" i="4" s="1"/>
  <c r="E162" i="4"/>
  <c r="F162" i="4" s="1"/>
  <c r="E163" i="4"/>
  <c r="F163" i="4" s="1"/>
  <c r="E164" i="4"/>
  <c r="F164" i="4"/>
  <c r="E165" i="4"/>
  <c r="F165" i="4" s="1"/>
  <c r="E166" i="4"/>
  <c r="F166" i="4"/>
  <c r="E167" i="4"/>
  <c r="F167" i="4" s="1"/>
  <c r="E168" i="4"/>
  <c r="F168" i="4"/>
  <c r="E169" i="4"/>
  <c r="F169" i="4" s="1"/>
  <c r="E170" i="4"/>
  <c r="F170" i="4" s="1"/>
  <c r="E171" i="4"/>
  <c r="F171" i="4" s="1"/>
  <c r="E172" i="4"/>
  <c r="F172" i="4"/>
  <c r="G172" i="4" s="1"/>
  <c r="E173" i="4"/>
  <c r="F173" i="4"/>
  <c r="G173" i="4"/>
  <c r="E174" i="4"/>
  <c r="F174" i="4" s="1"/>
  <c r="E175" i="4"/>
  <c r="F175" i="4" s="1"/>
  <c r="E176" i="4"/>
  <c r="F176" i="4" s="1"/>
  <c r="G176" i="4" s="1"/>
  <c r="K176" i="4" s="1"/>
  <c r="E177" i="4"/>
  <c r="F177" i="4" s="1"/>
  <c r="E178" i="4"/>
  <c r="F178" i="4" s="1"/>
  <c r="E179" i="4"/>
  <c r="F179" i="4"/>
  <c r="G179" i="4"/>
  <c r="E180" i="4"/>
  <c r="F180" i="4" s="1"/>
  <c r="E181" i="4"/>
  <c r="F181" i="4" s="1"/>
  <c r="E182" i="4"/>
  <c r="F182" i="4" s="1"/>
  <c r="E183" i="4"/>
  <c r="F183" i="4"/>
  <c r="E184" i="4"/>
  <c r="F184" i="4" s="1"/>
  <c r="G184" i="4" s="1"/>
  <c r="L184" i="4" s="1"/>
  <c r="E185" i="4"/>
  <c r="F185" i="4" s="1"/>
  <c r="G185" i="4"/>
  <c r="E186" i="4"/>
  <c r="F186" i="4" s="1"/>
  <c r="G186" i="4" s="1"/>
  <c r="E187" i="4"/>
  <c r="F187" i="4" s="1"/>
  <c r="E188" i="4"/>
  <c r="F188" i="4"/>
  <c r="G188" i="4" s="1"/>
  <c r="E189" i="4"/>
  <c r="F189" i="4"/>
  <c r="G189" i="4"/>
  <c r="E190" i="4"/>
  <c r="F190" i="4" s="1"/>
  <c r="G190" i="4"/>
  <c r="E191" i="4"/>
  <c r="F191" i="4" s="1"/>
  <c r="E192" i="4"/>
  <c r="F192" i="4"/>
  <c r="G192" i="4"/>
  <c r="E193" i="4"/>
  <c r="F193" i="4" s="1"/>
  <c r="E194" i="4"/>
  <c r="F194" i="4"/>
  <c r="E195" i="4"/>
  <c r="F195" i="4" s="1"/>
  <c r="E196" i="4"/>
  <c r="F196" i="4"/>
  <c r="E197" i="4"/>
  <c r="F197" i="4" s="1"/>
  <c r="G197" i="4" s="1"/>
  <c r="E198" i="4"/>
  <c r="F198" i="4" s="1"/>
  <c r="E199" i="4"/>
  <c r="F199" i="4"/>
  <c r="E200" i="4"/>
  <c r="F200" i="4" s="1"/>
  <c r="G200" i="4" s="1"/>
  <c r="L200" i="4" s="1"/>
  <c r="E201" i="4"/>
  <c r="F201" i="4" s="1"/>
  <c r="G201" i="4" s="1"/>
  <c r="L201" i="4" s="1"/>
  <c r="E202" i="4"/>
  <c r="F202" i="4" s="1"/>
  <c r="E203" i="4"/>
  <c r="F203" i="4"/>
  <c r="E204" i="4"/>
  <c r="F204" i="4" s="1"/>
  <c r="E205" i="4"/>
  <c r="F205" i="4"/>
  <c r="E206" i="4"/>
  <c r="F206" i="4" s="1"/>
  <c r="G206" i="4"/>
  <c r="E207" i="4"/>
  <c r="F207" i="4" s="1"/>
  <c r="E208" i="4"/>
  <c r="F208" i="4"/>
  <c r="G208" i="4"/>
  <c r="L208" i="4" s="1"/>
  <c r="E209" i="4"/>
  <c r="F209" i="4"/>
  <c r="E210" i="4"/>
  <c r="F210" i="4" s="1"/>
  <c r="G210" i="4" s="1"/>
  <c r="E211" i="4"/>
  <c r="F211" i="4"/>
  <c r="E212" i="4"/>
  <c r="F212" i="4" s="1"/>
  <c r="E213" i="4"/>
  <c r="F213" i="4" s="1"/>
  <c r="E214" i="4"/>
  <c r="F214" i="4"/>
  <c r="E215" i="4"/>
  <c r="F215" i="4" s="1"/>
  <c r="E216" i="4"/>
  <c r="F216" i="4"/>
  <c r="G216" i="4" s="1"/>
  <c r="L216" i="4" s="1"/>
  <c r="E217" i="4"/>
  <c r="F217" i="4"/>
  <c r="G217" i="4"/>
  <c r="L217" i="4" s="1"/>
  <c r="E218" i="4"/>
  <c r="F218" i="4" s="1"/>
  <c r="E219" i="4"/>
  <c r="F219" i="4"/>
  <c r="E220" i="4"/>
  <c r="F220" i="4" s="1"/>
  <c r="E221" i="4"/>
  <c r="F221" i="4" s="1"/>
  <c r="G221" i="4" s="1"/>
  <c r="E222" i="4"/>
  <c r="F222" i="4"/>
  <c r="G222" i="4" s="1"/>
  <c r="E223" i="4"/>
  <c r="F223" i="4"/>
  <c r="E224" i="4"/>
  <c r="F224" i="4" s="1"/>
  <c r="G224" i="4" s="1"/>
  <c r="L224" i="4"/>
  <c r="E225" i="4"/>
  <c r="F225" i="4" s="1"/>
  <c r="E226" i="4"/>
  <c r="F226" i="4"/>
  <c r="E227" i="4"/>
  <c r="F227" i="4" s="1"/>
  <c r="E228" i="4"/>
  <c r="F228" i="4" s="1"/>
  <c r="E229" i="4"/>
  <c r="F229" i="4"/>
  <c r="E230" i="4"/>
  <c r="F230" i="4" s="1"/>
  <c r="E231" i="4"/>
  <c r="F231" i="4"/>
  <c r="G231" i="4"/>
  <c r="J231" i="4" s="1"/>
  <c r="E232" i="4"/>
  <c r="F232" i="4"/>
  <c r="G232" i="4"/>
  <c r="K232" i="4" s="1"/>
  <c r="E233" i="4"/>
  <c r="F233" i="4"/>
  <c r="E234" i="4"/>
  <c r="F234" i="4" s="1"/>
  <c r="E235" i="4"/>
  <c r="F235" i="4"/>
  <c r="E236" i="4"/>
  <c r="F236" i="4" s="1"/>
  <c r="E237" i="4"/>
  <c r="F237" i="4"/>
  <c r="G237" i="4" s="1"/>
  <c r="L237" i="4" s="1"/>
  <c r="E238" i="4"/>
  <c r="F238" i="4" s="1"/>
  <c r="G238" i="4" s="1"/>
  <c r="E239" i="4"/>
  <c r="F239" i="4" s="1"/>
  <c r="E240" i="4"/>
  <c r="F240" i="4"/>
  <c r="G240" i="4"/>
  <c r="L240" i="4" s="1"/>
  <c r="E241" i="4"/>
  <c r="F241" i="4"/>
  <c r="E242" i="4"/>
  <c r="F242" i="4" s="1"/>
  <c r="E243" i="4"/>
  <c r="F243" i="4"/>
  <c r="E244" i="4"/>
  <c r="F244" i="4" s="1"/>
  <c r="E245" i="4"/>
  <c r="F245" i="4"/>
  <c r="E246" i="4"/>
  <c r="F246" i="4" s="1"/>
  <c r="G246" i="4" s="1"/>
  <c r="E247" i="4"/>
  <c r="F247" i="4" s="1"/>
  <c r="E248" i="4"/>
  <c r="F248" i="4"/>
  <c r="G248" i="4"/>
  <c r="K248" i="4" s="1"/>
  <c r="E249" i="4"/>
  <c r="F249" i="4"/>
  <c r="E250" i="4"/>
  <c r="F250" i="4" s="1"/>
  <c r="E251" i="4"/>
  <c r="F251" i="4"/>
  <c r="E252" i="4"/>
  <c r="F252" i="4" s="1"/>
  <c r="E253" i="4"/>
  <c r="F253" i="4"/>
  <c r="E254" i="4"/>
  <c r="F254" i="4" s="1"/>
  <c r="G254" i="4" s="1"/>
  <c r="E255" i="4"/>
  <c r="F255" i="4"/>
  <c r="E256" i="4"/>
  <c r="F256" i="4" s="1"/>
  <c r="G256" i="4"/>
  <c r="L256" i="4" s="1"/>
  <c r="E257" i="4"/>
  <c r="F257" i="4" s="1"/>
  <c r="E258" i="4"/>
  <c r="F258" i="4"/>
  <c r="G258" i="4" s="1"/>
  <c r="E259" i="4"/>
  <c r="F259" i="4" s="1"/>
  <c r="E260" i="4"/>
  <c r="F260" i="4" s="1"/>
  <c r="E261" i="4"/>
  <c r="F261" i="4"/>
  <c r="E262" i="4"/>
  <c r="F262" i="4" s="1"/>
  <c r="G262" i="4" s="1"/>
  <c r="E263" i="4"/>
  <c r="F263" i="4"/>
  <c r="E264" i="4"/>
  <c r="F264" i="4" s="1"/>
  <c r="G264" i="4" s="1"/>
  <c r="L264" i="4" s="1"/>
  <c r="E265" i="4"/>
  <c r="F265" i="4" s="1"/>
  <c r="G265" i="4"/>
  <c r="E266" i="4"/>
  <c r="F266" i="4" s="1"/>
  <c r="G266" i="4" s="1"/>
  <c r="N266" i="4" s="1"/>
  <c r="E267" i="4"/>
  <c r="F267" i="4"/>
  <c r="E268" i="4"/>
  <c r="F268" i="4" s="1"/>
  <c r="G268" i="4" s="1"/>
  <c r="E269" i="4"/>
  <c r="F269" i="4" s="1"/>
  <c r="E270" i="4"/>
  <c r="F270" i="4"/>
  <c r="G270" i="4"/>
  <c r="E271" i="4"/>
  <c r="F271" i="4" s="1"/>
  <c r="G271" i="4" s="1"/>
  <c r="E272" i="4"/>
  <c r="F272" i="4"/>
  <c r="G272" i="4" s="1"/>
  <c r="K272" i="4" s="1"/>
  <c r="E273" i="4"/>
  <c r="F273" i="4"/>
  <c r="E274" i="4"/>
  <c r="F274" i="4" s="1"/>
  <c r="E275" i="4"/>
  <c r="F275" i="4" s="1"/>
  <c r="E276" i="4"/>
  <c r="F276" i="4"/>
  <c r="P276" i="4"/>
  <c r="S276" i="4" s="1"/>
  <c r="T276" i="4" s="1"/>
  <c r="E277" i="4"/>
  <c r="F277" i="4" s="1"/>
  <c r="E278" i="4"/>
  <c r="F278" i="4" s="1"/>
  <c r="E279" i="4"/>
  <c r="F279" i="4"/>
  <c r="E280" i="4"/>
  <c r="F280" i="4" s="1"/>
  <c r="G280" i="4" s="1"/>
  <c r="N280" i="4" s="1"/>
  <c r="E281" i="4"/>
  <c r="F281" i="4" s="1"/>
  <c r="G281" i="4" s="1"/>
  <c r="E282" i="4"/>
  <c r="F282" i="4"/>
  <c r="G282" i="4" s="1"/>
  <c r="E283" i="4"/>
  <c r="F283" i="4" s="1"/>
  <c r="E284" i="4"/>
  <c r="F284" i="4" s="1"/>
  <c r="E285" i="4"/>
  <c r="F285" i="4"/>
  <c r="E286" i="4"/>
  <c r="F286" i="4" s="1"/>
  <c r="E287" i="4"/>
  <c r="F287" i="4" s="1"/>
  <c r="E288" i="4"/>
  <c r="F288" i="4"/>
  <c r="G288" i="4"/>
  <c r="L288" i="4" s="1"/>
  <c r="E289" i="4"/>
  <c r="F289" i="4"/>
  <c r="G289" i="4" s="1"/>
  <c r="E290" i="4"/>
  <c r="F290" i="4" s="1"/>
  <c r="E291" i="4"/>
  <c r="F291" i="4"/>
  <c r="E292" i="4"/>
  <c r="F292" i="4" s="1"/>
  <c r="G292" i="4" s="1"/>
  <c r="K292" i="4" s="1"/>
  <c r="E293" i="4"/>
  <c r="F293" i="4" s="1"/>
  <c r="E294" i="4"/>
  <c r="F294" i="4"/>
  <c r="G294" i="4"/>
  <c r="E295" i="4"/>
  <c r="F295" i="4" s="1"/>
  <c r="G295" i="4" s="1"/>
  <c r="L295" i="4" s="1"/>
  <c r="E296" i="4"/>
  <c r="F296" i="4" s="1"/>
  <c r="G296" i="4" s="1"/>
  <c r="K296" i="4" s="1"/>
  <c r="E297" i="4"/>
  <c r="F297" i="4" s="1"/>
  <c r="E298" i="4"/>
  <c r="F298" i="4"/>
  <c r="E299" i="4"/>
  <c r="F299" i="4" s="1"/>
  <c r="E300" i="4"/>
  <c r="F300" i="4"/>
  <c r="E301" i="4"/>
  <c r="F301" i="4"/>
  <c r="G301" i="4" s="1"/>
  <c r="E302" i="4"/>
  <c r="F302" i="4"/>
  <c r="G302" i="4" s="1"/>
  <c r="E303" i="4"/>
  <c r="F303" i="4"/>
  <c r="E304" i="4"/>
  <c r="F304" i="4" s="1"/>
  <c r="G304" i="4"/>
  <c r="K304" i="4" s="1"/>
  <c r="E305" i="4"/>
  <c r="F305" i="4" s="1"/>
  <c r="E306" i="4"/>
  <c r="F306" i="4"/>
  <c r="E307" i="4"/>
  <c r="F307" i="4" s="1"/>
  <c r="E308" i="4"/>
  <c r="F308" i="4" s="1"/>
  <c r="E309" i="4"/>
  <c r="F309" i="4"/>
  <c r="E310" i="4"/>
  <c r="F310" i="4" s="1"/>
  <c r="G310" i="4" s="1"/>
  <c r="E311" i="4"/>
  <c r="F311" i="4"/>
  <c r="G311" i="4" s="1"/>
  <c r="L311" i="4" s="1"/>
  <c r="E312" i="4"/>
  <c r="F312" i="4" s="1"/>
  <c r="G312" i="4" s="1"/>
  <c r="K312" i="4" s="1"/>
  <c r="E313" i="4"/>
  <c r="F313" i="4" s="1"/>
  <c r="G313" i="4" s="1"/>
  <c r="L313" i="4" s="1"/>
  <c r="E314" i="4"/>
  <c r="F314" i="4"/>
  <c r="E315" i="4"/>
  <c r="F315" i="4" s="1"/>
  <c r="E316" i="4"/>
  <c r="F316" i="4"/>
  <c r="E317" i="4"/>
  <c r="F317" i="4"/>
  <c r="G317" i="4" s="1"/>
  <c r="E318" i="4"/>
  <c r="F318" i="4" s="1"/>
  <c r="E319" i="4"/>
  <c r="F319" i="4"/>
  <c r="E320" i="4"/>
  <c r="F320" i="4" s="1"/>
  <c r="G320" i="4"/>
  <c r="L320" i="4" s="1"/>
  <c r="E321" i="4"/>
  <c r="F321" i="4" s="1"/>
  <c r="E322" i="4"/>
  <c r="F322" i="4"/>
  <c r="E323" i="4"/>
  <c r="F323" i="4" s="1"/>
  <c r="E324" i="4"/>
  <c r="F324" i="4"/>
  <c r="E325" i="4"/>
  <c r="F325" i="4"/>
  <c r="E326" i="4"/>
  <c r="F326" i="4" s="1"/>
  <c r="G326" i="4" s="1"/>
  <c r="E327" i="4"/>
  <c r="F327" i="4"/>
  <c r="G327" i="4" s="1"/>
  <c r="E328" i="4"/>
  <c r="F328" i="4" s="1"/>
  <c r="G328" i="4" s="1"/>
  <c r="L328" i="4"/>
  <c r="E329" i="4"/>
  <c r="F329" i="4" s="1"/>
  <c r="E330" i="4"/>
  <c r="F330" i="4"/>
  <c r="E331" i="4"/>
  <c r="F331" i="4"/>
  <c r="E332" i="4"/>
  <c r="F332" i="4" s="1"/>
  <c r="E333" i="4"/>
  <c r="F333" i="4"/>
  <c r="E334" i="4"/>
  <c r="F334" i="4"/>
  <c r="G334" i="4"/>
  <c r="L334" i="4" s="1"/>
  <c r="E335" i="4"/>
  <c r="F335" i="4" s="1"/>
  <c r="G335" i="4" s="1"/>
  <c r="L335" i="4" s="1"/>
  <c r="E336" i="4"/>
  <c r="F336" i="4"/>
  <c r="G336" i="4" s="1"/>
  <c r="L336" i="4" s="1"/>
  <c r="E337" i="4"/>
  <c r="F337" i="4" s="1"/>
  <c r="E338" i="4"/>
  <c r="F338" i="4" s="1"/>
  <c r="E339" i="4"/>
  <c r="F339" i="4"/>
  <c r="E340" i="4"/>
  <c r="F340" i="4" s="1"/>
  <c r="E341" i="4"/>
  <c r="F341" i="4"/>
  <c r="G341" i="4" s="1"/>
  <c r="K341" i="4" s="1"/>
  <c r="E342" i="4"/>
  <c r="F342" i="4" s="1"/>
  <c r="E343" i="4"/>
  <c r="F343" i="4" s="1"/>
  <c r="E344" i="4"/>
  <c r="F344" i="4" s="1"/>
  <c r="G344" i="4" s="1"/>
  <c r="L344" i="4" s="1"/>
  <c r="E345" i="4"/>
  <c r="F345" i="4"/>
  <c r="E346" i="4"/>
  <c r="F346" i="4" s="1"/>
  <c r="G346" i="4"/>
  <c r="E347" i="4"/>
  <c r="F347" i="4"/>
  <c r="E348" i="4"/>
  <c r="F348" i="4"/>
  <c r="G348" i="4" s="1"/>
  <c r="E349" i="4"/>
  <c r="F349" i="4"/>
  <c r="E350" i="4"/>
  <c r="F350" i="4"/>
  <c r="E351" i="4"/>
  <c r="F351" i="4"/>
  <c r="E352" i="4"/>
  <c r="F352" i="4" s="1"/>
  <c r="G352" i="4"/>
  <c r="L352" i="4" s="1"/>
  <c r="E353" i="4"/>
  <c r="F353" i="4" s="1"/>
  <c r="G353" i="4" s="1"/>
  <c r="E354" i="4"/>
  <c r="F354" i="4"/>
  <c r="G354" i="4" s="1"/>
  <c r="E355" i="4"/>
  <c r="F355" i="4" s="1"/>
  <c r="E356" i="4"/>
  <c r="F356" i="4"/>
  <c r="E357" i="4"/>
  <c r="F357" i="4" s="1"/>
  <c r="E358" i="4"/>
  <c r="F358" i="4"/>
  <c r="E359" i="4"/>
  <c r="F359" i="4"/>
  <c r="E360" i="4"/>
  <c r="F360" i="4" s="1"/>
  <c r="G360" i="4" s="1"/>
  <c r="L360" i="4" s="1"/>
  <c r="E361" i="4"/>
  <c r="F361" i="4" s="1"/>
  <c r="E362" i="4"/>
  <c r="F362" i="4" s="1"/>
  <c r="E363" i="4"/>
  <c r="F363" i="4" s="1"/>
  <c r="E364" i="4"/>
  <c r="F364" i="4" s="1"/>
  <c r="G364" i="4" s="1"/>
  <c r="E365" i="4"/>
  <c r="F365" i="4"/>
  <c r="G365" i="4" s="1"/>
  <c r="L365" i="4" s="1"/>
  <c r="E366" i="4"/>
  <c r="F366" i="4" s="1"/>
  <c r="E367" i="4"/>
  <c r="F367" i="4" s="1"/>
  <c r="E368" i="4"/>
  <c r="F368" i="4" s="1"/>
  <c r="G368" i="4" s="1"/>
  <c r="L368" i="4" s="1"/>
  <c r="E369" i="4"/>
  <c r="F369" i="4"/>
  <c r="E370" i="4"/>
  <c r="F370" i="4"/>
  <c r="G370" i="4"/>
  <c r="E371" i="4"/>
  <c r="F371" i="4" s="1"/>
  <c r="E372" i="4"/>
  <c r="F372" i="4"/>
  <c r="G372" i="4" s="1"/>
  <c r="L372" i="4" s="1"/>
  <c r="E373" i="4"/>
  <c r="F373" i="4" s="1"/>
  <c r="G373" i="4"/>
  <c r="L373" i="4" s="1"/>
  <c r="E374" i="4"/>
  <c r="F374" i="4"/>
  <c r="E375" i="4"/>
  <c r="F375" i="4"/>
  <c r="E376" i="4"/>
  <c r="F376" i="4" s="1"/>
  <c r="G376" i="4" s="1"/>
  <c r="K376" i="4" s="1"/>
  <c r="E377" i="4"/>
  <c r="F377" i="4" s="1"/>
  <c r="E378" i="4"/>
  <c r="F378" i="4"/>
  <c r="G378" i="4" s="1"/>
  <c r="E379" i="4"/>
  <c r="F379" i="4"/>
  <c r="E380" i="4"/>
  <c r="F380" i="4" s="1"/>
  <c r="G380" i="4" s="1"/>
  <c r="E381" i="4"/>
  <c r="F381" i="4" s="1"/>
  <c r="E382" i="4"/>
  <c r="F382" i="4"/>
  <c r="E383" i="4"/>
  <c r="F383" i="4" s="1"/>
  <c r="E384" i="4"/>
  <c r="F384" i="4"/>
  <c r="E385" i="4"/>
  <c r="F385" i="4"/>
  <c r="G385" i="4" s="1"/>
  <c r="L385" i="4" s="1"/>
  <c r="E386" i="4"/>
  <c r="F386" i="4" s="1"/>
  <c r="E387" i="4"/>
  <c r="F387" i="4"/>
  <c r="E388" i="4"/>
  <c r="F388" i="4" s="1"/>
  <c r="E389" i="4"/>
  <c r="F389" i="4"/>
  <c r="E390" i="4"/>
  <c r="F390" i="4"/>
  <c r="E391" i="4"/>
  <c r="F391" i="4" s="1"/>
  <c r="G391" i="4" s="1"/>
  <c r="E392" i="4"/>
  <c r="F392" i="4"/>
  <c r="E393" i="4"/>
  <c r="F393" i="4" s="1"/>
  <c r="G393" i="4" s="1"/>
  <c r="K393" i="4" s="1"/>
  <c r="E394" i="4"/>
  <c r="F394" i="4" s="1"/>
  <c r="E395" i="4"/>
  <c r="F395" i="4"/>
  <c r="E396" i="4"/>
  <c r="F396" i="4" s="1"/>
  <c r="G396" i="4" s="1"/>
  <c r="E397" i="4"/>
  <c r="F397" i="4"/>
  <c r="E398" i="4"/>
  <c r="F398" i="4" s="1"/>
  <c r="E399" i="4"/>
  <c r="F399" i="4" s="1"/>
  <c r="G399" i="4" s="1"/>
  <c r="L399" i="4" s="1"/>
  <c r="E400" i="4"/>
  <c r="F400" i="4" s="1"/>
  <c r="E401" i="4"/>
  <c r="F401" i="4"/>
  <c r="E402" i="4"/>
  <c r="F402" i="4" s="1"/>
  <c r="G402" i="4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/>
  <c r="E409" i="4"/>
  <c r="F409" i="4"/>
  <c r="G409" i="4"/>
  <c r="K409" i="4" s="1"/>
  <c r="E410" i="4"/>
  <c r="F410" i="4"/>
  <c r="E411" i="4"/>
  <c r="F411" i="4" s="1"/>
  <c r="E412" i="4"/>
  <c r="F412" i="4" s="1"/>
  <c r="E413" i="4"/>
  <c r="F413" i="4"/>
  <c r="G413" i="4"/>
  <c r="K413" i="4" s="1"/>
  <c r="E414" i="4"/>
  <c r="F414" i="4" s="1"/>
  <c r="E415" i="4"/>
  <c r="F415" i="4" s="1"/>
  <c r="E416" i="4"/>
  <c r="F416" i="4" s="1"/>
  <c r="E417" i="4"/>
  <c r="F417" i="4"/>
  <c r="G417" i="4" s="1"/>
  <c r="K417" i="4" s="1"/>
  <c r="E418" i="4"/>
  <c r="F418" i="4" s="1"/>
  <c r="E419" i="4"/>
  <c r="F419" i="4" s="1"/>
  <c r="E420" i="4"/>
  <c r="F420" i="4"/>
  <c r="E421" i="4"/>
  <c r="F421" i="4" s="1"/>
  <c r="E422" i="4"/>
  <c r="F422" i="4"/>
  <c r="E423" i="4"/>
  <c r="F423" i="4" s="1"/>
  <c r="G423" i="4"/>
  <c r="E424" i="4"/>
  <c r="F424" i="4" s="1"/>
  <c r="E425" i="4"/>
  <c r="F425" i="4"/>
  <c r="E426" i="4"/>
  <c r="F426" i="4" s="1"/>
  <c r="E427" i="4"/>
  <c r="F427" i="4" s="1"/>
  <c r="E428" i="4"/>
  <c r="F428" i="4" s="1"/>
  <c r="E429" i="4"/>
  <c r="F429" i="4"/>
  <c r="G429" i="4" s="1"/>
  <c r="K429" i="4" s="1"/>
  <c r="E430" i="4"/>
  <c r="F430" i="4"/>
  <c r="E431" i="4"/>
  <c r="F431" i="4" s="1"/>
  <c r="E432" i="4"/>
  <c r="F432" i="4" s="1"/>
  <c r="E433" i="4"/>
  <c r="F433" i="4" s="1"/>
  <c r="G433" i="4" s="1"/>
  <c r="L433" i="4" s="1"/>
  <c r="E434" i="4"/>
  <c r="F434" i="4" s="1"/>
  <c r="E435" i="4"/>
  <c r="F435" i="4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/>
  <c r="E443" i="4"/>
  <c r="F443" i="4" s="1"/>
  <c r="E444" i="4"/>
  <c r="F444" i="4" s="1"/>
  <c r="E445" i="4"/>
  <c r="F445" i="4"/>
  <c r="E446" i="4"/>
  <c r="F446" i="4"/>
  <c r="G446" i="4" s="1"/>
  <c r="E447" i="4"/>
  <c r="F447" i="4"/>
  <c r="E448" i="4"/>
  <c r="F448" i="4"/>
  <c r="E449" i="4"/>
  <c r="F449" i="4"/>
  <c r="E450" i="4"/>
  <c r="F450" i="4" s="1"/>
  <c r="E451" i="4"/>
  <c r="F451" i="4" s="1"/>
  <c r="E452" i="4"/>
  <c r="F452" i="4"/>
  <c r="E453" i="4"/>
  <c r="F453" i="4"/>
  <c r="E454" i="4"/>
  <c r="F454" i="4" s="1"/>
  <c r="E455" i="4"/>
  <c r="F455" i="4" s="1"/>
  <c r="E456" i="4"/>
  <c r="F456" i="4" s="1"/>
  <c r="E457" i="4"/>
  <c r="F457" i="4" s="1"/>
  <c r="G457" i="4" s="1"/>
  <c r="E458" i="4"/>
  <c r="F458" i="4" s="1"/>
  <c r="E459" i="4"/>
  <c r="F459" i="4"/>
  <c r="E460" i="4"/>
  <c r="F460" i="4" s="1"/>
  <c r="G460" i="4" s="1"/>
  <c r="E461" i="4"/>
  <c r="F461" i="4" s="1"/>
  <c r="E462" i="4"/>
  <c r="F462" i="4"/>
  <c r="G462" i="4" s="1"/>
  <c r="E463" i="4"/>
  <c r="F463" i="4" s="1"/>
  <c r="E464" i="4"/>
  <c r="F464" i="4" s="1"/>
  <c r="E465" i="4"/>
  <c r="F465" i="4"/>
  <c r="E466" i="4"/>
  <c r="F466" i="4"/>
  <c r="G466" i="4" s="1"/>
  <c r="E467" i="4"/>
  <c r="F467" i="4" s="1"/>
  <c r="E468" i="4"/>
  <c r="F468" i="4" s="1"/>
  <c r="G468" i="4" s="1"/>
  <c r="E469" i="4"/>
  <c r="F469" i="4"/>
  <c r="F16" i="4"/>
  <c r="F17" i="4" s="1"/>
  <c r="Q515" i="4"/>
  <c r="Q514" i="4"/>
  <c r="P126" i="4"/>
  <c r="S126" i="4" s="1"/>
  <c r="T126" i="4" s="1"/>
  <c r="G142" i="4"/>
  <c r="K197" i="4"/>
  <c r="G199" i="4"/>
  <c r="L199" i="4" s="1"/>
  <c r="G202" i="4"/>
  <c r="L202" i="4" s="1"/>
  <c r="G205" i="4"/>
  <c r="L205" i="4"/>
  <c r="G207" i="4"/>
  <c r="K207" i="4" s="1"/>
  <c r="G209" i="4"/>
  <c r="K209" i="4"/>
  <c r="G212" i="4"/>
  <c r="N212" i="4" s="1"/>
  <c r="G213" i="4"/>
  <c r="N213" i="4" s="1"/>
  <c r="G215" i="4"/>
  <c r="L215" i="4" s="1"/>
  <c r="G218" i="4"/>
  <c r="G220" i="4"/>
  <c r="L220" i="4" s="1"/>
  <c r="L221" i="4"/>
  <c r="G223" i="4"/>
  <c r="L223" i="4" s="1"/>
  <c r="G225" i="4"/>
  <c r="K225" i="4" s="1"/>
  <c r="G226" i="4"/>
  <c r="G229" i="4"/>
  <c r="N229" i="4" s="1"/>
  <c r="G233" i="4"/>
  <c r="K233" i="4" s="1"/>
  <c r="G234" i="4"/>
  <c r="G236" i="4"/>
  <c r="G239" i="4"/>
  <c r="L239" i="4" s="1"/>
  <c r="G241" i="4"/>
  <c r="L241" i="4" s="1"/>
  <c r="G242" i="4"/>
  <c r="G244" i="4"/>
  <c r="L244" i="4" s="1"/>
  <c r="G247" i="4"/>
  <c r="H247" i="4" s="1"/>
  <c r="G250" i="4"/>
  <c r="L250" i="4" s="1"/>
  <c r="G253" i="4"/>
  <c r="N253" i="4" s="1"/>
  <c r="G255" i="4"/>
  <c r="N255" i="4" s="1"/>
  <c r="G257" i="4"/>
  <c r="L257" i="4"/>
  <c r="G261" i="4"/>
  <c r="N261" i="4" s="1"/>
  <c r="G263" i="4"/>
  <c r="L263" i="4" s="1"/>
  <c r="L265" i="4"/>
  <c r="L271" i="4"/>
  <c r="G273" i="4"/>
  <c r="K273" i="4" s="1"/>
  <c r="G274" i="4"/>
  <c r="K274" i="4" s="1"/>
  <c r="G276" i="4"/>
  <c r="G279" i="4"/>
  <c r="N279" i="4" s="1"/>
  <c r="N281" i="4"/>
  <c r="G285" i="4"/>
  <c r="K285" i="4"/>
  <c r="G287" i="4"/>
  <c r="K287" i="4" s="1"/>
  <c r="K289" i="4"/>
  <c r="G290" i="4"/>
  <c r="L290" i="4" s="1"/>
  <c r="G297" i="4"/>
  <c r="L297" i="4" s="1"/>
  <c r="G300" i="4"/>
  <c r="K300" i="4" s="1"/>
  <c r="L301" i="4"/>
  <c r="G303" i="4"/>
  <c r="K303" i="4" s="1"/>
  <c r="G305" i="4"/>
  <c r="N305" i="4"/>
  <c r="G306" i="4"/>
  <c r="G309" i="4"/>
  <c r="L309" i="4"/>
  <c r="G314" i="4"/>
  <c r="K314" i="4" s="1"/>
  <c r="K317" i="4"/>
  <c r="G319" i="4"/>
  <c r="N319" i="4" s="1"/>
  <c r="G321" i="4"/>
  <c r="L321" i="4"/>
  <c r="G322" i="4"/>
  <c r="L322" i="4" s="1"/>
  <c r="G324" i="4"/>
  <c r="G325" i="4"/>
  <c r="N325" i="4" s="1"/>
  <c r="L327" i="4"/>
  <c r="G332" i="4"/>
  <c r="G333" i="4"/>
  <c r="L333" i="4" s="1"/>
  <c r="G339" i="4"/>
  <c r="L339" i="4" s="1"/>
  <c r="G340" i="4"/>
  <c r="L340" i="4" s="1"/>
  <c r="G342" i="4"/>
  <c r="G345" i="4"/>
  <c r="K345" i="4" s="1"/>
  <c r="G349" i="4"/>
  <c r="L349" i="4" s="1"/>
  <c r="G350" i="4"/>
  <c r="G351" i="4"/>
  <c r="L353" i="4"/>
  <c r="G358" i="4"/>
  <c r="G359" i="4"/>
  <c r="G366" i="4"/>
  <c r="G374" i="4"/>
  <c r="G375" i="4"/>
  <c r="P377" i="4"/>
  <c r="S377" i="4" s="1"/>
  <c r="T377" i="4" s="1"/>
  <c r="G377" i="4"/>
  <c r="K377" i="4" s="1"/>
  <c r="G383" i="4"/>
  <c r="K383" i="4" s="1"/>
  <c r="G388" i="4"/>
  <c r="G390" i="4"/>
  <c r="G394" i="4"/>
  <c r="G401" i="4"/>
  <c r="L401" i="4" s="1"/>
  <c r="G405" i="4"/>
  <c r="L405" i="4" s="1"/>
  <c r="G407" i="4"/>
  <c r="L407" i="4" s="1"/>
  <c r="G415" i="4"/>
  <c r="K415" i="4" s="1"/>
  <c r="G418" i="4"/>
  <c r="G420" i="4"/>
  <c r="G422" i="4"/>
  <c r="G425" i="4"/>
  <c r="L425" i="4" s="1"/>
  <c r="G428" i="4"/>
  <c r="G430" i="4"/>
  <c r="G431" i="4"/>
  <c r="G434" i="4"/>
  <c r="K434" i="4" s="1"/>
  <c r="G436" i="4"/>
  <c r="L436" i="4" s="1"/>
  <c r="G438" i="4"/>
  <c r="G447" i="4"/>
  <c r="L447" i="4" s="1"/>
  <c r="G449" i="4"/>
  <c r="G453" i="4"/>
  <c r="G454" i="4"/>
  <c r="G458" i="4"/>
  <c r="G463" i="4"/>
  <c r="K463" i="4" s="1"/>
  <c r="G469" i="4"/>
  <c r="C17" i="4"/>
  <c r="G21" i="4"/>
  <c r="J21" i="4" s="1"/>
  <c r="Q21" i="4"/>
  <c r="Q22" i="4"/>
  <c r="N23" i="4"/>
  <c r="Q23" i="4"/>
  <c r="N24" i="4"/>
  <c r="Q24" i="4"/>
  <c r="Q25" i="4"/>
  <c r="Q26" i="4"/>
  <c r="Q27" i="4"/>
  <c r="N28" i="4"/>
  <c r="Q28" i="4"/>
  <c r="Q29" i="4"/>
  <c r="N30" i="4"/>
  <c r="Q30" i="4"/>
  <c r="N31" i="4"/>
  <c r="Q31" i="4"/>
  <c r="Q32" i="4"/>
  <c r="Q33" i="4"/>
  <c r="N34" i="4"/>
  <c r="Q34" i="4"/>
  <c r="Q35" i="4"/>
  <c r="N36" i="4"/>
  <c r="Q36" i="4"/>
  <c r="Q37" i="4"/>
  <c r="N38" i="4"/>
  <c r="Q38" i="4"/>
  <c r="Q39" i="4"/>
  <c r="J40" i="4"/>
  <c r="Q40" i="4"/>
  <c r="Q41" i="4"/>
  <c r="Q42" i="4"/>
  <c r="Q43" i="4"/>
  <c r="Q44" i="4"/>
  <c r="G45" i="4"/>
  <c r="J45" i="4"/>
  <c r="Q45" i="4"/>
  <c r="J46" i="4"/>
  <c r="Q46" i="4"/>
  <c r="J47" i="4"/>
  <c r="Q47" i="4"/>
  <c r="J48" i="4"/>
  <c r="Q48" i="4"/>
  <c r="Q49" i="4"/>
  <c r="G50" i="4"/>
  <c r="J50" i="4"/>
  <c r="Q50" i="4"/>
  <c r="G51" i="4"/>
  <c r="J51" i="4"/>
  <c r="Q51" i="4"/>
  <c r="G52" i="4"/>
  <c r="J52" i="4"/>
  <c r="Q52" i="4"/>
  <c r="I53" i="4"/>
  <c r="Q53" i="4"/>
  <c r="G54" i="4"/>
  <c r="J54" i="4" s="1"/>
  <c r="Q54" i="4"/>
  <c r="Q55" i="4"/>
  <c r="G56" i="4"/>
  <c r="J56" i="4" s="1"/>
  <c r="Q56" i="4"/>
  <c r="G57" i="4"/>
  <c r="J57" i="4" s="1"/>
  <c r="Q57" i="4"/>
  <c r="Q58" i="4"/>
  <c r="G59" i="4"/>
  <c r="J59" i="4" s="1"/>
  <c r="Q59" i="4"/>
  <c r="G60" i="4"/>
  <c r="J60" i="4" s="1"/>
  <c r="Q60" i="4"/>
  <c r="G61" i="4"/>
  <c r="J61" i="4" s="1"/>
  <c r="Q61" i="4"/>
  <c r="Q62" i="4"/>
  <c r="N63" i="4"/>
  <c r="Q63" i="4"/>
  <c r="N64" i="4"/>
  <c r="Q64" i="4"/>
  <c r="Q65" i="4"/>
  <c r="G66" i="4"/>
  <c r="J66" i="4"/>
  <c r="Q66" i="4"/>
  <c r="G67" i="4"/>
  <c r="J67" i="4"/>
  <c r="Q67" i="4"/>
  <c r="Q68" i="4"/>
  <c r="G69" i="4"/>
  <c r="J69" i="4" s="1"/>
  <c r="Q69" i="4"/>
  <c r="G70" i="4"/>
  <c r="J70" i="4" s="1"/>
  <c r="Q70" i="4"/>
  <c r="G71" i="4"/>
  <c r="J71" i="4" s="1"/>
  <c r="Q71" i="4"/>
  <c r="Q72" i="4"/>
  <c r="G73" i="4"/>
  <c r="J73" i="4"/>
  <c r="Q73" i="4"/>
  <c r="G74" i="4"/>
  <c r="J74" i="4"/>
  <c r="Q74" i="4"/>
  <c r="Q75" i="4"/>
  <c r="Q76" i="4"/>
  <c r="G77" i="4"/>
  <c r="J77" i="4"/>
  <c r="Q77" i="4"/>
  <c r="Q78" i="4"/>
  <c r="Q79" i="4"/>
  <c r="Q80" i="4"/>
  <c r="N81" i="4"/>
  <c r="Q81" i="4"/>
  <c r="Q82" i="4"/>
  <c r="N83" i="4"/>
  <c r="Q83" i="4"/>
  <c r="Q84" i="4"/>
  <c r="L85" i="4"/>
  <c r="Q85" i="4"/>
  <c r="Q86" i="4"/>
  <c r="L87" i="4"/>
  <c r="Q87" i="4"/>
  <c r="Q88" i="4"/>
  <c r="Q89" i="4"/>
  <c r="I90" i="4"/>
  <c r="Q90" i="4"/>
  <c r="Q91" i="4"/>
  <c r="Q92" i="4"/>
  <c r="N93" i="4"/>
  <c r="Q93" i="4"/>
  <c r="L94" i="4"/>
  <c r="Q94" i="4"/>
  <c r="Q95" i="4"/>
  <c r="Q96" i="4"/>
  <c r="Q97" i="4"/>
  <c r="Q98" i="4"/>
  <c r="Q99" i="4"/>
  <c r="Q100" i="4"/>
  <c r="N101" i="4"/>
  <c r="Q101" i="4"/>
  <c r="Q102" i="4"/>
  <c r="Q103" i="4"/>
  <c r="Q104" i="4"/>
  <c r="Q105" i="4"/>
  <c r="Q106" i="4"/>
  <c r="Q107" i="4"/>
  <c r="Q108" i="4"/>
  <c r="Q109" i="4"/>
  <c r="Q110" i="4"/>
  <c r="I111" i="4"/>
  <c r="Q111" i="4"/>
  <c r="Q112" i="4"/>
  <c r="Q113" i="4"/>
  <c r="Q114" i="4"/>
  <c r="L115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L130" i="4"/>
  <c r="Q130" i="4"/>
  <c r="Q131" i="4"/>
  <c r="Q132" i="4"/>
  <c r="Q133" i="4"/>
  <c r="Q134" i="4"/>
  <c r="Q135" i="4"/>
  <c r="Q136" i="4"/>
  <c r="K137" i="4"/>
  <c r="Q137" i="4"/>
  <c r="Q138" i="4"/>
  <c r="Q139" i="4"/>
  <c r="Q140" i="4"/>
  <c r="N141" i="4"/>
  <c r="Q141" i="4"/>
  <c r="J142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L173" i="4"/>
  <c r="Q173" i="4"/>
  <c r="Q174" i="4"/>
  <c r="Q175" i="4"/>
  <c r="Q176" i="4"/>
  <c r="Q177" i="4"/>
  <c r="Q178" i="4"/>
  <c r="K179" i="4"/>
  <c r="Q179" i="4"/>
  <c r="Q180" i="4"/>
  <c r="Q181" i="4"/>
  <c r="Q182" i="4"/>
  <c r="Q183" i="4"/>
  <c r="Q184" i="4"/>
  <c r="L185" i="4"/>
  <c r="Q185" i="4"/>
  <c r="L186" i="4"/>
  <c r="Q186" i="4"/>
  <c r="Q187" i="4"/>
  <c r="K188" i="4"/>
  <c r="Q188" i="4"/>
  <c r="L189" i="4"/>
  <c r="Q189" i="4"/>
  <c r="L190" i="4"/>
  <c r="Q190" i="4"/>
  <c r="Q191" i="4"/>
  <c r="K192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L206" i="4"/>
  <c r="Q206" i="4"/>
  <c r="Q207" i="4"/>
  <c r="Q208" i="4"/>
  <c r="Q209" i="4"/>
  <c r="K210" i="4"/>
  <c r="Q210" i="4"/>
  <c r="Q211" i="4"/>
  <c r="Q212" i="4"/>
  <c r="Q213" i="4"/>
  <c r="Q214" i="4"/>
  <c r="Q215" i="4"/>
  <c r="Q216" i="4"/>
  <c r="Q217" i="4"/>
  <c r="L218" i="4"/>
  <c r="Q218" i="4"/>
  <c r="Q219" i="4"/>
  <c r="Q220" i="4"/>
  <c r="Q221" i="4"/>
  <c r="K222" i="4"/>
  <c r="Q222" i="4"/>
  <c r="Q223" i="4"/>
  <c r="Q224" i="4"/>
  <c r="Q225" i="4"/>
  <c r="L226" i="4"/>
  <c r="Q226" i="4"/>
  <c r="Q227" i="4"/>
  <c r="Q228" i="4"/>
  <c r="Q229" i="4"/>
  <c r="Q230" i="4"/>
  <c r="Q231" i="4"/>
  <c r="Q232" i="4"/>
  <c r="Q233" i="4"/>
  <c r="N234" i="4"/>
  <c r="Q234" i="4"/>
  <c r="Q235" i="4"/>
  <c r="K236" i="4"/>
  <c r="Q236" i="4"/>
  <c r="Q237" i="4"/>
  <c r="K238" i="4"/>
  <c r="Q238" i="4"/>
  <c r="Q239" i="4"/>
  <c r="Q240" i="4"/>
  <c r="Q241" i="4"/>
  <c r="L242" i="4"/>
  <c r="Q242" i="4"/>
  <c r="Q243" i="4"/>
  <c r="Q244" i="4"/>
  <c r="Q245" i="4"/>
  <c r="L246" i="4"/>
  <c r="Q246" i="4"/>
  <c r="Q247" i="4"/>
  <c r="Q248" i="4"/>
  <c r="Q249" i="4"/>
  <c r="Q250" i="4"/>
  <c r="Q251" i="4"/>
  <c r="Q252" i="4"/>
  <c r="Q253" i="4"/>
  <c r="N254" i="4"/>
  <c r="Q254" i="4"/>
  <c r="Q255" i="4"/>
  <c r="Q256" i="4"/>
  <c r="Q257" i="4"/>
  <c r="K258" i="4"/>
  <c r="Q258" i="4"/>
  <c r="Q259" i="4"/>
  <c r="Q260" i="4"/>
  <c r="Q261" i="4"/>
  <c r="K262" i="4"/>
  <c r="Q262" i="4"/>
  <c r="Q263" i="4"/>
  <c r="Q264" i="4"/>
  <c r="Q265" i="4"/>
  <c r="Q266" i="4"/>
  <c r="Q267" i="4"/>
  <c r="L268" i="4"/>
  <c r="Q268" i="4"/>
  <c r="Q269" i="4"/>
  <c r="K270" i="4"/>
  <c r="Q270" i="4"/>
  <c r="Q271" i="4"/>
  <c r="Q272" i="4"/>
  <c r="Q273" i="4"/>
  <c r="Q274" i="4"/>
  <c r="Q275" i="4"/>
  <c r="L276" i="4"/>
  <c r="Q276" i="4"/>
  <c r="Q277" i="4"/>
  <c r="Q278" i="4"/>
  <c r="Q279" i="4"/>
  <c r="Q280" i="4"/>
  <c r="Q281" i="4"/>
  <c r="L282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L294" i="4"/>
  <c r="Q294" i="4"/>
  <c r="Q295" i="4"/>
  <c r="Q296" i="4"/>
  <c r="Q297" i="4"/>
  <c r="Q298" i="4"/>
  <c r="Q299" i="4"/>
  <c r="Q300" i="4"/>
  <c r="Q301" i="4"/>
  <c r="K302" i="4"/>
  <c r="Q302" i="4"/>
  <c r="Q303" i="4"/>
  <c r="Q304" i="4"/>
  <c r="Q305" i="4"/>
  <c r="K306" i="4"/>
  <c r="Q306" i="4"/>
  <c r="Q307" i="4"/>
  <c r="Q308" i="4"/>
  <c r="Q309" i="4"/>
  <c r="K310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K324" i="4"/>
  <c r="Q324" i="4"/>
  <c r="Q325" i="4"/>
  <c r="K326" i="4"/>
  <c r="Q326" i="4"/>
  <c r="Q327" i="4"/>
  <c r="Q328" i="4"/>
  <c r="Q329" i="4"/>
  <c r="Q330" i="4"/>
  <c r="Q331" i="4"/>
  <c r="L332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K348" i="4"/>
  <c r="Q348" i="4"/>
  <c r="Q349" i="4"/>
  <c r="Q350" i="4"/>
  <c r="L351" i="4"/>
  <c r="Q351" i="4"/>
  <c r="Q352" i="4"/>
  <c r="Q353" i="4"/>
  <c r="Q354" i="4"/>
  <c r="Q355" i="4"/>
  <c r="Q356" i="4"/>
  <c r="Q357" i="4"/>
  <c r="Q358" i="4"/>
  <c r="L359" i="4"/>
  <c r="Q359" i="4"/>
  <c r="Q360" i="4"/>
  <c r="Q361" i="4"/>
  <c r="Q362" i="4"/>
  <c r="Q363" i="4"/>
  <c r="L364" i="4"/>
  <c r="Q364" i="4"/>
  <c r="Q365" i="4"/>
  <c r="Q366" i="4"/>
  <c r="Q367" i="4"/>
  <c r="Q368" i="4"/>
  <c r="Q369" i="4"/>
  <c r="Q370" i="4"/>
  <c r="Q371" i="4"/>
  <c r="Q372" i="4"/>
  <c r="Q373" i="4"/>
  <c r="Q374" i="4"/>
  <c r="L375" i="4"/>
  <c r="Q375" i="4"/>
  <c r="Q376" i="4"/>
  <c r="Q377" i="4"/>
  <c r="Q378" i="4"/>
  <c r="Q379" i="4"/>
  <c r="L380" i="4"/>
  <c r="Q380" i="4"/>
  <c r="Q381" i="4"/>
  <c r="Q382" i="4"/>
  <c r="Q383" i="4"/>
  <c r="Q384" i="4"/>
  <c r="Q385" i="4"/>
  <c r="Q386" i="4"/>
  <c r="Q387" i="4"/>
  <c r="L388" i="4"/>
  <c r="Q388" i="4"/>
  <c r="Q389" i="4"/>
  <c r="L390" i="4"/>
  <c r="Q390" i="4"/>
  <c r="L391" i="4"/>
  <c r="Q391" i="4"/>
  <c r="Q392" i="4"/>
  <c r="Q393" i="4"/>
  <c r="N394" i="4"/>
  <c r="Q394" i="4"/>
  <c r="Q395" i="4"/>
  <c r="K396" i="4"/>
  <c r="Q396" i="4"/>
  <c r="Q397" i="4"/>
  <c r="Q398" i="4"/>
  <c r="Q399" i="4"/>
  <c r="Q400" i="4"/>
  <c r="Q401" i="4"/>
  <c r="L402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K418" i="4"/>
  <c r="Q418" i="4"/>
  <c r="Q419" i="4"/>
  <c r="L420" i="4"/>
  <c r="Q420" i="4"/>
  <c r="Q421" i="4"/>
  <c r="L422" i="4"/>
  <c r="Q422" i="4"/>
  <c r="L423" i="4"/>
  <c r="Q423" i="4"/>
  <c r="Q424" i="4"/>
  <c r="Q425" i="4"/>
  <c r="Q426" i="4"/>
  <c r="Q427" i="4"/>
  <c r="L428" i="4"/>
  <c r="Q428" i="4"/>
  <c r="Q429" i="4"/>
  <c r="K430" i="4"/>
  <c r="Q430" i="4"/>
  <c r="L431" i="4"/>
  <c r="Q431" i="4"/>
  <c r="Q432" i="4"/>
  <c r="Q433" i="4"/>
  <c r="Q434" i="4"/>
  <c r="Q435" i="4"/>
  <c r="Q436" i="4"/>
  <c r="Q437" i="4"/>
  <c r="L438" i="4"/>
  <c r="Q438" i="4"/>
  <c r="Q439" i="4"/>
  <c r="Q440" i="4"/>
  <c r="Q441" i="4"/>
  <c r="Q442" i="4"/>
  <c r="Q443" i="4"/>
  <c r="Q444" i="4"/>
  <c r="Q445" i="4"/>
  <c r="L446" i="4"/>
  <c r="Q446" i="4"/>
  <c r="Q447" i="4"/>
  <c r="Q448" i="4"/>
  <c r="Q449" i="4"/>
  <c r="Q450" i="4"/>
  <c r="Q451" i="4"/>
  <c r="Q452" i="4"/>
  <c r="Q453" i="4"/>
  <c r="K454" i="4"/>
  <c r="Q454" i="4"/>
  <c r="Q455" i="4"/>
  <c r="Q456" i="4"/>
  <c r="Q457" i="4"/>
  <c r="K458" i="4"/>
  <c r="Q458" i="4"/>
  <c r="Q459" i="4"/>
  <c r="K460" i="4"/>
  <c r="Q460" i="4"/>
  <c r="Q461" i="4"/>
  <c r="K462" i="4"/>
  <c r="Q462" i="4"/>
  <c r="Q463" i="4"/>
  <c r="Q464" i="4"/>
  <c r="Q465" i="4"/>
  <c r="K466" i="4"/>
  <c r="Q466" i="4"/>
  <c r="Q467" i="4"/>
  <c r="K468" i="4"/>
  <c r="Q468" i="4"/>
  <c r="Q469" i="4"/>
  <c r="Q470" i="4"/>
  <c r="Q471" i="4"/>
  <c r="K472" i="4"/>
  <c r="Q472" i="4"/>
  <c r="K473" i="4"/>
  <c r="Q473" i="4"/>
  <c r="Q474" i="4"/>
  <c r="L475" i="4"/>
  <c r="Q475" i="4"/>
  <c r="Q476" i="4"/>
  <c r="Q478" i="4"/>
  <c r="J479" i="4"/>
  <c r="Q479" i="4"/>
  <c r="J480" i="4"/>
  <c r="Q480" i="4"/>
  <c r="Q481" i="4"/>
  <c r="Q482" i="4"/>
  <c r="Q483" i="4"/>
  <c r="J484" i="4"/>
  <c r="Q484" i="4"/>
  <c r="J485" i="4"/>
  <c r="Q485" i="4"/>
  <c r="J486" i="4"/>
  <c r="Q486" i="4"/>
  <c r="Q487" i="4"/>
  <c r="Q488" i="4"/>
  <c r="J489" i="4"/>
  <c r="Q489" i="4"/>
  <c r="J490" i="4"/>
  <c r="Q490" i="4"/>
  <c r="J491" i="4"/>
  <c r="Q491" i="4"/>
  <c r="J492" i="4"/>
  <c r="Q492" i="4"/>
  <c r="N493" i="4"/>
  <c r="Q493" i="4"/>
  <c r="Q494" i="4"/>
  <c r="N495" i="4"/>
  <c r="Q495" i="4"/>
  <c r="J496" i="4"/>
  <c r="Q496" i="4"/>
  <c r="Q497" i="4"/>
  <c r="Q498" i="4"/>
  <c r="J499" i="4"/>
  <c r="Q499" i="4"/>
  <c r="J500" i="4"/>
  <c r="Q500" i="4"/>
  <c r="Q501" i="4"/>
  <c r="J502" i="4"/>
  <c r="Q502" i="4"/>
  <c r="Q503" i="4"/>
  <c r="N504" i="4"/>
  <c r="Q504" i="4"/>
  <c r="N505" i="4"/>
  <c r="Q505" i="4"/>
  <c r="Q506" i="4"/>
  <c r="N507" i="4"/>
  <c r="Q507" i="4"/>
  <c r="Q508" i="4"/>
  <c r="Q509" i="4"/>
  <c r="Q510" i="4"/>
  <c r="N511" i="4"/>
  <c r="Q511" i="4"/>
  <c r="M512" i="4"/>
  <c r="Q512" i="4"/>
  <c r="D16" i="3"/>
  <c r="D15" i="3"/>
  <c r="D21" i="3"/>
  <c r="I21" i="3" s="1"/>
  <c r="J21" i="3" s="1"/>
  <c r="D22" i="3"/>
  <c r="D23" i="3"/>
  <c r="F23" i="3" s="1"/>
  <c r="H23" i="3" s="1"/>
  <c r="D24" i="3"/>
  <c r="D25" i="3"/>
  <c r="D26" i="3"/>
  <c r="F26" i="3" s="1"/>
  <c r="H26" i="3" s="1"/>
  <c r="D27" i="3"/>
  <c r="I27" i="3" s="1"/>
  <c r="J27" i="3" s="1"/>
  <c r="D28" i="3"/>
  <c r="F28" i="3" s="1"/>
  <c r="H28" i="3" s="1"/>
  <c r="D29" i="3"/>
  <c r="I29" i="3" s="1"/>
  <c r="J29" i="3" s="1"/>
  <c r="D30" i="3"/>
  <c r="D31" i="3"/>
  <c r="I31" i="3" s="1"/>
  <c r="J31" i="3" s="1"/>
  <c r="D32" i="3"/>
  <c r="D33" i="3"/>
  <c r="D34" i="3"/>
  <c r="F34" i="3" s="1"/>
  <c r="D35" i="3"/>
  <c r="F35" i="3" s="1"/>
  <c r="H35" i="3" s="1"/>
  <c r="D36" i="3"/>
  <c r="F36" i="3" s="1"/>
  <c r="G36" i="3" s="1"/>
  <c r="D37" i="3"/>
  <c r="F37" i="3" s="1"/>
  <c r="H37" i="3" s="1"/>
  <c r="D38" i="3"/>
  <c r="D39" i="3"/>
  <c r="F39" i="3" s="1"/>
  <c r="H39" i="3" s="1"/>
  <c r="D40" i="3"/>
  <c r="D41" i="3"/>
  <c r="D42" i="3"/>
  <c r="I42" i="3" s="1"/>
  <c r="J42" i="3" s="1"/>
  <c r="D43" i="3"/>
  <c r="F43" i="3" s="1"/>
  <c r="D44" i="3"/>
  <c r="D45" i="3"/>
  <c r="D46" i="3"/>
  <c r="D47" i="3"/>
  <c r="F47" i="3" s="1"/>
  <c r="G47" i="3" s="1"/>
  <c r="D48" i="3"/>
  <c r="F48" i="3" s="1"/>
  <c r="D49" i="3"/>
  <c r="D50" i="3"/>
  <c r="D51" i="3"/>
  <c r="D52" i="3"/>
  <c r="F52" i="3" s="1"/>
  <c r="H52" i="3" s="1"/>
  <c r="D53" i="3"/>
  <c r="D54" i="3"/>
  <c r="F54" i="3"/>
  <c r="H54" i="3"/>
  <c r="D55" i="3"/>
  <c r="D56" i="3"/>
  <c r="F56" i="3"/>
  <c r="G56" i="3" s="1"/>
  <c r="D57" i="3"/>
  <c r="D58" i="3"/>
  <c r="F58" i="3"/>
  <c r="H58" i="3"/>
  <c r="D59" i="3"/>
  <c r="D60" i="3"/>
  <c r="F60" i="3"/>
  <c r="D61" i="3"/>
  <c r="D62" i="3"/>
  <c r="F62" i="3" s="1"/>
  <c r="H62" i="3"/>
  <c r="D63" i="3"/>
  <c r="D64" i="3"/>
  <c r="F64" i="3" s="1"/>
  <c r="G64" i="3"/>
  <c r="D65" i="3"/>
  <c r="D66" i="3"/>
  <c r="F66" i="3" s="1"/>
  <c r="H66" i="3" s="1"/>
  <c r="D67" i="3"/>
  <c r="D68" i="3"/>
  <c r="F68" i="3" s="1"/>
  <c r="D69" i="3"/>
  <c r="D70" i="3"/>
  <c r="F70" i="3"/>
  <c r="H70" i="3" s="1"/>
  <c r="D71" i="3"/>
  <c r="D72" i="3"/>
  <c r="F72" i="3" s="1"/>
  <c r="D73" i="3"/>
  <c r="D74" i="3"/>
  <c r="F74" i="3"/>
  <c r="D75" i="3"/>
  <c r="D76" i="3"/>
  <c r="F76" i="3" s="1"/>
  <c r="H76" i="3" s="1"/>
  <c r="D77" i="3"/>
  <c r="D78" i="3"/>
  <c r="F78" i="3"/>
  <c r="H78" i="3"/>
  <c r="D79" i="3"/>
  <c r="D80" i="3"/>
  <c r="D81" i="3"/>
  <c r="F81" i="3" s="1"/>
  <c r="D82" i="3"/>
  <c r="F82" i="3" s="1"/>
  <c r="H82" i="3" s="1"/>
  <c r="D83" i="3"/>
  <c r="D84" i="3"/>
  <c r="F84" i="3"/>
  <c r="D85" i="3"/>
  <c r="D86" i="3"/>
  <c r="F86" i="3"/>
  <c r="H86" i="3" s="1"/>
  <c r="D87" i="3"/>
  <c r="D88" i="3"/>
  <c r="F88" i="3"/>
  <c r="D89" i="3"/>
  <c r="D90" i="3"/>
  <c r="F90" i="3"/>
  <c r="D91" i="3"/>
  <c r="D92" i="3"/>
  <c r="F92" i="3"/>
  <c r="D93" i="3"/>
  <c r="F93" i="3" s="1"/>
  <c r="D94" i="3"/>
  <c r="F94" i="3"/>
  <c r="H94" i="3" s="1"/>
  <c r="D95" i="3"/>
  <c r="D96" i="3"/>
  <c r="F96" i="3"/>
  <c r="G96" i="3" s="1"/>
  <c r="D97" i="3"/>
  <c r="D98" i="3"/>
  <c r="F98" i="3"/>
  <c r="H98" i="3" s="1"/>
  <c r="D99" i="3"/>
  <c r="D100" i="3"/>
  <c r="F100" i="3"/>
  <c r="H100" i="3"/>
  <c r="D101" i="3"/>
  <c r="D102" i="3"/>
  <c r="F102" i="3" s="1"/>
  <c r="H102" i="3" s="1"/>
  <c r="D103" i="3"/>
  <c r="D104" i="3"/>
  <c r="F104" i="3"/>
  <c r="D105" i="3"/>
  <c r="F105" i="3" s="1"/>
  <c r="H105" i="3" s="1"/>
  <c r="D106" i="3"/>
  <c r="F106" i="3"/>
  <c r="H106" i="3" s="1"/>
  <c r="D107" i="3"/>
  <c r="D108" i="3"/>
  <c r="F108" i="3"/>
  <c r="D109" i="3"/>
  <c r="D110" i="3"/>
  <c r="F110" i="3" s="1"/>
  <c r="H110" i="3" s="1"/>
  <c r="D111" i="3"/>
  <c r="F111" i="3"/>
  <c r="H111" i="3" s="1"/>
  <c r="D112" i="3"/>
  <c r="F112" i="3" s="1"/>
  <c r="D113" i="3"/>
  <c r="D114" i="3"/>
  <c r="F114" i="3" s="1"/>
  <c r="D115" i="3"/>
  <c r="D116" i="3"/>
  <c r="F116" i="3" s="1"/>
  <c r="H116" i="3"/>
  <c r="D117" i="3"/>
  <c r="D118" i="3"/>
  <c r="F118" i="3"/>
  <c r="H118" i="3"/>
  <c r="D119" i="3"/>
  <c r="D120" i="3"/>
  <c r="F120" i="3" s="1"/>
  <c r="D121" i="3"/>
  <c r="D122" i="3"/>
  <c r="D123" i="3"/>
  <c r="F123" i="3" s="1"/>
  <c r="G123" i="3" s="1"/>
  <c r="D124" i="3"/>
  <c r="F124" i="3" s="1"/>
  <c r="D125" i="3"/>
  <c r="D126" i="3"/>
  <c r="F126" i="3"/>
  <c r="H126" i="3"/>
  <c r="D127" i="3"/>
  <c r="D128" i="3"/>
  <c r="F128" i="3"/>
  <c r="D129" i="3"/>
  <c r="D130" i="3"/>
  <c r="F130" i="3" s="1"/>
  <c r="H130" i="3" s="1"/>
  <c r="D131" i="3"/>
  <c r="D132" i="3"/>
  <c r="F132" i="3"/>
  <c r="D133" i="3"/>
  <c r="D134" i="3"/>
  <c r="F134" i="3"/>
  <c r="H134" i="3" s="1"/>
  <c r="D135" i="3"/>
  <c r="D136" i="3"/>
  <c r="F136" i="3" s="1"/>
  <c r="D137" i="3"/>
  <c r="D138" i="3"/>
  <c r="F138" i="3"/>
  <c r="H138" i="3"/>
  <c r="D139" i="3"/>
  <c r="D140" i="3"/>
  <c r="F140" i="3"/>
  <c r="G140" i="3" s="1"/>
  <c r="D141" i="3"/>
  <c r="D142" i="3"/>
  <c r="F142" i="3" s="1"/>
  <c r="H142" i="3"/>
  <c r="D143" i="3"/>
  <c r="D144" i="3"/>
  <c r="D145" i="3"/>
  <c r="D146" i="3"/>
  <c r="F146" i="3"/>
  <c r="D147" i="3"/>
  <c r="D148" i="3"/>
  <c r="F148" i="3" s="1"/>
  <c r="D149" i="3"/>
  <c r="D150" i="3"/>
  <c r="F150" i="3"/>
  <c r="H150" i="3"/>
  <c r="D151" i="3"/>
  <c r="D152" i="3"/>
  <c r="F152" i="3"/>
  <c r="G152" i="3" s="1"/>
  <c r="D153" i="3"/>
  <c r="D154" i="3"/>
  <c r="F154" i="3" s="1"/>
  <c r="D155" i="3"/>
  <c r="D156" i="3"/>
  <c r="F156" i="3" s="1"/>
  <c r="D157" i="3"/>
  <c r="F157" i="3"/>
  <c r="H157" i="3" s="1"/>
  <c r="D158" i="3"/>
  <c r="F158" i="3" s="1"/>
  <c r="H158" i="3" s="1"/>
  <c r="D159" i="3"/>
  <c r="D160" i="3"/>
  <c r="F160" i="3"/>
  <c r="G160" i="3"/>
  <c r="D161" i="3"/>
  <c r="D162" i="3"/>
  <c r="D163" i="3"/>
  <c r="D164" i="3"/>
  <c r="F164" i="3"/>
  <c r="H164" i="3" s="1"/>
  <c r="D165" i="3"/>
  <c r="D166" i="3"/>
  <c r="F166" i="3"/>
  <c r="H166" i="3"/>
  <c r="D167" i="3"/>
  <c r="D168" i="3"/>
  <c r="F168" i="3"/>
  <c r="D169" i="3"/>
  <c r="D170" i="3"/>
  <c r="F170" i="3" s="1"/>
  <c r="D171" i="3"/>
  <c r="D172" i="3"/>
  <c r="F172" i="3"/>
  <c r="D173" i="3"/>
  <c r="F173" i="3" s="1"/>
  <c r="D174" i="3"/>
  <c r="F174" i="3"/>
  <c r="H174" i="3" s="1"/>
  <c r="D175" i="3"/>
  <c r="F175" i="3"/>
  <c r="H175" i="3" s="1"/>
  <c r="D176" i="3"/>
  <c r="F176" i="3"/>
  <c r="D177" i="3"/>
  <c r="F177" i="3" s="1"/>
  <c r="H177" i="3" s="1"/>
  <c r="D178" i="3"/>
  <c r="F178" i="3"/>
  <c r="D179" i="3"/>
  <c r="D180" i="3"/>
  <c r="F180" i="3"/>
  <c r="D181" i="3"/>
  <c r="D182" i="3"/>
  <c r="F182" i="3"/>
  <c r="H182" i="3" s="1"/>
  <c r="D183" i="3"/>
  <c r="D184" i="3"/>
  <c r="F184" i="3" s="1"/>
  <c r="G184" i="3"/>
  <c r="D185" i="3"/>
  <c r="D186" i="3"/>
  <c r="F186" i="3"/>
  <c r="H186" i="3"/>
  <c r="D187" i="3"/>
  <c r="D188" i="3"/>
  <c r="F188" i="3" s="1"/>
  <c r="D189" i="3"/>
  <c r="D190" i="3"/>
  <c r="F190" i="3"/>
  <c r="H190" i="3" s="1"/>
  <c r="D191" i="3"/>
  <c r="D192" i="3"/>
  <c r="F192" i="3" s="1"/>
  <c r="H192" i="3" s="1"/>
  <c r="D193" i="3"/>
  <c r="D194" i="3"/>
  <c r="F194" i="3"/>
  <c r="H194" i="3"/>
  <c r="D195" i="3"/>
  <c r="D196" i="3"/>
  <c r="F196" i="3"/>
  <c r="D197" i="3"/>
  <c r="D198" i="3"/>
  <c r="F198" i="3" s="1"/>
  <c r="H198" i="3" s="1"/>
  <c r="D199" i="3"/>
  <c r="D200" i="3"/>
  <c r="F200" i="3"/>
  <c r="D201" i="3"/>
  <c r="D202" i="3"/>
  <c r="F202" i="3"/>
  <c r="H202" i="3" s="1"/>
  <c r="D203" i="3"/>
  <c r="D204" i="3"/>
  <c r="F204" i="3" s="1"/>
  <c r="D205" i="3"/>
  <c r="D206" i="3"/>
  <c r="F206" i="3"/>
  <c r="H206" i="3"/>
  <c r="D207" i="3"/>
  <c r="D208" i="3"/>
  <c r="D209" i="3"/>
  <c r="D210" i="3"/>
  <c r="F210" i="3"/>
  <c r="H210" i="3" s="1"/>
  <c r="D211" i="3"/>
  <c r="D212" i="3"/>
  <c r="F212" i="3"/>
  <c r="H212" i="3" s="1"/>
  <c r="D213" i="3"/>
  <c r="D214" i="3"/>
  <c r="F214" i="3" s="1"/>
  <c r="H214" i="3" s="1"/>
  <c r="D215" i="3"/>
  <c r="D216" i="3"/>
  <c r="F216" i="3" s="1"/>
  <c r="D217" i="3"/>
  <c r="D218" i="3"/>
  <c r="F218" i="3"/>
  <c r="H218" i="3"/>
  <c r="D219" i="3"/>
  <c r="D220" i="3"/>
  <c r="F220" i="3"/>
  <c r="G220" i="3" s="1"/>
  <c r="D221" i="3"/>
  <c r="F221" i="3"/>
  <c r="H221" i="3" s="1"/>
  <c r="D222" i="3"/>
  <c r="F222" i="3"/>
  <c r="H222" i="3" s="1"/>
  <c r="D223" i="3"/>
  <c r="D224" i="3"/>
  <c r="G224" i="3" s="1"/>
  <c r="F224" i="3"/>
  <c r="D225" i="3"/>
  <c r="D226" i="3"/>
  <c r="F226" i="3"/>
  <c r="H226" i="3" s="1"/>
  <c r="D227" i="3"/>
  <c r="D228" i="3"/>
  <c r="F228" i="3"/>
  <c r="G228" i="3"/>
  <c r="D229" i="3"/>
  <c r="D230" i="3"/>
  <c r="F230" i="3" s="1"/>
  <c r="H230" i="3" s="1"/>
  <c r="D231" i="3"/>
  <c r="D232" i="3"/>
  <c r="F232" i="3" s="1"/>
  <c r="D233" i="3"/>
  <c r="D234" i="3"/>
  <c r="F234" i="3" s="1"/>
  <c r="H234" i="3" s="1"/>
  <c r="D235" i="3"/>
  <c r="D236" i="3"/>
  <c r="F236" i="3"/>
  <c r="G236" i="3" s="1"/>
  <c r="D237" i="3"/>
  <c r="D238" i="3"/>
  <c r="F238" i="3"/>
  <c r="H238" i="3" s="1"/>
  <c r="D239" i="3"/>
  <c r="F239" i="3" s="1"/>
  <c r="D240" i="3"/>
  <c r="F240" i="3"/>
  <c r="D241" i="3"/>
  <c r="D242" i="3"/>
  <c r="F242" i="3"/>
  <c r="D243" i="3"/>
  <c r="D244" i="3"/>
  <c r="F244" i="3" s="1"/>
  <c r="H244" i="3"/>
  <c r="D245" i="3"/>
  <c r="D246" i="3"/>
  <c r="F246" i="3"/>
  <c r="H246" i="3" s="1"/>
  <c r="D247" i="3"/>
  <c r="D248" i="3"/>
  <c r="F248" i="3" s="1"/>
  <c r="D249" i="3"/>
  <c r="D250" i="3"/>
  <c r="F250" i="3"/>
  <c r="H250" i="3"/>
  <c r="D251" i="3"/>
  <c r="D252" i="3"/>
  <c r="F252" i="3" s="1"/>
  <c r="D253" i="3"/>
  <c r="D254" i="3"/>
  <c r="F254" i="3"/>
  <c r="H254" i="3" s="1"/>
  <c r="D255" i="3"/>
  <c r="D256" i="3"/>
  <c r="D257" i="3"/>
  <c r="D258" i="3"/>
  <c r="F258" i="3" s="1"/>
  <c r="H258" i="3" s="1"/>
  <c r="D259" i="3"/>
  <c r="D260" i="3"/>
  <c r="F260" i="3"/>
  <c r="D261" i="3"/>
  <c r="D262" i="3"/>
  <c r="F262" i="3"/>
  <c r="H262" i="3" s="1"/>
  <c r="D263" i="3"/>
  <c r="D264" i="3"/>
  <c r="F264" i="3"/>
  <c r="D265" i="3"/>
  <c r="D266" i="3"/>
  <c r="F266" i="3"/>
  <c r="H266" i="3"/>
  <c r="D267" i="3"/>
  <c r="D268" i="3"/>
  <c r="F268" i="3" s="1"/>
  <c r="D269" i="3"/>
  <c r="D270" i="3"/>
  <c r="F270" i="3"/>
  <c r="H270" i="3"/>
  <c r="D271" i="3"/>
  <c r="D272" i="3"/>
  <c r="D273" i="3"/>
  <c r="D274" i="3"/>
  <c r="F274" i="3"/>
  <c r="H274" i="3" s="1"/>
  <c r="D275" i="3"/>
  <c r="F275" i="3" s="1"/>
  <c r="D276" i="3"/>
  <c r="F276" i="3"/>
  <c r="D277" i="3"/>
  <c r="D278" i="3"/>
  <c r="F278" i="3" s="1"/>
  <c r="H278" i="3" s="1"/>
  <c r="D279" i="3"/>
  <c r="D280" i="3"/>
  <c r="D281" i="3"/>
  <c r="D282" i="3"/>
  <c r="D283" i="3"/>
  <c r="D284" i="3"/>
  <c r="D285" i="3"/>
  <c r="F285" i="3" s="1"/>
  <c r="D286" i="3"/>
  <c r="F286" i="3"/>
  <c r="G286" i="3" s="1"/>
  <c r="D287" i="3"/>
  <c r="D288" i="3"/>
  <c r="D289" i="3"/>
  <c r="D290" i="3"/>
  <c r="F290" i="3" s="1"/>
  <c r="H290" i="3" s="1"/>
  <c r="D291" i="3"/>
  <c r="F291" i="3" s="1"/>
  <c r="H291" i="3" s="1"/>
  <c r="D292" i="3"/>
  <c r="D293" i="3"/>
  <c r="D294" i="3"/>
  <c r="F294" i="3" s="1"/>
  <c r="D295" i="3"/>
  <c r="D296" i="3"/>
  <c r="F296" i="3" s="1"/>
  <c r="H296" i="3" s="1"/>
  <c r="D297" i="3"/>
  <c r="D298" i="3"/>
  <c r="F298" i="3"/>
  <c r="D299" i="3"/>
  <c r="D300" i="3"/>
  <c r="D301" i="3"/>
  <c r="D302" i="3"/>
  <c r="G302" i="3" s="1"/>
  <c r="F302" i="3"/>
  <c r="H302" i="3"/>
  <c r="D303" i="3"/>
  <c r="D304" i="3"/>
  <c r="D305" i="3"/>
  <c r="D306" i="3"/>
  <c r="F306" i="3" s="1"/>
  <c r="H306" i="3" s="1"/>
  <c r="D307" i="3"/>
  <c r="D308" i="3"/>
  <c r="F308" i="3" s="1"/>
  <c r="D309" i="3"/>
  <c r="D310" i="3"/>
  <c r="F310" i="3"/>
  <c r="D311" i="3"/>
  <c r="D312" i="3"/>
  <c r="F312" i="3" s="1"/>
  <c r="H312" i="3" s="1"/>
  <c r="D313" i="3"/>
  <c r="F313" i="3" s="1"/>
  <c r="D314" i="3"/>
  <c r="F314" i="3"/>
  <c r="G314" i="3" s="1"/>
  <c r="D315" i="3"/>
  <c r="D316" i="3"/>
  <c r="D317" i="3"/>
  <c r="D318" i="3"/>
  <c r="F318" i="3" s="1"/>
  <c r="H318" i="3" s="1"/>
  <c r="D319" i="3"/>
  <c r="F319" i="3" s="1"/>
  <c r="D320" i="3"/>
  <c r="D321" i="3"/>
  <c r="D322" i="3"/>
  <c r="F322" i="3"/>
  <c r="H322" i="3"/>
  <c r="D323" i="3"/>
  <c r="F323" i="3"/>
  <c r="H323" i="3"/>
  <c r="D324" i="3"/>
  <c r="D325" i="3"/>
  <c r="D326" i="3"/>
  <c r="F326" i="3"/>
  <c r="D327" i="3"/>
  <c r="F327" i="3" s="1"/>
  <c r="D328" i="3"/>
  <c r="D329" i="3"/>
  <c r="D330" i="3"/>
  <c r="D331" i="3"/>
  <c r="D332" i="3"/>
  <c r="D333" i="3"/>
  <c r="D334" i="3"/>
  <c r="F334" i="3"/>
  <c r="G334" i="3" s="1"/>
  <c r="D335" i="3"/>
  <c r="D336" i="3"/>
  <c r="D337" i="3"/>
  <c r="D338" i="3"/>
  <c r="F338" i="3" s="1"/>
  <c r="H338" i="3" s="1"/>
  <c r="D339" i="3"/>
  <c r="D340" i="3"/>
  <c r="D341" i="3"/>
  <c r="D342" i="3"/>
  <c r="F342" i="3"/>
  <c r="H342" i="3"/>
  <c r="D343" i="3"/>
  <c r="D344" i="3"/>
  <c r="D345" i="3"/>
  <c r="D346" i="3"/>
  <c r="F346" i="3" s="1"/>
  <c r="D347" i="3"/>
  <c r="D348" i="3"/>
  <c r="D349" i="3"/>
  <c r="D350" i="3"/>
  <c r="F350" i="3"/>
  <c r="H350" i="3" s="1"/>
  <c r="D351" i="3"/>
  <c r="D352" i="3"/>
  <c r="D353" i="3"/>
  <c r="D354" i="3"/>
  <c r="F354" i="3" s="1"/>
  <c r="H354" i="3" s="1"/>
  <c r="D355" i="3"/>
  <c r="D356" i="3"/>
  <c r="D357" i="3"/>
  <c r="D358" i="3"/>
  <c r="F358" i="3"/>
  <c r="D359" i="3"/>
  <c r="F359" i="3" s="1"/>
  <c r="D360" i="3"/>
  <c r="F360" i="3"/>
  <c r="D361" i="3"/>
  <c r="F361" i="3" s="1"/>
  <c r="H361" i="3" s="1"/>
  <c r="D362" i="3"/>
  <c r="F362" i="3"/>
  <c r="H362" i="3"/>
  <c r="D363" i="3"/>
  <c r="D364" i="3"/>
  <c r="D365" i="3"/>
  <c r="F365" i="3" s="1"/>
  <c r="H365" i="3" s="1"/>
  <c r="D366" i="3"/>
  <c r="F366" i="3" s="1"/>
  <c r="H366" i="3" s="1"/>
  <c r="D367" i="3"/>
  <c r="D368" i="3"/>
  <c r="D369" i="3"/>
  <c r="D370" i="3"/>
  <c r="F370" i="3"/>
  <c r="H370" i="3" s="1"/>
  <c r="D371" i="3"/>
  <c r="D372" i="3"/>
  <c r="D373" i="3"/>
  <c r="D374" i="3"/>
  <c r="F374" i="3"/>
  <c r="H374" i="3"/>
  <c r="D375" i="3"/>
  <c r="D376" i="3"/>
  <c r="D377" i="3"/>
  <c r="D378" i="3"/>
  <c r="F378" i="3"/>
  <c r="D379" i="3"/>
  <c r="D380" i="3"/>
  <c r="F380" i="3" s="1"/>
  <c r="D381" i="3"/>
  <c r="D382" i="3"/>
  <c r="F382" i="3" s="1"/>
  <c r="H382" i="3" s="1"/>
  <c r="D383" i="3"/>
  <c r="D384" i="3"/>
  <c r="D385" i="3"/>
  <c r="D386" i="3"/>
  <c r="F386" i="3" s="1"/>
  <c r="H386" i="3" s="1"/>
  <c r="D387" i="3"/>
  <c r="D388" i="3"/>
  <c r="D389" i="3"/>
  <c r="D390" i="3"/>
  <c r="F390" i="3"/>
  <c r="H390" i="3"/>
  <c r="D391" i="3"/>
  <c r="D392" i="3"/>
  <c r="F392" i="3" s="1"/>
  <c r="D393" i="3"/>
  <c r="D394" i="3"/>
  <c r="F394" i="3" s="1"/>
  <c r="H394" i="3" s="1"/>
  <c r="D395" i="3"/>
  <c r="F395" i="3" s="1"/>
  <c r="D396" i="3"/>
  <c r="D397" i="3"/>
  <c r="D398" i="3"/>
  <c r="F398" i="3"/>
  <c r="H398" i="3"/>
  <c r="D399" i="3"/>
  <c r="D400" i="3"/>
  <c r="D401" i="3"/>
  <c r="F401" i="3" s="1"/>
  <c r="D402" i="3"/>
  <c r="F402" i="3" s="1"/>
  <c r="H402" i="3" s="1"/>
  <c r="D403" i="3"/>
  <c r="D404" i="3"/>
  <c r="D405" i="3"/>
  <c r="D406" i="3"/>
  <c r="F406" i="3"/>
  <c r="H406" i="3" s="1"/>
  <c r="D407" i="3"/>
  <c r="D408" i="3"/>
  <c r="F408" i="3"/>
  <c r="H408" i="3"/>
  <c r="D409" i="3"/>
  <c r="D410" i="3"/>
  <c r="F410" i="3"/>
  <c r="H410" i="3" s="1"/>
  <c r="D411" i="3"/>
  <c r="D412" i="3"/>
  <c r="D413" i="3"/>
  <c r="D414" i="3"/>
  <c r="F414" i="3" s="1"/>
  <c r="H414" i="3" s="1"/>
  <c r="D415" i="3"/>
  <c r="F415" i="3" s="1"/>
  <c r="D416" i="3"/>
  <c r="D417" i="3"/>
  <c r="D418" i="3"/>
  <c r="F418" i="3"/>
  <c r="H418" i="3"/>
  <c r="D419" i="3"/>
  <c r="D420" i="3"/>
  <c r="D421" i="3"/>
  <c r="F421" i="3" s="1"/>
  <c r="D422" i="3"/>
  <c r="F422" i="3" s="1"/>
  <c r="D423" i="3"/>
  <c r="D424" i="3"/>
  <c r="F424" i="3"/>
  <c r="H424" i="3" s="1"/>
  <c r="D425" i="3"/>
  <c r="D426" i="3"/>
  <c r="F426" i="3"/>
  <c r="G426" i="3" s="1"/>
  <c r="D427" i="3"/>
  <c r="D428" i="3"/>
  <c r="D429" i="3"/>
  <c r="D430" i="3"/>
  <c r="F430" i="3" s="1"/>
  <c r="H430" i="3" s="1"/>
  <c r="D431" i="3"/>
  <c r="F431" i="3" s="1"/>
  <c r="D432" i="3"/>
  <c r="D433" i="3"/>
  <c r="D434" i="3"/>
  <c r="F434" i="3"/>
  <c r="H434" i="3"/>
  <c r="D435" i="3"/>
  <c r="D436" i="3"/>
  <c r="D437" i="3"/>
  <c r="F437" i="3" s="1"/>
  <c r="H437" i="3" s="1"/>
  <c r="D438" i="3"/>
  <c r="F438" i="3" s="1"/>
  <c r="D439" i="3"/>
  <c r="D440" i="3"/>
  <c r="F440" i="3"/>
  <c r="D441" i="3"/>
  <c r="F441" i="3"/>
  <c r="D442" i="3"/>
  <c r="D443" i="3"/>
  <c r="D444" i="3"/>
  <c r="D445" i="3"/>
  <c r="D446" i="3"/>
  <c r="D447" i="3"/>
  <c r="D448" i="3"/>
  <c r="F448" i="3" s="1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F461" i="3" s="1"/>
  <c r="H461" i="3" s="1"/>
  <c r="D462" i="3"/>
  <c r="D463" i="3"/>
  <c r="D464" i="3"/>
  <c r="D465" i="3"/>
  <c r="D466" i="3"/>
  <c r="D467" i="3"/>
  <c r="D468" i="3"/>
  <c r="D469" i="3"/>
  <c r="D470" i="3"/>
  <c r="D471" i="3"/>
  <c r="D472" i="3"/>
  <c r="F472" i="3" s="1"/>
  <c r="D473" i="3"/>
  <c r="D474" i="3"/>
  <c r="D475" i="3"/>
  <c r="D476" i="3"/>
  <c r="D477" i="3"/>
  <c r="D478" i="3"/>
  <c r="D479" i="3"/>
  <c r="D480" i="3"/>
  <c r="F480" i="3" s="1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F493" i="3" s="1"/>
  <c r="D494" i="3"/>
  <c r="D495" i="3"/>
  <c r="D496" i="3"/>
  <c r="D497" i="3"/>
  <c r="D498" i="3"/>
  <c r="D499" i="3"/>
  <c r="D500" i="3"/>
  <c r="D501" i="3"/>
  <c r="D502" i="3"/>
  <c r="D503" i="3"/>
  <c r="D504" i="3"/>
  <c r="F504" i="3" s="1"/>
  <c r="D505" i="3"/>
  <c r="F22" i="3"/>
  <c r="G22" i="3" s="1"/>
  <c r="F25" i="3"/>
  <c r="G25" i="3" s="1"/>
  <c r="F30" i="3"/>
  <c r="G30" i="3" s="1"/>
  <c r="F41" i="3"/>
  <c r="G41" i="3" s="1"/>
  <c r="F50" i="3"/>
  <c r="H50" i="3" s="1"/>
  <c r="G16" i="3"/>
  <c r="G15" i="3" s="1"/>
  <c r="F53" i="3"/>
  <c r="G53" i="3"/>
  <c r="F55" i="3"/>
  <c r="G58" i="3"/>
  <c r="F59" i="3"/>
  <c r="G59" i="3" s="1"/>
  <c r="G60" i="3"/>
  <c r="F63" i="3"/>
  <c r="G63" i="3"/>
  <c r="F65" i="3"/>
  <c r="G65" i="3" s="1"/>
  <c r="F67" i="3"/>
  <c r="G67" i="3"/>
  <c r="F69" i="3"/>
  <c r="G69" i="3" s="1"/>
  <c r="F71" i="3"/>
  <c r="H71" i="3"/>
  <c r="G71" i="3"/>
  <c r="F73" i="3"/>
  <c r="G73" i="3"/>
  <c r="F77" i="3"/>
  <c r="G82" i="3"/>
  <c r="F83" i="3"/>
  <c r="F85" i="3"/>
  <c r="G85" i="3"/>
  <c r="F87" i="3"/>
  <c r="G87" i="3" s="1"/>
  <c r="G88" i="3"/>
  <c r="F89" i="3"/>
  <c r="H89" i="3"/>
  <c r="F91" i="3"/>
  <c r="G91" i="3"/>
  <c r="G92" i="3"/>
  <c r="F95" i="3"/>
  <c r="G95" i="3"/>
  <c r="F97" i="3"/>
  <c r="F99" i="3"/>
  <c r="G99" i="3"/>
  <c r="G100" i="3"/>
  <c r="F101" i="3"/>
  <c r="G101" i="3" s="1"/>
  <c r="F103" i="3"/>
  <c r="G103" i="3"/>
  <c r="G106" i="3"/>
  <c r="G108" i="3"/>
  <c r="F109" i="3"/>
  <c r="G109" i="3" s="1"/>
  <c r="G111" i="3"/>
  <c r="G112" i="3"/>
  <c r="F113" i="3"/>
  <c r="G113" i="3"/>
  <c r="F115" i="3"/>
  <c r="G115" i="3" s="1"/>
  <c r="F119" i="3"/>
  <c r="G119" i="3"/>
  <c r="G124" i="3"/>
  <c r="F127" i="3"/>
  <c r="G127" i="3" s="1"/>
  <c r="F129" i="3"/>
  <c r="G129" i="3"/>
  <c r="F133" i="3"/>
  <c r="G133" i="3" s="1"/>
  <c r="F135" i="3"/>
  <c r="H135" i="3" s="1"/>
  <c r="F137" i="3"/>
  <c r="G137" i="3"/>
  <c r="G138" i="3"/>
  <c r="F141" i="3"/>
  <c r="F145" i="3"/>
  <c r="G145" i="3" s="1"/>
  <c r="F147" i="3"/>
  <c r="F149" i="3"/>
  <c r="G149" i="3" s="1"/>
  <c r="F151" i="3"/>
  <c r="G151" i="3"/>
  <c r="G156" i="3"/>
  <c r="F161" i="3"/>
  <c r="F163" i="3"/>
  <c r="G163" i="3" s="1"/>
  <c r="F165" i="3"/>
  <c r="G165" i="3"/>
  <c r="F167" i="3"/>
  <c r="G167" i="3"/>
  <c r="F169" i="3"/>
  <c r="G169" i="3" s="1"/>
  <c r="G172" i="3"/>
  <c r="G173" i="3"/>
  <c r="G176" i="3"/>
  <c r="G177" i="3"/>
  <c r="F179" i="3"/>
  <c r="G179" i="3" s="1"/>
  <c r="F181" i="3"/>
  <c r="H181" i="3"/>
  <c r="F183" i="3"/>
  <c r="G186" i="3"/>
  <c r="F187" i="3"/>
  <c r="G187" i="3" s="1"/>
  <c r="G188" i="3"/>
  <c r="F191" i="3"/>
  <c r="G191" i="3"/>
  <c r="F193" i="3"/>
  <c r="H193" i="3" s="1"/>
  <c r="F195" i="3"/>
  <c r="G195" i="3"/>
  <c r="F197" i="3"/>
  <c r="G197" i="3" s="1"/>
  <c r="F201" i="3"/>
  <c r="G201" i="3" s="1"/>
  <c r="G202" i="3"/>
  <c r="G204" i="3"/>
  <c r="F205" i="3"/>
  <c r="G210" i="3"/>
  <c r="F211" i="3"/>
  <c r="F213" i="3"/>
  <c r="G213" i="3"/>
  <c r="F215" i="3"/>
  <c r="G215" i="3" s="1"/>
  <c r="F217" i="3"/>
  <c r="G218" i="3"/>
  <c r="F219" i="3"/>
  <c r="G219" i="3" s="1"/>
  <c r="G221" i="3"/>
  <c r="F223" i="3"/>
  <c r="G223" i="3" s="1"/>
  <c r="F225" i="3"/>
  <c r="G225" i="3"/>
  <c r="F227" i="3"/>
  <c r="F229" i="3"/>
  <c r="G229" i="3"/>
  <c r="F231" i="3"/>
  <c r="G231" i="3" s="1"/>
  <c r="F233" i="3"/>
  <c r="G233" i="3"/>
  <c r="G234" i="3"/>
  <c r="F237" i="3"/>
  <c r="G237" i="3"/>
  <c r="G239" i="3"/>
  <c r="G240" i="3"/>
  <c r="F243" i="3"/>
  <c r="H243" i="3" s="1"/>
  <c r="F245" i="3"/>
  <c r="G245" i="3"/>
  <c r="F247" i="3"/>
  <c r="G247" i="3" s="1"/>
  <c r="G250" i="3"/>
  <c r="F251" i="3"/>
  <c r="G251" i="3"/>
  <c r="G252" i="3"/>
  <c r="F255" i="3"/>
  <c r="G255" i="3"/>
  <c r="F257" i="3"/>
  <c r="G257" i="3" s="1"/>
  <c r="F259" i="3"/>
  <c r="G259" i="3"/>
  <c r="F261" i="3"/>
  <c r="G261" i="3" s="1"/>
  <c r="F263" i="3"/>
  <c r="G263" i="3"/>
  <c r="F265" i="3"/>
  <c r="G265" i="3" s="1"/>
  <c r="G266" i="3"/>
  <c r="F269" i="3"/>
  <c r="F273" i="3"/>
  <c r="G273" i="3"/>
  <c r="G274" i="3"/>
  <c r="F279" i="3"/>
  <c r="G279" i="3"/>
  <c r="F283" i="3"/>
  <c r="G283" i="3" s="1"/>
  <c r="F284" i="3"/>
  <c r="G284" i="3" s="1"/>
  <c r="H285" i="3"/>
  <c r="F287" i="3"/>
  <c r="G287" i="3"/>
  <c r="F288" i="3"/>
  <c r="G288" i="3" s="1"/>
  <c r="F289" i="3"/>
  <c r="G289" i="3" s="1"/>
  <c r="F292" i="3"/>
  <c r="G292" i="3"/>
  <c r="F293" i="3"/>
  <c r="G293" i="3"/>
  <c r="F295" i="3"/>
  <c r="G295" i="3" s="1"/>
  <c r="F299" i="3"/>
  <c r="G299" i="3"/>
  <c r="F300" i="3"/>
  <c r="F301" i="3"/>
  <c r="G301" i="3"/>
  <c r="F303" i="3"/>
  <c r="G303" i="3" s="1"/>
  <c r="F304" i="3"/>
  <c r="G304" i="3"/>
  <c r="F305" i="3"/>
  <c r="H305" i="3" s="1"/>
  <c r="G308" i="3"/>
  <c r="F309" i="3"/>
  <c r="G309" i="3" s="1"/>
  <c r="F311" i="3"/>
  <c r="G311" i="3"/>
  <c r="G313" i="3"/>
  <c r="F315" i="3"/>
  <c r="G315" i="3"/>
  <c r="F316" i="3"/>
  <c r="G316" i="3" s="1"/>
  <c r="F317" i="3"/>
  <c r="G317" i="3"/>
  <c r="G318" i="3"/>
  <c r="F320" i="3"/>
  <c r="G320" i="3"/>
  <c r="F321" i="3"/>
  <c r="G321" i="3" s="1"/>
  <c r="F324" i="3"/>
  <c r="G324" i="3"/>
  <c r="F325" i="3"/>
  <c r="G325" i="3" s="1"/>
  <c r="G327" i="3"/>
  <c r="F328" i="3"/>
  <c r="H328" i="3" s="1"/>
  <c r="F331" i="3"/>
  <c r="G331" i="3"/>
  <c r="F332" i="3"/>
  <c r="G332" i="3"/>
  <c r="F333" i="3"/>
  <c r="F335" i="3"/>
  <c r="G335" i="3" s="1"/>
  <c r="F336" i="3"/>
  <c r="G336" i="3"/>
  <c r="F337" i="3"/>
  <c r="G337" i="3" s="1"/>
  <c r="F340" i="3"/>
  <c r="G340" i="3"/>
  <c r="F341" i="3"/>
  <c r="G341" i="3" s="1"/>
  <c r="G342" i="3"/>
  <c r="F343" i="3"/>
  <c r="G343" i="3"/>
  <c r="F347" i="3"/>
  <c r="G347" i="3"/>
  <c r="F349" i="3"/>
  <c r="G349" i="3"/>
  <c r="F351" i="3"/>
  <c r="F352" i="3"/>
  <c r="G352" i="3"/>
  <c r="F353" i="3"/>
  <c r="G353" i="3" s="1"/>
  <c r="F356" i="3"/>
  <c r="G356" i="3"/>
  <c r="F357" i="3"/>
  <c r="G357" i="3" s="1"/>
  <c r="G359" i="3"/>
  <c r="G362" i="3"/>
  <c r="F363" i="3"/>
  <c r="G363" i="3" s="1"/>
  <c r="F364" i="3"/>
  <c r="G364" i="3"/>
  <c r="G366" i="3"/>
  <c r="F367" i="3"/>
  <c r="G367" i="3" s="1"/>
  <c r="F369" i="3"/>
  <c r="G369" i="3" s="1"/>
  <c r="F371" i="3"/>
  <c r="G371" i="3"/>
  <c r="F372" i="3"/>
  <c r="G372" i="3" s="1"/>
  <c r="G374" i="3"/>
  <c r="F375" i="3"/>
  <c r="G375" i="3"/>
  <c r="F376" i="3"/>
  <c r="H376" i="3" s="1"/>
  <c r="F379" i="3"/>
  <c r="G379" i="3" s="1"/>
  <c r="G380" i="3"/>
  <c r="F381" i="3"/>
  <c r="G381" i="3"/>
  <c r="F383" i="3"/>
  <c r="F384" i="3"/>
  <c r="G384" i="3" s="1"/>
  <c r="F385" i="3"/>
  <c r="G385" i="3"/>
  <c r="F388" i="3"/>
  <c r="G388" i="3"/>
  <c r="F389" i="3"/>
  <c r="H389" i="3" s="1"/>
  <c r="G390" i="3"/>
  <c r="F391" i="3"/>
  <c r="G391" i="3"/>
  <c r="G394" i="3"/>
  <c r="F396" i="3"/>
  <c r="G396" i="3" s="1"/>
  <c r="F397" i="3"/>
  <c r="G397" i="3" s="1"/>
  <c r="F399" i="3"/>
  <c r="F400" i="3"/>
  <c r="G400" i="3" s="1"/>
  <c r="G401" i="3"/>
  <c r="F405" i="3"/>
  <c r="G405" i="3"/>
  <c r="G406" i="3"/>
  <c r="F407" i="3"/>
  <c r="G407" i="3"/>
  <c r="G408" i="3"/>
  <c r="F409" i="3"/>
  <c r="F411" i="3"/>
  <c r="G411" i="3"/>
  <c r="F412" i="3"/>
  <c r="F413" i="3"/>
  <c r="G413" i="3"/>
  <c r="F416" i="3"/>
  <c r="G416" i="3"/>
  <c r="F417" i="3"/>
  <c r="G417" i="3" s="1"/>
  <c r="F419" i="3"/>
  <c r="H419" i="3"/>
  <c r="F420" i="3"/>
  <c r="G420" i="3" s="1"/>
  <c r="F423" i="3"/>
  <c r="G423" i="3" s="1"/>
  <c r="F427" i="3"/>
  <c r="G427" i="3" s="1"/>
  <c r="F428" i="3"/>
  <c r="G428" i="3" s="1"/>
  <c r="F429" i="3"/>
  <c r="G429" i="3"/>
  <c r="F432" i="3"/>
  <c r="G432" i="3" s="1"/>
  <c r="F433" i="3"/>
  <c r="G433" i="3" s="1"/>
  <c r="F436" i="3"/>
  <c r="G436" i="3"/>
  <c r="F439" i="3"/>
  <c r="G439" i="3" s="1"/>
  <c r="G441" i="3"/>
  <c r="F443" i="3"/>
  <c r="G443" i="3"/>
  <c r="F444" i="3"/>
  <c r="G444" i="3"/>
  <c r="F445" i="3"/>
  <c r="F446" i="3"/>
  <c r="G446" i="3" s="1"/>
  <c r="G448" i="3"/>
  <c r="F449" i="3"/>
  <c r="G449" i="3"/>
  <c r="F450" i="3"/>
  <c r="G450" i="3" s="1"/>
  <c r="F451" i="3"/>
  <c r="G451" i="3" s="1"/>
  <c r="F452" i="3"/>
  <c r="G452" i="3"/>
  <c r="F454" i="3"/>
  <c r="G454" i="3" s="1"/>
  <c r="F457" i="3"/>
  <c r="G457" i="3"/>
  <c r="F458" i="3"/>
  <c r="G458" i="3"/>
  <c r="F459" i="3"/>
  <c r="G459" i="3" s="1"/>
  <c r="F460" i="3"/>
  <c r="G460" i="3" s="1"/>
  <c r="G461" i="3"/>
  <c r="F462" i="3"/>
  <c r="G462" i="3"/>
  <c r="F464" i="3"/>
  <c r="F465" i="3"/>
  <c r="G465" i="3" s="1"/>
  <c r="F466" i="3"/>
  <c r="G466" i="3"/>
  <c r="F467" i="3"/>
  <c r="G467" i="3"/>
  <c r="F468" i="3"/>
  <c r="G468" i="3" s="1"/>
  <c r="F470" i="3"/>
  <c r="G470" i="3"/>
  <c r="F473" i="3"/>
  <c r="G473" i="3" s="1"/>
  <c r="F474" i="3"/>
  <c r="G474" i="3" s="1"/>
  <c r="F475" i="3"/>
  <c r="G475" i="3"/>
  <c r="F476" i="3"/>
  <c r="G476" i="3"/>
  <c r="F477" i="3"/>
  <c r="F478" i="3"/>
  <c r="G478" i="3" s="1"/>
  <c r="G480" i="3"/>
  <c r="F481" i="3"/>
  <c r="G481" i="3"/>
  <c r="F482" i="3"/>
  <c r="G482" i="3" s="1"/>
  <c r="F483" i="3"/>
  <c r="G483" i="3" s="1"/>
  <c r="F484" i="3"/>
  <c r="G484" i="3"/>
  <c r="F486" i="3"/>
  <c r="G486" i="3" s="1"/>
  <c r="F489" i="3"/>
  <c r="G489" i="3"/>
  <c r="F490" i="3"/>
  <c r="G490" i="3"/>
  <c r="F491" i="3"/>
  <c r="G491" i="3" s="1"/>
  <c r="F492" i="3"/>
  <c r="G492" i="3" s="1"/>
  <c r="G493" i="3"/>
  <c r="F494" i="3"/>
  <c r="G494" i="3"/>
  <c r="F496" i="3"/>
  <c r="F497" i="3"/>
  <c r="G497" i="3" s="1"/>
  <c r="F498" i="3"/>
  <c r="G498" i="3"/>
  <c r="F499" i="3"/>
  <c r="G499" i="3"/>
  <c r="F500" i="3"/>
  <c r="G500" i="3" s="1"/>
  <c r="F502" i="3"/>
  <c r="G502" i="3"/>
  <c r="F505" i="3"/>
  <c r="G505" i="3" s="1"/>
  <c r="F16" i="3"/>
  <c r="F15" i="3" s="1"/>
  <c r="D17" i="3"/>
  <c r="O16" i="3"/>
  <c r="O15" i="3" s="1"/>
  <c r="O13" i="3" s="1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I41" i="3"/>
  <c r="J41" i="3" s="1"/>
  <c r="E42" i="3"/>
  <c r="E43" i="3"/>
  <c r="E44" i="3"/>
  <c r="E45" i="3"/>
  <c r="E46" i="3"/>
  <c r="E47" i="3"/>
  <c r="I47" i="3"/>
  <c r="J47" i="3" s="1"/>
  <c r="E48" i="3"/>
  <c r="E49" i="3"/>
  <c r="E50" i="3"/>
  <c r="E51" i="3"/>
  <c r="E52" i="3"/>
  <c r="E16" i="3"/>
  <c r="E15" i="3" s="1"/>
  <c r="E53" i="3"/>
  <c r="E54" i="3"/>
  <c r="E55" i="3"/>
  <c r="I55" i="3" s="1"/>
  <c r="E56" i="3"/>
  <c r="E57" i="3"/>
  <c r="E58" i="3"/>
  <c r="E59" i="3"/>
  <c r="I59" i="3"/>
  <c r="J59" i="3"/>
  <c r="E60" i="3"/>
  <c r="E61" i="3"/>
  <c r="E62" i="3"/>
  <c r="E63" i="3"/>
  <c r="I63" i="3"/>
  <c r="E64" i="3"/>
  <c r="E65" i="3"/>
  <c r="E66" i="3"/>
  <c r="E67" i="3"/>
  <c r="I67" i="3" s="1"/>
  <c r="E68" i="3"/>
  <c r="E69" i="3"/>
  <c r="E70" i="3"/>
  <c r="E71" i="3"/>
  <c r="I71" i="3"/>
  <c r="E72" i="3"/>
  <c r="E73" i="3"/>
  <c r="E74" i="3"/>
  <c r="E75" i="3"/>
  <c r="E76" i="3"/>
  <c r="E77" i="3"/>
  <c r="E78" i="3"/>
  <c r="E79" i="3"/>
  <c r="I79" i="3"/>
  <c r="E80" i="3"/>
  <c r="E81" i="3"/>
  <c r="E82" i="3"/>
  <c r="E83" i="3"/>
  <c r="I83" i="3"/>
  <c r="J83" i="3" s="1"/>
  <c r="E84" i="3"/>
  <c r="E85" i="3"/>
  <c r="E86" i="3"/>
  <c r="E87" i="3"/>
  <c r="I87" i="3" s="1"/>
  <c r="E88" i="3"/>
  <c r="I88" i="3"/>
  <c r="J88" i="3" s="1"/>
  <c r="E89" i="3"/>
  <c r="E90" i="3"/>
  <c r="E91" i="3"/>
  <c r="I91" i="3" s="1"/>
  <c r="J91" i="3" s="1"/>
  <c r="E92" i="3"/>
  <c r="E93" i="3"/>
  <c r="E94" i="3"/>
  <c r="E95" i="3"/>
  <c r="I95" i="3"/>
  <c r="J95" i="3" s="1"/>
  <c r="E96" i="3"/>
  <c r="E97" i="3"/>
  <c r="E98" i="3"/>
  <c r="E99" i="3"/>
  <c r="I99" i="3" s="1"/>
  <c r="E100" i="3"/>
  <c r="E101" i="3"/>
  <c r="E102" i="3"/>
  <c r="E103" i="3"/>
  <c r="I103" i="3" s="1"/>
  <c r="E104" i="3"/>
  <c r="E105" i="3"/>
  <c r="E106" i="3"/>
  <c r="E107" i="3"/>
  <c r="I107" i="3"/>
  <c r="J107" i="3" s="1"/>
  <c r="E108" i="3"/>
  <c r="E109" i="3"/>
  <c r="E110" i="3"/>
  <c r="E111" i="3"/>
  <c r="I111" i="3" s="1"/>
  <c r="E112" i="3"/>
  <c r="E113" i="3"/>
  <c r="E114" i="3"/>
  <c r="E115" i="3"/>
  <c r="I115" i="3" s="1"/>
  <c r="E116" i="3"/>
  <c r="E117" i="3"/>
  <c r="E118" i="3"/>
  <c r="E119" i="3"/>
  <c r="I119" i="3"/>
  <c r="J119" i="3" s="1"/>
  <c r="E120" i="3"/>
  <c r="E121" i="3"/>
  <c r="E122" i="3"/>
  <c r="E123" i="3"/>
  <c r="I123" i="3" s="1"/>
  <c r="J123" i="3" s="1"/>
  <c r="E124" i="3"/>
  <c r="E125" i="3"/>
  <c r="E126" i="3"/>
  <c r="E127" i="3"/>
  <c r="I127" i="3"/>
  <c r="E128" i="3"/>
  <c r="E129" i="3"/>
  <c r="E130" i="3"/>
  <c r="E131" i="3"/>
  <c r="I131" i="3" s="1"/>
  <c r="E132" i="3"/>
  <c r="E133" i="3"/>
  <c r="E134" i="3"/>
  <c r="E135" i="3"/>
  <c r="I135" i="3" s="1"/>
  <c r="E136" i="3"/>
  <c r="E137" i="3"/>
  <c r="I137" i="3" s="1"/>
  <c r="J137" i="3" s="1"/>
  <c r="E138" i="3"/>
  <c r="E139" i="3"/>
  <c r="I139" i="3"/>
  <c r="J139" i="3" s="1"/>
  <c r="E140" i="3"/>
  <c r="E141" i="3"/>
  <c r="E142" i="3"/>
  <c r="E143" i="3"/>
  <c r="I143" i="3" s="1"/>
  <c r="J143" i="3" s="1"/>
  <c r="E144" i="3"/>
  <c r="E145" i="3"/>
  <c r="E146" i="3"/>
  <c r="E147" i="3"/>
  <c r="I147" i="3" s="1"/>
  <c r="E148" i="3"/>
  <c r="E149" i="3"/>
  <c r="E150" i="3"/>
  <c r="I150" i="3"/>
  <c r="J150" i="3" s="1"/>
  <c r="E151" i="3"/>
  <c r="I151" i="3"/>
  <c r="E152" i="3"/>
  <c r="E153" i="3"/>
  <c r="E154" i="3"/>
  <c r="E155" i="3"/>
  <c r="I155" i="3"/>
  <c r="J155" i="3" s="1"/>
  <c r="E156" i="3"/>
  <c r="E157" i="3"/>
  <c r="E158" i="3"/>
  <c r="E159" i="3"/>
  <c r="I159" i="3" s="1"/>
  <c r="E160" i="3"/>
  <c r="E161" i="3"/>
  <c r="E162" i="3"/>
  <c r="E163" i="3"/>
  <c r="I163" i="3"/>
  <c r="E164" i="3"/>
  <c r="E165" i="3"/>
  <c r="E166" i="3"/>
  <c r="E167" i="3"/>
  <c r="I167" i="3"/>
  <c r="E168" i="3"/>
  <c r="E169" i="3"/>
  <c r="E170" i="3"/>
  <c r="E171" i="3"/>
  <c r="I171" i="3" s="1"/>
  <c r="J171" i="3" s="1"/>
  <c r="E172" i="3"/>
  <c r="E173" i="3"/>
  <c r="E174" i="3"/>
  <c r="E175" i="3"/>
  <c r="I175" i="3"/>
  <c r="E176" i="3"/>
  <c r="E177" i="3"/>
  <c r="E178" i="3"/>
  <c r="E179" i="3"/>
  <c r="I179" i="3"/>
  <c r="E180" i="3"/>
  <c r="E181" i="3"/>
  <c r="E182" i="3"/>
  <c r="E183" i="3"/>
  <c r="I183" i="3" s="1"/>
  <c r="J183" i="3" s="1"/>
  <c r="E184" i="3"/>
  <c r="E185" i="3"/>
  <c r="E186" i="3"/>
  <c r="E187" i="3"/>
  <c r="I187" i="3"/>
  <c r="J187" i="3" s="1"/>
  <c r="E188" i="3"/>
  <c r="E189" i="3"/>
  <c r="E190" i="3"/>
  <c r="E191" i="3"/>
  <c r="I191" i="3" s="1"/>
  <c r="E192" i="3"/>
  <c r="I192" i="3"/>
  <c r="J192" i="3" s="1"/>
  <c r="E193" i="3"/>
  <c r="E194" i="3"/>
  <c r="E195" i="3"/>
  <c r="I195" i="3"/>
  <c r="E196" i="3"/>
  <c r="E197" i="3"/>
  <c r="E198" i="3"/>
  <c r="I198" i="3" s="1"/>
  <c r="J198" i="3" s="1"/>
  <c r="E199" i="3"/>
  <c r="E200" i="3"/>
  <c r="E201" i="3"/>
  <c r="E202" i="3"/>
  <c r="E203" i="3"/>
  <c r="E204" i="3"/>
  <c r="E205" i="3"/>
  <c r="E206" i="3"/>
  <c r="E207" i="3"/>
  <c r="I207" i="3"/>
  <c r="J207" i="3" s="1"/>
  <c r="E208" i="3"/>
  <c r="E209" i="3"/>
  <c r="E210" i="3"/>
  <c r="E211" i="3"/>
  <c r="I211" i="3" s="1"/>
  <c r="E212" i="3"/>
  <c r="E213" i="3"/>
  <c r="E214" i="3"/>
  <c r="E215" i="3"/>
  <c r="I215" i="3"/>
  <c r="E216" i="3"/>
  <c r="E217" i="3"/>
  <c r="E218" i="3"/>
  <c r="E219" i="3"/>
  <c r="I219" i="3"/>
  <c r="J219" i="3" s="1"/>
  <c r="E220" i="3"/>
  <c r="E221" i="3"/>
  <c r="E222" i="3"/>
  <c r="E223" i="3"/>
  <c r="I223" i="3" s="1"/>
  <c r="E224" i="3"/>
  <c r="E225" i="3"/>
  <c r="E226" i="3"/>
  <c r="E227" i="3"/>
  <c r="I227" i="3"/>
  <c r="E228" i="3"/>
  <c r="E229" i="3"/>
  <c r="E230" i="3"/>
  <c r="E231" i="3"/>
  <c r="I231" i="3"/>
  <c r="E232" i="3"/>
  <c r="E233" i="3"/>
  <c r="E234" i="3"/>
  <c r="E235" i="3"/>
  <c r="I235" i="3" s="1"/>
  <c r="J235" i="3" s="1"/>
  <c r="E236" i="3"/>
  <c r="E237" i="3"/>
  <c r="E238" i="3"/>
  <c r="E239" i="3"/>
  <c r="I239" i="3"/>
  <c r="E240" i="3"/>
  <c r="E241" i="3"/>
  <c r="I241" i="3" s="1"/>
  <c r="E242" i="3"/>
  <c r="E243" i="3"/>
  <c r="I243" i="3" s="1"/>
  <c r="E244" i="3"/>
  <c r="E245" i="3"/>
  <c r="E246" i="3"/>
  <c r="E247" i="3"/>
  <c r="I247" i="3" s="1"/>
  <c r="J247" i="3" s="1"/>
  <c r="E248" i="3"/>
  <c r="E249" i="3"/>
  <c r="E250" i="3"/>
  <c r="E251" i="3"/>
  <c r="I251" i="3" s="1"/>
  <c r="J251" i="3" s="1"/>
  <c r="E252" i="3"/>
  <c r="E253" i="3"/>
  <c r="E254" i="3"/>
  <c r="E255" i="3"/>
  <c r="I255" i="3"/>
  <c r="E256" i="3"/>
  <c r="E257" i="3"/>
  <c r="E258" i="3"/>
  <c r="E259" i="3"/>
  <c r="I259" i="3"/>
  <c r="J259" i="3"/>
  <c r="E260" i="3"/>
  <c r="E261" i="3"/>
  <c r="E262" i="3"/>
  <c r="E263" i="3"/>
  <c r="I263" i="3" s="1"/>
  <c r="E264" i="3"/>
  <c r="E265" i="3"/>
  <c r="E266" i="3"/>
  <c r="E267" i="3"/>
  <c r="E268" i="3"/>
  <c r="E269" i="3"/>
  <c r="E270" i="3"/>
  <c r="E271" i="3"/>
  <c r="I271" i="3" s="1"/>
  <c r="J271" i="3" s="1"/>
  <c r="E272" i="3"/>
  <c r="E273" i="3"/>
  <c r="E274" i="3"/>
  <c r="E275" i="3"/>
  <c r="I275" i="3" s="1"/>
  <c r="E276" i="3"/>
  <c r="E277" i="3"/>
  <c r="E278" i="3"/>
  <c r="E279" i="3"/>
  <c r="I279" i="3" s="1"/>
  <c r="E280" i="3"/>
  <c r="E281" i="3"/>
  <c r="E282" i="3"/>
  <c r="E283" i="3"/>
  <c r="I283" i="3" s="1"/>
  <c r="J283" i="3" s="1"/>
  <c r="E284" i="3"/>
  <c r="E285" i="3"/>
  <c r="E286" i="3"/>
  <c r="E287" i="3"/>
  <c r="I287" i="3" s="1"/>
  <c r="J287" i="3" s="1"/>
  <c r="E288" i="3"/>
  <c r="E289" i="3"/>
  <c r="I289" i="3"/>
  <c r="J289" i="3" s="1"/>
  <c r="E290" i="3"/>
  <c r="E291" i="3"/>
  <c r="E292" i="3"/>
  <c r="E293" i="3"/>
  <c r="E294" i="3"/>
  <c r="E295" i="3"/>
  <c r="I295" i="3"/>
  <c r="E296" i="3"/>
  <c r="I296" i="3"/>
  <c r="J296" i="3"/>
  <c r="E297" i="3"/>
  <c r="E298" i="3"/>
  <c r="E299" i="3"/>
  <c r="I299" i="3"/>
  <c r="J299" i="3"/>
  <c r="E300" i="3"/>
  <c r="E301" i="3"/>
  <c r="E302" i="3"/>
  <c r="I302" i="3" s="1"/>
  <c r="J302" i="3" s="1"/>
  <c r="E303" i="3"/>
  <c r="I303" i="3"/>
  <c r="E304" i="3"/>
  <c r="E305" i="3"/>
  <c r="E306" i="3"/>
  <c r="E307" i="3"/>
  <c r="I307" i="3" s="1"/>
  <c r="E308" i="3"/>
  <c r="I308" i="3" s="1"/>
  <c r="J308" i="3" s="1"/>
  <c r="E309" i="3"/>
  <c r="E310" i="3"/>
  <c r="E311" i="3"/>
  <c r="I311" i="3"/>
  <c r="E312" i="3"/>
  <c r="E313" i="3"/>
  <c r="E314" i="3"/>
  <c r="E315" i="3"/>
  <c r="I315" i="3"/>
  <c r="J315" i="3" s="1"/>
  <c r="E316" i="3"/>
  <c r="E317" i="3"/>
  <c r="E318" i="3"/>
  <c r="E319" i="3"/>
  <c r="I319" i="3" s="1"/>
  <c r="E320" i="3"/>
  <c r="E321" i="3"/>
  <c r="E322" i="3"/>
  <c r="E323" i="3"/>
  <c r="I323" i="3"/>
  <c r="J323" i="3" s="1"/>
  <c r="E324" i="3"/>
  <c r="E325" i="3"/>
  <c r="E326" i="3"/>
  <c r="E327" i="3"/>
  <c r="I327" i="3" s="1"/>
  <c r="E328" i="3"/>
  <c r="E329" i="3"/>
  <c r="E330" i="3"/>
  <c r="E331" i="3"/>
  <c r="I331" i="3" s="1"/>
  <c r="J331" i="3" s="1"/>
  <c r="E332" i="3"/>
  <c r="E333" i="3"/>
  <c r="E334" i="3"/>
  <c r="E335" i="3"/>
  <c r="I335" i="3" s="1"/>
  <c r="E336" i="3"/>
  <c r="E337" i="3"/>
  <c r="E338" i="3"/>
  <c r="E339" i="3"/>
  <c r="I339" i="3" s="1"/>
  <c r="J339" i="3" s="1"/>
  <c r="E340" i="3"/>
  <c r="E341" i="3"/>
  <c r="E342" i="3"/>
  <c r="E343" i="3"/>
  <c r="I343" i="3"/>
  <c r="E344" i="3"/>
  <c r="I344" i="3" s="1"/>
  <c r="J344" i="3" s="1"/>
  <c r="E345" i="3"/>
  <c r="E346" i="3"/>
  <c r="E347" i="3"/>
  <c r="I347" i="3" s="1"/>
  <c r="J347" i="3" s="1"/>
  <c r="E348" i="3"/>
  <c r="E349" i="3"/>
  <c r="E350" i="3"/>
  <c r="E351" i="3"/>
  <c r="I351" i="3" s="1"/>
  <c r="J351" i="3" s="1"/>
  <c r="E352" i="3"/>
  <c r="E353" i="3"/>
  <c r="E354" i="3"/>
  <c r="E355" i="3"/>
  <c r="E356" i="3"/>
  <c r="E357" i="3"/>
  <c r="E358" i="3"/>
  <c r="E359" i="3"/>
  <c r="I359" i="3" s="1"/>
  <c r="E360" i="3"/>
  <c r="E361" i="3"/>
  <c r="E362" i="3"/>
  <c r="E363" i="3"/>
  <c r="I363" i="3"/>
  <c r="J363" i="3" s="1"/>
  <c r="E364" i="3"/>
  <c r="E365" i="3"/>
  <c r="E366" i="3"/>
  <c r="E367" i="3"/>
  <c r="I367" i="3" s="1"/>
  <c r="E368" i="3"/>
  <c r="E369" i="3"/>
  <c r="E370" i="3"/>
  <c r="E371" i="3"/>
  <c r="I371" i="3" s="1"/>
  <c r="E372" i="3"/>
  <c r="E373" i="3"/>
  <c r="E374" i="3"/>
  <c r="E375" i="3"/>
  <c r="I375" i="3"/>
  <c r="E376" i="3"/>
  <c r="E377" i="3"/>
  <c r="E378" i="3"/>
  <c r="E379" i="3"/>
  <c r="I379" i="3"/>
  <c r="J379" i="3"/>
  <c r="E380" i="3"/>
  <c r="E381" i="3"/>
  <c r="E382" i="3"/>
  <c r="E383" i="3"/>
  <c r="I383" i="3" s="1"/>
  <c r="E384" i="3"/>
  <c r="E385" i="3"/>
  <c r="E386" i="3"/>
  <c r="E387" i="3"/>
  <c r="I387" i="3"/>
  <c r="J387" i="3"/>
  <c r="E388" i="3"/>
  <c r="E389" i="3"/>
  <c r="E390" i="3"/>
  <c r="E391" i="3"/>
  <c r="I391" i="3"/>
  <c r="E392" i="3"/>
  <c r="E393" i="3"/>
  <c r="I393" i="3"/>
  <c r="J393" i="3" s="1"/>
  <c r="E394" i="3"/>
  <c r="E395" i="3"/>
  <c r="I395" i="3"/>
  <c r="J395" i="3"/>
  <c r="E396" i="3"/>
  <c r="E397" i="3"/>
  <c r="E398" i="3"/>
  <c r="E399" i="3"/>
  <c r="I399" i="3" s="1"/>
  <c r="J399" i="3" s="1"/>
  <c r="E400" i="3"/>
  <c r="E401" i="3"/>
  <c r="E402" i="3"/>
  <c r="E403" i="3"/>
  <c r="I403" i="3"/>
  <c r="E404" i="3"/>
  <c r="E405" i="3"/>
  <c r="E406" i="3"/>
  <c r="I406" i="3"/>
  <c r="J406" i="3"/>
  <c r="E407" i="3"/>
  <c r="I407" i="3"/>
  <c r="E408" i="3"/>
  <c r="E409" i="3"/>
  <c r="E410" i="3"/>
  <c r="E411" i="3"/>
  <c r="I411" i="3"/>
  <c r="J411" i="3"/>
  <c r="E412" i="3"/>
  <c r="E413" i="3"/>
  <c r="E414" i="3"/>
  <c r="E415" i="3"/>
  <c r="I415" i="3" s="1"/>
  <c r="E416" i="3"/>
  <c r="E417" i="3"/>
  <c r="E418" i="3"/>
  <c r="E419" i="3"/>
  <c r="E420" i="3"/>
  <c r="E421" i="3"/>
  <c r="E422" i="3"/>
  <c r="E423" i="3"/>
  <c r="I423" i="3" s="1"/>
  <c r="E424" i="3"/>
  <c r="E425" i="3"/>
  <c r="E426" i="3"/>
  <c r="E427" i="3"/>
  <c r="I427" i="3"/>
  <c r="J427" i="3" s="1"/>
  <c r="E428" i="3"/>
  <c r="E429" i="3"/>
  <c r="E430" i="3"/>
  <c r="E431" i="3"/>
  <c r="I431" i="3" s="1"/>
  <c r="E432" i="3"/>
  <c r="E433" i="3"/>
  <c r="E434" i="3"/>
  <c r="E435" i="3"/>
  <c r="I435" i="3" s="1"/>
  <c r="E436" i="3"/>
  <c r="E437" i="3"/>
  <c r="E438" i="3"/>
  <c r="E439" i="3"/>
  <c r="I439" i="3"/>
  <c r="E440" i="3"/>
  <c r="E441" i="3"/>
  <c r="E442" i="3"/>
  <c r="I442" i="3"/>
  <c r="J442" i="3"/>
  <c r="E443" i="3"/>
  <c r="I443" i="3"/>
  <c r="J443" i="3"/>
  <c r="E444" i="3"/>
  <c r="E445" i="3"/>
  <c r="E446" i="3"/>
  <c r="E447" i="3"/>
  <c r="I447" i="3"/>
  <c r="E448" i="3"/>
  <c r="E449" i="3"/>
  <c r="E450" i="3"/>
  <c r="E451" i="3"/>
  <c r="I451" i="3" s="1"/>
  <c r="E452" i="3"/>
  <c r="E453" i="3"/>
  <c r="E454" i="3"/>
  <c r="E455" i="3"/>
  <c r="I455" i="3"/>
  <c r="J455" i="3"/>
  <c r="E456" i="3"/>
  <c r="E457" i="3"/>
  <c r="E458" i="3"/>
  <c r="E459" i="3"/>
  <c r="I459" i="3"/>
  <c r="J459" i="3" s="1"/>
  <c r="E460" i="3"/>
  <c r="E461" i="3"/>
  <c r="E462" i="3"/>
  <c r="E463" i="3"/>
  <c r="I463" i="3" s="1"/>
  <c r="J463" i="3" s="1"/>
  <c r="E464" i="3"/>
  <c r="E465" i="3"/>
  <c r="E466" i="3"/>
  <c r="E467" i="3"/>
  <c r="I467" i="3" s="1"/>
  <c r="E468" i="3"/>
  <c r="E469" i="3"/>
  <c r="E470" i="3"/>
  <c r="E471" i="3"/>
  <c r="E472" i="3"/>
  <c r="E473" i="3"/>
  <c r="E474" i="3"/>
  <c r="E475" i="3"/>
  <c r="I475" i="3" s="1"/>
  <c r="J475" i="3" s="1"/>
  <c r="E476" i="3"/>
  <c r="E477" i="3"/>
  <c r="E478" i="3"/>
  <c r="I478" i="3"/>
  <c r="J478" i="3"/>
  <c r="E479" i="3"/>
  <c r="I479" i="3" s="1"/>
  <c r="E480" i="3"/>
  <c r="E481" i="3"/>
  <c r="E482" i="3"/>
  <c r="E483" i="3"/>
  <c r="I483" i="3"/>
  <c r="E484" i="3"/>
  <c r="E485" i="3"/>
  <c r="I485" i="3" s="1"/>
  <c r="J485" i="3" s="1"/>
  <c r="E486" i="3"/>
  <c r="E487" i="3"/>
  <c r="E488" i="3"/>
  <c r="E489" i="3"/>
  <c r="E490" i="3"/>
  <c r="E491" i="3"/>
  <c r="I491" i="3" s="1"/>
  <c r="J491" i="3" s="1"/>
  <c r="E492" i="3"/>
  <c r="E493" i="3"/>
  <c r="E494" i="3"/>
  <c r="E495" i="3"/>
  <c r="E496" i="3"/>
  <c r="E497" i="3"/>
  <c r="I497" i="3" s="1"/>
  <c r="E498" i="3"/>
  <c r="E499" i="3"/>
  <c r="I499" i="3"/>
  <c r="E500" i="3"/>
  <c r="E501" i="3"/>
  <c r="E502" i="3"/>
  <c r="E503" i="3"/>
  <c r="I503" i="3" s="1"/>
  <c r="E504" i="3"/>
  <c r="E505" i="3"/>
  <c r="H16" i="3"/>
  <c r="H15" i="3" s="1"/>
  <c r="H53" i="3"/>
  <c r="H56" i="3"/>
  <c r="H59" i="3"/>
  <c r="H60" i="3"/>
  <c r="H63" i="3"/>
  <c r="H64" i="3"/>
  <c r="H65" i="3"/>
  <c r="H67" i="3"/>
  <c r="H69" i="3"/>
  <c r="H73" i="3"/>
  <c r="H81" i="3"/>
  <c r="H84" i="3"/>
  <c r="H85" i="3"/>
  <c r="H87" i="3"/>
  <c r="H88" i="3"/>
  <c r="H91" i="3"/>
  <c r="H92" i="3"/>
  <c r="H95" i="3"/>
  <c r="H96" i="3"/>
  <c r="H99" i="3"/>
  <c r="H101" i="3"/>
  <c r="H103" i="3"/>
  <c r="H108" i="3"/>
  <c r="H109" i="3"/>
  <c r="H112" i="3"/>
  <c r="H113" i="3"/>
  <c r="H115" i="3"/>
  <c r="H119" i="3"/>
  <c r="H120" i="3"/>
  <c r="H124" i="3"/>
  <c r="H127" i="3"/>
  <c r="H128" i="3"/>
  <c r="H129" i="3"/>
  <c r="H133" i="3"/>
  <c r="H137" i="3"/>
  <c r="H140" i="3"/>
  <c r="H145" i="3"/>
  <c r="H148" i="3"/>
  <c r="H149" i="3"/>
  <c r="H151" i="3"/>
  <c r="H152" i="3"/>
  <c r="H156" i="3"/>
  <c r="H160" i="3"/>
  <c r="H163" i="3"/>
  <c r="H165" i="3"/>
  <c r="H167" i="3"/>
  <c r="H169" i="3"/>
  <c r="H172" i="3"/>
  <c r="H173" i="3"/>
  <c r="H176" i="3"/>
  <c r="H179" i="3"/>
  <c r="H180" i="3"/>
  <c r="H184" i="3"/>
  <c r="H187" i="3"/>
  <c r="H188" i="3"/>
  <c r="H191" i="3"/>
  <c r="H195" i="3"/>
  <c r="H196" i="3"/>
  <c r="H197" i="3"/>
  <c r="H201" i="3"/>
  <c r="H204" i="3"/>
  <c r="H213" i="3"/>
  <c r="H215" i="3"/>
  <c r="H216" i="3"/>
  <c r="H217" i="3"/>
  <c r="H219" i="3"/>
  <c r="H220" i="3"/>
  <c r="H223" i="3"/>
  <c r="H224" i="3"/>
  <c r="H225" i="3"/>
  <c r="H227" i="3"/>
  <c r="H228" i="3"/>
  <c r="H229" i="3"/>
  <c r="H231" i="3"/>
  <c r="H233" i="3"/>
  <c r="H236" i="3"/>
  <c r="H237" i="3"/>
  <c r="H239" i="3"/>
  <c r="H240" i="3"/>
  <c r="H245" i="3"/>
  <c r="H247" i="3"/>
  <c r="H248" i="3"/>
  <c r="H252" i="3"/>
  <c r="H255" i="3"/>
  <c r="H257" i="3"/>
  <c r="H259" i="3"/>
  <c r="H260" i="3"/>
  <c r="H261" i="3"/>
  <c r="H263" i="3"/>
  <c r="H265" i="3"/>
  <c r="H273" i="3"/>
  <c r="H276" i="3"/>
  <c r="H279" i="3"/>
  <c r="H283" i="3"/>
  <c r="H284" i="3"/>
  <c r="H287" i="3"/>
  <c r="H288" i="3"/>
  <c r="H289" i="3"/>
  <c r="H292" i="3"/>
  <c r="H293" i="3"/>
  <c r="H295" i="3"/>
  <c r="H299" i="3"/>
  <c r="H300" i="3"/>
  <c r="H301" i="3"/>
  <c r="H303" i="3"/>
  <c r="H304" i="3"/>
  <c r="H308" i="3"/>
  <c r="H309" i="3"/>
  <c r="H311" i="3"/>
  <c r="H313" i="3"/>
  <c r="H315" i="3"/>
  <c r="H316" i="3"/>
  <c r="H317" i="3"/>
  <c r="H320" i="3"/>
  <c r="H321" i="3"/>
  <c r="H324" i="3"/>
  <c r="H325" i="3"/>
  <c r="H327" i="3"/>
  <c r="H331" i="3"/>
  <c r="H332" i="3"/>
  <c r="H335" i="3"/>
  <c r="H336" i="3"/>
  <c r="H337" i="3"/>
  <c r="H340" i="3"/>
  <c r="H341" i="3"/>
  <c r="H343" i="3"/>
  <c r="H347" i="3"/>
  <c r="H349" i="3"/>
  <c r="H352" i="3"/>
  <c r="H353" i="3"/>
  <c r="H356" i="3"/>
  <c r="H359" i="3"/>
  <c r="H360" i="3"/>
  <c r="H363" i="3"/>
  <c r="H364" i="3"/>
  <c r="H367" i="3"/>
  <c r="H369" i="3"/>
  <c r="H371" i="3"/>
  <c r="H372" i="3"/>
  <c r="H375" i="3"/>
  <c r="H379" i="3"/>
  <c r="H380" i="3"/>
  <c r="H381" i="3"/>
  <c r="H383" i="3"/>
  <c r="H384" i="3"/>
  <c r="H385" i="3"/>
  <c r="H388" i="3"/>
  <c r="H391" i="3"/>
  <c r="H392" i="3"/>
  <c r="H395" i="3"/>
  <c r="H396" i="3"/>
  <c r="H397" i="3"/>
  <c r="H400" i="3"/>
  <c r="H401" i="3"/>
  <c r="H405" i="3"/>
  <c r="H407" i="3"/>
  <c r="H409" i="3"/>
  <c r="H411" i="3"/>
  <c r="H413" i="3"/>
  <c r="H415" i="3"/>
  <c r="H416" i="3"/>
  <c r="H417" i="3"/>
  <c r="H420" i="3"/>
  <c r="H421" i="3"/>
  <c r="H423" i="3"/>
  <c r="H427" i="3"/>
  <c r="H428" i="3"/>
  <c r="H429" i="3"/>
  <c r="H431" i="3"/>
  <c r="H432" i="3"/>
  <c r="H433" i="3"/>
  <c r="H436" i="3"/>
  <c r="H439" i="3"/>
  <c r="H440" i="3"/>
  <c r="H441" i="3"/>
  <c r="H443" i="3"/>
  <c r="H444" i="3"/>
  <c r="H445" i="3"/>
  <c r="H448" i="3"/>
  <c r="H449" i="3"/>
  <c r="H451" i="3"/>
  <c r="H452" i="3"/>
  <c r="H457" i="3"/>
  <c r="H459" i="3"/>
  <c r="H460" i="3"/>
  <c r="H464" i="3"/>
  <c r="H465" i="3"/>
  <c r="H467" i="3"/>
  <c r="H468" i="3"/>
  <c r="H472" i="3"/>
  <c r="H473" i="3"/>
  <c r="H475" i="3"/>
  <c r="H476" i="3"/>
  <c r="H477" i="3"/>
  <c r="H480" i="3"/>
  <c r="H481" i="3"/>
  <c r="H483" i="3"/>
  <c r="H484" i="3"/>
  <c r="H489" i="3"/>
  <c r="H491" i="3"/>
  <c r="H492" i="3"/>
  <c r="H493" i="3"/>
  <c r="H496" i="3"/>
  <c r="H497" i="3"/>
  <c r="H499" i="3"/>
  <c r="H500" i="3"/>
  <c r="H504" i="3"/>
  <c r="H505" i="3"/>
  <c r="I22" i="3"/>
  <c r="I25" i="3"/>
  <c r="J25" i="3" s="1"/>
  <c r="I30" i="3"/>
  <c r="J30" i="3" s="1"/>
  <c r="I33" i="3"/>
  <c r="J33" i="3" s="1"/>
  <c r="I37" i="3"/>
  <c r="J37" i="3" s="1"/>
  <c r="I38" i="3"/>
  <c r="J38" i="3" s="1"/>
  <c r="I40" i="3"/>
  <c r="J40" i="3" s="1"/>
  <c r="I46" i="3"/>
  <c r="J46" i="3" s="1"/>
  <c r="I48" i="3"/>
  <c r="J48" i="3" s="1"/>
  <c r="I50" i="3"/>
  <c r="J50" i="3" s="1"/>
  <c r="I16" i="3"/>
  <c r="I15" i="3" s="1"/>
  <c r="I53" i="3"/>
  <c r="J53" i="3"/>
  <c r="I54" i="3"/>
  <c r="I56" i="3"/>
  <c r="J56" i="3" s="1"/>
  <c r="I57" i="3"/>
  <c r="I58" i="3"/>
  <c r="J58" i="3" s="1"/>
  <c r="I60" i="3"/>
  <c r="J60" i="3"/>
  <c r="I61" i="3"/>
  <c r="J61" i="3"/>
  <c r="I62" i="3"/>
  <c r="I64" i="3"/>
  <c r="J64" i="3"/>
  <c r="I65" i="3"/>
  <c r="I66" i="3"/>
  <c r="I68" i="3"/>
  <c r="J68" i="3" s="1"/>
  <c r="I69" i="3"/>
  <c r="J69" i="3" s="1"/>
  <c r="I70" i="3"/>
  <c r="I72" i="3"/>
  <c r="J72" i="3" s="1"/>
  <c r="I73" i="3"/>
  <c r="I74" i="3"/>
  <c r="I76" i="3"/>
  <c r="J76" i="3"/>
  <c r="I77" i="3"/>
  <c r="J77" i="3" s="1"/>
  <c r="I78" i="3"/>
  <c r="I80" i="3"/>
  <c r="J80" i="3" s="1"/>
  <c r="I81" i="3"/>
  <c r="I82" i="3"/>
  <c r="J82" i="3"/>
  <c r="I84" i="3"/>
  <c r="J84" i="3" s="1"/>
  <c r="I85" i="3"/>
  <c r="J85" i="3" s="1"/>
  <c r="I86" i="3"/>
  <c r="I89" i="3"/>
  <c r="I90" i="3"/>
  <c r="J90" i="3"/>
  <c r="I92" i="3"/>
  <c r="J92" i="3" s="1"/>
  <c r="I93" i="3"/>
  <c r="J93" i="3" s="1"/>
  <c r="I94" i="3"/>
  <c r="I96" i="3"/>
  <c r="J96" i="3" s="1"/>
  <c r="I97" i="3"/>
  <c r="I98" i="3"/>
  <c r="I100" i="3"/>
  <c r="J100" i="3"/>
  <c r="I101" i="3"/>
  <c r="I102" i="3"/>
  <c r="I104" i="3"/>
  <c r="J104" i="3" s="1"/>
  <c r="I105" i="3"/>
  <c r="I106" i="3"/>
  <c r="J106" i="3" s="1"/>
  <c r="I108" i="3"/>
  <c r="J108" i="3" s="1"/>
  <c r="I109" i="3"/>
  <c r="J109" i="3"/>
  <c r="I110" i="3"/>
  <c r="I112" i="3"/>
  <c r="J112" i="3" s="1"/>
  <c r="I113" i="3"/>
  <c r="I114" i="3"/>
  <c r="J114" i="3" s="1"/>
  <c r="I116" i="3"/>
  <c r="J116" i="3"/>
  <c r="I117" i="3"/>
  <c r="J117" i="3"/>
  <c r="I118" i="3"/>
  <c r="I120" i="3"/>
  <c r="J120" i="3"/>
  <c r="I122" i="3"/>
  <c r="J122" i="3" s="1"/>
  <c r="I124" i="3"/>
  <c r="J124" i="3" s="1"/>
  <c r="I125" i="3"/>
  <c r="J125" i="3" s="1"/>
  <c r="I126" i="3"/>
  <c r="I128" i="3"/>
  <c r="J128" i="3" s="1"/>
  <c r="I129" i="3"/>
  <c r="I130" i="3"/>
  <c r="J130" i="3" s="1"/>
  <c r="I132" i="3"/>
  <c r="J132" i="3" s="1"/>
  <c r="I133" i="3"/>
  <c r="I134" i="3"/>
  <c r="I136" i="3"/>
  <c r="J136" i="3" s="1"/>
  <c r="I138" i="3"/>
  <c r="I140" i="3"/>
  <c r="J140" i="3"/>
  <c r="I141" i="3"/>
  <c r="J141" i="3" s="1"/>
  <c r="I142" i="3"/>
  <c r="I144" i="3"/>
  <c r="J144" i="3" s="1"/>
  <c r="I145" i="3"/>
  <c r="I146" i="3"/>
  <c r="J146" i="3"/>
  <c r="I148" i="3"/>
  <c r="J148" i="3" s="1"/>
  <c r="I149" i="3"/>
  <c r="J149" i="3" s="1"/>
  <c r="I152" i="3"/>
  <c r="J152" i="3"/>
  <c r="I154" i="3"/>
  <c r="I156" i="3"/>
  <c r="J156" i="3" s="1"/>
  <c r="I157" i="3"/>
  <c r="I158" i="3"/>
  <c r="I160" i="3"/>
  <c r="J160" i="3" s="1"/>
  <c r="I161" i="3"/>
  <c r="I162" i="3"/>
  <c r="I164" i="3"/>
  <c r="J164" i="3" s="1"/>
  <c r="I165" i="3"/>
  <c r="J165" i="3"/>
  <c r="I166" i="3"/>
  <c r="I168" i="3"/>
  <c r="J168" i="3"/>
  <c r="I169" i="3"/>
  <c r="I170" i="3"/>
  <c r="I172" i="3"/>
  <c r="J172" i="3" s="1"/>
  <c r="I173" i="3"/>
  <c r="J173" i="3" s="1"/>
  <c r="I174" i="3"/>
  <c r="I176" i="3"/>
  <c r="J176" i="3" s="1"/>
  <c r="I177" i="3"/>
  <c r="I178" i="3"/>
  <c r="I180" i="3"/>
  <c r="J180" i="3"/>
  <c r="I181" i="3"/>
  <c r="J181" i="3" s="1"/>
  <c r="I182" i="3"/>
  <c r="I184" i="3"/>
  <c r="J184" i="3"/>
  <c r="I185" i="3"/>
  <c r="I186" i="3"/>
  <c r="J186" i="3"/>
  <c r="I188" i="3"/>
  <c r="J188" i="3" s="1"/>
  <c r="I189" i="3"/>
  <c r="J189" i="3" s="1"/>
  <c r="I190" i="3"/>
  <c r="I193" i="3"/>
  <c r="I194" i="3"/>
  <c r="I196" i="3"/>
  <c r="J196" i="3" s="1"/>
  <c r="I197" i="3"/>
  <c r="J197" i="3"/>
  <c r="I200" i="3"/>
  <c r="J200" i="3"/>
  <c r="I201" i="3"/>
  <c r="I202" i="3"/>
  <c r="I204" i="3"/>
  <c r="J204" i="3" s="1"/>
  <c r="I205" i="3"/>
  <c r="J205" i="3"/>
  <c r="I206" i="3"/>
  <c r="I208" i="3"/>
  <c r="J208" i="3" s="1"/>
  <c r="I209" i="3"/>
  <c r="I210" i="3"/>
  <c r="J210" i="3" s="1"/>
  <c r="I212" i="3"/>
  <c r="J212" i="3"/>
  <c r="I213" i="3"/>
  <c r="J213" i="3"/>
  <c r="I214" i="3"/>
  <c r="I216" i="3"/>
  <c r="J216" i="3"/>
  <c r="I217" i="3"/>
  <c r="I218" i="3"/>
  <c r="J218" i="3"/>
  <c r="I220" i="3"/>
  <c r="J220" i="3"/>
  <c r="I221" i="3"/>
  <c r="J221" i="3" s="1"/>
  <c r="I222" i="3"/>
  <c r="I224" i="3"/>
  <c r="J224" i="3" s="1"/>
  <c r="I225" i="3"/>
  <c r="I226" i="3"/>
  <c r="I228" i="3"/>
  <c r="J228" i="3" s="1"/>
  <c r="I229" i="3"/>
  <c r="I230" i="3"/>
  <c r="J230" i="3" s="1"/>
  <c r="I232" i="3"/>
  <c r="J232" i="3" s="1"/>
  <c r="I233" i="3"/>
  <c r="I234" i="3"/>
  <c r="J234" i="3"/>
  <c r="I236" i="3"/>
  <c r="J236" i="3" s="1"/>
  <c r="I237" i="3"/>
  <c r="J237" i="3" s="1"/>
  <c r="I238" i="3"/>
  <c r="I240" i="3"/>
  <c r="J240" i="3" s="1"/>
  <c r="I242" i="3"/>
  <c r="J242" i="3" s="1"/>
  <c r="I244" i="3"/>
  <c r="J244" i="3"/>
  <c r="I245" i="3"/>
  <c r="J245" i="3" s="1"/>
  <c r="I246" i="3"/>
  <c r="I248" i="3"/>
  <c r="J248" i="3"/>
  <c r="I250" i="3"/>
  <c r="J250" i="3" s="1"/>
  <c r="I252" i="3"/>
  <c r="J252" i="3" s="1"/>
  <c r="I253" i="3"/>
  <c r="I254" i="3"/>
  <c r="I256" i="3"/>
  <c r="J256" i="3"/>
  <c r="I257" i="3"/>
  <c r="I258" i="3"/>
  <c r="J258" i="3"/>
  <c r="I260" i="3"/>
  <c r="J260" i="3" s="1"/>
  <c r="I261" i="3"/>
  <c r="I262" i="3"/>
  <c r="I264" i="3"/>
  <c r="J264" i="3" s="1"/>
  <c r="I265" i="3"/>
  <c r="I266" i="3"/>
  <c r="J266" i="3" s="1"/>
  <c r="I268" i="3"/>
  <c r="J268" i="3" s="1"/>
  <c r="I269" i="3"/>
  <c r="J269" i="3" s="1"/>
  <c r="I270" i="3"/>
  <c r="I272" i="3"/>
  <c r="J272" i="3" s="1"/>
  <c r="I273" i="3"/>
  <c r="I274" i="3"/>
  <c r="J274" i="3" s="1"/>
  <c r="I276" i="3"/>
  <c r="J276" i="3" s="1"/>
  <c r="I277" i="3"/>
  <c r="J277" i="3" s="1"/>
  <c r="I278" i="3"/>
  <c r="I280" i="3"/>
  <c r="J280" i="3" s="1"/>
  <c r="I282" i="3"/>
  <c r="I284" i="3"/>
  <c r="J284" i="3" s="1"/>
  <c r="I285" i="3"/>
  <c r="J285" i="3" s="1"/>
  <c r="I286" i="3"/>
  <c r="I288" i="3"/>
  <c r="J288" i="3" s="1"/>
  <c r="I290" i="3"/>
  <c r="I292" i="3"/>
  <c r="J292" i="3" s="1"/>
  <c r="I293" i="3"/>
  <c r="J293" i="3" s="1"/>
  <c r="I294" i="3"/>
  <c r="I297" i="3"/>
  <c r="J297" i="3" s="1"/>
  <c r="I298" i="3"/>
  <c r="I300" i="3"/>
  <c r="J300" i="3"/>
  <c r="I301" i="3"/>
  <c r="J301" i="3"/>
  <c r="I304" i="3"/>
  <c r="J304" i="3" s="1"/>
  <c r="I305" i="3"/>
  <c r="I306" i="3"/>
  <c r="I309" i="3"/>
  <c r="J309" i="3"/>
  <c r="I310" i="3"/>
  <c r="I312" i="3"/>
  <c r="J312" i="3" s="1"/>
  <c r="I314" i="3"/>
  <c r="J314" i="3"/>
  <c r="I316" i="3"/>
  <c r="J316" i="3" s="1"/>
  <c r="I317" i="3"/>
  <c r="J317" i="3" s="1"/>
  <c r="I318" i="3"/>
  <c r="I320" i="3"/>
  <c r="J320" i="3" s="1"/>
  <c r="I321" i="3"/>
  <c r="I322" i="3"/>
  <c r="I324" i="3"/>
  <c r="J324" i="3"/>
  <c r="I325" i="3"/>
  <c r="J325" i="3"/>
  <c r="I326" i="3"/>
  <c r="I328" i="3"/>
  <c r="J328" i="3"/>
  <c r="I329" i="3"/>
  <c r="I330" i="3"/>
  <c r="I332" i="3"/>
  <c r="J332" i="3" s="1"/>
  <c r="I333" i="3"/>
  <c r="J333" i="3" s="1"/>
  <c r="I334" i="3"/>
  <c r="I336" i="3"/>
  <c r="J336" i="3" s="1"/>
  <c r="I337" i="3"/>
  <c r="I338" i="3"/>
  <c r="J338" i="3" s="1"/>
  <c r="I340" i="3"/>
  <c r="J340" i="3" s="1"/>
  <c r="I341" i="3"/>
  <c r="J341" i="3"/>
  <c r="I342" i="3"/>
  <c r="I346" i="3"/>
  <c r="J346" i="3"/>
  <c r="I348" i="3"/>
  <c r="J348" i="3"/>
  <c r="I349" i="3"/>
  <c r="J349" i="3" s="1"/>
  <c r="I350" i="3"/>
  <c r="J350" i="3" s="1"/>
  <c r="I352" i="3"/>
  <c r="J352" i="3" s="1"/>
  <c r="I353" i="3"/>
  <c r="I354" i="3"/>
  <c r="I356" i="3"/>
  <c r="J356" i="3" s="1"/>
  <c r="I357" i="3"/>
  <c r="J357" i="3"/>
  <c r="I358" i="3"/>
  <c r="I360" i="3"/>
  <c r="J360" i="3"/>
  <c r="I362" i="3"/>
  <c r="J362" i="3"/>
  <c r="I364" i="3"/>
  <c r="J364" i="3" s="1"/>
  <c r="I365" i="3"/>
  <c r="J365" i="3" s="1"/>
  <c r="I366" i="3"/>
  <c r="I368" i="3"/>
  <c r="J368" i="3" s="1"/>
  <c r="I369" i="3"/>
  <c r="I370" i="3"/>
  <c r="J370" i="3" s="1"/>
  <c r="I372" i="3"/>
  <c r="J372" i="3" s="1"/>
  <c r="I373" i="3"/>
  <c r="J373" i="3"/>
  <c r="I374" i="3"/>
  <c r="I376" i="3"/>
  <c r="J376" i="3" s="1"/>
  <c r="I377" i="3"/>
  <c r="I378" i="3"/>
  <c r="J378" i="3" s="1"/>
  <c r="I380" i="3"/>
  <c r="J380" i="3"/>
  <c r="I381" i="3"/>
  <c r="I382" i="3"/>
  <c r="I384" i="3"/>
  <c r="J384" i="3" s="1"/>
  <c r="I385" i="3"/>
  <c r="I386" i="3"/>
  <c r="J386" i="3" s="1"/>
  <c r="I388" i="3"/>
  <c r="J388" i="3" s="1"/>
  <c r="I389" i="3"/>
  <c r="J389" i="3" s="1"/>
  <c r="I390" i="3"/>
  <c r="I392" i="3"/>
  <c r="J392" i="3"/>
  <c r="I394" i="3"/>
  <c r="I396" i="3"/>
  <c r="J396" i="3"/>
  <c r="I397" i="3"/>
  <c r="J397" i="3"/>
  <c r="I398" i="3"/>
  <c r="I400" i="3"/>
  <c r="J400" i="3"/>
  <c r="I401" i="3"/>
  <c r="I402" i="3"/>
  <c r="J402" i="3"/>
  <c r="I404" i="3"/>
  <c r="J404" i="3"/>
  <c r="I405" i="3"/>
  <c r="J405" i="3" s="1"/>
  <c r="I408" i="3"/>
  <c r="J408" i="3" s="1"/>
  <c r="I409" i="3"/>
  <c r="I410" i="3"/>
  <c r="I412" i="3"/>
  <c r="J412" i="3"/>
  <c r="I413" i="3"/>
  <c r="I414" i="3"/>
  <c r="I416" i="3"/>
  <c r="J416" i="3" s="1"/>
  <c r="I417" i="3"/>
  <c r="I418" i="3"/>
  <c r="I420" i="3"/>
  <c r="J420" i="3"/>
  <c r="I421" i="3"/>
  <c r="J421" i="3" s="1"/>
  <c r="I422" i="3"/>
  <c r="I424" i="3"/>
  <c r="J424" i="3" s="1"/>
  <c r="I425" i="3"/>
  <c r="I426" i="3"/>
  <c r="I428" i="3"/>
  <c r="J428" i="3" s="1"/>
  <c r="I429" i="3"/>
  <c r="J429" i="3"/>
  <c r="I430" i="3"/>
  <c r="I432" i="3"/>
  <c r="J432" i="3"/>
  <c r="I433" i="3"/>
  <c r="I434" i="3"/>
  <c r="I436" i="3"/>
  <c r="J436" i="3" s="1"/>
  <c r="I437" i="3"/>
  <c r="J437" i="3" s="1"/>
  <c r="I438" i="3"/>
  <c r="I440" i="3"/>
  <c r="J440" i="3" s="1"/>
  <c r="I441" i="3"/>
  <c r="I444" i="3"/>
  <c r="J444" i="3" s="1"/>
  <c r="I445" i="3"/>
  <c r="J445" i="3" s="1"/>
  <c r="I446" i="3"/>
  <c r="I448" i="3"/>
  <c r="J448" i="3" s="1"/>
  <c r="I449" i="3"/>
  <c r="I450" i="3"/>
  <c r="I452" i="3"/>
  <c r="J452" i="3"/>
  <c r="I453" i="3"/>
  <c r="J453" i="3" s="1"/>
  <c r="I454" i="3"/>
  <c r="J454" i="3" s="1"/>
  <c r="I456" i="3"/>
  <c r="J456" i="3"/>
  <c r="I457" i="3"/>
  <c r="I458" i="3"/>
  <c r="I460" i="3"/>
  <c r="J460" i="3" s="1"/>
  <c r="I461" i="3"/>
  <c r="J461" i="3"/>
  <c r="I462" i="3"/>
  <c r="J462" i="3" s="1"/>
  <c r="I464" i="3"/>
  <c r="J464" i="3" s="1"/>
  <c r="I465" i="3"/>
  <c r="I466" i="3"/>
  <c r="J466" i="3" s="1"/>
  <c r="I468" i="3"/>
  <c r="J468" i="3"/>
  <c r="I469" i="3"/>
  <c r="J469" i="3"/>
  <c r="I470" i="3"/>
  <c r="I472" i="3"/>
  <c r="J472" i="3"/>
  <c r="I473" i="3"/>
  <c r="I474" i="3"/>
  <c r="J474" i="3"/>
  <c r="I476" i="3"/>
  <c r="J476" i="3"/>
  <c r="I477" i="3"/>
  <c r="J477" i="3" s="1"/>
  <c r="I480" i="3"/>
  <c r="J480" i="3" s="1"/>
  <c r="I481" i="3"/>
  <c r="I482" i="3"/>
  <c r="I484" i="3"/>
  <c r="J484" i="3"/>
  <c r="I486" i="3"/>
  <c r="I488" i="3"/>
  <c r="J488" i="3"/>
  <c r="I489" i="3"/>
  <c r="I490" i="3"/>
  <c r="J490" i="3"/>
  <c r="I492" i="3"/>
  <c r="J492" i="3"/>
  <c r="I493" i="3"/>
  <c r="I494" i="3"/>
  <c r="I496" i="3"/>
  <c r="J496" i="3" s="1"/>
  <c r="I498" i="3"/>
  <c r="J498" i="3"/>
  <c r="I500" i="3"/>
  <c r="J500" i="3"/>
  <c r="I501" i="3"/>
  <c r="J501" i="3" s="1"/>
  <c r="I502" i="3"/>
  <c r="J502" i="3" s="1"/>
  <c r="I504" i="3"/>
  <c r="J504" i="3" s="1"/>
  <c r="I505" i="3"/>
  <c r="J22" i="3"/>
  <c r="J16" i="3"/>
  <c r="J15" i="3" s="1"/>
  <c r="J13" i="3" s="1"/>
  <c r="J54" i="3"/>
  <c r="J55" i="3"/>
  <c r="J57" i="3"/>
  <c r="J62" i="3"/>
  <c r="J63" i="3"/>
  <c r="J65" i="3"/>
  <c r="J66" i="3"/>
  <c r="J67" i="3"/>
  <c r="J70" i="3"/>
  <c r="J71" i="3"/>
  <c r="J73" i="3"/>
  <c r="J74" i="3"/>
  <c r="J78" i="3"/>
  <c r="J79" i="3"/>
  <c r="J81" i="3"/>
  <c r="J86" i="3"/>
  <c r="J87" i="3"/>
  <c r="J89" i="3"/>
  <c r="J94" i="3"/>
  <c r="J97" i="3"/>
  <c r="J98" i="3"/>
  <c r="J99" i="3"/>
  <c r="J101" i="3"/>
  <c r="J102" i="3"/>
  <c r="J103" i="3"/>
  <c r="J105" i="3"/>
  <c r="J110" i="3"/>
  <c r="J111" i="3"/>
  <c r="J113" i="3"/>
  <c r="J115" i="3"/>
  <c r="J118" i="3"/>
  <c r="J126" i="3"/>
  <c r="J127" i="3"/>
  <c r="J129" i="3"/>
  <c r="J131" i="3"/>
  <c r="J133" i="3"/>
  <c r="J134" i="3"/>
  <c r="J135" i="3"/>
  <c r="J138" i="3"/>
  <c r="J142" i="3"/>
  <c r="J145" i="3"/>
  <c r="J147" i="3"/>
  <c r="J151" i="3"/>
  <c r="J154" i="3"/>
  <c r="J157" i="3"/>
  <c r="J158" i="3"/>
  <c r="J159" i="3"/>
  <c r="J161" i="3"/>
  <c r="J162" i="3"/>
  <c r="J163" i="3"/>
  <c r="J166" i="3"/>
  <c r="J167" i="3"/>
  <c r="J169" i="3"/>
  <c r="J170" i="3"/>
  <c r="J174" i="3"/>
  <c r="J175" i="3"/>
  <c r="J177" i="3"/>
  <c r="J178" i="3"/>
  <c r="J179" i="3"/>
  <c r="J182" i="3"/>
  <c r="J185" i="3"/>
  <c r="J190" i="3"/>
  <c r="J191" i="3"/>
  <c r="J193" i="3"/>
  <c r="J194" i="3"/>
  <c r="J195" i="3"/>
  <c r="J201" i="3"/>
  <c r="J202" i="3"/>
  <c r="J206" i="3"/>
  <c r="J209" i="3"/>
  <c r="J211" i="3"/>
  <c r="J214" i="3"/>
  <c r="J215" i="3"/>
  <c r="J217" i="3"/>
  <c r="J222" i="3"/>
  <c r="J223" i="3"/>
  <c r="J225" i="3"/>
  <c r="J226" i="3"/>
  <c r="J227" i="3"/>
  <c r="J229" i="3"/>
  <c r="J231" i="3"/>
  <c r="J233" i="3"/>
  <c r="J238" i="3"/>
  <c r="J239" i="3"/>
  <c r="J241" i="3"/>
  <c r="J243" i="3"/>
  <c r="J246" i="3"/>
  <c r="J253" i="3"/>
  <c r="J254" i="3"/>
  <c r="J255" i="3"/>
  <c r="J257" i="3"/>
  <c r="J261" i="3"/>
  <c r="J262" i="3"/>
  <c r="J263" i="3"/>
  <c r="J265" i="3"/>
  <c r="J270" i="3"/>
  <c r="J273" i="3"/>
  <c r="J275" i="3"/>
  <c r="J278" i="3"/>
  <c r="J279" i="3"/>
  <c r="J282" i="3"/>
  <c r="J286" i="3"/>
  <c r="J290" i="3"/>
  <c r="J294" i="3"/>
  <c r="J295" i="3"/>
  <c r="J298" i="3"/>
  <c r="J303" i="3"/>
  <c r="J305" i="3"/>
  <c r="J306" i="3"/>
  <c r="J307" i="3"/>
  <c r="J310" i="3"/>
  <c r="J311" i="3"/>
  <c r="J318" i="3"/>
  <c r="J319" i="3"/>
  <c r="J321" i="3"/>
  <c r="J322" i="3"/>
  <c r="J326" i="3"/>
  <c r="J327" i="3"/>
  <c r="J329" i="3"/>
  <c r="J330" i="3"/>
  <c r="J334" i="3"/>
  <c r="J335" i="3"/>
  <c r="J337" i="3"/>
  <c r="J342" i="3"/>
  <c r="J343" i="3"/>
  <c r="J353" i="3"/>
  <c r="J354" i="3"/>
  <c r="J358" i="3"/>
  <c r="J359" i="3"/>
  <c r="J366" i="3"/>
  <c r="J367" i="3"/>
  <c r="J369" i="3"/>
  <c r="J371" i="3"/>
  <c r="J374" i="3"/>
  <c r="J375" i="3"/>
  <c r="J377" i="3"/>
  <c r="J381" i="3"/>
  <c r="J382" i="3"/>
  <c r="J383" i="3"/>
  <c r="J385" i="3"/>
  <c r="J390" i="3"/>
  <c r="J391" i="3"/>
  <c r="J394" i="3"/>
  <c r="J398" i="3"/>
  <c r="J401" i="3"/>
  <c r="J403" i="3"/>
  <c r="J407" i="3"/>
  <c r="J409" i="3"/>
  <c r="J410" i="3"/>
  <c r="J413" i="3"/>
  <c r="J414" i="3"/>
  <c r="J415" i="3"/>
  <c r="J417" i="3"/>
  <c r="J418" i="3"/>
  <c r="J422" i="3"/>
  <c r="J423" i="3"/>
  <c r="J425" i="3"/>
  <c r="J426" i="3"/>
  <c r="J430" i="3"/>
  <c r="J431" i="3"/>
  <c r="J433" i="3"/>
  <c r="J434" i="3"/>
  <c r="J435" i="3"/>
  <c r="J438" i="3"/>
  <c r="J439" i="3"/>
  <c r="J441" i="3"/>
  <c r="J446" i="3"/>
  <c r="J447" i="3"/>
  <c r="J449" i="3"/>
  <c r="J450" i="3"/>
  <c r="J451" i="3"/>
  <c r="J457" i="3"/>
  <c r="J458" i="3"/>
  <c r="J465" i="3"/>
  <c r="J467" i="3"/>
  <c r="J470" i="3"/>
  <c r="J473" i="3"/>
  <c r="J479" i="3"/>
  <c r="J481" i="3"/>
  <c r="J482" i="3"/>
  <c r="J483" i="3"/>
  <c r="J486" i="3"/>
  <c r="J489" i="3"/>
  <c r="J493" i="3"/>
  <c r="J494" i="3"/>
  <c r="J497" i="3"/>
  <c r="J499" i="3"/>
  <c r="J503" i="3"/>
  <c r="J505" i="3"/>
  <c r="L16" i="3"/>
  <c r="L15" i="3"/>
  <c r="G6" i="3"/>
  <c r="U359" i="1"/>
  <c r="N16" i="3"/>
  <c r="N15" i="3"/>
  <c r="M16" i="3"/>
  <c r="M15" i="3" s="1"/>
  <c r="M13" i="3" s="1"/>
  <c r="K16" i="3"/>
  <c r="K15" i="3" s="1"/>
  <c r="K13" i="3" s="1"/>
  <c r="A16" i="3"/>
  <c r="A13" i="3"/>
  <c r="A12" i="3"/>
  <c r="A8" i="3"/>
  <c r="G7" i="3"/>
  <c r="G5" i="3"/>
  <c r="G4" i="3"/>
  <c r="Q735" i="1"/>
  <c r="K735" i="1"/>
  <c r="Q732" i="1"/>
  <c r="K732" i="1"/>
  <c r="Q701" i="1"/>
  <c r="Q698" i="1"/>
  <c r="Q682" i="1"/>
  <c r="K682" i="1"/>
  <c r="Q749" i="1"/>
  <c r="Q744" i="1"/>
  <c r="Q743" i="1"/>
  <c r="P742" i="1"/>
  <c r="T742" i="1" s="1"/>
  <c r="U742" i="1" s="1"/>
  <c r="Q742" i="1"/>
  <c r="Q747" i="1"/>
  <c r="Q746" i="1"/>
  <c r="Q745" i="1"/>
  <c r="Q751" i="1"/>
  <c r="Q678" i="1"/>
  <c r="Q723" i="1"/>
  <c r="Q729" i="1"/>
  <c r="Q731" i="1"/>
  <c r="Q689" i="1"/>
  <c r="I677" i="1"/>
  <c r="Q677" i="1"/>
  <c r="J716" i="1"/>
  <c r="Q716" i="1"/>
  <c r="Q719" i="1"/>
  <c r="J727" i="1"/>
  <c r="Q727" i="1"/>
  <c r="C17" i="1"/>
  <c r="P700" i="1"/>
  <c r="T700" i="1" s="1"/>
  <c r="U700" i="1" s="1"/>
  <c r="Q700" i="1"/>
  <c r="Q680" i="1"/>
  <c r="Q715" i="1"/>
  <c r="H125" i="1"/>
  <c r="Q125" i="1"/>
  <c r="Q161" i="1"/>
  <c r="Q165" i="1"/>
  <c r="P166" i="1"/>
  <c r="Q166" i="1"/>
  <c r="Q171" i="1"/>
  <c r="Q172" i="1"/>
  <c r="Q173" i="1"/>
  <c r="Q174" i="1"/>
  <c r="P175" i="1"/>
  <c r="Q175" i="1"/>
  <c r="Q176" i="1"/>
  <c r="Q178" i="1"/>
  <c r="Q179" i="1"/>
  <c r="J180" i="1"/>
  <c r="P180" i="1"/>
  <c r="Q180" i="1"/>
  <c r="Q181" i="1"/>
  <c r="Q182" i="1"/>
  <c r="Q183" i="1"/>
  <c r="Q184" i="1"/>
  <c r="Q185" i="1"/>
  <c r="P190" i="1"/>
  <c r="Q190" i="1"/>
  <c r="Q191" i="1"/>
  <c r="Q193" i="1"/>
  <c r="Q194" i="1"/>
  <c r="Q195" i="1"/>
  <c r="Q196" i="1"/>
  <c r="Q197" i="1"/>
  <c r="Q198" i="1"/>
  <c r="Q200" i="1"/>
  <c r="Q246" i="1"/>
  <c r="Q321" i="1"/>
  <c r="Q683" i="1"/>
  <c r="J684" i="1"/>
  <c r="Q684" i="1"/>
  <c r="Q685" i="1"/>
  <c r="J687" i="1"/>
  <c r="Q687" i="1"/>
  <c r="J690" i="1"/>
  <c r="Q690" i="1"/>
  <c r="J691" i="1"/>
  <c r="Q691" i="1"/>
  <c r="Q696" i="1"/>
  <c r="Q675" i="1"/>
  <c r="Q686" i="1"/>
  <c r="Q679" i="1"/>
  <c r="J672" i="1"/>
  <c r="Q672" i="1"/>
  <c r="P592" i="1"/>
  <c r="T592" i="1" s="1"/>
  <c r="U592" i="1" s="1"/>
  <c r="P562" i="1"/>
  <c r="T562" i="1" s="1"/>
  <c r="U562" i="1" s="1"/>
  <c r="P533" i="1"/>
  <c r="T533" i="1" s="1"/>
  <c r="U533" i="1" s="1"/>
  <c r="P495" i="1"/>
  <c r="T495" i="1" s="1"/>
  <c r="U495" i="1" s="1"/>
  <c r="P452" i="1"/>
  <c r="T452" i="1" s="1"/>
  <c r="U452" i="1" s="1"/>
  <c r="P424" i="1"/>
  <c r="T424" i="1" s="1"/>
  <c r="U424" i="1" s="1"/>
  <c r="P414" i="1"/>
  <c r="T414" i="1" s="1"/>
  <c r="U414" i="1" s="1"/>
  <c r="P375" i="1"/>
  <c r="T375" i="1" s="1"/>
  <c r="U375" i="1" s="1"/>
  <c r="P330" i="1"/>
  <c r="T330" i="1" s="1"/>
  <c r="U330" i="1" s="1"/>
  <c r="P329" i="1"/>
  <c r="T329" i="1" s="1"/>
  <c r="U329" i="1" s="1"/>
  <c r="P234" i="1"/>
  <c r="T234" i="1" s="1"/>
  <c r="U234" i="1" s="1"/>
  <c r="P233" i="1"/>
  <c r="T233" i="1" s="1"/>
  <c r="U233" i="1" s="1"/>
  <c r="P250" i="1"/>
  <c r="T250" i="1" s="1"/>
  <c r="U250" i="1" s="1"/>
  <c r="P206" i="1"/>
  <c r="T206" i="1" s="1"/>
  <c r="U206" i="1" s="1"/>
  <c r="P151" i="1"/>
  <c r="T151" i="1" s="1"/>
  <c r="U151" i="1" s="1"/>
  <c r="P140" i="1"/>
  <c r="T140" i="1" s="1"/>
  <c r="U140" i="1" s="1"/>
  <c r="P138" i="1"/>
  <c r="T138" i="1" s="1"/>
  <c r="U138" i="1" s="1"/>
  <c r="P129" i="1"/>
  <c r="T129" i="1" s="1"/>
  <c r="U129" i="1" s="1"/>
  <c r="P132" i="1"/>
  <c r="T132" i="1" s="1"/>
  <c r="U132" i="1" s="1"/>
  <c r="G188" i="1"/>
  <c r="G187" i="1"/>
  <c r="I187" i="1" s="1"/>
  <c r="P560" i="1"/>
  <c r="T560" i="1" s="1"/>
  <c r="U560" i="1" s="1"/>
  <c r="G444" i="1"/>
  <c r="I444" i="1" s="1"/>
  <c r="G443" i="1"/>
  <c r="I443" i="1" s="1"/>
  <c r="G442" i="1"/>
  <c r="I442" i="1" s="1"/>
  <c r="G431" i="1"/>
  <c r="G419" i="1"/>
  <c r="I419" i="1" s="1"/>
  <c r="P418" i="1"/>
  <c r="G418" i="1"/>
  <c r="G399" i="1"/>
  <c r="I399" i="1" s="1"/>
  <c r="P394" i="1"/>
  <c r="G394" i="1"/>
  <c r="G379" i="1"/>
  <c r="G378" i="1"/>
  <c r="G358" i="1"/>
  <c r="I358" i="1" s="1"/>
  <c r="G302" i="1"/>
  <c r="I302" i="1" s="1"/>
  <c r="G236" i="1"/>
  <c r="I236" i="1" s="1"/>
  <c r="G235" i="1"/>
  <c r="I235" i="1" s="1"/>
  <c r="P228" i="1"/>
  <c r="G228" i="1"/>
  <c r="I228" i="1" s="1"/>
  <c r="P529" i="1"/>
  <c r="T529" i="1" s="1"/>
  <c r="U529" i="1" s="1"/>
  <c r="P528" i="1"/>
  <c r="T528" i="1" s="1"/>
  <c r="U528" i="1" s="1"/>
  <c r="P508" i="1"/>
  <c r="T508" i="1" s="1"/>
  <c r="U508" i="1" s="1"/>
  <c r="P486" i="1"/>
  <c r="T486" i="1" s="1"/>
  <c r="U486" i="1" s="1"/>
  <c r="P463" i="1"/>
  <c r="T463" i="1" s="1"/>
  <c r="U463" i="1" s="1"/>
  <c r="G454" i="1"/>
  <c r="I454" i="1" s="1"/>
  <c r="G450" i="1"/>
  <c r="G448" i="1"/>
  <c r="I448" i="1" s="1"/>
  <c r="G434" i="1"/>
  <c r="I434" i="1" s="1"/>
  <c r="G433" i="1"/>
  <c r="G430" i="1"/>
  <c r="I430" i="1" s="1"/>
  <c r="P429" i="1"/>
  <c r="G429" i="1"/>
  <c r="I429" i="1" s="1"/>
  <c r="G428" i="1"/>
  <c r="I428" i="1" s="1"/>
  <c r="G425" i="1"/>
  <c r="I425" i="1" s="1"/>
  <c r="P421" i="1"/>
  <c r="G421" i="1"/>
  <c r="G417" i="1"/>
  <c r="G410" i="1"/>
  <c r="I410" i="1" s="1"/>
  <c r="G407" i="1"/>
  <c r="I407" i="1" s="1"/>
  <c r="G406" i="1"/>
  <c r="I406" i="1" s="1"/>
  <c r="G404" i="1"/>
  <c r="I404" i="1" s="1"/>
  <c r="G400" i="1"/>
  <c r="I400" i="1" s="1"/>
  <c r="P391" i="1"/>
  <c r="G389" i="1"/>
  <c r="I389" i="1" s="1"/>
  <c r="G388" i="1"/>
  <c r="I388" i="1" s="1"/>
  <c r="G384" i="1"/>
  <c r="I384" i="1" s="1"/>
  <c r="G383" i="1"/>
  <c r="I383" i="1" s="1"/>
  <c r="P382" i="1"/>
  <c r="G382" i="1"/>
  <c r="I382" i="1" s="1"/>
  <c r="G229" i="1"/>
  <c r="I229" i="1" s="1"/>
  <c r="G227" i="1"/>
  <c r="I227" i="1" s="1"/>
  <c r="G380" i="1"/>
  <c r="I380" i="1" s="1"/>
  <c r="P376" i="1"/>
  <c r="G376" i="1"/>
  <c r="I376" i="1" s="1"/>
  <c r="G369" i="1"/>
  <c r="I369" i="1" s="1"/>
  <c r="G368" i="1"/>
  <c r="I368" i="1" s="1"/>
  <c r="P366" i="1"/>
  <c r="G366" i="1"/>
  <c r="I366" i="1" s="1"/>
  <c r="G363" i="1"/>
  <c r="I363" i="1" s="1"/>
  <c r="P361" i="1"/>
  <c r="G361" i="1"/>
  <c r="I361" i="1" s="1"/>
  <c r="G360" i="1"/>
  <c r="G355" i="1"/>
  <c r="P226" i="1"/>
  <c r="G226" i="1"/>
  <c r="G349" i="1"/>
  <c r="G348" i="1"/>
  <c r="I348" i="1" s="1"/>
  <c r="G345" i="1"/>
  <c r="I345" i="1" s="1"/>
  <c r="G338" i="1"/>
  <c r="I338" i="1" s="1"/>
  <c r="P337" i="1"/>
  <c r="G337" i="1"/>
  <c r="I337" i="1" s="1"/>
  <c r="G334" i="1"/>
  <c r="I334" i="1" s="1"/>
  <c r="G333" i="1"/>
  <c r="I333" i="1" s="1"/>
  <c r="G332" i="1"/>
  <c r="I332" i="1" s="1"/>
  <c r="G328" i="1"/>
  <c r="I328" i="1" s="1"/>
  <c r="G320" i="1"/>
  <c r="I320" i="1" s="1"/>
  <c r="P319" i="1"/>
  <c r="G318" i="1"/>
  <c r="I318" i="1" s="1"/>
  <c r="G317" i="1"/>
  <c r="I317" i="1" s="1"/>
  <c r="G301" i="1"/>
  <c r="I301" i="1" s="1"/>
  <c r="P298" i="1"/>
  <c r="G298" i="1"/>
  <c r="G295" i="1"/>
  <c r="I295" i="1" s="1"/>
  <c r="P276" i="1"/>
  <c r="G276" i="1"/>
  <c r="I276" i="1" s="1"/>
  <c r="G270" i="1"/>
  <c r="I270" i="1" s="1"/>
  <c r="P268" i="1"/>
  <c r="G268" i="1"/>
  <c r="I268" i="1" s="1"/>
  <c r="P265" i="1"/>
  <c r="T265" i="1" s="1"/>
  <c r="U265" i="1" s="1"/>
  <c r="G265" i="1"/>
  <c r="I265" i="1" s="1"/>
  <c r="G262" i="1"/>
  <c r="G261" i="1"/>
  <c r="I261" i="1" s="1"/>
  <c r="G251" i="1"/>
  <c r="I251" i="1" s="1"/>
  <c r="P248" i="1"/>
  <c r="G248" i="1"/>
  <c r="I248" i="1" s="1"/>
  <c r="P628" i="1"/>
  <c r="T628" i="1" s="1"/>
  <c r="U628" i="1" s="1"/>
  <c r="P627" i="1"/>
  <c r="T627" i="1" s="1"/>
  <c r="U627" i="1" s="1"/>
  <c r="P609" i="1"/>
  <c r="P606" i="1"/>
  <c r="T606" i="1" s="1"/>
  <c r="U606" i="1" s="1"/>
  <c r="P590" i="1"/>
  <c r="T590" i="1" s="1"/>
  <c r="U590" i="1" s="1"/>
  <c r="G242" i="1"/>
  <c r="P565" i="1"/>
  <c r="T565" i="1" s="1"/>
  <c r="U565" i="1" s="1"/>
  <c r="P556" i="1"/>
  <c r="T556" i="1" s="1"/>
  <c r="U556" i="1" s="1"/>
  <c r="U548" i="1"/>
  <c r="P546" i="1"/>
  <c r="T546" i="1" s="1"/>
  <c r="U546" i="1" s="1"/>
  <c r="P544" i="1"/>
  <c r="T544" i="1" s="1"/>
  <c r="U544" i="1" s="1"/>
  <c r="P541" i="1"/>
  <c r="T541" i="1" s="1"/>
  <c r="U541" i="1" s="1"/>
  <c r="G219" i="1"/>
  <c r="I219" i="1" s="1"/>
  <c r="G217" i="1"/>
  <c r="I217" i="1" s="1"/>
  <c r="P670" i="1"/>
  <c r="T670" i="1" s="1"/>
  <c r="U670" i="1" s="1"/>
  <c r="P641" i="1"/>
  <c r="T641" i="1" s="1"/>
  <c r="U641" i="1" s="1"/>
  <c r="I640" i="1"/>
  <c r="Q640" i="1"/>
  <c r="I641" i="1"/>
  <c r="Q641" i="1"/>
  <c r="Q335" i="1"/>
  <c r="Q217" i="1"/>
  <c r="Q219" i="1"/>
  <c r="Q238" i="1"/>
  <c r="Q241" i="1"/>
  <c r="I537" i="1"/>
  <c r="Q537" i="1"/>
  <c r="Q538" i="1"/>
  <c r="Q539" i="1"/>
  <c r="I540" i="1"/>
  <c r="Q540" i="1"/>
  <c r="Q541" i="1"/>
  <c r="I544" i="1"/>
  <c r="Q544" i="1"/>
  <c r="I546" i="1"/>
  <c r="Q546" i="1"/>
  <c r="Q548" i="1"/>
  <c r="I551" i="1"/>
  <c r="Q551" i="1"/>
  <c r="I554" i="1"/>
  <c r="Q554" i="1"/>
  <c r="Q555" i="1"/>
  <c r="I556" i="1"/>
  <c r="Q556" i="1"/>
  <c r="Q557" i="1"/>
  <c r="Q558" i="1"/>
  <c r="I561" i="1"/>
  <c r="Q561" i="1"/>
  <c r="I563" i="1"/>
  <c r="Q563" i="1"/>
  <c r="I565" i="1"/>
  <c r="Q565" i="1"/>
  <c r="Q567" i="1"/>
  <c r="Q568" i="1"/>
  <c r="Q569" i="1"/>
  <c r="I570" i="1"/>
  <c r="Q570" i="1"/>
  <c r="Q571" i="1"/>
  <c r="Q573" i="1"/>
  <c r="Q574" i="1"/>
  <c r="Q579" i="1"/>
  <c r="Q580" i="1"/>
  <c r="Q242" i="1"/>
  <c r="I588" i="1"/>
  <c r="Q588" i="1"/>
  <c r="Q589" i="1"/>
  <c r="I590" i="1"/>
  <c r="Q590" i="1"/>
  <c r="Q591" i="1"/>
  <c r="Q595" i="1"/>
  <c r="I598" i="1"/>
  <c r="Q598" i="1"/>
  <c r="Q601" i="1"/>
  <c r="I604" i="1"/>
  <c r="Q604" i="1"/>
  <c r="Q605" i="1"/>
  <c r="I606" i="1"/>
  <c r="Q606" i="1"/>
  <c r="Q608" i="1"/>
  <c r="Q609" i="1"/>
  <c r="I611" i="1"/>
  <c r="Q611" i="1"/>
  <c r="I613" i="1"/>
  <c r="Q613" i="1"/>
  <c r="I624" i="1"/>
  <c r="Q624" i="1"/>
  <c r="Q626" i="1"/>
  <c r="I627" i="1"/>
  <c r="Q627" i="1"/>
  <c r="I628" i="1"/>
  <c r="Q628" i="1"/>
  <c r="Q629" i="1"/>
  <c r="Q632" i="1"/>
  <c r="Q247" i="1"/>
  <c r="Q248" i="1"/>
  <c r="Q249" i="1"/>
  <c r="Q251" i="1"/>
  <c r="Q255" i="1"/>
  <c r="Q258" i="1"/>
  <c r="Q261" i="1"/>
  <c r="Q262" i="1"/>
  <c r="Q265" i="1"/>
  <c r="Q266" i="1"/>
  <c r="Q267" i="1"/>
  <c r="Q268" i="1"/>
  <c r="Q269" i="1"/>
  <c r="Q270" i="1"/>
  <c r="Q273" i="1"/>
  <c r="Q276" i="1"/>
  <c r="Q281" i="1"/>
  <c r="Q288" i="1"/>
  <c r="Q289" i="1"/>
  <c r="Q291" i="1"/>
  <c r="Q295" i="1"/>
  <c r="Q297" i="1"/>
  <c r="Q298" i="1"/>
  <c r="Q299" i="1"/>
  <c r="Q301" i="1"/>
  <c r="Q310" i="1"/>
  <c r="Q313" i="1"/>
  <c r="Q317" i="1"/>
  <c r="Q318" i="1"/>
  <c r="Q319" i="1"/>
  <c r="Q320" i="1"/>
  <c r="Q328" i="1"/>
  <c r="Q331" i="1"/>
  <c r="Q332" i="1"/>
  <c r="Q333" i="1"/>
  <c r="Q334" i="1"/>
  <c r="Q336" i="1"/>
  <c r="Q337" i="1"/>
  <c r="Q338" i="1"/>
  <c r="Q340" i="1"/>
  <c r="Q345" i="1"/>
  <c r="Q346" i="1"/>
  <c r="Q347" i="1"/>
  <c r="Q348" i="1"/>
  <c r="Q349" i="1"/>
  <c r="Q226" i="1"/>
  <c r="Q350" i="1"/>
  <c r="Q351" i="1"/>
  <c r="Q352" i="1"/>
  <c r="Q354" i="1"/>
  <c r="Q355" i="1"/>
  <c r="Q360" i="1"/>
  <c r="Q361" i="1"/>
  <c r="Q363" i="1"/>
  <c r="Q364" i="1"/>
  <c r="Q365" i="1"/>
  <c r="Q366" i="1"/>
  <c r="Q367" i="1"/>
  <c r="Q368" i="1"/>
  <c r="Q369" i="1"/>
  <c r="Q370" i="1"/>
  <c r="Q371" i="1"/>
  <c r="Q373" i="1"/>
  <c r="Q376" i="1"/>
  <c r="Q380" i="1"/>
  <c r="Q227" i="1"/>
  <c r="Q229" i="1"/>
  <c r="Q230" i="1"/>
  <c r="Q232" i="1"/>
  <c r="Q381" i="1"/>
  <c r="Q382" i="1"/>
  <c r="Q383" i="1"/>
  <c r="Q384" i="1"/>
  <c r="Q385" i="1"/>
  <c r="Q386" i="1"/>
  <c r="Q388" i="1"/>
  <c r="Q389" i="1"/>
  <c r="Q391" i="1"/>
  <c r="Q392" i="1"/>
  <c r="Q400" i="1"/>
  <c r="Q402" i="1"/>
  <c r="Q405" i="1"/>
  <c r="Q404" i="1"/>
  <c r="Q406" i="1"/>
  <c r="Q407" i="1"/>
  <c r="Q408" i="1"/>
  <c r="Q410" i="1"/>
  <c r="Q409" i="1"/>
  <c r="Q411" i="1"/>
  <c r="Q415" i="1"/>
  <c r="Q416" i="1"/>
  <c r="I417" i="1"/>
  <c r="Q417" i="1"/>
  <c r="Q421" i="1"/>
  <c r="Q422" i="1"/>
  <c r="Q425" i="1"/>
  <c r="Q428" i="1"/>
  <c r="Q429" i="1"/>
  <c r="Q430" i="1"/>
  <c r="I433" i="1"/>
  <c r="Q433" i="1"/>
  <c r="Q434" i="1"/>
  <c r="Q436" i="1"/>
  <c r="Q441" i="1"/>
  <c r="Q448" i="1"/>
  <c r="I450" i="1"/>
  <c r="Q450" i="1"/>
  <c r="Q454" i="1"/>
  <c r="I456" i="1"/>
  <c r="Q456" i="1"/>
  <c r="Q459" i="1"/>
  <c r="I460" i="1"/>
  <c r="Q460" i="1"/>
  <c r="Q461" i="1"/>
  <c r="I463" i="1"/>
  <c r="Q463" i="1"/>
  <c r="Q467" i="1"/>
  <c r="Q473" i="1"/>
  <c r="Q474" i="1"/>
  <c r="Q475" i="1"/>
  <c r="Q477" i="1"/>
  <c r="Q479" i="1"/>
  <c r="I481" i="1"/>
  <c r="Q481" i="1"/>
  <c r="I482" i="1"/>
  <c r="Q482" i="1"/>
  <c r="I486" i="1"/>
  <c r="Q486" i="1"/>
  <c r="Q493" i="1"/>
  <c r="I494" i="1"/>
  <c r="Q494" i="1"/>
  <c r="I496" i="1"/>
  <c r="Q496" i="1"/>
  <c r="Q500" i="1"/>
  <c r="I502" i="1"/>
  <c r="Q502" i="1"/>
  <c r="I503" i="1"/>
  <c r="Q503" i="1"/>
  <c r="I505" i="1"/>
  <c r="Q505" i="1"/>
  <c r="Q506" i="1"/>
  <c r="Q508" i="1"/>
  <c r="I509" i="1"/>
  <c r="Q509" i="1"/>
  <c r="Q510" i="1"/>
  <c r="I512" i="1"/>
  <c r="Q512" i="1"/>
  <c r="Q513" i="1"/>
  <c r="Q515" i="1"/>
  <c r="I516" i="1"/>
  <c r="Q516" i="1"/>
  <c r="Q517" i="1"/>
  <c r="Q518" i="1"/>
  <c r="I519" i="1"/>
  <c r="Q519" i="1"/>
  <c r="Q521" i="1"/>
  <c r="I525" i="1"/>
  <c r="Q525" i="1"/>
  <c r="I526" i="1"/>
  <c r="Q526" i="1"/>
  <c r="I527" i="1"/>
  <c r="Q527" i="1"/>
  <c r="I528" i="1"/>
  <c r="Q528" i="1"/>
  <c r="Q529" i="1"/>
  <c r="I530" i="1"/>
  <c r="Q530" i="1"/>
  <c r="Q531" i="1"/>
  <c r="Q532" i="1"/>
  <c r="I534" i="1"/>
  <c r="Q534" i="1"/>
  <c r="Q535" i="1"/>
  <c r="I536" i="1"/>
  <c r="Q536" i="1"/>
  <c r="Q210" i="1"/>
  <c r="Q211" i="1"/>
  <c r="Q224" i="1"/>
  <c r="Q228" i="1"/>
  <c r="Q231" i="1"/>
  <c r="Q235" i="1"/>
  <c r="Q236" i="1"/>
  <c r="Q237" i="1"/>
  <c r="Q302" i="1"/>
  <c r="Q304" i="1"/>
  <c r="Q358" i="1"/>
  <c r="Q377" i="1"/>
  <c r="I378" i="1"/>
  <c r="Q378" i="1"/>
  <c r="Q379" i="1"/>
  <c r="Q393" i="1"/>
  <c r="Q394" i="1"/>
  <c r="Q395" i="1"/>
  <c r="Q399" i="1"/>
  <c r="I418" i="1"/>
  <c r="Q418" i="1"/>
  <c r="Q419" i="1"/>
  <c r="Q420" i="1"/>
  <c r="Q426" i="1"/>
  <c r="Q431" i="1"/>
  <c r="Q440" i="1"/>
  <c r="Q442" i="1"/>
  <c r="Q443" i="1"/>
  <c r="Q444" i="1"/>
  <c r="Q445" i="1"/>
  <c r="Q446" i="1"/>
  <c r="Q457" i="1"/>
  <c r="I471" i="1"/>
  <c r="Q471" i="1"/>
  <c r="I485" i="1"/>
  <c r="Q485" i="1"/>
  <c r="I491" i="1"/>
  <c r="Q491" i="1"/>
  <c r="Q523" i="1"/>
  <c r="I560" i="1"/>
  <c r="Q560" i="1"/>
  <c r="Q187" i="1"/>
  <c r="I188" i="1"/>
  <c r="Q188" i="1"/>
  <c r="Q201" i="1"/>
  <c r="Q202" i="1"/>
  <c r="Q487" i="1"/>
  <c r="Q488" i="1"/>
  <c r="Q497" i="1"/>
  <c r="I498" i="1"/>
  <c r="Q498" i="1"/>
  <c r="Q499" i="1"/>
  <c r="Q501" i="1"/>
  <c r="I132" i="1"/>
  <c r="Q132" i="1"/>
  <c r="Q144" i="1"/>
  <c r="Q127" i="1"/>
  <c r="H129" i="1"/>
  <c r="Q129" i="1"/>
  <c r="H131" i="1"/>
  <c r="Q131" i="1"/>
  <c r="H134" i="1"/>
  <c r="Q134" i="1"/>
  <c r="H135" i="1"/>
  <c r="Q135" i="1"/>
  <c r="Q137" i="1"/>
  <c r="H138" i="1"/>
  <c r="Q138" i="1"/>
  <c r="Q140" i="1"/>
  <c r="Q141" i="1"/>
  <c r="H143" i="1"/>
  <c r="Q143" i="1"/>
  <c r="H145" i="1"/>
  <c r="Q145" i="1"/>
  <c r="H146" i="1"/>
  <c r="Q146" i="1"/>
  <c r="Q147" i="1"/>
  <c r="Q149" i="1"/>
  <c r="H151" i="1"/>
  <c r="Q151" i="1"/>
  <c r="Q152" i="1"/>
  <c r="Q154" i="1"/>
  <c r="Q158" i="1"/>
  <c r="Q163" i="1"/>
  <c r="Q189" i="1"/>
  <c r="Q205" i="1"/>
  <c r="Q206" i="1"/>
  <c r="I233" i="1"/>
  <c r="Q233" i="1"/>
  <c r="I234" i="1"/>
  <c r="Q234" i="1"/>
  <c r="I213" i="1"/>
  <c r="Q213" i="1"/>
  <c r="Q218" i="1"/>
  <c r="Q220" i="1"/>
  <c r="Q359" i="1"/>
  <c r="Q587" i="1"/>
  <c r="I670" i="1"/>
  <c r="Q670" i="1"/>
  <c r="I619" i="1"/>
  <c r="I620" i="1"/>
  <c r="I625" i="1"/>
  <c r="I639" i="1"/>
  <c r="I643" i="1"/>
  <c r="I644" i="1"/>
  <c r="I645" i="1"/>
  <c r="I646" i="1"/>
  <c r="I648" i="1"/>
  <c r="I650" i="1"/>
  <c r="I651" i="1"/>
  <c r="I657" i="1"/>
  <c r="I658" i="1"/>
  <c r="Q612" i="1"/>
  <c r="Q619" i="1"/>
  <c r="Q620" i="1"/>
  <c r="Q625" i="1"/>
  <c r="Q630" i="1"/>
  <c r="Q631" i="1"/>
  <c r="Q633" i="1"/>
  <c r="Q637" i="1"/>
  <c r="Q638" i="1"/>
  <c r="Q639" i="1"/>
  <c r="Q642" i="1"/>
  <c r="Q643" i="1"/>
  <c r="Q644" i="1"/>
  <c r="Q645" i="1"/>
  <c r="Q646" i="1"/>
  <c r="Q647" i="1"/>
  <c r="Q648" i="1"/>
  <c r="Q649" i="1"/>
  <c r="Q650" i="1"/>
  <c r="Q651" i="1"/>
  <c r="Q652" i="1"/>
  <c r="Q655" i="1"/>
  <c r="Q656" i="1"/>
  <c r="Q657" i="1"/>
  <c r="Q658" i="1"/>
  <c r="Q659" i="1"/>
  <c r="Q177" i="1"/>
  <c r="Q186" i="1"/>
  <c r="Q209" i="1"/>
  <c r="Q216" i="1"/>
  <c r="Q225" i="1"/>
  <c r="Q239" i="1"/>
  <c r="Q250" i="1"/>
  <c r="Q278" i="1"/>
  <c r="Q279" i="1"/>
  <c r="Q287" i="1"/>
  <c r="Q296" i="1"/>
  <c r="Q300" i="1"/>
  <c r="Q303" i="1"/>
  <c r="Q305" i="1"/>
  <c r="Q306" i="1"/>
  <c r="Q307" i="1"/>
  <c r="Q308" i="1"/>
  <c r="Q309" i="1"/>
  <c r="Q311" i="1"/>
  <c r="Q314" i="1"/>
  <c r="Q315" i="1"/>
  <c r="Q316" i="1"/>
  <c r="Q322" i="1"/>
  <c r="Q324" i="1"/>
  <c r="Q325" i="1"/>
  <c r="Q326" i="1"/>
  <c r="Q327" i="1"/>
  <c r="Q329" i="1"/>
  <c r="Q330" i="1"/>
  <c r="Q339" i="1"/>
  <c r="Q341" i="1"/>
  <c r="Q342" i="1"/>
  <c r="Q343" i="1"/>
  <c r="Q344" i="1"/>
  <c r="Q353" i="1"/>
  <c r="Q356" i="1"/>
  <c r="Q357" i="1"/>
  <c r="Q362" i="1"/>
  <c r="Q372" i="1"/>
  <c r="Q374" i="1"/>
  <c r="Q375" i="1"/>
  <c r="Q387" i="1"/>
  <c r="Q390" i="1"/>
  <c r="Q396" i="1"/>
  <c r="Q397" i="1"/>
  <c r="Q398" i="1"/>
  <c r="Q401" i="1"/>
  <c r="Q403" i="1"/>
  <c r="Q412" i="1"/>
  <c r="Q413" i="1"/>
  <c r="Q414" i="1"/>
  <c r="Q423" i="1"/>
  <c r="Q424" i="1"/>
  <c r="Q427" i="1"/>
  <c r="Q432" i="1"/>
  <c r="Q435" i="1"/>
  <c r="Q437" i="1"/>
  <c r="Q438" i="1"/>
  <c r="Q439" i="1"/>
  <c r="Q449" i="1"/>
  <c r="Q451" i="1"/>
  <c r="Q452" i="1"/>
  <c r="Q453" i="1"/>
  <c r="Q455" i="1"/>
  <c r="Q458" i="1"/>
  <c r="Q462" i="1"/>
  <c r="Q464" i="1"/>
  <c r="Q465" i="1"/>
  <c r="Q466" i="1"/>
  <c r="Q468" i="1"/>
  <c r="Q469" i="1"/>
  <c r="Q470" i="1"/>
  <c r="Q472" i="1"/>
  <c r="Q476" i="1"/>
  <c r="Q478" i="1"/>
  <c r="Q480" i="1"/>
  <c r="Q483" i="1"/>
  <c r="Q484" i="1"/>
  <c r="Q489" i="1"/>
  <c r="Q490" i="1"/>
  <c r="Q492" i="1"/>
  <c r="Q495" i="1"/>
  <c r="Q504" i="1"/>
  <c r="Q507" i="1"/>
  <c r="Q511" i="1"/>
  <c r="Q514" i="1"/>
  <c r="Q520" i="1"/>
  <c r="Q522" i="1"/>
  <c r="Q524" i="1"/>
  <c r="Q533" i="1"/>
  <c r="Q542" i="1"/>
  <c r="Q543" i="1"/>
  <c r="Q545" i="1"/>
  <c r="Q547" i="1"/>
  <c r="Q549" i="1"/>
  <c r="Q550" i="1"/>
  <c r="Q552" i="1"/>
  <c r="Q553" i="1"/>
  <c r="Q559" i="1"/>
  <c r="Q562" i="1"/>
  <c r="Q564" i="1"/>
  <c r="Q566" i="1"/>
  <c r="Q572" i="1"/>
  <c r="Q575" i="1"/>
  <c r="Q578" i="1"/>
  <c r="Q581" i="1"/>
  <c r="Q582" i="1"/>
  <c r="Q583" i="1"/>
  <c r="Q584" i="1"/>
  <c r="Q585" i="1"/>
  <c r="Q586" i="1"/>
  <c r="Q592" i="1"/>
  <c r="Q596" i="1"/>
  <c r="Q602" i="1"/>
  <c r="Q603" i="1"/>
  <c r="Q607" i="1"/>
  <c r="Q610" i="1"/>
  <c r="Q654" i="1"/>
  <c r="Q156" i="1"/>
  <c r="I156" i="1"/>
  <c r="I177" i="1"/>
  <c r="I209" i="1"/>
  <c r="I225" i="1"/>
  <c r="I250" i="1"/>
  <c r="I278" i="1"/>
  <c r="J279" i="1"/>
  <c r="I296" i="1"/>
  <c r="I300" i="1"/>
  <c r="I303" i="1"/>
  <c r="J305" i="1"/>
  <c r="J308" i="1"/>
  <c r="I309" i="1"/>
  <c r="I311" i="1"/>
  <c r="I322" i="1"/>
  <c r="I324" i="1"/>
  <c r="I329" i="1"/>
  <c r="I330" i="1"/>
  <c r="I342" i="1"/>
  <c r="I344" i="1"/>
  <c r="I356" i="1"/>
  <c r="I357" i="1"/>
  <c r="I362" i="1"/>
  <c r="I374" i="1"/>
  <c r="I375" i="1"/>
  <c r="I390" i="1"/>
  <c r="J396" i="1"/>
  <c r="I398" i="1"/>
  <c r="I401" i="1"/>
  <c r="H412" i="1"/>
  <c r="I414" i="1"/>
  <c r="I424" i="1"/>
  <c r="I427" i="1"/>
  <c r="I432" i="1"/>
  <c r="I437" i="1"/>
  <c r="I452" i="1"/>
  <c r="I464" i="1"/>
  <c r="I465" i="1"/>
  <c r="I466" i="1"/>
  <c r="I476" i="1"/>
  <c r="I478" i="1"/>
  <c r="I480" i="1"/>
  <c r="I492" i="1"/>
  <c r="I495" i="1"/>
  <c r="I504" i="1"/>
  <c r="I511" i="1"/>
  <c r="I533" i="1"/>
  <c r="I552" i="1"/>
  <c r="I553" i="1"/>
  <c r="I559" i="1"/>
  <c r="I562" i="1"/>
  <c r="I572" i="1"/>
  <c r="I575" i="1"/>
  <c r="I578" i="1"/>
  <c r="I582" i="1"/>
  <c r="I585" i="1"/>
  <c r="I592" i="1"/>
  <c r="I596" i="1"/>
  <c r="I603" i="1"/>
  <c r="K654" i="1"/>
  <c r="K787" i="1"/>
  <c r="P790" i="1"/>
  <c r="K790" i="1"/>
  <c r="K782" i="1"/>
  <c r="K784" i="1"/>
  <c r="K783" i="1"/>
  <c r="K12" i="3"/>
  <c r="L12" i="3"/>
  <c r="L13" i="3"/>
  <c r="E12" i="3"/>
  <c r="E13" i="3"/>
  <c r="F13" i="3"/>
  <c r="F12" i="3"/>
  <c r="D13" i="3"/>
  <c r="D12" i="3"/>
  <c r="H502" i="3"/>
  <c r="H498" i="3"/>
  <c r="H494" i="3"/>
  <c r="H490" i="3"/>
  <c r="H486" i="3"/>
  <c r="H482" i="3"/>
  <c r="H478" i="3"/>
  <c r="H474" i="3"/>
  <c r="H470" i="3"/>
  <c r="H466" i="3"/>
  <c r="H462" i="3"/>
  <c r="H458" i="3"/>
  <c r="H454" i="3"/>
  <c r="H450" i="3"/>
  <c r="H446" i="3"/>
  <c r="G434" i="3"/>
  <c r="G418" i="3"/>
  <c r="G402" i="3"/>
  <c r="G386" i="3"/>
  <c r="G370" i="3"/>
  <c r="G354" i="3"/>
  <c r="G338" i="3"/>
  <c r="G322" i="3"/>
  <c r="G306" i="3"/>
  <c r="G290" i="3"/>
  <c r="G278" i="3"/>
  <c r="G270" i="3"/>
  <c r="G262" i="3"/>
  <c r="G254" i="3"/>
  <c r="G246" i="3"/>
  <c r="G238" i="3"/>
  <c r="G230" i="3"/>
  <c r="G222" i="3"/>
  <c r="G214" i="3"/>
  <c r="G206" i="3"/>
  <c r="G198" i="3"/>
  <c r="G190" i="3"/>
  <c r="G182" i="3"/>
  <c r="G174" i="3"/>
  <c r="G166" i="3"/>
  <c r="G158" i="3"/>
  <c r="G150" i="3"/>
  <c r="G142" i="3"/>
  <c r="G134" i="3"/>
  <c r="G126" i="3"/>
  <c r="G118" i="3"/>
  <c r="G110" i="3"/>
  <c r="G102" i="3"/>
  <c r="G94" i="3"/>
  <c r="G86" i="3"/>
  <c r="G78" i="3"/>
  <c r="G70" i="3"/>
  <c r="G62" i="3"/>
  <c r="G54" i="3"/>
  <c r="K453" i="4"/>
  <c r="G478" i="4"/>
  <c r="J478" i="4"/>
  <c r="L457" i="4"/>
  <c r="G494" i="4"/>
  <c r="J494" i="4"/>
  <c r="G481" i="4"/>
  <c r="M481" i="4" s="1"/>
  <c r="O12" i="3"/>
  <c r="M469" i="4"/>
  <c r="K449" i="4"/>
  <c r="G497" i="4"/>
  <c r="J497" i="4" s="1"/>
  <c r="G170" i="4"/>
  <c r="L170" i="4"/>
  <c r="G165" i="4"/>
  <c r="K165" i="4" s="1"/>
  <c r="G162" i="4"/>
  <c r="I162" i="4"/>
  <c r="G157" i="4"/>
  <c r="J157" i="4" s="1"/>
  <c r="G154" i="4"/>
  <c r="L154" i="4"/>
  <c r="G149" i="4"/>
  <c r="L149" i="4" s="1"/>
  <c r="G125" i="4"/>
  <c r="I125" i="4"/>
  <c r="G117" i="4"/>
  <c r="L117" i="4" s="1"/>
  <c r="G109" i="4"/>
  <c r="L109" i="4"/>
  <c r="G37" i="4"/>
  <c r="N37" i="4" s="1"/>
  <c r="G29" i="4"/>
  <c r="N29" i="4"/>
  <c r="G379" i="4"/>
  <c r="K379" i="4"/>
  <c r="G371" i="4"/>
  <c r="L371" i="4"/>
  <c r="G363" i="4"/>
  <c r="L363" i="4"/>
  <c r="G355" i="4"/>
  <c r="L355" i="4" s="1"/>
  <c r="G347" i="4"/>
  <c r="L347" i="4"/>
  <c r="G487" i="4"/>
  <c r="G168" i="4"/>
  <c r="L168" i="4" s="1"/>
  <c r="P168" i="4"/>
  <c r="S168" i="4" s="1"/>
  <c r="T168" i="4" s="1"/>
  <c r="G163" i="4"/>
  <c r="L163" i="4" s="1"/>
  <c r="G160" i="4"/>
  <c r="K160" i="4" s="1"/>
  <c r="G155" i="4"/>
  <c r="L155" i="4" s="1"/>
  <c r="G152" i="4"/>
  <c r="K152" i="4" s="1"/>
  <c r="G144" i="4"/>
  <c r="J144" i="4" s="1"/>
  <c r="G136" i="4"/>
  <c r="L136" i="4" s="1"/>
  <c r="G128" i="4"/>
  <c r="J128" i="4" s="1"/>
  <c r="G120" i="4"/>
  <c r="L120" i="4" s="1"/>
  <c r="G112" i="4"/>
  <c r="L112" i="4" s="1"/>
  <c r="G104" i="4"/>
  <c r="I104" i="4"/>
  <c r="G99" i="4"/>
  <c r="N99" i="4" s="1"/>
  <c r="G96" i="4"/>
  <c r="N96" i="4" s="1"/>
  <c r="G91" i="4"/>
  <c r="L91" i="4" s="1"/>
  <c r="G88" i="4"/>
  <c r="N88" i="4"/>
  <c r="G80" i="4"/>
  <c r="I80" i="4" s="1"/>
  <c r="G75" i="4"/>
  <c r="N75" i="4" s="1"/>
  <c r="G169" i="4"/>
  <c r="L169" i="4" s="1"/>
  <c r="G166" i="4"/>
  <c r="L166" i="4"/>
  <c r="G161" i="4"/>
  <c r="K161" i="4"/>
  <c r="G158" i="4"/>
  <c r="K158" i="4" s="1"/>
  <c r="G153" i="4"/>
  <c r="L153" i="4"/>
  <c r="G150" i="4"/>
  <c r="K150" i="4" s="1"/>
  <c r="G129" i="4"/>
  <c r="L129" i="4"/>
  <c r="G121" i="4"/>
  <c r="L121" i="4"/>
  <c r="G113" i="4"/>
  <c r="L113" i="4"/>
  <c r="G62" i="4"/>
  <c r="I62" i="4" s="1"/>
  <c r="G41" i="4"/>
  <c r="I41" i="4"/>
  <c r="G33" i="4"/>
  <c r="N33" i="4" s="1"/>
  <c r="G25" i="4"/>
  <c r="N25" i="4"/>
  <c r="P25" i="4"/>
  <c r="S25" i="4" s="1"/>
  <c r="T25" i="4" s="1"/>
  <c r="L378" i="4"/>
  <c r="L374" i="4"/>
  <c r="L370" i="4"/>
  <c r="L366" i="4"/>
  <c r="K358" i="4"/>
  <c r="K354" i="4"/>
  <c r="L350" i="4"/>
  <c r="L346" i="4"/>
  <c r="L342" i="4"/>
  <c r="G464" i="4"/>
  <c r="K464" i="4"/>
  <c r="G456" i="4"/>
  <c r="L456" i="4"/>
  <c r="G448" i="4"/>
  <c r="G440" i="4"/>
  <c r="L440" i="4" s="1"/>
  <c r="G432" i="4"/>
  <c r="L432" i="4" s="1"/>
  <c r="G424" i="4"/>
  <c r="K424" i="4" s="1"/>
  <c r="G416" i="4"/>
  <c r="K416" i="4" s="1"/>
  <c r="G408" i="4"/>
  <c r="L408" i="4" s="1"/>
  <c r="G400" i="4"/>
  <c r="K400" i="4" s="1"/>
  <c r="G392" i="4"/>
  <c r="L392" i="4" s="1"/>
  <c r="G384" i="4"/>
  <c r="K384" i="4" s="1"/>
  <c r="G147" i="4"/>
  <c r="L147" i="4"/>
  <c r="G139" i="4"/>
  <c r="N139" i="4"/>
  <c r="G503" i="4"/>
  <c r="N503" i="4" s="1"/>
  <c r="G470" i="4"/>
  <c r="G167" i="4"/>
  <c r="L167" i="4" s="1"/>
  <c r="G164" i="4"/>
  <c r="K164" i="4" s="1"/>
  <c r="G159" i="4"/>
  <c r="K159" i="4"/>
  <c r="G156" i="4"/>
  <c r="L156" i="4" s="1"/>
  <c r="G151" i="4"/>
  <c r="K151" i="4"/>
  <c r="G148" i="4"/>
  <c r="K148" i="4" s="1"/>
  <c r="G140" i="4"/>
  <c r="I140" i="4"/>
  <c r="G132" i="4"/>
  <c r="L132" i="4" s="1"/>
  <c r="G124" i="4"/>
  <c r="L124" i="4" s="1"/>
  <c r="G116" i="4"/>
  <c r="L116" i="4"/>
  <c r="G108" i="4"/>
  <c r="L108" i="4" s="1"/>
  <c r="G103" i="4"/>
  <c r="L103" i="4"/>
  <c r="G100" i="4"/>
  <c r="N100" i="4" s="1"/>
  <c r="G95" i="4"/>
  <c r="L95" i="4"/>
  <c r="G92" i="4"/>
  <c r="L92" i="4" s="1"/>
  <c r="G84" i="4"/>
  <c r="I84" i="4"/>
  <c r="G467" i="4"/>
  <c r="K467" i="4" s="1"/>
  <c r="G459" i="4"/>
  <c r="G451" i="4"/>
  <c r="L451" i="4"/>
  <c r="G443" i="4"/>
  <c r="G435" i="4"/>
  <c r="L435" i="4"/>
  <c r="G427" i="4"/>
  <c r="L427" i="4"/>
  <c r="G419" i="4"/>
  <c r="N419" i="4"/>
  <c r="G411" i="4"/>
  <c r="L411" i="4"/>
  <c r="G403" i="4"/>
  <c r="L403" i="4"/>
  <c r="G395" i="4"/>
  <c r="L395" i="4"/>
  <c r="G387" i="4"/>
  <c r="K387" i="4"/>
  <c r="G695" i="1"/>
  <c r="K695" i="1" s="1"/>
  <c r="G597" i="1"/>
  <c r="I597" i="1" s="1"/>
  <c r="P597" i="1"/>
  <c r="G667" i="1"/>
  <c r="I667" i="1" s="1"/>
  <c r="P667" i="1"/>
  <c r="P785" i="1"/>
  <c r="P22" i="1"/>
  <c r="P24" i="1"/>
  <c r="P30" i="1"/>
  <c r="P32" i="1"/>
  <c r="P37" i="1"/>
  <c r="P38" i="1"/>
  <c r="P40" i="1"/>
  <c r="P44" i="1"/>
  <c r="P48" i="1"/>
  <c r="P51" i="1"/>
  <c r="P52" i="1"/>
  <c r="P58" i="1"/>
  <c r="P60" i="1"/>
  <c r="P62" i="1"/>
  <c r="P63" i="1"/>
  <c r="P64" i="1"/>
  <c r="P66" i="1"/>
  <c r="P68" i="1"/>
  <c r="P70" i="1"/>
  <c r="P74" i="1"/>
  <c r="P79" i="1"/>
  <c r="P83" i="1"/>
  <c r="P85" i="1"/>
  <c r="P86" i="1"/>
  <c r="P88" i="1"/>
  <c r="P90" i="1"/>
  <c r="P92" i="1"/>
  <c r="P93" i="1"/>
  <c r="P96" i="1"/>
  <c r="P97" i="1"/>
  <c r="P99" i="1"/>
  <c r="P100" i="1"/>
  <c r="P101" i="1"/>
  <c r="P102" i="1"/>
  <c r="P104" i="1"/>
  <c r="P105" i="1"/>
  <c r="P110" i="1"/>
  <c r="P111" i="1"/>
  <c r="P112" i="1"/>
  <c r="P113" i="1"/>
  <c r="P114" i="1"/>
  <c r="P119" i="1"/>
  <c r="P120" i="1"/>
  <c r="P121" i="1"/>
  <c r="P123" i="1"/>
  <c r="P136" i="1"/>
  <c r="P577" i="1"/>
  <c r="P622" i="1"/>
  <c r="P662" i="1"/>
  <c r="P666" i="1"/>
  <c r="P694" i="1"/>
  <c r="P714" i="1"/>
  <c r="P721" i="1"/>
  <c r="P726" i="1"/>
  <c r="P734" i="1"/>
  <c r="P203" i="1"/>
  <c r="P207" i="1"/>
  <c r="P214" i="1"/>
  <c r="P221" i="1"/>
  <c r="P240" i="1"/>
  <c r="P252" i="1"/>
  <c r="P253" i="1"/>
  <c r="P256" i="1"/>
  <c r="P257" i="1"/>
  <c r="P272" i="1"/>
  <c r="P275" i="1"/>
  <c r="P282" i="1"/>
  <c r="P283" i="1"/>
  <c r="P285" i="1"/>
  <c r="P286" i="1"/>
  <c r="P290" i="1"/>
  <c r="P292" i="1"/>
  <c r="P293" i="1"/>
  <c r="P312" i="1"/>
  <c r="P447" i="1"/>
  <c r="P594" i="1"/>
  <c r="P634" i="1"/>
  <c r="P664" i="1"/>
  <c r="P705" i="1"/>
  <c r="P718" i="1"/>
  <c r="P724" i="1"/>
  <c r="P730" i="1"/>
  <c r="K470" i="4"/>
  <c r="J487" i="4"/>
  <c r="G806" i="1"/>
  <c r="K806" i="1" s="1"/>
  <c r="P806" i="1"/>
  <c r="P798" i="1"/>
  <c r="P799" i="1"/>
  <c r="K459" i="4"/>
  <c r="I379" i="1"/>
  <c r="L448" i="4"/>
  <c r="I431" i="1"/>
  <c r="L443" i="4"/>
  <c r="M12" i="3"/>
  <c r="G319" i="3"/>
  <c r="H319" i="3"/>
  <c r="H211" i="3"/>
  <c r="G211" i="3"/>
  <c r="N12" i="3"/>
  <c r="N13" i="3"/>
  <c r="H13" i="3"/>
  <c r="H12" i="3"/>
  <c r="G333" i="3"/>
  <c r="H333" i="3"/>
  <c r="I349" i="1"/>
  <c r="J12" i="3"/>
  <c r="H399" i="3"/>
  <c r="G399" i="3"/>
  <c r="G269" i="3"/>
  <c r="H269" i="3"/>
  <c r="G141" i="3"/>
  <c r="H141" i="3"/>
  <c r="G50" i="3"/>
  <c r="H422" i="3"/>
  <c r="G422" i="3"/>
  <c r="F339" i="3"/>
  <c r="G339" i="3" s="1"/>
  <c r="H339" i="3"/>
  <c r="G232" i="3"/>
  <c r="H232" i="3"/>
  <c r="G104" i="3"/>
  <c r="H104" i="3"/>
  <c r="G68" i="3"/>
  <c r="H68" i="3"/>
  <c r="G426" i="4"/>
  <c r="K426" i="4"/>
  <c r="G323" i="4"/>
  <c r="K323" i="4" s="1"/>
  <c r="G283" i="4"/>
  <c r="K283" i="4"/>
  <c r="G193" i="3"/>
  <c r="G181" i="3"/>
  <c r="F435" i="3"/>
  <c r="H435" i="3"/>
  <c r="G414" i="3"/>
  <c r="F387" i="3"/>
  <c r="H387" i="3" s="1"/>
  <c r="F267" i="3"/>
  <c r="H267" i="3" s="1"/>
  <c r="I267" i="3"/>
  <c r="J267" i="3"/>
  <c r="G244" i="3"/>
  <c r="G226" i="3"/>
  <c r="F139" i="3"/>
  <c r="H139" i="3"/>
  <c r="G116" i="3"/>
  <c r="G98" i="3"/>
  <c r="F33" i="3"/>
  <c r="H33" i="3" s="1"/>
  <c r="G338" i="4"/>
  <c r="K338" i="4"/>
  <c r="G77" i="3"/>
  <c r="H77" i="3"/>
  <c r="F393" i="3"/>
  <c r="H393" i="3"/>
  <c r="F345" i="3"/>
  <c r="H345" i="3" s="1"/>
  <c r="G291" i="3"/>
  <c r="I291" i="3"/>
  <c r="J291" i="3" s="1"/>
  <c r="F249" i="3"/>
  <c r="H249" i="3"/>
  <c r="H200" i="3"/>
  <c r="G200" i="3"/>
  <c r="F121" i="3"/>
  <c r="H121" i="3" s="1"/>
  <c r="G121" i="3"/>
  <c r="H72" i="3"/>
  <c r="G72" i="3"/>
  <c r="F40" i="3"/>
  <c r="H40" i="3" s="1"/>
  <c r="G299" i="4"/>
  <c r="K299" i="4" s="1"/>
  <c r="G110" i="4"/>
  <c r="L110" i="4" s="1"/>
  <c r="G105" i="4"/>
  <c r="L105" i="4" s="1"/>
  <c r="G72" i="4"/>
  <c r="J72" i="4"/>
  <c r="P55" i="4"/>
  <c r="G55" i="4"/>
  <c r="J55" i="4"/>
  <c r="G49" i="4"/>
  <c r="J49" i="4"/>
  <c r="P49" i="4"/>
  <c r="G43" i="4"/>
  <c r="J43" i="4"/>
  <c r="H123" i="3"/>
  <c r="G157" i="3"/>
  <c r="G419" i="3"/>
  <c r="I419" i="3"/>
  <c r="J419" i="3"/>
  <c r="H358" i="3"/>
  <c r="G358" i="3"/>
  <c r="H310" i="3"/>
  <c r="G310" i="3"/>
  <c r="G272" i="3"/>
  <c r="F272" i="3"/>
  <c r="H272" i="3"/>
  <c r="G242" i="3"/>
  <c r="H242" i="3"/>
  <c r="F235" i="3"/>
  <c r="H235" i="3"/>
  <c r="G212" i="3"/>
  <c r="G194" i="3"/>
  <c r="F144" i="3"/>
  <c r="G144" i="3" s="1"/>
  <c r="H144" i="3"/>
  <c r="G114" i="3"/>
  <c r="H114" i="3"/>
  <c r="F107" i="3"/>
  <c r="H107" i="3" s="1"/>
  <c r="G84" i="3"/>
  <c r="G66" i="3"/>
  <c r="F46" i="3"/>
  <c r="H46" i="3" s="1"/>
  <c r="G442" i="4"/>
  <c r="K442" i="4" s="1"/>
  <c r="G386" i="4"/>
  <c r="K386" i="4" s="1"/>
  <c r="G235" i="4"/>
  <c r="L235" i="4" s="1"/>
  <c r="G114" i="4"/>
  <c r="L114" i="4" s="1"/>
  <c r="I361" i="3"/>
  <c r="J361" i="3" s="1"/>
  <c r="I345" i="3"/>
  <c r="J345" i="3" s="1"/>
  <c r="I313" i="3"/>
  <c r="J313" i="3"/>
  <c r="I281" i="3"/>
  <c r="J281" i="3" s="1"/>
  <c r="I249" i="3"/>
  <c r="J249" i="3" s="1"/>
  <c r="I153" i="3"/>
  <c r="J153" i="3" s="1"/>
  <c r="I121" i="3"/>
  <c r="J121" i="3"/>
  <c r="H357" i="3"/>
  <c r="G361" i="3"/>
  <c r="H275" i="3"/>
  <c r="G275" i="3"/>
  <c r="H147" i="3"/>
  <c r="G147" i="3"/>
  <c r="F503" i="3"/>
  <c r="H503" i="3"/>
  <c r="G503" i="3"/>
  <c r="I495" i="3"/>
  <c r="J495" i="3"/>
  <c r="F495" i="3"/>
  <c r="G495" i="3" s="1"/>
  <c r="H495" i="3"/>
  <c r="I487" i="3"/>
  <c r="J487" i="3"/>
  <c r="F487" i="3"/>
  <c r="H487" i="3" s="1"/>
  <c r="F479" i="3"/>
  <c r="G479" i="3" s="1"/>
  <c r="H479" i="3"/>
  <c r="I471" i="3"/>
  <c r="J471" i="3"/>
  <c r="F471" i="3"/>
  <c r="H471" i="3" s="1"/>
  <c r="F463" i="3"/>
  <c r="H463" i="3"/>
  <c r="F455" i="3"/>
  <c r="H455" i="3"/>
  <c r="F447" i="3"/>
  <c r="H447" i="3"/>
  <c r="G398" i="3"/>
  <c r="G350" i="3"/>
  <c r="F329" i="3"/>
  <c r="H329" i="3"/>
  <c r="F297" i="3"/>
  <c r="H297" i="3"/>
  <c r="G271" i="3"/>
  <c r="G217" i="3"/>
  <c r="G168" i="3"/>
  <c r="H168" i="3"/>
  <c r="G132" i="3"/>
  <c r="H132" i="3"/>
  <c r="G89" i="3"/>
  <c r="J145" i="4"/>
  <c r="G135" i="3"/>
  <c r="F425" i="3"/>
  <c r="H425" i="3"/>
  <c r="F377" i="3"/>
  <c r="H377" i="3" s="1"/>
  <c r="F203" i="3"/>
  <c r="H203" i="3" s="1"/>
  <c r="I203" i="3"/>
  <c r="J203" i="3" s="1"/>
  <c r="F75" i="3"/>
  <c r="H75" i="3"/>
  <c r="G75" i="3"/>
  <c r="I75" i="3"/>
  <c r="P414" i="4"/>
  <c r="S414" i="4" s="1"/>
  <c r="T414" i="4" s="1"/>
  <c r="G414" i="4"/>
  <c r="K414" i="4"/>
  <c r="G291" i="4"/>
  <c r="N291" i="4"/>
  <c r="H251" i="3"/>
  <c r="G323" i="3"/>
  <c r="F281" i="3"/>
  <c r="G281" i="3" s="1"/>
  <c r="H281" i="3"/>
  <c r="G205" i="3"/>
  <c r="H205" i="3"/>
  <c r="G175" i="3"/>
  <c r="G164" i="3"/>
  <c r="H83" i="3"/>
  <c r="G83" i="3"/>
  <c r="H438" i="3"/>
  <c r="G438" i="3"/>
  <c r="F403" i="3"/>
  <c r="G376" i="3"/>
  <c r="F355" i="3"/>
  <c r="H355" i="3" s="1"/>
  <c r="I355" i="3"/>
  <c r="J355" i="3" s="1"/>
  <c r="F307" i="3"/>
  <c r="H307" i="3"/>
  <c r="H264" i="3"/>
  <c r="G264" i="3"/>
  <c r="F185" i="3"/>
  <c r="H185" i="3"/>
  <c r="H136" i="3"/>
  <c r="G136" i="3"/>
  <c r="F57" i="3"/>
  <c r="H57" i="3"/>
  <c r="G356" i="4"/>
  <c r="K356" i="4"/>
  <c r="G227" i="4"/>
  <c r="L227" i="4" s="1"/>
  <c r="G214" i="4"/>
  <c r="N214" i="4"/>
  <c r="G328" i="3"/>
  <c r="G285" i="3"/>
  <c r="F153" i="3"/>
  <c r="H153" i="3" s="1"/>
  <c r="G12" i="3"/>
  <c r="G13" i="3"/>
  <c r="G430" i="3"/>
  <c r="G409" i="3"/>
  <c r="G382" i="3"/>
  <c r="G326" i="3"/>
  <c r="H326" i="3"/>
  <c r="H294" i="3"/>
  <c r="G294" i="3"/>
  <c r="G276" i="3"/>
  <c r="G258" i="3"/>
  <c r="F208" i="3"/>
  <c r="H208" i="3" s="1"/>
  <c r="G178" i="3"/>
  <c r="H178" i="3"/>
  <c r="F171" i="3"/>
  <c r="H171" i="3"/>
  <c r="G148" i="3"/>
  <c r="G130" i="3"/>
  <c r="F80" i="3"/>
  <c r="H80" i="3" s="1"/>
  <c r="P389" i="4"/>
  <c r="G389" i="4"/>
  <c r="G424" i="3"/>
  <c r="F344" i="3"/>
  <c r="H344" i="3"/>
  <c r="G296" i="3"/>
  <c r="F271" i="3"/>
  <c r="H271" i="3" s="1"/>
  <c r="F253" i="3"/>
  <c r="H253" i="3" s="1"/>
  <c r="F207" i="3"/>
  <c r="H207" i="3"/>
  <c r="F189" i="3"/>
  <c r="H189" i="3" s="1"/>
  <c r="F143" i="3"/>
  <c r="H143" i="3" s="1"/>
  <c r="F125" i="3"/>
  <c r="H125" i="3" s="1"/>
  <c r="F79" i="3"/>
  <c r="H79" i="3"/>
  <c r="F61" i="3"/>
  <c r="H61" i="3" s="1"/>
  <c r="G243" i="4"/>
  <c r="L243" i="4"/>
  <c r="P243" i="4"/>
  <c r="S243" i="4" s="1"/>
  <c r="T243" i="4" s="1"/>
  <c r="G195" i="4"/>
  <c r="L195" i="4"/>
  <c r="G39" i="4"/>
  <c r="J39" i="4"/>
  <c r="G471" i="4"/>
  <c r="G452" i="4"/>
  <c r="G204" i="4"/>
  <c r="L204" i="4"/>
  <c r="G381" i="4"/>
  <c r="K381" i="4"/>
  <c r="P381" i="4"/>
  <c r="S381" i="4" s="1"/>
  <c r="T381" i="4" s="1"/>
  <c r="G175" i="4"/>
  <c r="L175" i="4"/>
  <c r="G82" i="4"/>
  <c r="N82" i="4" s="1"/>
  <c r="G360" i="3"/>
  <c r="G275" i="4"/>
  <c r="N275" i="4" s="1"/>
  <c r="P275" i="4"/>
  <c r="S275" i="4" s="1"/>
  <c r="T275" i="4" s="1"/>
  <c r="G230" i="4"/>
  <c r="N230" i="4" s="1"/>
  <c r="G183" i="4"/>
  <c r="L183" i="4"/>
  <c r="P183" i="4"/>
  <c r="S183" i="4" s="1"/>
  <c r="T183" i="4" s="1"/>
  <c r="G76" i="4"/>
  <c r="N76" i="4" s="1"/>
  <c r="G440" i="3"/>
  <c r="G312" i="3"/>
  <c r="G343" i="4"/>
  <c r="L343" i="4"/>
  <c r="G307" i="4"/>
  <c r="L307" i="4"/>
  <c r="G259" i="4"/>
  <c r="K259" i="4" s="1"/>
  <c r="P259" i="4"/>
  <c r="S259" i="4" s="1"/>
  <c r="T259" i="4" s="1"/>
  <c r="G219" i="4"/>
  <c r="G191" i="4"/>
  <c r="K191" i="4" s="1"/>
  <c r="P143" i="4"/>
  <c r="S143" i="4" s="1"/>
  <c r="T143" i="4" s="1"/>
  <c r="G143" i="4"/>
  <c r="K143" i="4" s="1"/>
  <c r="G392" i="3"/>
  <c r="G461" i="4"/>
  <c r="G455" i="4"/>
  <c r="K455" i="4" s="1"/>
  <c r="G196" i="4"/>
  <c r="L196" i="4" s="1"/>
  <c r="G133" i="4"/>
  <c r="K133" i="4"/>
  <c r="G86" i="4"/>
  <c r="N86" i="4"/>
  <c r="G397" i="4"/>
  <c r="L397" i="4"/>
  <c r="P252" i="4"/>
  <c r="S252" i="4" s="1"/>
  <c r="T252" i="4" s="1"/>
  <c r="G252" i="4"/>
  <c r="L252" i="4"/>
  <c r="G211" i="4"/>
  <c r="L211" i="4"/>
  <c r="P211" i="4"/>
  <c r="S211" i="4" s="1"/>
  <c r="T211" i="4" s="1"/>
  <c r="G102" i="4"/>
  <c r="N102" i="4"/>
  <c r="G193" i="4"/>
  <c r="N193" i="4" s="1"/>
  <c r="G177" i="4"/>
  <c r="I177" i="4" s="1"/>
  <c r="P503" i="4"/>
  <c r="S503" i="4" s="1"/>
  <c r="T503" i="4" s="1"/>
  <c r="G315" i="4"/>
  <c r="L315" i="4"/>
  <c r="G251" i="4"/>
  <c r="L251" i="4"/>
  <c r="P251" i="4"/>
  <c r="S251" i="4" s="1"/>
  <c r="T251" i="4" s="1"/>
  <c r="G498" i="4"/>
  <c r="J498" i="4" s="1"/>
  <c r="P498" i="4"/>
  <c r="S498" i="4" s="1"/>
  <c r="T498" i="4" s="1"/>
  <c r="G174" i="4"/>
  <c r="K174" i="4" s="1"/>
  <c r="G118" i="4"/>
  <c r="L118" i="4" s="1"/>
  <c r="P118" i="4"/>
  <c r="S118" i="4" s="1"/>
  <c r="T118" i="4" s="1"/>
  <c r="G510" i="4"/>
  <c r="N510" i="4" s="1"/>
  <c r="G331" i="4"/>
  <c r="L331" i="4"/>
  <c r="G267" i="4"/>
  <c r="K267" i="4" s="1"/>
  <c r="G203" i="4"/>
  <c r="L203" i="4"/>
  <c r="G98" i="4"/>
  <c r="N98" i="4" s="1"/>
  <c r="P98" i="4"/>
  <c r="S98" i="4" s="1"/>
  <c r="T98" i="4" s="1"/>
  <c r="P451" i="4"/>
  <c r="S451" i="4" s="1"/>
  <c r="T451" i="4" s="1"/>
  <c r="P393" i="4"/>
  <c r="S393" i="4" s="1"/>
  <c r="T393" i="4" s="1"/>
  <c r="G122" i="4"/>
  <c r="P22" i="4"/>
  <c r="S22" i="4" s="1"/>
  <c r="T22" i="4" s="1"/>
  <c r="P453" i="4"/>
  <c r="S453" i="4" s="1"/>
  <c r="T453" i="4" s="1"/>
  <c r="P411" i="4"/>
  <c r="S411" i="4" s="1"/>
  <c r="T411" i="4" s="1"/>
  <c r="P387" i="4"/>
  <c r="S387" i="4" s="1"/>
  <c r="T387" i="4" s="1"/>
  <c r="P303" i="4"/>
  <c r="S303" i="4" s="1"/>
  <c r="T303" i="4" s="1"/>
  <c r="P279" i="4"/>
  <c r="S279" i="4" s="1"/>
  <c r="T279" i="4" s="1"/>
  <c r="P247" i="4"/>
  <c r="S247" i="4" s="1"/>
  <c r="T247" i="4" s="1"/>
  <c r="P231" i="4"/>
  <c r="S231" i="4" s="1"/>
  <c r="T231" i="4" s="1"/>
  <c r="G713" i="1"/>
  <c r="I713" i="1" s="1"/>
  <c r="P713" i="1"/>
  <c r="G720" i="1"/>
  <c r="I720" i="1" s="1"/>
  <c r="P720" i="1"/>
  <c r="P148" i="1"/>
  <c r="G148" i="1"/>
  <c r="I148" i="1" s="1"/>
  <c r="G593" i="1"/>
  <c r="K593" i="1" s="1"/>
  <c r="P593" i="1"/>
  <c r="G761" i="1"/>
  <c r="K761" i="1" s="1"/>
  <c r="P761" i="1"/>
  <c r="G673" i="1"/>
  <c r="K673" i="1" s="1"/>
  <c r="P673" i="1"/>
  <c r="P635" i="1"/>
  <c r="P576" i="1"/>
  <c r="G576" i="1"/>
  <c r="I576" i="1" s="1"/>
  <c r="P676" i="1"/>
  <c r="G676" i="1"/>
  <c r="I676" i="1" s="1"/>
  <c r="P795" i="1"/>
  <c r="P728" i="1"/>
  <c r="P702" i="1"/>
  <c r="P796" i="1"/>
  <c r="P783" i="1"/>
  <c r="P784" i="1"/>
  <c r="P789" i="1"/>
  <c r="P797" i="1"/>
  <c r="P792" i="1"/>
  <c r="G185" i="3"/>
  <c r="G203" i="3"/>
  <c r="G143" i="3"/>
  <c r="G329" i="3"/>
  <c r="G463" i="3"/>
  <c r="G107" i="3"/>
  <c r="G235" i="3"/>
  <c r="G344" i="3"/>
  <c r="G435" i="3"/>
  <c r="K452" i="4"/>
  <c r="G153" i="3"/>
  <c r="K471" i="4"/>
  <c r="G189" i="3"/>
  <c r="G80" i="3"/>
  <c r="G208" i="3"/>
  <c r="G377" i="3"/>
  <c r="G61" i="3"/>
  <c r="G207" i="3"/>
  <c r="G57" i="3"/>
  <c r="G307" i="3"/>
  <c r="J75" i="3"/>
  <c r="G425" i="3"/>
  <c r="G253" i="3"/>
  <c r="G447" i="3"/>
  <c r="G46" i="3"/>
  <c r="G393" i="3"/>
  <c r="K461" i="4"/>
  <c r="G125" i="3"/>
  <c r="L122" i="4"/>
  <c r="G171" i="3"/>
  <c r="G297" i="3"/>
  <c r="G455" i="3"/>
  <c r="G249" i="3"/>
  <c r="G139" i="3"/>
  <c r="G387" i="3"/>
  <c r="G79" i="3"/>
  <c r="E18" i="3"/>
  <c r="D18" i="3"/>
  <c r="G820" i="1" l="1"/>
  <c r="K820" i="1" s="1"/>
  <c r="P820" i="1"/>
  <c r="G819" i="1"/>
  <c r="K819" i="1" s="1"/>
  <c r="P819" i="1"/>
  <c r="F29" i="3"/>
  <c r="G29" i="3" s="1"/>
  <c r="H30" i="3"/>
  <c r="F21" i="3"/>
  <c r="P117" i="4"/>
  <c r="S117" i="4" s="1"/>
  <c r="T117" i="4" s="1"/>
  <c r="G818" i="1"/>
  <c r="K818" i="1" s="1"/>
  <c r="P818" i="1"/>
  <c r="G817" i="1"/>
  <c r="K817" i="1" s="1"/>
  <c r="P817" i="1"/>
  <c r="G816" i="1"/>
  <c r="K816" i="1" s="1"/>
  <c r="P816" i="1"/>
  <c r="X18" i="1"/>
  <c r="G451" i="1"/>
  <c r="I451" i="1" s="1"/>
  <c r="P451" i="1"/>
  <c r="T451" i="1" s="1"/>
  <c r="U451" i="1" s="1"/>
  <c r="P802" i="1"/>
  <c r="P260" i="1"/>
  <c r="P55" i="1"/>
  <c r="P579" i="1"/>
  <c r="T579" i="1" s="1"/>
  <c r="U579" i="1" s="1"/>
  <c r="T268" i="1"/>
  <c r="U268" i="1" s="1"/>
  <c r="P518" i="1"/>
  <c r="T518" i="1" s="1"/>
  <c r="U518" i="1" s="1"/>
  <c r="E532" i="5"/>
  <c r="E585" i="5"/>
  <c r="E207" i="5"/>
  <c r="E271" i="5"/>
  <c r="E286" i="5"/>
  <c r="E311" i="5"/>
  <c r="E375" i="5"/>
  <c r="E390" i="5"/>
  <c r="E395" i="5"/>
  <c r="E403" i="5"/>
  <c r="E727" i="5"/>
  <c r="P117" i="1"/>
  <c r="P657" i="1"/>
  <c r="T657" i="1" s="1"/>
  <c r="U657" i="1" s="1"/>
  <c r="P196" i="1"/>
  <c r="E516" i="5"/>
  <c r="E80" i="5"/>
  <c r="E637" i="5"/>
  <c r="E98" i="5"/>
  <c r="E117" i="5"/>
  <c r="E136" i="5"/>
  <c r="E150" i="5"/>
  <c r="E233" i="5"/>
  <c r="E256" i="5"/>
  <c r="E340" i="5"/>
  <c r="E61" i="5"/>
  <c r="E675" i="5"/>
  <c r="G244" i="1"/>
  <c r="I244" i="1" s="1"/>
  <c r="P29" i="1"/>
  <c r="P665" i="1"/>
  <c r="E506" i="5"/>
  <c r="E629" i="5"/>
  <c r="E645" i="5"/>
  <c r="E284" i="5"/>
  <c r="E661" i="5"/>
  <c r="P47" i="1"/>
  <c r="G289" i="1"/>
  <c r="I289" i="1" s="1"/>
  <c r="G440" i="1"/>
  <c r="I440" i="1" s="1"/>
  <c r="P469" i="1"/>
  <c r="T469" i="1" s="1"/>
  <c r="U469" i="1" s="1"/>
  <c r="E565" i="5"/>
  <c r="E30" i="5"/>
  <c r="E133" i="5"/>
  <c r="E180" i="5"/>
  <c r="E313" i="5"/>
  <c r="P294" i="1"/>
  <c r="P280" i="1"/>
  <c r="E524" i="5"/>
  <c r="E202" i="5"/>
  <c r="E250" i="5"/>
  <c r="E370" i="5"/>
  <c r="E411" i="5"/>
  <c r="E429" i="5"/>
  <c r="E683" i="5"/>
  <c r="E690" i="5"/>
  <c r="E481" i="5"/>
  <c r="E487" i="5"/>
  <c r="F5" i="1"/>
  <c r="G34" i="3"/>
  <c r="H34" i="3"/>
  <c r="I34" i="3"/>
  <c r="J34" i="3" s="1"/>
  <c r="G33" i="3"/>
  <c r="F42" i="3"/>
  <c r="H22" i="3"/>
  <c r="I26" i="3"/>
  <c r="J26" i="3" s="1"/>
  <c r="P346" i="4"/>
  <c r="S346" i="4" s="1"/>
  <c r="T346" i="4" s="1"/>
  <c r="H25" i="3"/>
  <c r="F51" i="3"/>
  <c r="H51" i="3" s="1"/>
  <c r="I51" i="3"/>
  <c r="J51" i="3" s="1"/>
  <c r="P725" i="1"/>
  <c r="P355" i="4"/>
  <c r="S355" i="4" s="1"/>
  <c r="T355" i="4" s="1"/>
  <c r="P133" i="4"/>
  <c r="S133" i="4" s="1"/>
  <c r="T133" i="4" s="1"/>
  <c r="P235" i="4"/>
  <c r="S235" i="4" s="1"/>
  <c r="T235" i="4" s="1"/>
  <c r="G39" i="3"/>
  <c r="P120" i="4"/>
  <c r="S120" i="4" s="1"/>
  <c r="T120" i="4" s="1"/>
  <c r="F31" i="3"/>
  <c r="P239" i="4"/>
  <c r="S239" i="4" s="1"/>
  <c r="T239" i="4" s="1"/>
  <c r="P287" i="4"/>
  <c r="S287" i="4" s="1"/>
  <c r="T287" i="4" s="1"/>
  <c r="P395" i="4"/>
  <c r="S395" i="4" s="1"/>
  <c r="T395" i="4" s="1"/>
  <c r="P458" i="4"/>
  <c r="S458" i="4" s="1"/>
  <c r="T458" i="4" s="1"/>
  <c r="P433" i="4"/>
  <c r="S433" i="4" s="1"/>
  <c r="T433" i="4" s="1"/>
  <c r="P23" i="4"/>
  <c r="S23" i="4" s="1"/>
  <c r="T23" i="4" s="1"/>
  <c r="P76" i="4"/>
  <c r="S76" i="4" s="1"/>
  <c r="T76" i="4" s="1"/>
  <c r="P471" i="4"/>
  <c r="S471" i="4" s="1"/>
  <c r="T471" i="4" s="1"/>
  <c r="P356" i="4"/>
  <c r="S356" i="4" s="1"/>
  <c r="T356" i="4" s="1"/>
  <c r="P72" i="4"/>
  <c r="P295" i="4"/>
  <c r="S295" i="4" s="1"/>
  <c r="T295" i="4" s="1"/>
  <c r="P403" i="4"/>
  <c r="S403" i="4" s="1"/>
  <c r="T403" i="4" s="1"/>
  <c r="P468" i="4"/>
  <c r="S468" i="4" s="1"/>
  <c r="T468" i="4" s="1"/>
  <c r="P385" i="4"/>
  <c r="S385" i="4" s="1"/>
  <c r="T385" i="4" s="1"/>
  <c r="P446" i="4"/>
  <c r="S446" i="4" s="1"/>
  <c r="T446" i="4" s="1"/>
  <c r="P203" i="4"/>
  <c r="S203" i="4" s="1"/>
  <c r="T203" i="4" s="1"/>
  <c r="P85" i="4"/>
  <c r="S85" i="4" s="1"/>
  <c r="T85" i="4" s="1"/>
  <c r="P102" i="4"/>
  <c r="S102" i="4" s="1"/>
  <c r="T102" i="4" s="1"/>
  <c r="P307" i="4"/>
  <c r="S307" i="4" s="1"/>
  <c r="T307" i="4" s="1"/>
  <c r="S389" i="4"/>
  <c r="T389" i="4" s="1"/>
  <c r="G23" i="3"/>
  <c r="H29" i="3"/>
  <c r="I39" i="3"/>
  <c r="J39" i="3" s="1"/>
  <c r="P199" i="4"/>
  <c r="S199" i="4" s="1"/>
  <c r="T199" i="4" s="1"/>
  <c r="P255" i="4"/>
  <c r="S255" i="4" s="1"/>
  <c r="T255" i="4" s="1"/>
  <c r="P311" i="4"/>
  <c r="S311" i="4" s="1"/>
  <c r="T311" i="4" s="1"/>
  <c r="P419" i="4"/>
  <c r="S419" i="4" s="1"/>
  <c r="T419" i="4" s="1"/>
  <c r="P401" i="4"/>
  <c r="S401" i="4" s="1"/>
  <c r="T401" i="4" s="1"/>
  <c r="P456" i="4"/>
  <c r="S456" i="4" s="1"/>
  <c r="T456" i="4" s="1"/>
  <c r="P177" i="4"/>
  <c r="S177" i="4" s="1"/>
  <c r="T177" i="4" s="1"/>
  <c r="P397" i="4"/>
  <c r="S397" i="4" s="1"/>
  <c r="T397" i="4" s="1"/>
  <c r="P191" i="4"/>
  <c r="S191" i="4" s="1"/>
  <c r="T191" i="4" s="1"/>
  <c r="P82" i="4"/>
  <c r="S82" i="4" s="1"/>
  <c r="T82" i="4" s="1"/>
  <c r="P39" i="4"/>
  <c r="S39" i="4" s="1"/>
  <c r="T39" i="4" s="1"/>
  <c r="P214" i="4"/>
  <c r="S214" i="4" s="1"/>
  <c r="T214" i="4" s="1"/>
  <c r="P442" i="4"/>
  <c r="S442" i="4" s="1"/>
  <c r="T442" i="4" s="1"/>
  <c r="P64" i="4"/>
  <c r="S64" i="4" s="1"/>
  <c r="T64" i="4" s="1"/>
  <c r="P420" i="4"/>
  <c r="S420" i="4" s="1"/>
  <c r="T420" i="4" s="1"/>
  <c r="P510" i="4"/>
  <c r="S510" i="4" s="1"/>
  <c r="T510" i="4" s="1"/>
  <c r="P207" i="4"/>
  <c r="S207" i="4" s="1"/>
  <c r="T207" i="4" s="1"/>
  <c r="P319" i="4"/>
  <c r="S319" i="4" s="1"/>
  <c r="T319" i="4" s="1"/>
  <c r="P427" i="4"/>
  <c r="S427" i="4" s="1"/>
  <c r="T427" i="4" s="1"/>
  <c r="P470" i="4"/>
  <c r="S470" i="4" s="1"/>
  <c r="T470" i="4" s="1"/>
  <c r="P409" i="4"/>
  <c r="S409" i="4" s="1"/>
  <c r="T409" i="4" s="1"/>
  <c r="P466" i="4"/>
  <c r="S466" i="4" s="1"/>
  <c r="T466" i="4" s="1"/>
  <c r="P267" i="4"/>
  <c r="S267" i="4" s="1"/>
  <c r="T267" i="4" s="1"/>
  <c r="P174" i="4"/>
  <c r="S174" i="4" s="1"/>
  <c r="T174" i="4" s="1"/>
  <c r="P423" i="4"/>
  <c r="S423" i="4" s="1"/>
  <c r="T423" i="4" s="1"/>
  <c r="P196" i="4"/>
  <c r="S196" i="4" s="1"/>
  <c r="T196" i="4" s="1"/>
  <c r="P175" i="4"/>
  <c r="S175" i="4" s="1"/>
  <c r="T175" i="4" s="1"/>
  <c r="P195" i="4"/>
  <c r="S195" i="4" s="1"/>
  <c r="T195" i="4" s="1"/>
  <c r="I23" i="3"/>
  <c r="J23" i="3" s="1"/>
  <c r="P74" i="4"/>
  <c r="P215" i="4"/>
  <c r="S215" i="4" s="1"/>
  <c r="T215" i="4" s="1"/>
  <c r="P263" i="4"/>
  <c r="S263" i="4" s="1"/>
  <c r="T263" i="4" s="1"/>
  <c r="P327" i="4"/>
  <c r="S327" i="4" s="1"/>
  <c r="T327" i="4" s="1"/>
  <c r="P435" i="4"/>
  <c r="S435" i="4" s="1"/>
  <c r="T435" i="4" s="1"/>
  <c r="P417" i="4"/>
  <c r="S417" i="4" s="1"/>
  <c r="T417" i="4" s="1"/>
  <c r="P38" i="4"/>
  <c r="S38" i="4" s="1"/>
  <c r="T38" i="4" s="1"/>
  <c r="P315" i="4"/>
  <c r="S315" i="4" s="1"/>
  <c r="T315" i="4" s="1"/>
  <c r="P193" i="4"/>
  <c r="S193" i="4" s="1"/>
  <c r="T193" i="4" s="1"/>
  <c r="P86" i="4"/>
  <c r="S86" i="4" s="1"/>
  <c r="T86" i="4" s="1"/>
  <c r="P455" i="4"/>
  <c r="S455" i="4" s="1"/>
  <c r="T455" i="4" s="1"/>
  <c r="P219" i="4"/>
  <c r="P230" i="4"/>
  <c r="S230" i="4" s="1"/>
  <c r="T230" i="4" s="1"/>
  <c r="P204" i="4"/>
  <c r="S204" i="4" s="1"/>
  <c r="T204" i="4" s="1"/>
  <c r="P291" i="4"/>
  <c r="S291" i="4" s="1"/>
  <c r="T291" i="4" s="1"/>
  <c r="P110" i="4"/>
  <c r="S110" i="4" s="1"/>
  <c r="T110" i="4" s="1"/>
  <c r="P323" i="4"/>
  <c r="S323" i="4" s="1"/>
  <c r="T323" i="4" s="1"/>
  <c r="P32" i="4"/>
  <c r="S32" i="4" s="1"/>
  <c r="T32" i="4" s="1"/>
  <c r="P62" i="4"/>
  <c r="S62" i="4" s="1"/>
  <c r="T62" i="4" s="1"/>
  <c r="P152" i="4"/>
  <c r="S152" i="4" s="1"/>
  <c r="T152" i="4" s="1"/>
  <c r="D16" i="4"/>
  <c r="D19" i="4" s="1"/>
  <c r="P46" i="4"/>
  <c r="P340" i="4"/>
  <c r="S340" i="4" s="1"/>
  <c r="T340" i="4" s="1"/>
  <c r="P223" i="4"/>
  <c r="S223" i="4" s="1"/>
  <c r="T223" i="4" s="1"/>
  <c r="P271" i="4"/>
  <c r="S271" i="4" s="1"/>
  <c r="T271" i="4" s="1"/>
  <c r="P371" i="4"/>
  <c r="S371" i="4" s="1"/>
  <c r="T371" i="4" s="1"/>
  <c r="P440" i="4"/>
  <c r="S440" i="4" s="1"/>
  <c r="T440" i="4" s="1"/>
  <c r="P339" i="4"/>
  <c r="S339" i="4" s="1"/>
  <c r="T339" i="4" s="1"/>
  <c r="P425" i="4"/>
  <c r="S425" i="4" s="1"/>
  <c r="T425" i="4" s="1"/>
  <c r="P137" i="4"/>
  <c r="S137" i="4" s="1"/>
  <c r="T137" i="4" s="1"/>
  <c r="P331" i="4"/>
  <c r="S331" i="4" s="1"/>
  <c r="T331" i="4" s="1"/>
  <c r="P31" i="4"/>
  <c r="S31" i="4" s="1"/>
  <c r="T31" i="4" s="1"/>
  <c r="P227" i="4"/>
  <c r="S227" i="4" s="1"/>
  <c r="T227" i="4" s="1"/>
  <c r="P299" i="4"/>
  <c r="S299" i="4" s="1"/>
  <c r="T299" i="4" s="1"/>
  <c r="P184" i="4"/>
  <c r="S184" i="4" s="1"/>
  <c r="T184" i="4" s="1"/>
  <c r="P511" i="4"/>
  <c r="S511" i="4" s="1"/>
  <c r="T511" i="4" s="1"/>
  <c r="P35" i="4"/>
  <c r="S35" i="4" s="1"/>
  <c r="T35" i="4" s="1"/>
  <c r="I52" i="3"/>
  <c r="J52" i="3" s="1"/>
  <c r="P233" i="4"/>
  <c r="S233" i="4" s="1"/>
  <c r="T233" i="4" s="1"/>
  <c r="G815" i="1"/>
  <c r="K815" i="1" s="1"/>
  <c r="P815" i="1"/>
  <c r="G48" i="3"/>
  <c r="H48" i="3"/>
  <c r="G43" i="3"/>
  <c r="H43" i="3"/>
  <c r="I36" i="3"/>
  <c r="J36" i="3" s="1"/>
  <c r="G28" i="3"/>
  <c r="F27" i="3"/>
  <c r="H27" i="3" s="1"/>
  <c r="H47" i="3"/>
  <c r="I35" i="3"/>
  <c r="J35" i="3" s="1"/>
  <c r="F44" i="3"/>
  <c r="H44" i="3" s="1"/>
  <c r="P185" i="4"/>
  <c r="S185" i="4" s="1"/>
  <c r="T185" i="4" s="1"/>
  <c r="P228" i="4"/>
  <c r="G35" i="3"/>
  <c r="I44" i="3"/>
  <c r="J44" i="3" s="1"/>
  <c r="P90" i="4"/>
  <c r="S90" i="4" s="1"/>
  <c r="T90" i="4" s="1"/>
  <c r="P415" i="4"/>
  <c r="S415" i="4" s="1"/>
  <c r="T415" i="4" s="1"/>
  <c r="P405" i="4"/>
  <c r="S405" i="4" s="1"/>
  <c r="T405" i="4" s="1"/>
  <c r="P342" i="4"/>
  <c r="S342" i="4" s="1"/>
  <c r="T342" i="4" s="1"/>
  <c r="P332" i="4"/>
  <c r="S332" i="4" s="1"/>
  <c r="T332" i="4" s="1"/>
  <c r="H36" i="3"/>
  <c r="I43" i="3"/>
  <c r="J43" i="3" s="1"/>
  <c r="I28" i="3"/>
  <c r="J28" i="3" s="1"/>
  <c r="H41" i="3"/>
  <c r="G258" i="1"/>
  <c r="I258" i="1" s="1"/>
  <c r="P258" i="1"/>
  <c r="G103" i="1"/>
  <c r="I103" i="1" s="1"/>
  <c r="P103" i="1"/>
  <c r="G271" i="1"/>
  <c r="I271" i="1" s="1"/>
  <c r="P271" i="1"/>
  <c r="G618" i="1"/>
  <c r="K618" i="1" s="1"/>
  <c r="P618" i="1"/>
  <c r="G91" i="1"/>
  <c r="I91" i="1" s="1"/>
  <c r="P91" i="1"/>
  <c r="P35" i="1"/>
  <c r="G35" i="1"/>
  <c r="I35" i="1" s="1"/>
  <c r="G616" i="1"/>
  <c r="K616" i="1" s="1"/>
  <c r="P616" i="1"/>
  <c r="P408" i="1"/>
  <c r="G408" i="1"/>
  <c r="I408" i="1" s="1"/>
  <c r="P313" i="1"/>
  <c r="T313" i="1" s="1"/>
  <c r="U313" i="1" s="1"/>
  <c r="G313" i="1"/>
  <c r="I313" i="1" s="1"/>
  <c r="G674" i="1"/>
  <c r="I674" i="1" s="1"/>
  <c r="P674" i="1"/>
  <c r="P54" i="1"/>
  <c r="G54" i="1"/>
  <c r="I54" i="1" s="1"/>
  <c r="G28" i="1"/>
  <c r="H28" i="1" s="1"/>
  <c r="P28" i="1"/>
  <c r="G564" i="1"/>
  <c r="I564" i="1" s="1"/>
  <c r="P564" i="1"/>
  <c r="G81" i="1"/>
  <c r="I81" i="1" s="1"/>
  <c r="P81" i="1"/>
  <c r="P273" i="1"/>
  <c r="T273" i="1" s="1"/>
  <c r="U273" i="1" s="1"/>
  <c r="G273" i="1"/>
  <c r="P222" i="1"/>
  <c r="G222" i="1"/>
  <c r="I222" i="1" s="1"/>
  <c r="G72" i="1"/>
  <c r="I72" i="1" s="1"/>
  <c r="P72" i="1"/>
  <c r="P78" i="1"/>
  <c r="G78" i="1"/>
  <c r="I78" i="1" s="1"/>
  <c r="P215" i="1"/>
  <c r="E519" i="5"/>
  <c r="E571" i="5"/>
  <c r="E583" i="5"/>
  <c r="E630" i="5"/>
  <c r="E386" i="5"/>
  <c r="E704" i="5"/>
  <c r="E472" i="5"/>
  <c r="F630" i="1"/>
  <c r="E687" i="5"/>
  <c r="E447" i="5"/>
  <c r="E455" i="5"/>
  <c r="E710" i="5"/>
  <c r="G245" i="1"/>
  <c r="I245" i="1" s="1"/>
  <c r="G377" i="1"/>
  <c r="E511" i="5"/>
  <c r="E140" i="5"/>
  <c r="E269" i="5"/>
  <c r="E659" i="5"/>
  <c r="E670" i="5"/>
  <c r="E406" i="5"/>
  <c r="P660" i="1"/>
  <c r="P669" i="1"/>
  <c r="T366" i="1"/>
  <c r="U366" i="1" s="1"/>
  <c r="P411" i="1"/>
  <c r="T411" i="1" s="1"/>
  <c r="U411" i="1" s="1"/>
  <c r="T228" i="1"/>
  <c r="U228" i="1" s="1"/>
  <c r="E579" i="5"/>
  <c r="E616" i="5"/>
  <c r="E75" i="5"/>
  <c r="E83" i="5"/>
  <c r="E128" i="5"/>
  <c r="E132" i="5"/>
  <c r="E168" i="5"/>
  <c r="E246" i="5"/>
  <c r="E358" i="5"/>
  <c r="E665" i="5"/>
  <c r="E694" i="5"/>
  <c r="P405" i="1"/>
  <c r="T405" i="1" s="1"/>
  <c r="U405" i="1" s="1"/>
  <c r="P794" i="1"/>
  <c r="P780" i="1"/>
  <c r="P149" i="1"/>
  <c r="T149" i="1" s="1"/>
  <c r="U149" i="1" s="1"/>
  <c r="E544" i="5"/>
  <c r="E638" i="5"/>
  <c r="E654" i="5"/>
  <c r="E115" i="5"/>
  <c r="E204" i="5"/>
  <c r="E314" i="5"/>
  <c r="E396" i="5"/>
  <c r="E424" i="5"/>
  <c r="E725" i="5"/>
  <c r="G106" i="1"/>
  <c r="I106" i="1" s="1"/>
  <c r="P788" i="1"/>
  <c r="G688" i="1"/>
  <c r="K688" i="1" s="1"/>
  <c r="G725" i="1"/>
  <c r="K725" i="1" s="1"/>
  <c r="P150" i="1"/>
  <c r="P67" i="1"/>
  <c r="E609" i="5"/>
  <c r="E27" i="5"/>
  <c r="E47" i="5"/>
  <c r="E112" i="5"/>
  <c r="E259" i="5"/>
  <c r="E298" i="5"/>
  <c r="E322" i="5"/>
  <c r="E359" i="5"/>
  <c r="E434" i="5"/>
  <c r="P591" i="1"/>
  <c r="T591" i="1" s="1"/>
  <c r="U591" i="1" s="1"/>
  <c r="G370" i="1"/>
  <c r="I370" i="1" s="1"/>
  <c r="E16" i="5"/>
  <c r="E48" i="5"/>
  <c r="E90" i="5"/>
  <c r="E175" i="5"/>
  <c r="E221" i="5"/>
  <c r="E290" i="5"/>
  <c r="E315" i="5"/>
  <c r="E348" i="5"/>
  <c r="E408" i="5"/>
  <c r="E685" i="5"/>
  <c r="E453" i="5"/>
  <c r="E457" i="5"/>
  <c r="E723" i="5"/>
  <c r="P800" i="1"/>
  <c r="P614" i="1"/>
  <c r="P263" i="1"/>
  <c r="P764" i="1"/>
  <c r="P34" i="1"/>
  <c r="T391" i="1"/>
  <c r="U391" i="1" s="1"/>
  <c r="P156" i="1"/>
  <c r="T156" i="1" s="1"/>
  <c r="U156" i="1" s="1"/>
  <c r="E534" i="5"/>
  <c r="E552" i="5"/>
  <c r="E66" i="5"/>
  <c r="E189" i="5"/>
  <c r="E331" i="5"/>
  <c r="E382" i="5"/>
  <c r="E433" i="5"/>
  <c r="E691" i="5"/>
  <c r="E706" i="5"/>
  <c r="E470" i="5"/>
  <c r="E493" i="5"/>
  <c r="G812" i="1"/>
  <c r="K812" i="1" s="1"/>
  <c r="P812" i="1"/>
  <c r="F49" i="3"/>
  <c r="H49" i="3" s="1"/>
  <c r="I49" i="3"/>
  <c r="J49" i="3" s="1"/>
  <c r="S219" i="4"/>
  <c r="T219" i="4" s="1"/>
  <c r="G26" i="3"/>
  <c r="P485" i="4"/>
  <c r="S485" i="4" s="1"/>
  <c r="T485" i="4" s="1"/>
  <c r="P324" i="4"/>
  <c r="S324" i="4" s="1"/>
  <c r="T324" i="4" s="1"/>
  <c r="P396" i="4"/>
  <c r="S396" i="4" s="1"/>
  <c r="T396" i="4" s="1"/>
  <c r="P463" i="4"/>
  <c r="S463" i="4" s="1"/>
  <c r="T463" i="4" s="1"/>
  <c r="P101" i="4"/>
  <c r="S101" i="4" s="1"/>
  <c r="T101" i="4" s="1"/>
  <c r="P206" i="4"/>
  <c r="S206" i="4" s="1"/>
  <c r="T206" i="4" s="1"/>
  <c r="P225" i="4"/>
  <c r="S225" i="4" s="1"/>
  <c r="T225" i="4" s="1"/>
  <c r="P258" i="4"/>
  <c r="S258" i="4" s="1"/>
  <c r="T258" i="4" s="1"/>
  <c r="P282" i="4"/>
  <c r="S282" i="4" s="1"/>
  <c r="T282" i="4" s="1"/>
  <c r="P309" i="4"/>
  <c r="S309" i="4" s="1"/>
  <c r="T309" i="4" s="1"/>
  <c r="P373" i="4"/>
  <c r="S373" i="4" s="1"/>
  <c r="T373" i="4" s="1"/>
  <c r="P378" i="4"/>
  <c r="S378" i="4" s="1"/>
  <c r="T378" i="4" s="1"/>
  <c r="P473" i="4"/>
  <c r="S473" i="4" s="1"/>
  <c r="T473" i="4" s="1"/>
  <c r="P489" i="4"/>
  <c r="S489" i="4" s="1"/>
  <c r="T489" i="4" s="1"/>
  <c r="P502" i="4"/>
  <c r="S502" i="4" s="1"/>
  <c r="T502" i="4" s="1"/>
  <c r="P47" i="4"/>
  <c r="P50" i="4"/>
  <c r="P52" i="4"/>
  <c r="P56" i="4"/>
  <c r="P109" i="4"/>
  <c r="S109" i="4" s="1"/>
  <c r="T109" i="4" s="1"/>
  <c r="P121" i="4"/>
  <c r="S121" i="4" s="1"/>
  <c r="T121" i="4" s="1"/>
  <c r="P41" i="4"/>
  <c r="P376" i="4"/>
  <c r="S376" i="4" s="1"/>
  <c r="T376" i="4" s="1"/>
  <c r="P320" i="4"/>
  <c r="S320" i="4" s="1"/>
  <c r="T320" i="4" s="1"/>
  <c r="P304" i="4"/>
  <c r="S304" i="4" s="1"/>
  <c r="T304" i="4" s="1"/>
  <c r="P256" i="4"/>
  <c r="S256" i="4" s="1"/>
  <c r="T256" i="4" s="1"/>
  <c r="P495" i="4"/>
  <c r="S495" i="4" s="1"/>
  <c r="T495" i="4" s="1"/>
  <c r="P513" i="4"/>
  <c r="S513" i="4" s="1"/>
  <c r="T513" i="4" s="1"/>
  <c r="P24" i="4"/>
  <c r="S24" i="4" s="1"/>
  <c r="T24" i="4" s="1"/>
  <c r="P274" i="4"/>
  <c r="S274" i="4" s="1"/>
  <c r="T274" i="4" s="1"/>
  <c r="P388" i="4"/>
  <c r="S388" i="4" s="1"/>
  <c r="T388" i="4" s="1"/>
  <c r="P428" i="4"/>
  <c r="S428" i="4" s="1"/>
  <c r="T428" i="4" s="1"/>
  <c r="P30" i="4"/>
  <c r="S30" i="4" s="1"/>
  <c r="T30" i="4" s="1"/>
  <c r="P145" i="4"/>
  <c r="S145" i="4" s="1"/>
  <c r="T145" i="4" s="1"/>
  <c r="P217" i="4"/>
  <c r="S217" i="4" s="1"/>
  <c r="T217" i="4" s="1"/>
  <c r="P237" i="4"/>
  <c r="S237" i="4" s="1"/>
  <c r="T237" i="4" s="1"/>
  <c r="P261" i="4"/>
  <c r="S261" i="4" s="1"/>
  <c r="T261" i="4" s="1"/>
  <c r="P273" i="4"/>
  <c r="S273" i="4" s="1"/>
  <c r="T273" i="4" s="1"/>
  <c r="P321" i="4"/>
  <c r="S321" i="4" s="1"/>
  <c r="T321" i="4" s="1"/>
  <c r="P345" i="4"/>
  <c r="S345" i="4" s="1"/>
  <c r="T345" i="4" s="1"/>
  <c r="P359" i="4"/>
  <c r="S359" i="4" s="1"/>
  <c r="T359" i="4" s="1"/>
  <c r="P382" i="4"/>
  <c r="S382" i="4" s="1"/>
  <c r="T382" i="4" s="1"/>
  <c r="P475" i="4"/>
  <c r="S475" i="4" s="1"/>
  <c r="T475" i="4" s="1"/>
  <c r="P504" i="4"/>
  <c r="S504" i="4" s="1"/>
  <c r="T504" i="4" s="1"/>
  <c r="P73" i="4"/>
  <c r="P170" i="4"/>
  <c r="S170" i="4" s="1"/>
  <c r="T170" i="4" s="1"/>
  <c r="P157" i="4"/>
  <c r="S157" i="4" s="1"/>
  <c r="T157" i="4" s="1"/>
  <c r="P160" i="4"/>
  <c r="S160" i="4" s="1"/>
  <c r="T160" i="4" s="1"/>
  <c r="P136" i="4"/>
  <c r="S136" i="4" s="1"/>
  <c r="T136" i="4" s="1"/>
  <c r="P91" i="4"/>
  <c r="S91" i="4" s="1"/>
  <c r="T91" i="4" s="1"/>
  <c r="P75" i="4"/>
  <c r="S75" i="4" s="1"/>
  <c r="T75" i="4" s="1"/>
  <c r="P161" i="4"/>
  <c r="S161" i="4" s="1"/>
  <c r="T161" i="4" s="1"/>
  <c r="P150" i="4"/>
  <c r="P491" i="4"/>
  <c r="S491" i="4" s="1"/>
  <c r="T491" i="4" s="1"/>
  <c r="P368" i="4"/>
  <c r="S368" i="4" s="1"/>
  <c r="T368" i="4" s="1"/>
  <c r="P240" i="4"/>
  <c r="S240" i="4" s="1"/>
  <c r="T240" i="4" s="1"/>
  <c r="P159" i="4"/>
  <c r="S159" i="4" s="1"/>
  <c r="T159" i="4" s="1"/>
  <c r="P148" i="4"/>
  <c r="S148" i="4" s="1"/>
  <c r="T148" i="4" s="1"/>
  <c r="P124" i="4"/>
  <c r="S124" i="4" s="1"/>
  <c r="T124" i="4" s="1"/>
  <c r="P103" i="4"/>
  <c r="S103" i="4" s="1"/>
  <c r="T103" i="4" s="1"/>
  <c r="P92" i="4"/>
  <c r="S92" i="4" s="1"/>
  <c r="T92" i="4" s="1"/>
  <c r="P514" i="4"/>
  <c r="S514" i="4" s="1"/>
  <c r="T514" i="4" s="1"/>
  <c r="P53" i="4"/>
  <c r="S53" i="4" s="1"/>
  <c r="T53" i="4" s="1"/>
  <c r="P285" i="4"/>
  <c r="S285" i="4" s="1"/>
  <c r="T285" i="4" s="1"/>
  <c r="P392" i="4"/>
  <c r="S392" i="4" s="1"/>
  <c r="T392" i="4" s="1"/>
  <c r="P34" i="4"/>
  <c r="S34" i="4" s="1"/>
  <c r="T34" i="4" s="1"/>
  <c r="P111" i="4"/>
  <c r="S111" i="4" s="1"/>
  <c r="T111" i="4" s="1"/>
  <c r="P172" i="4"/>
  <c r="S172" i="4" s="1"/>
  <c r="T172" i="4" s="1"/>
  <c r="P209" i="4"/>
  <c r="S209" i="4" s="1"/>
  <c r="T209" i="4" s="1"/>
  <c r="P218" i="4"/>
  <c r="S218" i="4" s="1"/>
  <c r="T218" i="4" s="1"/>
  <c r="P253" i="4"/>
  <c r="S253" i="4" s="1"/>
  <c r="T253" i="4" s="1"/>
  <c r="P374" i="4"/>
  <c r="S374" i="4" s="1"/>
  <c r="T374" i="4" s="1"/>
  <c r="P480" i="4"/>
  <c r="S480" i="4" s="1"/>
  <c r="T480" i="4" s="1"/>
  <c r="P490" i="4"/>
  <c r="S490" i="4" s="1"/>
  <c r="T490" i="4" s="1"/>
  <c r="P508" i="4"/>
  <c r="S508" i="4" s="1"/>
  <c r="T508" i="4" s="1"/>
  <c r="P45" i="4"/>
  <c r="P67" i="4"/>
  <c r="P70" i="4"/>
  <c r="P107" i="4"/>
  <c r="P494" i="4"/>
  <c r="S494" i="4" s="1"/>
  <c r="T494" i="4" s="1"/>
  <c r="P125" i="4"/>
  <c r="S125" i="4" s="1"/>
  <c r="T125" i="4" s="1"/>
  <c r="P505" i="4"/>
  <c r="S505" i="4" s="1"/>
  <c r="T505" i="4" s="1"/>
  <c r="P104" i="4"/>
  <c r="S104" i="4" s="1"/>
  <c r="T104" i="4" s="1"/>
  <c r="P33" i="4"/>
  <c r="S33" i="4" s="1"/>
  <c r="T33" i="4" s="1"/>
  <c r="P499" i="4"/>
  <c r="S499" i="4" s="1"/>
  <c r="T499" i="4" s="1"/>
  <c r="P280" i="4"/>
  <c r="S280" i="4" s="1"/>
  <c r="T280" i="4" s="1"/>
  <c r="P123" i="4"/>
  <c r="S123" i="4" s="1"/>
  <c r="T123" i="4" s="1"/>
  <c r="P40" i="4"/>
  <c r="S40" i="4" s="1"/>
  <c r="T40" i="4" s="1"/>
  <c r="P515" i="4"/>
  <c r="S515" i="4" s="1"/>
  <c r="T515" i="4" s="1"/>
  <c r="P283" i="4"/>
  <c r="S283" i="4" s="1"/>
  <c r="T283" i="4" s="1"/>
  <c r="P114" i="4"/>
  <c r="P226" i="4"/>
  <c r="S226" i="4" s="1"/>
  <c r="T226" i="4" s="1"/>
  <c r="P379" i="4"/>
  <c r="S379" i="4" s="1"/>
  <c r="T379" i="4" s="1"/>
  <c r="P434" i="4"/>
  <c r="S434" i="4" s="1"/>
  <c r="T434" i="4" s="1"/>
  <c r="P449" i="4"/>
  <c r="S449" i="4" s="1"/>
  <c r="T449" i="4" s="1"/>
  <c r="P469" i="4"/>
  <c r="S469" i="4" s="1"/>
  <c r="T469" i="4" s="1"/>
  <c r="P63" i="4"/>
  <c r="S63" i="4" s="1"/>
  <c r="T63" i="4" s="1"/>
  <c r="P173" i="4"/>
  <c r="S173" i="4" s="1"/>
  <c r="T173" i="4" s="1"/>
  <c r="P201" i="4"/>
  <c r="S201" i="4" s="1"/>
  <c r="T201" i="4" s="1"/>
  <c r="P229" i="4"/>
  <c r="S229" i="4" s="1"/>
  <c r="T229" i="4" s="1"/>
  <c r="P241" i="4"/>
  <c r="S241" i="4" s="1"/>
  <c r="T241" i="4" s="1"/>
  <c r="P262" i="4"/>
  <c r="S262" i="4" s="1"/>
  <c r="T262" i="4" s="1"/>
  <c r="P302" i="4"/>
  <c r="S302" i="4" s="1"/>
  <c r="T302" i="4" s="1"/>
  <c r="P310" i="4"/>
  <c r="S310" i="4" s="1"/>
  <c r="T310" i="4" s="1"/>
  <c r="P334" i="4"/>
  <c r="S334" i="4" s="1"/>
  <c r="T334" i="4" s="1"/>
  <c r="P364" i="4"/>
  <c r="S364" i="4" s="1"/>
  <c r="T364" i="4" s="1"/>
  <c r="P492" i="4"/>
  <c r="S492" i="4" s="1"/>
  <c r="T492" i="4" s="1"/>
  <c r="P509" i="4"/>
  <c r="S509" i="4" s="1"/>
  <c r="T509" i="4" s="1"/>
  <c r="P48" i="4"/>
  <c r="P57" i="4"/>
  <c r="P77" i="4"/>
  <c r="P165" i="4"/>
  <c r="S165" i="4" s="1"/>
  <c r="T165" i="4" s="1"/>
  <c r="P37" i="4"/>
  <c r="S37" i="4" s="1"/>
  <c r="T37" i="4" s="1"/>
  <c r="P479" i="4"/>
  <c r="S479" i="4" s="1"/>
  <c r="T479" i="4" s="1"/>
  <c r="P155" i="4"/>
  <c r="S155" i="4" s="1"/>
  <c r="T155" i="4" s="1"/>
  <c r="P128" i="4"/>
  <c r="S128" i="4" s="1"/>
  <c r="T128" i="4" s="1"/>
  <c r="P169" i="4"/>
  <c r="S169" i="4" s="1"/>
  <c r="T169" i="4" s="1"/>
  <c r="P113" i="4"/>
  <c r="S113" i="4" s="1"/>
  <c r="T113" i="4" s="1"/>
  <c r="P360" i="4"/>
  <c r="S360" i="4" s="1"/>
  <c r="T360" i="4" s="1"/>
  <c r="P328" i="4"/>
  <c r="S328" i="4" s="1"/>
  <c r="T328" i="4" s="1"/>
  <c r="P312" i="4"/>
  <c r="S312" i="4" s="1"/>
  <c r="T312" i="4" s="1"/>
  <c r="P264" i="4"/>
  <c r="S264" i="4" s="1"/>
  <c r="T264" i="4" s="1"/>
  <c r="P200" i="4"/>
  <c r="S200" i="4" s="1"/>
  <c r="T200" i="4" s="1"/>
  <c r="P167" i="4"/>
  <c r="S167" i="4" s="1"/>
  <c r="T167" i="4" s="1"/>
  <c r="P156" i="4"/>
  <c r="S156" i="4" s="1"/>
  <c r="T156" i="4" s="1"/>
  <c r="P192" i="4"/>
  <c r="S192" i="4" s="1"/>
  <c r="T192" i="4" s="1"/>
  <c r="P87" i="4"/>
  <c r="S87" i="4" s="1"/>
  <c r="T87" i="4" s="1"/>
  <c r="P375" i="4"/>
  <c r="S375" i="4" s="1"/>
  <c r="T375" i="4" s="1"/>
  <c r="P81" i="4"/>
  <c r="S81" i="4" s="1"/>
  <c r="T81" i="4" s="1"/>
  <c r="P179" i="4"/>
  <c r="S179" i="4" s="1"/>
  <c r="T179" i="4" s="1"/>
  <c r="P202" i="4"/>
  <c r="S202" i="4" s="1"/>
  <c r="T202" i="4" s="1"/>
  <c r="P254" i="4"/>
  <c r="S254" i="4" s="1"/>
  <c r="T254" i="4" s="1"/>
  <c r="P289" i="4"/>
  <c r="S289" i="4" s="1"/>
  <c r="T289" i="4" s="1"/>
  <c r="P313" i="4"/>
  <c r="S313" i="4" s="1"/>
  <c r="T313" i="4" s="1"/>
  <c r="P353" i="4"/>
  <c r="S353" i="4" s="1"/>
  <c r="T353" i="4" s="1"/>
  <c r="P365" i="4"/>
  <c r="S365" i="4" s="1"/>
  <c r="T365" i="4" s="1"/>
  <c r="P484" i="4"/>
  <c r="S484" i="4" s="1"/>
  <c r="T484" i="4" s="1"/>
  <c r="P493" i="4"/>
  <c r="S493" i="4" s="1"/>
  <c r="T493" i="4" s="1"/>
  <c r="P512" i="4"/>
  <c r="S512" i="4" s="1"/>
  <c r="T512" i="4" s="1"/>
  <c r="P51" i="4"/>
  <c r="P61" i="4"/>
  <c r="P68" i="4"/>
  <c r="P478" i="4"/>
  <c r="S478" i="4" s="1"/>
  <c r="T478" i="4" s="1"/>
  <c r="P154" i="4"/>
  <c r="S154" i="4" s="1"/>
  <c r="T154" i="4" s="1"/>
  <c r="P482" i="4"/>
  <c r="S482" i="4" s="1"/>
  <c r="T482" i="4" s="1"/>
  <c r="P99" i="4"/>
  <c r="S99" i="4" s="1"/>
  <c r="T99" i="4" s="1"/>
  <c r="P88" i="4"/>
  <c r="S88" i="4" s="1"/>
  <c r="T88" i="4" s="1"/>
  <c r="P158" i="4"/>
  <c r="S158" i="4" s="1"/>
  <c r="T158" i="4" s="1"/>
  <c r="P129" i="4"/>
  <c r="S129" i="4" s="1"/>
  <c r="T129" i="4" s="1"/>
  <c r="P507" i="4"/>
  <c r="S507" i="4" s="1"/>
  <c r="T507" i="4" s="1"/>
  <c r="P352" i="4"/>
  <c r="S352" i="4" s="1"/>
  <c r="T352" i="4" s="1"/>
  <c r="P296" i="4"/>
  <c r="S296" i="4" s="1"/>
  <c r="T296" i="4" s="1"/>
  <c r="P248" i="4"/>
  <c r="S248" i="4" s="1"/>
  <c r="T248" i="4" s="1"/>
  <c r="P232" i="4"/>
  <c r="S232" i="4" s="1"/>
  <c r="T232" i="4" s="1"/>
  <c r="P216" i="4"/>
  <c r="S216" i="4" s="1"/>
  <c r="T216" i="4" s="1"/>
  <c r="P115" i="4"/>
  <c r="S115" i="4" s="1"/>
  <c r="T115" i="4" s="1"/>
  <c r="P140" i="4"/>
  <c r="S140" i="4" s="1"/>
  <c r="T140" i="4" s="1"/>
  <c r="P116" i="4"/>
  <c r="S116" i="4" s="1"/>
  <c r="T116" i="4" s="1"/>
  <c r="P100" i="4"/>
  <c r="S100" i="4" s="1"/>
  <c r="T100" i="4" s="1"/>
  <c r="P84" i="4"/>
  <c r="S84" i="4" s="1"/>
  <c r="T84" i="4" s="1"/>
  <c r="P83" i="4"/>
  <c r="S83" i="4" s="1"/>
  <c r="T83" i="4" s="1"/>
  <c r="P36" i="4"/>
  <c r="S36" i="4" s="1"/>
  <c r="T36" i="4" s="1"/>
  <c r="P426" i="4"/>
  <c r="S426" i="4" s="1"/>
  <c r="T426" i="4" s="1"/>
  <c r="P105" i="4"/>
  <c r="S105" i="4" s="1"/>
  <c r="T105" i="4" s="1"/>
  <c r="P487" i="4"/>
  <c r="S487" i="4" s="1"/>
  <c r="T487" i="4" s="1"/>
  <c r="P351" i="4"/>
  <c r="S351" i="4" s="1"/>
  <c r="T351" i="4" s="1"/>
  <c r="P390" i="4"/>
  <c r="S390" i="4" s="1"/>
  <c r="T390" i="4" s="1"/>
  <c r="P430" i="4"/>
  <c r="S430" i="4" s="1"/>
  <c r="T430" i="4" s="1"/>
  <c r="P457" i="4"/>
  <c r="S457" i="4" s="1"/>
  <c r="T457" i="4" s="1"/>
  <c r="P462" i="4"/>
  <c r="S462" i="4" s="1"/>
  <c r="T462" i="4" s="1"/>
  <c r="P93" i="4"/>
  <c r="S93" i="4" s="1"/>
  <c r="T93" i="4" s="1"/>
  <c r="P130" i="4"/>
  <c r="S130" i="4" s="1"/>
  <c r="T130" i="4" s="1"/>
  <c r="P189" i="4"/>
  <c r="S189" i="4" s="1"/>
  <c r="T189" i="4" s="1"/>
  <c r="P213" i="4"/>
  <c r="S213" i="4" s="1"/>
  <c r="T213" i="4" s="1"/>
  <c r="P222" i="4"/>
  <c r="S222" i="4" s="1"/>
  <c r="T222" i="4" s="1"/>
  <c r="P266" i="4"/>
  <c r="S266" i="4" s="1"/>
  <c r="T266" i="4" s="1"/>
  <c r="P281" i="4"/>
  <c r="S281" i="4" s="1"/>
  <c r="T281" i="4" s="1"/>
  <c r="P317" i="4"/>
  <c r="S317" i="4" s="1"/>
  <c r="T317" i="4" s="1"/>
  <c r="P325" i="4"/>
  <c r="S325" i="4" s="1"/>
  <c r="T325" i="4" s="1"/>
  <c r="P348" i="4"/>
  <c r="S348" i="4" s="1"/>
  <c r="T348" i="4" s="1"/>
  <c r="P370" i="4"/>
  <c r="S370" i="4" s="1"/>
  <c r="T370" i="4" s="1"/>
  <c r="P496" i="4"/>
  <c r="S496" i="4" s="1"/>
  <c r="T496" i="4" s="1"/>
  <c r="P66" i="4"/>
  <c r="P481" i="4"/>
  <c r="S481" i="4" s="1"/>
  <c r="T481" i="4" s="1"/>
  <c r="P497" i="4"/>
  <c r="S497" i="4" s="1"/>
  <c r="T497" i="4" s="1"/>
  <c r="P162" i="4"/>
  <c r="S162" i="4" s="1"/>
  <c r="T162" i="4" s="1"/>
  <c r="P149" i="4"/>
  <c r="S149" i="4" s="1"/>
  <c r="T149" i="4" s="1"/>
  <c r="P29" i="4"/>
  <c r="S29" i="4" s="1"/>
  <c r="T29" i="4" s="1"/>
  <c r="P472" i="4"/>
  <c r="S472" i="4" s="1"/>
  <c r="T472" i="4" s="1"/>
  <c r="P80" i="4"/>
  <c r="S80" i="4" s="1"/>
  <c r="T80" i="4" s="1"/>
  <c r="P166" i="4"/>
  <c r="P474" i="4"/>
  <c r="S474" i="4" s="1"/>
  <c r="T474" i="4" s="1"/>
  <c r="P344" i="4"/>
  <c r="S344" i="4" s="1"/>
  <c r="T344" i="4" s="1"/>
  <c r="P164" i="4"/>
  <c r="S164" i="4" s="1"/>
  <c r="T164" i="4" s="1"/>
  <c r="P151" i="4"/>
  <c r="S151" i="4" s="1"/>
  <c r="T151" i="4" s="1"/>
  <c r="P108" i="4"/>
  <c r="S108" i="4" s="1"/>
  <c r="T108" i="4" s="1"/>
  <c r="D15" i="4"/>
  <c r="C19" i="4" s="1"/>
  <c r="P176" i="4"/>
  <c r="S176" i="4" s="1"/>
  <c r="T176" i="4" s="1"/>
  <c r="P79" i="4"/>
  <c r="S79" i="4" s="1"/>
  <c r="T79" i="4" s="1"/>
  <c r="P338" i="4"/>
  <c r="S338" i="4" s="1"/>
  <c r="T338" i="4" s="1"/>
  <c r="P43" i="4"/>
  <c r="P386" i="4"/>
  <c r="S386" i="4" s="1"/>
  <c r="T386" i="4" s="1"/>
  <c r="P205" i="4"/>
  <c r="S205" i="4" s="1"/>
  <c r="T205" i="4" s="1"/>
  <c r="P443" i="4"/>
  <c r="S443" i="4" s="1"/>
  <c r="T443" i="4" s="1"/>
  <c r="P467" i="4"/>
  <c r="S467" i="4" s="1"/>
  <c r="T467" i="4" s="1"/>
  <c r="P26" i="4"/>
  <c r="S26" i="4" s="1"/>
  <c r="T26" i="4" s="1"/>
  <c r="P94" i="4"/>
  <c r="S94" i="4" s="1"/>
  <c r="T94" i="4" s="1"/>
  <c r="P138" i="4"/>
  <c r="S138" i="4" s="1"/>
  <c r="T138" i="4" s="1"/>
  <c r="P190" i="4"/>
  <c r="S190" i="4" s="1"/>
  <c r="T190" i="4" s="1"/>
  <c r="P246" i="4"/>
  <c r="S246" i="4" s="1"/>
  <c r="T246" i="4" s="1"/>
  <c r="P270" i="4"/>
  <c r="S270" i="4" s="1"/>
  <c r="T270" i="4" s="1"/>
  <c r="P294" i="4"/>
  <c r="S294" i="4" s="1"/>
  <c r="T294" i="4" s="1"/>
  <c r="P341" i="4"/>
  <c r="S341" i="4" s="1"/>
  <c r="T341" i="4" s="1"/>
  <c r="P349" i="4"/>
  <c r="S349" i="4" s="1"/>
  <c r="T349" i="4" s="1"/>
  <c r="P354" i="4"/>
  <c r="S354" i="4" s="1"/>
  <c r="T354" i="4" s="1"/>
  <c r="P372" i="4"/>
  <c r="S372" i="4" s="1"/>
  <c r="T372" i="4" s="1"/>
  <c r="P486" i="4"/>
  <c r="S486" i="4" s="1"/>
  <c r="T486" i="4" s="1"/>
  <c r="P500" i="4"/>
  <c r="S500" i="4" s="1"/>
  <c r="T500" i="4" s="1"/>
  <c r="P59" i="4"/>
  <c r="P69" i="4"/>
  <c r="P27" i="4"/>
  <c r="S27" i="4" s="1"/>
  <c r="T27" i="4" s="1"/>
  <c r="P163" i="4"/>
  <c r="S163" i="4" s="1"/>
  <c r="T163" i="4" s="1"/>
  <c r="P144" i="4"/>
  <c r="S144" i="4" s="1"/>
  <c r="T144" i="4" s="1"/>
  <c r="P112" i="4"/>
  <c r="S112" i="4" s="1"/>
  <c r="T112" i="4" s="1"/>
  <c r="P96" i="4"/>
  <c r="S96" i="4" s="1"/>
  <c r="T96" i="4" s="1"/>
  <c r="P153" i="4"/>
  <c r="S153" i="4" s="1"/>
  <c r="T153" i="4" s="1"/>
  <c r="P483" i="4"/>
  <c r="S483" i="4" s="1"/>
  <c r="T483" i="4" s="1"/>
  <c r="P477" i="4"/>
  <c r="S477" i="4" s="1"/>
  <c r="T477" i="4" s="1"/>
  <c r="P336" i="4"/>
  <c r="S336" i="4" s="1"/>
  <c r="T336" i="4" s="1"/>
  <c r="P288" i="4"/>
  <c r="S288" i="4" s="1"/>
  <c r="T288" i="4" s="1"/>
  <c r="P272" i="4"/>
  <c r="S272" i="4" s="1"/>
  <c r="T272" i="4" s="1"/>
  <c r="P224" i="4"/>
  <c r="S224" i="4" s="1"/>
  <c r="T224" i="4" s="1"/>
  <c r="P208" i="4"/>
  <c r="S208" i="4" s="1"/>
  <c r="T208" i="4" s="1"/>
  <c r="P132" i="4"/>
  <c r="S132" i="4" s="1"/>
  <c r="T132" i="4" s="1"/>
  <c r="P95" i="4"/>
  <c r="S95" i="4" s="1"/>
  <c r="T95" i="4" s="1"/>
  <c r="P65" i="4"/>
  <c r="S65" i="4" s="1"/>
  <c r="T65" i="4" s="1"/>
  <c r="P28" i="4"/>
  <c r="S28" i="4" s="1"/>
  <c r="T28" i="4" s="1"/>
  <c r="F32" i="3"/>
  <c r="I32" i="3"/>
  <c r="J32" i="3" s="1"/>
  <c r="F24" i="3"/>
  <c r="I24" i="3"/>
  <c r="J24" i="3" s="1"/>
  <c r="I45" i="3"/>
  <c r="J45" i="3" s="1"/>
  <c r="F45" i="3"/>
  <c r="F38" i="3"/>
  <c r="H38" i="3" s="1"/>
  <c r="P452" i="4"/>
  <c r="S452" i="4" s="1"/>
  <c r="T452" i="4" s="1"/>
  <c r="P431" i="4"/>
  <c r="S431" i="4" s="1"/>
  <c r="T431" i="4" s="1"/>
  <c r="P407" i="4"/>
  <c r="P369" i="4"/>
  <c r="P363" i="4"/>
  <c r="P333" i="4"/>
  <c r="S333" i="4" s="1"/>
  <c r="T333" i="4" s="1"/>
  <c r="P314" i="4"/>
  <c r="S314" i="4" s="1"/>
  <c r="T314" i="4" s="1"/>
  <c r="P194" i="4"/>
  <c r="S194" i="4" s="1"/>
  <c r="T194" i="4" s="1"/>
  <c r="P352" i="1"/>
  <c r="S41" i="4"/>
  <c r="T41" i="4" s="1"/>
  <c r="P447" i="4"/>
  <c r="S447" i="4" s="1"/>
  <c r="T447" i="4" s="1"/>
  <c r="P436" i="4"/>
  <c r="S436" i="4" s="1"/>
  <c r="T436" i="4" s="1"/>
  <c r="P416" i="4"/>
  <c r="S416" i="4" s="1"/>
  <c r="T416" i="4" s="1"/>
  <c r="P410" i="4"/>
  <c r="P400" i="4"/>
  <c r="S400" i="4" s="1"/>
  <c r="T400" i="4" s="1"/>
  <c r="P343" i="4"/>
  <c r="S343" i="4" s="1"/>
  <c r="T343" i="4" s="1"/>
  <c r="P293" i="4"/>
  <c r="P257" i="4"/>
  <c r="S257" i="4" s="1"/>
  <c r="T257" i="4" s="1"/>
  <c r="P242" i="4"/>
  <c r="S242" i="4" s="1"/>
  <c r="T242" i="4" s="1"/>
  <c r="S166" i="4"/>
  <c r="T166" i="4" s="1"/>
  <c r="S363" i="4"/>
  <c r="T363" i="4" s="1"/>
  <c r="P398" i="4"/>
  <c r="P394" i="4"/>
  <c r="P322" i="4"/>
  <c r="S322" i="4" s="1"/>
  <c r="T322" i="4" s="1"/>
  <c r="P306" i="4"/>
  <c r="S306" i="4" s="1"/>
  <c r="T306" i="4" s="1"/>
  <c r="P297" i="4"/>
  <c r="S297" i="4" s="1"/>
  <c r="T297" i="4" s="1"/>
  <c r="P255" i="1"/>
  <c r="P238" i="1"/>
  <c r="P461" i="4"/>
  <c r="S461" i="4" s="1"/>
  <c r="T461" i="4" s="1"/>
  <c r="P424" i="4"/>
  <c r="S424" i="4" s="1"/>
  <c r="T424" i="4" s="1"/>
  <c r="P366" i="4"/>
  <c r="S366" i="4" s="1"/>
  <c r="T366" i="4" s="1"/>
  <c r="P350" i="4"/>
  <c r="S350" i="4" s="1"/>
  <c r="T350" i="4" s="1"/>
  <c r="P250" i="4"/>
  <c r="S250" i="4" s="1"/>
  <c r="T250" i="4" s="1"/>
  <c r="P212" i="4"/>
  <c r="S212" i="4" s="1"/>
  <c r="T212" i="4" s="1"/>
  <c r="P60" i="4"/>
  <c r="P54" i="4"/>
  <c r="P436" i="1"/>
  <c r="P454" i="4"/>
  <c r="S454" i="4" s="1"/>
  <c r="T454" i="4" s="1"/>
  <c r="P413" i="4"/>
  <c r="S413" i="4" s="1"/>
  <c r="T413" i="4" s="1"/>
  <c r="P384" i="4"/>
  <c r="S384" i="4" s="1"/>
  <c r="T384" i="4" s="1"/>
  <c r="P330" i="4"/>
  <c r="P305" i="4"/>
  <c r="S305" i="4" s="1"/>
  <c r="T305" i="4" s="1"/>
  <c r="P464" i="4"/>
  <c r="S464" i="4" s="1"/>
  <c r="T464" i="4" s="1"/>
  <c r="P459" i="4"/>
  <c r="S459" i="4" s="1"/>
  <c r="T459" i="4" s="1"/>
  <c r="P418" i="4"/>
  <c r="P408" i="4"/>
  <c r="S408" i="4" s="1"/>
  <c r="T408" i="4" s="1"/>
  <c r="P402" i="4"/>
  <c r="S402" i="4" s="1"/>
  <c r="T402" i="4" s="1"/>
  <c r="P358" i="4"/>
  <c r="S358" i="4" s="1"/>
  <c r="T358" i="4" s="1"/>
  <c r="P300" i="4"/>
  <c r="S300" i="4" s="1"/>
  <c r="T300" i="4" s="1"/>
  <c r="P265" i="4"/>
  <c r="S265" i="4" s="1"/>
  <c r="T265" i="4" s="1"/>
  <c r="P234" i="4"/>
  <c r="S234" i="4" s="1"/>
  <c r="T234" i="4" s="1"/>
  <c r="P142" i="4"/>
  <c r="S142" i="4" s="1"/>
  <c r="T142" i="4" s="1"/>
  <c r="P71" i="4"/>
  <c r="P21" i="4"/>
  <c r="P237" i="1"/>
  <c r="P208" i="1"/>
  <c r="P448" i="4"/>
  <c r="S448" i="4" s="1"/>
  <c r="T448" i="4" s="1"/>
  <c r="P438" i="4"/>
  <c r="S438" i="4" s="1"/>
  <c r="T438" i="4" s="1"/>
  <c r="P432" i="4"/>
  <c r="S432" i="4" s="1"/>
  <c r="T432" i="4" s="1"/>
  <c r="P422" i="4"/>
  <c r="S422" i="4" s="1"/>
  <c r="T422" i="4" s="1"/>
  <c r="P383" i="4"/>
  <c r="S383" i="4" s="1"/>
  <c r="T383" i="4" s="1"/>
  <c r="P220" i="4"/>
  <c r="S220" i="4" s="1"/>
  <c r="T220" i="4" s="1"/>
  <c r="P180" i="4"/>
  <c r="P146" i="4"/>
  <c r="P284" i="1"/>
  <c r="P202" i="1"/>
  <c r="G202" i="1"/>
  <c r="I202" i="1" s="1"/>
  <c r="P264" i="1"/>
  <c r="G264" i="1"/>
  <c r="I264" i="1" s="1"/>
  <c r="G26" i="1"/>
  <c r="H26" i="1" s="1"/>
  <c r="P26" i="1"/>
  <c r="G76" i="1"/>
  <c r="I76" i="1" s="1"/>
  <c r="P76" i="1"/>
  <c r="P346" i="1"/>
  <c r="G346" i="1"/>
  <c r="I346" i="1" s="1"/>
  <c r="G580" i="1"/>
  <c r="I580" i="1" s="1"/>
  <c r="P580" i="1"/>
  <c r="G467" i="1"/>
  <c r="I467" i="1" s="1"/>
  <c r="P467" i="1"/>
  <c r="T467" i="1" s="1"/>
  <c r="U467" i="1" s="1"/>
  <c r="P386" i="1"/>
  <c r="G386" i="1"/>
  <c r="I386" i="1" s="1"/>
  <c r="P50" i="1"/>
  <c r="G50" i="1"/>
  <c r="I50" i="1" s="1"/>
  <c r="P42" i="1"/>
  <c r="G42" i="1"/>
  <c r="I42" i="1" s="1"/>
  <c r="P25" i="1"/>
  <c r="G25" i="1"/>
  <c r="H25" i="1" s="1"/>
  <c r="G82" i="1"/>
  <c r="I82" i="1" s="1"/>
  <c r="P82" i="1"/>
  <c r="G490" i="1"/>
  <c r="I490" i="1" s="1"/>
  <c r="P490" i="1"/>
  <c r="G756" i="1"/>
  <c r="I756" i="1" s="1"/>
  <c r="P756" i="1"/>
  <c r="P59" i="1"/>
  <c r="G59" i="1"/>
  <c r="I59" i="1" s="1"/>
  <c r="G663" i="1"/>
  <c r="I663" i="1" s="1"/>
  <c r="P663" i="1"/>
  <c r="G637" i="1"/>
  <c r="I637" i="1" s="1"/>
  <c r="P637" i="1"/>
  <c r="P310" i="1"/>
  <c r="G310" i="1"/>
  <c r="I310" i="1" s="1"/>
  <c r="G277" i="1"/>
  <c r="I277" i="1" s="1"/>
  <c r="P277" i="1"/>
  <c r="G599" i="1"/>
  <c r="K599" i="1" s="1"/>
  <c r="P599" i="1"/>
  <c r="P239" i="1"/>
  <c r="G239" i="1"/>
  <c r="I239" i="1" s="1"/>
  <c r="G778" i="1"/>
  <c r="K778" i="1" s="1"/>
  <c r="P778" i="1"/>
  <c r="G274" i="1"/>
  <c r="I274" i="1" s="1"/>
  <c r="P274" i="1"/>
  <c r="P210" i="1"/>
  <c r="G210" i="1"/>
  <c r="I210" i="1" s="1"/>
  <c r="G98" i="1"/>
  <c r="I98" i="1" s="1"/>
  <c r="P98" i="1"/>
  <c r="G46" i="1"/>
  <c r="I46" i="1" s="1"/>
  <c r="P46" i="1"/>
  <c r="G636" i="1"/>
  <c r="K636" i="1" s="1"/>
  <c r="P636" i="1"/>
  <c r="G608" i="1"/>
  <c r="I608" i="1" s="1"/>
  <c r="P608" i="1"/>
  <c r="T608" i="1" s="1"/>
  <c r="U608" i="1" s="1"/>
  <c r="G130" i="1"/>
  <c r="H130" i="1" s="1"/>
  <c r="P130" i="1"/>
  <c r="G793" i="1"/>
  <c r="K793" i="1" s="1"/>
  <c r="P793" i="1"/>
  <c r="G791" i="1"/>
  <c r="K791" i="1" s="1"/>
  <c r="P791" i="1"/>
  <c r="G118" i="1"/>
  <c r="I118" i="1" s="1"/>
  <c r="P118" i="1"/>
  <c r="G109" i="1"/>
  <c r="I109" i="1" s="1"/>
  <c r="P109" i="1"/>
  <c r="G124" i="1"/>
  <c r="I124" i="1" s="1"/>
  <c r="P124" i="1"/>
  <c r="G697" i="1"/>
  <c r="I697" i="1" s="1"/>
  <c r="P697" i="1"/>
  <c r="G159" i="1"/>
  <c r="H159" i="1" s="1"/>
  <c r="P159" i="1"/>
  <c r="G127" i="1"/>
  <c r="H127" i="1" s="1"/>
  <c r="P127" i="1"/>
  <c r="T127" i="1" s="1"/>
  <c r="U127" i="1" s="1"/>
  <c r="P243" i="1"/>
  <c r="P703" i="1"/>
  <c r="P56" i="1"/>
  <c r="T289" i="1"/>
  <c r="U289" i="1" s="1"/>
  <c r="T337" i="1"/>
  <c r="U337" i="1" s="1"/>
  <c r="T376" i="1"/>
  <c r="U376" i="1" s="1"/>
  <c r="E593" i="5"/>
  <c r="E599" i="5"/>
  <c r="E73" i="5"/>
  <c r="E642" i="5"/>
  <c r="E648" i="5"/>
  <c r="E103" i="5"/>
  <c r="E146" i="5"/>
  <c r="E218" i="5"/>
  <c r="E234" i="5"/>
  <c r="E264" i="5"/>
  <c r="E416" i="5"/>
  <c r="E489" i="5"/>
  <c r="P259" i="1"/>
  <c r="P314" i="1"/>
  <c r="T314" i="1" s="1"/>
  <c r="U314" i="1" s="1"/>
  <c r="E504" i="5"/>
  <c r="E570" i="5"/>
  <c r="E39" i="5"/>
  <c r="E121" i="5"/>
  <c r="E334" i="5"/>
  <c r="E350" i="5"/>
  <c r="E393" i="5"/>
  <c r="P681" i="1"/>
  <c r="P43" i="1"/>
  <c r="T248" i="1"/>
  <c r="U248" i="1" s="1"/>
  <c r="T361" i="1"/>
  <c r="U361" i="1" s="1"/>
  <c r="T418" i="1"/>
  <c r="U418" i="1" s="1"/>
  <c r="E520" i="5"/>
  <c r="E542" i="5"/>
  <c r="E68" i="5"/>
  <c r="E74" i="5"/>
  <c r="E169" i="5"/>
  <c r="E243" i="5"/>
  <c r="E303" i="5"/>
  <c r="E343" i="5"/>
  <c r="E431" i="5"/>
  <c r="E465" i="5"/>
  <c r="P107" i="1"/>
  <c r="G237" i="1"/>
  <c r="I237" i="1" s="1"/>
  <c r="E601" i="5"/>
  <c r="E23" i="5"/>
  <c r="E31" i="5"/>
  <c r="E57" i="5"/>
  <c r="E88" i="5"/>
  <c r="E152" i="5"/>
  <c r="E296" i="5"/>
  <c r="E409" i="5"/>
  <c r="E705" i="5"/>
  <c r="P116" i="1"/>
  <c r="G238" i="1"/>
  <c r="I238" i="1" s="1"/>
  <c r="G436" i="1"/>
  <c r="I436" i="1" s="1"/>
  <c r="E604" i="5"/>
  <c r="E615" i="5"/>
  <c r="E192" i="5"/>
  <c r="E220" i="5"/>
  <c r="E236" i="5"/>
  <c r="E244" i="5"/>
  <c r="E304" i="5"/>
  <c r="E678" i="5"/>
  <c r="E441" i="5"/>
  <c r="G284" i="1"/>
  <c r="I284" i="1" s="1"/>
  <c r="P668" i="1"/>
  <c r="P323" i="1"/>
  <c r="P567" i="1"/>
  <c r="T567" i="1" s="1"/>
  <c r="U567" i="1" s="1"/>
  <c r="G255" i="1"/>
  <c r="I255" i="1" s="1"/>
  <c r="G352" i="1"/>
  <c r="I352" i="1" s="1"/>
  <c r="P523" i="1"/>
  <c r="T523" i="1" s="1"/>
  <c r="U523" i="1" s="1"/>
  <c r="P387" i="1"/>
  <c r="T387" i="1" s="1"/>
  <c r="U387" i="1" s="1"/>
  <c r="E513" i="5"/>
  <c r="E527" i="5"/>
  <c r="E533" i="5"/>
  <c r="E13" i="5"/>
  <c r="E51" i="5"/>
  <c r="E636" i="5"/>
  <c r="E96" i="5"/>
  <c r="E185" i="5"/>
  <c r="E208" i="5"/>
  <c r="E274" i="5"/>
  <c r="E367" i="5"/>
  <c r="E380" i="5"/>
  <c r="E686" i="5"/>
  <c r="E701" i="5"/>
  <c r="E486" i="5"/>
  <c r="P804" i="1"/>
  <c r="P122" i="1"/>
  <c r="T609" i="1"/>
  <c r="U609" i="1" s="1"/>
  <c r="P499" i="1"/>
  <c r="T499" i="1" s="1"/>
  <c r="U499" i="1" s="1"/>
  <c r="E557" i="5"/>
  <c r="E82" i="5"/>
  <c r="E360" i="5"/>
  <c r="E423" i="5"/>
  <c r="E693" i="5"/>
  <c r="E442" i="5"/>
  <c r="E448" i="5"/>
  <c r="E458" i="5"/>
  <c r="T429" i="1"/>
  <c r="U429" i="1" s="1"/>
  <c r="T226" i="1"/>
  <c r="U226" i="1" s="1"/>
  <c r="T382" i="1"/>
  <c r="U382" i="1" s="1"/>
  <c r="G569" i="1"/>
  <c r="I569" i="1" s="1"/>
  <c r="P569" i="1"/>
  <c r="F517" i="1"/>
  <c r="E310" i="5"/>
  <c r="F457" i="1"/>
  <c r="E254" i="5"/>
  <c r="V168" i="1"/>
  <c r="P168" i="1"/>
  <c r="G633" i="1"/>
  <c r="I633" i="1" s="1"/>
  <c r="P633" i="1"/>
  <c r="G470" i="1"/>
  <c r="I470" i="1" s="1"/>
  <c r="P470" i="1"/>
  <c r="G458" i="1"/>
  <c r="I458" i="1" s="1"/>
  <c r="P458" i="1"/>
  <c r="T458" i="1" s="1"/>
  <c r="U458" i="1" s="1"/>
  <c r="F439" i="1"/>
  <c r="E237" i="5"/>
  <c r="G307" i="1"/>
  <c r="J307" i="1" s="1"/>
  <c r="P307" i="1"/>
  <c r="P192" i="1"/>
  <c r="P775" i="1"/>
  <c r="T775" i="1" s="1"/>
  <c r="U775" i="1" s="1"/>
  <c r="P770" i="1"/>
  <c r="T770" i="1" s="1"/>
  <c r="U770" i="1" s="1"/>
  <c r="P740" i="1"/>
  <c r="T740" i="1" s="1"/>
  <c r="U740" i="1" s="1"/>
  <c r="P699" i="1"/>
  <c r="P706" i="1"/>
  <c r="X4" i="1"/>
  <c r="X12" i="1"/>
  <c r="P682" i="1"/>
  <c r="T682" i="1" s="1"/>
  <c r="U682" i="1" s="1"/>
  <c r="P689" i="1"/>
  <c r="T689" i="1" s="1"/>
  <c r="U689" i="1" s="1"/>
  <c r="P691" i="1"/>
  <c r="T691" i="1" s="1"/>
  <c r="U691" i="1" s="1"/>
  <c r="P183" i="1"/>
  <c r="P191" i="1"/>
  <c r="P675" i="1"/>
  <c r="T675" i="1" s="1"/>
  <c r="U675" i="1" s="1"/>
  <c r="P612" i="1"/>
  <c r="T612" i="1" s="1"/>
  <c r="U612" i="1" s="1"/>
  <c r="P572" i="1"/>
  <c r="T572" i="1" s="1"/>
  <c r="U572" i="1" s="1"/>
  <c r="P522" i="1"/>
  <c r="T522" i="1" s="1"/>
  <c r="U522" i="1" s="1"/>
  <c r="P492" i="1"/>
  <c r="T492" i="1" s="1"/>
  <c r="U492" i="1" s="1"/>
  <c r="P462" i="1"/>
  <c r="T462" i="1" s="1"/>
  <c r="U462" i="1" s="1"/>
  <c r="P423" i="1"/>
  <c r="T423" i="1" s="1"/>
  <c r="U423" i="1" s="1"/>
  <c r="P353" i="1"/>
  <c r="T353" i="1" s="1"/>
  <c r="U353" i="1" s="1"/>
  <c r="P741" i="1"/>
  <c r="T741" i="1" s="1"/>
  <c r="U741" i="1" s="1"/>
  <c r="P712" i="1"/>
  <c r="P157" i="1"/>
  <c r="X5" i="1"/>
  <c r="X13" i="1"/>
  <c r="P774" i="1"/>
  <c r="T774" i="1" s="1"/>
  <c r="U774" i="1" s="1"/>
  <c r="P768" i="1"/>
  <c r="T768" i="1" s="1"/>
  <c r="U768" i="1" s="1"/>
  <c r="P772" i="1"/>
  <c r="T772" i="1" s="1"/>
  <c r="U772" i="1" s="1"/>
  <c r="P753" i="1"/>
  <c r="T753" i="1" s="1"/>
  <c r="U753" i="1" s="1"/>
  <c r="X6" i="1"/>
  <c r="X14" i="1"/>
  <c r="P133" i="1"/>
  <c r="P754" i="1"/>
  <c r="T754" i="1" s="1"/>
  <c r="U754" i="1" s="1"/>
  <c r="P748" i="1"/>
  <c r="T748" i="1" s="1"/>
  <c r="U748" i="1" s="1"/>
  <c r="P204" i="1"/>
  <c r="P155" i="1"/>
  <c r="X7" i="1"/>
  <c r="X15" i="1"/>
  <c r="P749" i="1"/>
  <c r="T749" i="1" s="1"/>
  <c r="U749" i="1" s="1"/>
  <c r="P745" i="1"/>
  <c r="T745" i="1" s="1"/>
  <c r="U745" i="1" s="1"/>
  <c r="P677" i="1"/>
  <c r="T677" i="1" s="1"/>
  <c r="U677" i="1" s="1"/>
  <c r="P685" i="1"/>
  <c r="T685" i="1" s="1"/>
  <c r="U685" i="1" s="1"/>
  <c r="P715" i="1"/>
  <c r="T715" i="1" s="1"/>
  <c r="U715" i="1" s="1"/>
  <c r="P161" i="1"/>
  <c r="P172" i="1"/>
  <c r="P176" i="1"/>
  <c r="P198" i="1"/>
  <c r="P220" i="1"/>
  <c r="T220" i="1" s="1"/>
  <c r="U220" i="1" s="1"/>
  <c r="P651" i="1"/>
  <c r="T651" i="1" s="1"/>
  <c r="U651" i="1" s="1"/>
  <c r="P644" i="1"/>
  <c r="T644" i="1" s="1"/>
  <c r="U644" i="1" s="1"/>
  <c r="P631" i="1"/>
  <c r="T631" i="1" s="1"/>
  <c r="U631" i="1" s="1"/>
  <c r="P755" i="1"/>
  <c r="T755" i="1" s="1"/>
  <c r="U755" i="1" s="1"/>
  <c r="P760" i="1"/>
  <c r="T760" i="1" s="1"/>
  <c r="U760" i="1" s="1"/>
  <c r="P750" i="1"/>
  <c r="T750" i="1" s="1"/>
  <c r="U750" i="1" s="1"/>
  <c r="P710" i="1"/>
  <c r="X8" i="1"/>
  <c r="X16" i="1"/>
  <c r="P735" i="1"/>
  <c r="T735" i="1" s="1"/>
  <c r="U735" i="1" s="1"/>
  <c r="P747" i="1"/>
  <c r="T747" i="1" s="1"/>
  <c r="U747" i="1" s="1"/>
  <c r="P727" i="1"/>
  <c r="T727" i="1" s="1"/>
  <c r="U727" i="1" s="1"/>
  <c r="P686" i="1"/>
  <c r="T686" i="1" s="1"/>
  <c r="U686" i="1" s="1"/>
  <c r="P181" i="1"/>
  <c r="P679" i="1"/>
  <c r="T679" i="1" s="1"/>
  <c r="U679" i="1" s="1"/>
  <c r="P659" i="1"/>
  <c r="T659" i="1" s="1"/>
  <c r="U659" i="1" s="1"/>
  <c r="P650" i="1"/>
  <c r="T650" i="1" s="1"/>
  <c r="U650" i="1" s="1"/>
  <c r="P643" i="1"/>
  <c r="T643" i="1" s="1"/>
  <c r="U643" i="1" s="1"/>
  <c r="P583" i="1"/>
  <c r="T583" i="1" s="1"/>
  <c r="U583" i="1" s="1"/>
  <c r="P559" i="1"/>
  <c r="T559" i="1" s="1"/>
  <c r="U559" i="1" s="1"/>
  <c r="P511" i="1"/>
  <c r="T511" i="1" s="1"/>
  <c r="U511" i="1" s="1"/>
  <c r="P483" i="1"/>
  <c r="T483" i="1" s="1"/>
  <c r="U483" i="1" s="1"/>
  <c r="P468" i="1"/>
  <c r="T468" i="1" s="1"/>
  <c r="U468" i="1" s="1"/>
  <c r="P432" i="1"/>
  <c r="T432" i="1" s="1"/>
  <c r="U432" i="1" s="1"/>
  <c r="P401" i="1"/>
  <c r="T401" i="1" s="1"/>
  <c r="U401" i="1" s="1"/>
  <c r="P374" i="1"/>
  <c r="T374" i="1" s="1"/>
  <c r="U374" i="1" s="1"/>
  <c r="P777" i="1"/>
  <c r="T777" i="1" s="1"/>
  <c r="U777" i="1" s="1"/>
  <c r="P767" i="1"/>
  <c r="T767" i="1" s="1"/>
  <c r="U767" i="1" s="1"/>
  <c r="P769" i="1"/>
  <c r="T769" i="1" s="1"/>
  <c r="U769" i="1" s="1"/>
  <c r="P763" i="1"/>
  <c r="T763" i="1" s="1"/>
  <c r="U763" i="1" s="1"/>
  <c r="P757" i="1"/>
  <c r="T757" i="1" s="1"/>
  <c r="U757" i="1" s="1"/>
  <c r="P711" i="1"/>
  <c r="P707" i="1"/>
  <c r="P170" i="1"/>
  <c r="P164" i="1"/>
  <c r="P126" i="1"/>
  <c r="X9" i="1"/>
  <c r="X2" i="1"/>
  <c r="P698" i="1"/>
  <c r="T698" i="1" s="1"/>
  <c r="U698" i="1" s="1"/>
  <c r="P744" i="1"/>
  <c r="T744" i="1" s="1"/>
  <c r="U744" i="1" s="1"/>
  <c r="P751" i="1"/>
  <c r="T751" i="1" s="1"/>
  <c r="U751" i="1" s="1"/>
  <c r="P731" i="1"/>
  <c r="T731" i="1" s="1"/>
  <c r="U731" i="1" s="1"/>
  <c r="P165" i="1"/>
  <c r="P173" i="1"/>
  <c r="P178" i="1"/>
  <c r="P195" i="1"/>
  <c r="P200" i="1"/>
  <c r="P658" i="1"/>
  <c r="T658" i="1" s="1"/>
  <c r="U658" i="1" s="1"/>
  <c r="P649" i="1"/>
  <c r="T649" i="1" s="1"/>
  <c r="U649" i="1" s="1"/>
  <c r="P642" i="1"/>
  <c r="T642" i="1" s="1"/>
  <c r="U642" i="1" s="1"/>
  <c r="P625" i="1"/>
  <c r="T625" i="1" s="1"/>
  <c r="U625" i="1" s="1"/>
  <c r="P596" i="1"/>
  <c r="T596" i="1" s="1"/>
  <c r="U596" i="1" s="1"/>
  <c r="P582" i="1"/>
  <c r="T582" i="1" s="1"/>
  <c r="U582" i="1" s="1"/>
  <c r="P776" i="1"/>
  <c r="T776" i="1" s="1"/>
  <c r="U776" i="1" s="1"/>
  <c r="P759" i="1"/>
  <c r="T759" i="1" s="1"/>
  <c r="U759" i="1" s="1"/>
  <c r="P762" i="1"/>
  <c r="T762" i="1" s="1"/>
  <c r="U762" i="1" s="1"/>
  <c r="X10" i="1"/>
  <c r="P359" i="1"/>
  <c r="P716" i="1"/>
  <c r="T716" i="1" s="1"/>
  <c r="U716" i="1" s="1"/>
  <c r="P771" i="1"/>
  <c r="T771" i="1" s="1"/>
  <c r="U771" i="1" s="1"/>
  <c r="P723" i="1"/>
  <c r="T723" i="1" s="1"/>
  <c r="U723" i="1" s="1"/>
  <c r="D16" i="1"/>
  <c r="D19" i="1" s="1"/>
  <c r="P197" i="1"/>
  <c r="P652" i="1"/>
  <c r="T652" i="1" s="1"/>
  <c r="U652" i="1" s="1"/>
  <c r="P585" i="1"/>
  <c r="T585" i="1" s="1"/>
  <c r="U585" i="1" s="1"/>
  <c r="P553" i="1"/>
  <c r="T553" i="1" s="1"/>
  <c r="U553" i="1" s="1"/>
  <c r="P524" i="1"/>
  <c r="T524" i="1" s="1"/>
  <c r="U524" i="1" s="1"/>
  <c r="P466" i="1"/>
  <c r="T466" i="1" s="1"/>
  <c r="U466" i="1" s="1"/>
  <c r="P449" i="1"/>
  <c r="T449" i="1" s="1"/>
  <c r="U449" i="1" s="1"/>
  <c r="P413" i="1"/>
  <c r="T413" i="1" s="1"/>
  <c r="U413" i="1" s="1"/>
  <c r="P362" i="1"/>
  <c r="T362" i="1" s="1"/>
  <c r="U362" i="1" s="1"/>
  <c r="P311" i="1"/>
  <c r="T311" i="1" s="1"/>
  <c r="U311" i="1" s="1"/>
  <c r="P225" i="1"/>
  <c r="T225" i="1" s="1"/>
  <c r="U225" i="1" s="1"/>
  <c r="P205" i="1"/>
  <c r="T205" i="1" s="1"/>
  <c r="U205" i="1" s="1"/>
  <c r="P147" i="1"/>
  <c r="T147" i="1" s="1"/>
  <c r="U147" i="1" s="1"/>
  <c r="P137" i="1"/>
  <c r="T137" i="1" s="1"/>
  <c r="U137" i="1" s="1"/>
  <c r="P144" i="1"/>
  <c r="T144" i="1" s="1"/>
  <c r="U144" i="1" s="1"/>
  <c r="P445" i="1"/>
  <c r="T445" i="1" s="1"/>
  <c r="U445" i="1" s="1"/>
  <c r="P536" i="1"/>
  <c r="T536" i="1" s="1"/>
  <c r="U536" i="1" s="1"/>
  <c r="P527" i="1"/>
  <c r="T527" i="1" s="1"/>
  <c r="U527" i="1" s="1"/>
  <c r="P516" i="1"/>
  <c r="T516" i="1" s="1"/>
  <c r="U516" i="1" s="1"/>
  <c r="P506" i="1"/>
  <c r="T506" i="1" s="1"/>
  <c r="U506" i="1" s="1"/>
  <c r="P498" i="1"/>
  <c r="T498" i="1" s="1"/>
  <c r="U498" i="1" s="1"/>
  <c r="P482" i="1"/>
  <c r="T482" i="1" s="1"/>
  <c r="U482" i="1" s="1"/>
  <c r="P450" i="1"/>
  <c r="T450" i="1" s="1"/>
  <c r="U450" i="1" s="1"/>
  <c r="P434" i="1"/>
  <c r="T434" i="1" s="1"/>
  <c r="U434" i="1" s="1"/>
  <c r="P428" i="1"/>
  <c r="T428" i="1" s="1"/>
  <c r="U428" i="1" s="1"/>
  <c r="P385" i="1"/>
  <c r="T385" i="1" s="1"/>
  <c r="U385" i="1" s="1"/>
  <c r="P229" i="1"/>
  <c r="T229" i="1" s="1"/>
  <c r="U229" i="1" s="1"/>
  <c r="P369" i="1"/>
  <c r="T369" i="1" s="1"/>
  <c r="U369" i="1" s="1"/>
  <c r="P365" i="1"/>
  <c r="T365" i="1" s="1"/>
  <c r="U365" i="1" s="1"/>
  <c r="P360" i="1"/>
  <c r="T360" i="1" s="1"/>
  <c r="U360" i="1" s="1"/>
  <c r="P349" i="1"/>
  <c r="T349" i="1" s="1"/>
  <c r="U349" i="1" s="1"/>
  <c r="P345" i="1"/>
  <c r="T345" i="1" s="1"/>
  <c r="U345" i="1" s="1"/>
  <c r="P336" i="1"/>
  <c r="P331" i="1"/>
  <c r="T331" i="1" s="1"/>
  <c r="U331" i="1" s="1"/>
  <c r="P318" i="1"/>
  <c r="T318" i="1" s="1"/>
  <c r="U318" i="1" s="1"/>
  <c r="P297" i="1"/>
  <c r="T297" i="1" s="1"/>
  <c r="U297" i="1" s="1"/>
  <c r="P262" i="1"/>
  <c r="T262" i="1" s="1"/>
  <c r="U262" i="1" s="1"/>
  <c r="P626" i="1"/>
  <c r="T626" i="1" s="1"/>
  <c r="U626" i="1" s="1"/>
  <c r="P589" i="1"/>
  <c r="T589" i="1" s="1"/>
  <c r="U589" i="1" s="1"/>
  <c r="P574" i="1"/>
  <c r="T574" i="1" s="1"/>
  <c r="U574" i="1" s="1"/>
  <c r="P555" i="1"/>
  <c r="T555" i="1" s="1"/>
  <c r="U555" i="1" s="1"/>
  <c r="P540" i="1"/>
  <c r="T540" i="1" s="1"/>
  <c r="U540" i="1" s="1"/>
  <c r="P219" i="1"/>
  <c r="T219" i="1" s="1"/>
  <c r="U219" i="1" s="1"/>
  <c r="P640" i="1"/>
  <c r="T640" i="1" s="1"/>
  <c r="U640" i="1" s="1"/>
  <c r="P782" i="1"/>
  <c r="P695" i="1"/>
  <c r="P23" i="1"/>
  <c r="P31" i="1"/>
  <c r="P41" i="1"/>
  <c r="P49" i="1"/>
  <c r="P57" i="1"/>
  <c r="P65" i="1"/>
  <c r="P75" i="1"/>
  <c r="P84" i="1"/>
  <c r="X3" i="1"/>
  <c r="P732" i="1"/>
  <c r="T732" i="1" s="1"/>
  <c r="U732" i="1" s="1"/>
  <c r="P683" i="1"/>
  <c r="T683" i="1" s="1"/>
  <c r="U683" i="1" s="1"/>
  <c r="P171" i="1"/>
  <c r="P182" i="1"/>
  <c r="P620" i="1"/>
  <c r="T620" i="1" s="1"/>
  <c r="U620" i="1" s="1"/>
  <c r="P552" i="1"/>
  <c r="T552" i="1" s="1"/>
  <c r="U552" i="1" s="1"/>
  <c r="P489" i="1"/>
  <c r="T489" i="1" s="1"/>
  <c r="U489" i="1" s="1"/>
  <c r="P465" i="1"/>
  <c r="T465" i="1" s="1"/>
  <c r="U465" i="1" s="1"/>
  <c r="P438" i="1"/>
  <c r="T438" i="1" s="1"/>
  <c r="U438" i="1" s="1"/>
  <c r="P403" i="1"/>
  <c r="T403" i="1" s="1"/>
  <c r="U403" i="1" s="1"/>
  <c r="P357" i="1"/>
  <c r="T357" i="1" s="1"/>
  <c r="U357" i="1" s="1"/>
  <c r="P325" i="1"/>
  <c r="T325" i="1" s="1"/>
  <c r="U325" i="1" s="1"/>
  <c r="P309" i="1"/>
  <c r="T309" i="1" s="1"/>
  <c r="U309" i="1" s="1"/>
  <c r="P342" i="1"/>
  <c r="T342" i="1" s="1"/>
  <c r="U342" i="1" s="1"/>
  <c r="P216" i="1"/>
  <c r="T216" i="1" s="1"/>
  <c r="U216" i="1" s="1"/>
  <c r="P654" i="1"/>
  <c r="T654" i="1" s="1"/>
  <c r="U654" i="1" s="1"/>
  <c r="P146" i="1"/>
  <c r="T146" i="1" s="1"/>
  <c r="U146" i="1" s="1"/>
  <c r="P135" i="1"/>
  <c r="T135" i="1" s="1"/>
  <c r="U135" i="1" s="1"/>
  <c r="P308" i="1"/>
  <c r="T308" i="1" s="1"/>
  <c r="U308" i="1" s="1"/>
  <c r="P491" i="1"/>
  <c r="T491" i="1" s="1"/>
  <c r="U491" i="1" s="1"/>
  <c r="P431" i="1"/>
  <c r="T431" i="1" s="1"/>
  <c r="U431" i="1" s="1"/>
  <c r="P393" i="1"/>
  <c r="T393" i="1" s="1"/>
  <c r="U393" i="1" s="1"/>
  <c r="P358" i="1"/>
  <c r="T358" i="1" s="1"/>
  <c r="U358" i="1" s="1"/>
  <c r="P236" i="1"/>
  <c r="P224" i="1"/>
  <c r="T224" i="1" s="1"/>
  <c r="U224" i="1" s="1"/>
  <c r="P535" i="1"/>
  <c r="T535" i="1" s="1"/>
  <c r="U535" i="1" s="1"/>
  <c r="P526" i="1"/>
  <c r="T526" i="1" s="1"/>
  <c r="U526" i="1" s="1"/>
  <c r="P515" i="1"/>
  <c r="T515" i="1" s="1"/>
  <c r="U515" i="1" s="1"/>
  <c r="P505" i="1"/>
  <c r="T505" i="1" s="1"/>
  <c r="U505" i="1" s="1"/>
  <c r="P481" i="1"/>
  <c r="T481" i="1" s="1"/>
  <c r="U481" i="1" s="1"/>
  <c r="P461" i="1"/>
  <c r="T461" i="1" s="1"/>
  <c r="U461" i="1" s="1"/>
  <c r="P417" i="1"/>
  <c r="T417" i="1" s="1"/>
  <c r="U417" i="1" s="1"/>
  <c r="P407" i="1"/>
  <c r="T407" i="1" s="1"/>
  <c r="U407" i="1" s="1"/>
  <c r="P381" i="1"/>
  <c r="T381" i="1" s="1"/>
  <c r="U381" i="1" s="1"/>
  <c r="P373" i="1"/>
  <c r="T373" i="1" s="1"/>
  <c r="U373" i="1" s="1"/>
  <c r="P351" i="1"/>
  <c r="T351" i="1" s="1"/>
  <c r="U351" i="1" s="1"/>
  <c r="P334" i="1"/>
  <c r="T334" i="1" s="1"/>
  <c r="U334" i="1" s="1"/>
  <c r="P270" i="1"/>
  <c r="T270" i="1" s="1"/>
  <c r="U270" i="1" s="1"/>
  <c r="P251" i="1"/>
  <c r="T251" i="1" s="1"/>
  <c r="U251" i="1" s="1"/>
  <c r="P624" i="1"/>
  <c r="T624" i="1" s="1"/>
  <c r="U624" i="1" s="1"/>
  <c r="P605" i="1"/>
  <c r="T605" i="1" s="1"/>
  <c r="U605" i="1" s="1"/>
  <c r="P573" i="1"/>
  <c r="P563" i="1"/>
  <c r="T563" i="1" s="1"/>
  <c r="U563" i="1" s="1"/>
  <c r="P554" i="1"/>
  <c r="T554" i="1" s="1"/>
  <c r="U554" i="1" s="1"/>
  <c r="P779" i="1"/>
  <c r="P736" i="1"/>
  <c r="T736" i="1" s="1"/>
  <c r="U736" i="1" s="1"/>
  <c r="X11" i="1"/>
  <c r="P684" i="1"/>
  <c r="T684" i="1" s="1"/>
  <c r="U684" i="1" s="1"/>
  <c r="P193" i="1"/>
  <c r="P648" i="1"/>
  <c r="T648" i="1" s="1"/>
  <c r="U648" i="1" s="1"/>
  <c r="P619" i="1"/>
  <c r="T619" i="1" s="1"/>
  <c r="U619" i="1" s="1"/>
  <c r="P584" i="1"/>
  <c r="T584" i="1" s="1"/>
  <c r="U584" i="1" s="1"/>
  <c r="P550" i="1"/>
  <c r="T550" i="1" s="1"/>
  <c r="U550" i="1" s="1"/>
  <c r="P520" i="1"/>
  <c r="T520" i="1" s="1"/>
  <c r="U520" i="1" s="1"/>
  <c r="P480" i="1"/>
  <c r="T480" i="1" s="1"/>
  <c r="U480" i="1" s="1"/>
  <c r="P464" i="1"/>
  <c r="T464" i="1" s="1"/>
  <c r="U464" i="1" s="1"/>
  <c r="P437" i="1"/>
  <c r="T437" i="1" s="1"/>
  <c r="U437" i="1" s="1"/>
  <c r="P356" i="1"/>
  <c r="T356" i="1" s="1"/>
  <c r="U356" i="1" s="1"/>
  <c r="P324" i="1"/>
  <c r="T324" i="1" s="1"/>
  <c r="U324" i="1" s="1"/>
  <c r="P306" i="1"/>
  <c r="T306" i="1" s="1"/>
  <c r="U306" i="1" s="1"/>
  <c r="P327" i="1"/>
  <c r="T327" i="1" s="1"/>
  <c r="U327" i="1" s="1"/>
  <c r="P209" i="1"/>
  <c r="T209" i="1" s="1"/>
  <c r="U209" i="1" s="1"/>
  <c r="P158" i="1"/>
  <c r="T158" i="1" s="1"/>
  <c r="U158" i="1" s="1"/>
  <c r="P145" i="1"/>
  <c r="T145" i="1" s="1"/>
  <c r="U145" i="1" s="1"/>
  <c r="P188" i="1"/>
  <c r="T188" i="1" s="1"/>
  <c r="U188" i="1" s="1"/>
  <c r="P485" i="1"/>
  <c r="T485" i="1" s="1"/>
  <c r="U485" i="1" s="1"/>
  <c r="P444" i="1"/>
  <c r="T444" i="1" s="1"/>
  <c r="U444" i="1" s="1"/>
  <c r="P399" i="1"/>
  <c r="T399" i="1" s="1"/>
  <c r="U399" i="1" s="1"/>
  <c r="P534" i="1"/>
  <c r="T534" i="1" s="1"/>
  <c r="U534" i="1" s="1"/>
  <c r="P525" i="1"/>
  <c r="T525" i="1" s="1"/>
  <c r="U525" i="1" s="1"/>
  <c r="P513" i="1"/>
  <c r="T513" i="1" s="1"/>
  <c r="U513" i="1" s="1"/>
  <c r="P503" i="1"/>
  <c r="T503" i="1" s="1"/>
  <c r="U503" i="1" s="1"/>
  <c r="P496" i="1"/>
  <c r="T496" i="1" s="1"/>
  <c r="U496" i="1" s="1"/>
  <c r="P479" i="1"/>
  <c r="T479" i="1" s="1"/>
  <c r="U479" i="1" s="1"/>
  <c r="P460" i="1"/>
  <c r="T460" i="1" s="1"/>
  <c r="U460" i="1" s="1"/>
  <c r="P448" i="1"/>
  <c r="T448" i="1" s="1"/>
  <c r="U448" i="1" s="1"/>
  <c r="P433" i="1"/>
  <c r="T433" i="1" s="1"/>
  <c r="U433" i="1" s="1"/>
  <c r="P425" i="1"/>
  <c r="T425" i="1" s="1"/>
  <c r="U425" i="1" s="1"/>
  <c r="P409" i="1"/>
  <c r="T409" i="1" s="1"/>
  <c r="U409" i="1" s="1"/>
  <c r="P389" i="1"/>
  <c r="T389" i="1" s="1"/>
  <c r="U389" i="1" s="1"/>
  <c r="P384" i="1"/>
  <c r="T384" i="1" s="1"/>
  <c r="U384" i="1" s="1"/>
  <c r="P368" i="1"/>
  <c r="P364" i="1"/>
  <c r="T364" i="1" s="1"/>
  <c r="U364" i="1" s="1"/>
  <c r="P355" i="1"/>
  <c r="T355" i="1" s="1"/>
  <c r="U355" i="1" s="1"/>
  <c r="P348" i="1"/>
  <c r="T348" i="1" s="1"/>
  <c r="U348" i="1" s="1"/>
  <c r="P340" i="1"/>
  <c r="T340" i="1" s="1"/>
  <c r="U340" i="1" s="1"/>
  <c r="P328" i="1"/>
  <c r="T328" i="1" s="1"/>
  <c r="U328" i="1" s="1"/>
  <c r="P317" i="1"/>
  <c r="T317" i="1" s="1"/>
  <c r="U317" i="1" s="1"/>
  <c r="P301" i="1"/>
  <c r="T301" i="1" s="1"/>
  <c r="U301" i="1" s="1"/>
  <c r="P281" i="1"/>
  <c r="T281" i="1" s="1"/>
  <c r="U281" i="1" s="1"/>
  <c r="P261" i="1"/>
  <c r="T261" i="1" s="1"/>
  <c r="U261" i="1" s="1"/>
  <c r="P613" i="1"/>
  <c r="T613" i="1" s="1"/>
  <c r="U613" i="1" s="1"/>
  <c r="P604" i="1"/>
  <c r="T604" i="1" s="1"/>
  <c r="U604" i="1" s="1"/>
  <c r="P588" i="1"/>
  <c r="T588" i="1" s="1"/>
  <c r="U588" i="1" s="1"/>
  <c r="P571" i="1"/>
  <c r="T571" i="1" s="1"/>
  <c r="U571" i="1" s="1"/>
  <c r="P561" i="1"/>
  <c r="T561" i="1" s="1"/>
  <c r="U561" i="1" s="1"/>
  <c r="P551" i="1"/>
  <c r="T551" i="1" s="1"/>
  <c r="U551" i="1" s="1"/>
  <c r="P538" i="1"/>
  <c r="T538" i="1" s="1"/>
  <c r="U538" i="1" s="1"/>
  <c r="P217" i="1"/>
  <c r="T217" i="1" s="1"/>
  <c r="U217" i="1" s="1"/>
  <c r="P587" i="1"/>
  <c r="T587" i="1" s="1"/>
  <c r="U587" i="1" s="1"/>
  <c r="P787" i="1"/>
  <c r="P739" i="1"/>
  <c r="T739" i="1" s="1"/>
  <c r="U739" i="1" s="1"/>
  <c r="P719" i="1"/>
  <c r="T719" i="1" s="1"/>
  <c r="U719" i="1" s="1"/>
  <c r="P687" i="1"/>
  <c r="T687" i="1" s="1"/>
  <c r="U687" i="1" s="1"/>
  <c r="P125" i="1"/>
  <c r="P179" i="1"/>
  <c r="P672" i="1"/>
  <c r="T672" i="1" s="1"/>
  <c r="U672" i="1" s="1"/>
  <c r="P646" i="1"/>
  <c r="T646" i="1" s="1"/>
  <c r="U646" i="1" s="1"/>
  <c r="P578" i="1"/>
  <c r="T578" i="1" s="1"/>
  <c r="U578" i="1" s="1"/>
  <c r="P514" i="1"/>
  <c r="T514" i="1" s="1"/>
  <c r="U514" i="1" s="1"/>
  <c r="P478" i="1"/>
  <c r="T478" i="1" s="1"/>
  <c r="U478" i="1" s="1"/>
  <c r="P435" i="1"/>
  <c r="T435" i="1" s="1"/>
  <c r="U435" i="1" s="1"/>
  <c r="P398" i="1"/>
  <c r="T398" i="1" s="1"/>
  <c r="U398" i="1" s="1"/>
  <c r="P344" i="1"/>
  <c r="T344" i="1" s="1"/>
  <c r="U344" i="1" s="1"/>
  <c r="P322" i="1"/>
  <c r="T322" i="1" s="1"/>
  <c r="U322" i="1" s="1"/>
  <c r="P300" i="1"/>
  <c r="T300" i="1" s="1"/>
  <c r="U300" i="1" s="1"/>
  <c r="P154" i="1"/>
  <c r="T154" i="1" s="1"/>
  <c r="U154" i="1" s="1"/>
  <c r="P134" i="1"/>
  <c r="T134" i="1" s="1"/>
  <c r="U134" i="1" s="1"/>
  <c r="P305" i="1"/>
  <c r="T305" i="1" s="1"/>
  <c r="U305" i="1" s="1"/>
  <c r="P471" i="1"/>
  <c r="T471" i="1" s="1"/>
  <c r="U471" i="1" s="1"/>
  <c r="P426" i="1"/>
  <c r="T426" i="1" s="1"/>
  <c r="U426" i="1" s="1"/>
  <c r="P379" i="1"/>
  <c r="T379" i="1" s="1"/>
  <c r="U379" i="1" s="1"/>
  <c r="P304" i="1"/>
  <c r="T304" i="1" s="1"/>
  <c r="U304" i="1" s="1"/>
  <c r="P235" i="1"/>
  <c r="T235" i="1" s="1"/>
  <c r="U235" i="1" s="1"/>
  <c r="P532" i="1"/>
  <c r="T532" i="1" s="1"/>
  <c r="U532" i="1" s="1"/>
  <c r="P521" i="1"/>
  <c r="T521" i="1" s="1"/>
  <c r="U521" i="1" s="1"/>
  <c r="P512" i="1"/>
  <c r="T512" i="1" s="1"/>
  <c r="U512" i="1" s="1"/>
  <c r="P502" i="1"/>
  <c r="T502" i="1" s="1"/>
  <c r="U502" i="1" s="1"/>
  <c r="P494" i="1"/>
  <c r="T494" i="1" s="1"/>
  <c r="U494" i="1" s="1"/>
  <c r="P475" i="1"/>
  <c r="T475" i="1" s="1"/>
  <c r="U475" i="1" s="1"/>
  <c r="P459" i="1"/>
  <c r="T459" i="1" s="1"/>
  <c r="U459" i="1" s="1"/>
  <c r="P416" i="1"/>
  <c r="T416" i="1" s="1"/>
  <c r="U416" i="1" s="1"/>
  <c r="P406" i="1"/>
  <c r="T406" i="1" s="1"/>
  <c r="U406" i="1" s="1"/>
  <c r="P400" i="1"/>
  <c r="T400" i="1" s="1"/>
  <c r="U400" i="1" s="1"/>
  <c r="P232" i="1"/>
  <c r="T232" i="1" s="1"/>
  <c r="U232" i="1" s="1"/>
  <c r="P227" i="1"/>
  <c r="T227" i="1" s="1"/>
  <c r="U227" i="1" s="1"/>
  <c r="P350" i="1"/>
  <c r="T350" i="1" s="1"/>
  <c r="U350" i="1" s="1"/>
  <c r="P333" i="1"/>
  <c r="T333" i="1" s="1"/>
  <c r="U333" i="1" s="1"/>
  <c r="P295" i="1"/>
  <c r="T295" i="1" s="1"/>
  <c r="U295" i="1" s="1"/>
  <c r="P632" i="1"/>
  <c r="T632" i="1" s="1"/>
  <c r="U632" i="1" s="1"/>
  <c r="P611" i="1"/>
  <c r="T611" i="1" s="1"/>
  <c r="U611" i="1" s="1"/>
  <c r="P598" i="1"/>
  <c r="T598" i="1" s="1"/>
  <c r="U598" i="1" s="1"/>
  <c r="P242" i="1"/>
  <c r="T242" i="1" s="1"/>
  <c r="U242" i="1" s="1"/>
  <c r="P570" i="1"/>
  <c r="T570" i="1" s="1"/>
  <c r="U570" i="1" s="1"/>
  <c r="P558" i="1"/>
  <c r="T558" i="1" s="1"/>
  <c r="U558" i="1" s="1"/>
  <c r="P548" i="1"/>
  <c r="P537" i="1"/>
  <c r="T537" i="1" s="1"/>
  <c r="U537" i="1" s="1"/>
  <c r="P412" i="1"/>
  <c r="T412" i="1" s="1"/>
  <c r="U412" i="1" s="1"/>
  <c r="P160" i="1"/>
  <c r="P743" i="1"/>
  <c r="T743" i="1" s="1"/>
  <c r="U743" i="1" s="1"/>
  <c r="P690" i="1"/>
  <c r="T690" i="1" s="1"/>
  <c r="U690" i="1" s="1"/>
  <c r="P184" i="1"/>
  <c r="P246" i="1"/>
  <c r="P645" i="1"/>
  <c r="T645" i="1" s="1"/>
  <c r="U645" i="1" s="1"/>
  <c r="P610" i="1"/>
  <c r="T610" i="1" s="1"/>
  <c r="U610" i="1" s="1"/>
  <c r="P575" i="1"/>
  <c r="T575" i="1" s="1"/>
  <c r="U575" i="1" s="1"/>
  <c r="P547" i="1"/>
  <c r="T547" i="1" s="1"/>
  <c r="U547" i="1" s="1"/>
  <c r="P507" i="1"/>
  <c r="T507" i="1" s="1"/>
  <c r="U507" i="1" s="1"/>
  <c r="P476" i="1"/>
  <c r="T476" i="1" s="1"/>
  <c r="U476" i="1" s="1"/>
  <c r="P455" i="1"/>
  <c r="T455" i="1" s="1"/>
  <c r="U455" i="1" s="1"/>
  <c r="P427" i="1"/>
  <c r="T427" i="1" s="1"/>
  <c r="U427" i="1" s="1"/>
  <c r="P397" i="1"/>
  <c r="T397" i="1" s="1"/>
  <c r="U397" i="1" s="1"/>
  <c r="P316" i="1"/>
  <c r="T316" i="1" s="1"/>
  <c r="U316" i="1" s="1"/>
  <c r="P296" i="1"/>
  <c r="T296" i="1" s="1"/>
  <c r="U296" i="1" s="1"/>
  <c r="P303" i="1"/>
  <c r="T303" i="1" s="1"/>
  <c r="U303" i="1" s="1"/>
  <c r="P186" i="1"/>
  <c r="T186" i="1" s="1"/>
  <c r="U186" i="1" s="1"/>
  <c r="P152" i="1"/>
  <c r="T152" i="1" s="1"/>
  <c r="U152" i="1" s="1"/>
  <c r="P143" i="1"/>
  <c r="T143" i="1" s="1"/>
  <c r="U143" i="1" s="1"/>
  <c r="P131" i="1"/>
  <c r="T131" i="1" s="1"/>
  <c r="U131" i="1" s="1"/>
  <c r="P287" i="1"/>
  <c r="T287" i="1" s="1"/>
  <c r="U287" i="1" s="1"/>
  <c r="P187" i="1"/>
  <c r="T187" i="1" s="1"/>
  <c r="U187" i="1" s="1"/>
  <c r="P395" i="1"/>
  <c r="T395" i="1" s="1"/>
  <c r="U395" i="1" s="1"/>
  <c r="P531" i="1"/>
  <c r="T531" i="1" s="1"/>
  <c r="U531" i="1" s="1"/>
  <c r="P519" i="1"/>
  <c r="T519" i="1" s="1"/>
  <c r="U519" i="1" s="1"/>
  <c r="P510" i="1"/>
  <c r="T510" i="1" s="1"/>
  <c r="U510" i="1" s="1"/>
  <c r="P501" i="1"/>
  <c r="T501" i="1" s="1"/>
  <c r="U501" i="1" s="1"/>
  <c r="P493" i="1"/>
  <c r="T493" i="1" s="1"/>
  <c r="U493" i="1" s="1"/>
  <c r="P474" i="1"/>
  <c r="T474" i="1" s="1"/>
  <c r="U474" i="1" s="1"/>
  <c r="P456" i="1"/>
  <c r="T456" i="1" s="1"/>
  <c r="U456" i="1" s="1"/>
  <c r="P441" i="1"/>
  <c r="T441" i="1" s="1"/>
  <c r="U441" i="1" s="1"/>
  <c r="P430" i="1"/>
  <c r="T430" i="1" s="1"/>
  <c r="U430" i="1" s="1"/>
  <c r="P410" i="1"/>
  <c r="T410" i="1" s="1"/>
  <c r="U410" i="1" s="1"/>
  <c r="P388" i="1"/>
  <c r="T388" i="1" s="1"/>
  <c r="U388" i="1" s="1"/>
  <c r="P383" i="1"/>
  <c r="T383" i="1" s="1"/>
  <c r="U383" i="1" s="1"/>
  <c r="P371" i="1"/>
  <c r="T371" i="1" s="1"/>
  <c r="U371" i="1" s="1"/>
  <c r="P367" i="1"/>
  <c r="T367" i="1" s="1"/>
  <c r="U367" i="1" s="1"/>
  <c r="P363" i="1"/>
  <c r="T363" i="1" s="1"/>
  <c r="U363" i="1" s="1"/>
  <c r="P338" i="1"/>
  <c r="T338" i="1" s="1"/>
  <c r="U338" i="1" s="1"/>
  <c r="P320" i="1"/>
  <c r="T320" i="1" s="1"/>
  <c r="U320" i="1" s="1"/>
  <c r="P299" i="1"/>
  <c r="T299" i="1" s="1"/>
  <c r="U299" i="1" s="1"/>
  <c r="P269" i="1"/>
  <c r="T269" i="1" s="1"/>
  <c r="U269" i="1" s="1"/>
  <c r="P266" i="1"/>
  <c r="T266" i="1" s="1"/>
  <c r="U266" i="1" s="1"/>
  <c r="P249" i="1"/>
  <c r="P629" i="1"/>
  <c r="T629" i="1" s="1"/>
  <c r="U629" i="1" s="1"/>
  <c r="P557" i="1"/>
  <c r="T557" i="1" s="1"/>
  <c r="U557" i="1" s="1"/>
  <c r="P241" i="1"/>
  <c r="T241" i="1" s="1"/>
  <c r="U241" i="1" s="1"/>
  <c r="P335" i="1"/>
  <c r="T335" i="1" s="1"/>
  <c r="U335" i="1" s="1"/>
  <c r="P704" i="1"/>
  <c r="P27" i="1"/>
  <c r="P36" i="1"/>
  <c r="P45" i="1"/>
  <c r="P53" i="1"/>
  <c r="P61" i="1"/>
  <c r="P69" i="1"/>
  <c r="P80" i="1"/>
  <c r="P89" i="1"/>
  <c r="P773" i="1"/>
  <c r="T773" i="1" s="1"/>
  <c r="U773" i="1" s="1"/>
  <c r="P709" i="1"/>
  <c r="P696" i="1"/>
  <c r="T696" i="1" s="1"/>
  <c r="U696" i="1" s="1"/>
  <c r="P174" i="1"/>
  <c r="P639" i="1"/>
  <c r="T639" i="1" s="1"/>
  <c r="U639" i="1" s="1"/>
  <c r="P603" i="1"/>
  <c r="T603" i="1" s="1"/>
  <c r="U603" i="1" s="1"/>
  <c r="P566" i="1"/>
  <c r="T566" i="1" s="1"/>
  <c r="U566" i="1" s="1"/>
  <c r="P545" i="1"/>
  <c r="T545" i="1" s="1"/>
  <c r="U545" i="1" s="1"/>
  <c r="P504" i="1"/>
  <c r="T504" i="1" s="1"/>
  <c r="U504" i="1" s="1"/>
  <c r="P453" i="1"/>
  <c r="T453" i="1" s="1"/>
  <c r="U453" i="1" s="1"/>
  <c r="P390" i="1"/>
  <c r="T390" i="1" s="1"/>
  <c r="U390" i="1" s="1"/>
  <c r="P341" i="1"/>
  <c r="T341" i="1" s="1"/>
  <c r="U341" i="1" s="1"/>
  <c r="P315" i="1"/>
  <c r="T315" i="1" s="1"/>
  <c r="U315" i="1" s="1"/>
  <c r="P213" i="1"/>
  <c r="T213" i="1" s="1"/>
  <c r="U213" i="1" s="1"/>
  <c r="P278" i="1"/>
  <c r="T278" i="1" s="1"/>
  <c r="U278" i="1" s="1"/>
  <c r="P177" i="1"/>
  <c r="T177" i="1" s="1"/>
  <c r="U177" i="1" s="1"/>
  <c r="P396" i="1"/>
  <c r="T396" i="1" s="1"/>
  <c r="U396" i="1" s="1"/>
  <c r="P141" i="1"/>
  <c r="T141" i="1" s="1"/>
  <c r="U141" i="1" s="1"/>
  <c r="P279" i="1"/>
  <c r="T279" i="1" s="1"/>
  <c r="U279" i="1" s="1"/>
  <c r="P446" i="1"/>
  <c r="T446" i="1" s="1"/>
  <c r="U446" i="1" s="1"/>
  <c r="P442" i="1"/>
  <c r="T442" i="1" s="1"/>
  <c r="U442" i="1" s="1"/>
  <c r="P419" i="1"/>
  <c r="T419" i="1" s="1"/>
  <c r="U419" i="1" s="1"/>
  <c r="P378" i="1"/>
  <c r="T378" i="1" s="1"/>
  <c r="U378" i="1" s="1"/>
  <c r="P231" i="1"/>
  <c r="T231" i="1" s="1"/>
  <c r="U231" i="1" s="1"/>
  <c r="P530" i="1"/>
  <c r="T530" i="1" s="1"/>
  <c r="U530" i="1" s="1"/>
  <c r="P509" i="1"/>
  <c r="T509" i="1" s="1"/>
  <c r="U509" i="1" s="1"/>
  <c r="P500" i="1"/>
  <c r="T500" i="1" s="1"/>
  <c r="U500" i="1" s="1"/>
  <c r="P487" i="1"/>
  <c r="T487" i="1" s="1"/>
  <c r="U487" i="1" s="1"/>
  <c r="P473" i="1"/>
  <c r="T473" i="1" s="1"/>
  <c r="U473" i="1" s="1"/>
  <c r="P454" i="1"/>
  <c r="T454" i="1" s="1"/>
  <c r="U454" i="1" s="1"/>
  <c r="P422" i="1"/>
  <c r="T422" i="1" s="1"/>
  <c r="U422" i="1" s="1"/>
  <c r="P415" i="1"/>
  <c r="T415" i="1" s="1"/>
  <c r="U415" i="1" s="1"/>
  <c r="P404" i="1"/>
  <c r="T404" i="1" s="1"/>
  <c r="U404" i="1" s="1"/>
  <c r="P392" i="1"/>
  <c r="T392" i="1" s="1"/>
  <c r="U392" i="1" s="1"/>
  <c r="P230" i="1"/>
  <c r="T230" i="1" s="1"/>
  <c r="U230" i="1" s="1"/>
  <c r="P380" i="1"/>
  <c r="T380" i="1" s="1"/>
  <c r="U380" i="1" s="1"/>
  <c r="P169" i="1"/>
  <c r="P302" i="1"/>
  <c r="T302" i="1" s="1"/>
  <c r="U302" i="1" s="1"/>
  <c r="P211" i="1"/>
  <c r="G211" i="1"/>
  <c r="I211" i="1" s="1"/>
  <c r="P354" i="1"/>
  <c r="G354" i="1"/>
  <c r="I354" i="1" s="1"/>
  <c r="P347" i="1"/>
  <c r="T347" i="1" s="1"/>
  <c r="U347" i="1" s="1"/>
  <c r="P288" i="1"/>
  <c r="G288" i="1"/>
  <c r="I288" i="1" s="1"/>
  <c r="P267" i="1"/>
  <c r="G267" i="1"/>
  <c r="I267" i="1" s="1"/>
  <c r="I266" i="1"/>
  <c r="T276" i="1"/>
  <c r="U276" i="1" s="1"/>
  <c r="T332" i="1"/>
  <c r="U332" i="1" s="1"/>
  <c r="T370" i="1"/>
  <c r="U370" i="1" s="1"/>
  <c r="F692" i="1"/>
  <c r="E695" i="5"/>
  <c r="G586" i="1"/>
  <c r="I586" i="1" s="1"/>
  <c r="P586" i="1"/>
  <c r="G543" i="1"/>
  <c r="I543" i="1" s="1"/>
  <c r="P543" i="1"/>
  <c r="G472" i="1"/>
  <c r="I472" i="1" s="1"/>
  <c r="P472" i="1"/>
  <c r="G339" i="1"/>
  <c r="I339" i="1" s="1"/>
  <c r="P339" i="1"/>
  <c r="T339" i="1" s="1"/>
  <c r="U339" i="1" s="1"/>
  <c r="G321" i="1"/>
  <c r="I321" i="1" s="1"/>
  <c r="P321" i="1"/>
  <c r="P808" i="1"/>
  <c r="E606" i="5"/>
  <c r="P420" i="1"/>
  <c r="F402" i="1"/>
  <c r="E201" i="5"/>
  <c r="F542" i="1"/>
  <c r="E335" i="5"/>
  <c r="F701" i="1"/>
  <c r="E451" i="5"/>
  <c r="F680" i="1"/>
  <c r="E437" i="5"/>
  <c r="G185" i="1"/>
  <c r="I185" i="1" s="1"/>
  <c r="P185" i="1"/>
  <c r="F623" i="1"/>
  <c r="E672" i="5"/>
  <c r="G630" i="1"/>
  <c r="I630" i="1" s="1"/>
  <c r="P630" i="1"/>
  <c r="F607" i="1"/>
  <c r="G607" i="1" s="1"/>
  <c r="I607" i="1" s="1"/>
  <c r="E392" i="5"/>
  <c r="G326" i="1"/>
  <c r="I326" i="1" s="1"/>
  <c r="P326" i="1"/>
  <c r="P443" i="1"/>
  <c r="T443" i="1" s="1"/>
  <c r="U443" i="1" s="1"/>
  <c r="P77" i="1"/>
  <c r="G77" i="1"/>
  <c r="I77" i="1" s="1"/>
  <c r="F549" i="1"/>
  <c r="E342" i="5"/>
  <c r="G752" i="1"/>
  <c r="K752" i="1" s="1"/>
  <c r="P752" i="1"/>
  <c r="G746" i="1"/>
  <c r="K746" i="1" s="1"/>
  <c r="P746" i="1"/>
  <c r="T746" i="1" s="1"/>
  <c r="U746" i="1" s="1"/>
  <c r="F539" i="1"/>
  <c r="E332" i="5"/>
  <c r="F497" i="1"/>
  <c r="E294" i="5"/>
  <c r="F647" i="1"/>
  <c r="E421" i="5"/>
  <c r="G638" i="1"/>
  <c r="I638" i="1" s="1"/>
  <c r="P638" i="1"/>
  <c r="T638" i="1" s="1"/>
  <c r="U638" i="1" s="1"/>
  <c r="P602" i="1"/>
  <c r="G602" i="1"/>
  <c r="I602" i="1" s="1"/>
  <c r="F343" i="1"/>
  <c r="E142" i="5"/>
  <c r="G766" i="1"/>
  <c r="K766" i="1" s="1"/>
  <c r="P766" i="1"/>
  <c r="G758" i="1"/>
  <c r="K758" i="1" s="1"/>
  <c r="P758" i="1"/>
  <c r="T758" i="1" s="1"/>
  <c r="U758" i="1" s="1"/>
  <c r="G729" i="1"/>
  <c r="K729" i="1" s="1"/>
  <c r="P729" i="1"/>
  <c r="F247" i="1"/>
  <c r="E78" i="5"/>
  <c r="F595" i="1"/>
  <c r="E384" i="5"/>
  <c r="G656" i="1"/>
  <c r="I656" i="1" s="1"/>
  <c r="P656" i="1"/>
  <c r="T656" i="1" s="1"/>
  <c r="U656" i="1" s="1"/>
  <c r="F372" i="1"/>
  <c r="G372" i="1" s="1"/>
  <c r="I372" i="1" s="1"/>
  <c r="E170" i="5"/>
  <c r="G167" i="1"/>
  <c r="P167" i="1"/>
  <c r="G708" i="1"/>
  <c r="P708" i="1"/>
  <c r="T421" i="1"/>
  <c r="U421" i="1" s="1"/>
  <c r="T377" i="1"/>
  <c r="U377" i="1" s="1"/>
  <c r="T394" i="1"/>
  <c r="U394" i="1" s="1"/>
  <c r="F671" i="1"/>
  <c r="E688" i="5"/>
  <c r="F655" i="1"/>
  <c r="E427" i="5"/>
  <c r="E530" i="5"/>
  <c r="E377" i="5"/>
  <c r="E684" i="5"/>
  <c r="E116" i="5"/>
  <c r="E281" i="5"/>
  <c r="E526" i="5"/>
  <c r="E543" i="5"/>
  <c r="E566" i="5"/>
  <c r="E572" i="5"/>
  <c r="E36" i="5"/>
  <c r="E627" i="5"/>
  <c r="E635" i="5"/>
  <c r="E651" i="5"/>
  <c r="E151" i="5"/>
  <c r="E285" i="5"/>
  <c r="E517" i="5"/>
  <c r="E584" i="5"/>
  <c r="E267" i="5"/>
  <c r="E450" i="5"/>
  <c r="P201" i="1"/>
  <c r="T201" i="1" s="1"/>
  <c r="U201" i="1" s="1"/>
  <c r="E509" i="5"/>
  <c r="E522" i="5"/>
  <c r="E591" i="5"/>
  <c r="E612" i="5"/>
  <c r="E46" i="5"/>
  <c r="E70" i="5"/>
  <c r="E95" i="5"/>
  <c r="E179" i="5"/>
  <c r="E222" i="5"/>
  <c r="E238" i="5"/>
  <c r="E347" i="5"/>
  <c r="E484" i="5"/>
  <c r="E646" i="5"/>
  <c r="E110" i="5"/>
  <c r="E227" i="5"/>
  <c r="E598" i="5"/>
  <c r="E20" i="5"/>
  <c r="E43" i="5"/>
  <c r="G223" i="1"/>
  <c r="I223" i="1" s="1"/>
  <c r="P223" i="1"/>
  <c r="P115" i="1"/>
  <c r="G115" i="1"/>
  <c r="I115" i="1" s="1"/>
  <c r="G33" i="1"/>
  <c r="I33" i="1" s="1"/>
  <c r="P33" i="1"/>
  <c r="G108" i="1"/>
  <c r="I108" i="1" s="1"/>
  <c r="P108" i="1"/>
  <c r="P733" i="1"/>
  <c r="P73" i="1"/>
  <c r="I360" i="1"/>
  <c r="P568" i="1"/>
  <c r="T568" i="1" s="1"/>
  <c r="U568" i="1" s="1"/>
  <c r="T573" i="1"/>
  <c r="U573" i="1" s="1"/>
  <c r="T249" i="1"/>
  <c r="U249" i="1" s="1"/>
  <c r="P163" i="1"/>
  <c r="T163" i="1" s="1"/>
  <c r="U163" i="1" s="1"/>
  <c r="P607" i="1"/>
  <c r="T607" i="1" s="1"/>
  <c r="U607" i="1" s="1"/>
  <c r="P218" i="1"/>
  <c r="T218" i="1" s="1"/>
  <c r="U218" i="1" s="1"/>
  <c r="P254" i="1"/>
  <c r="I226" i="1"/>
  <c r="E716" i="5"/>
  <c r="P95" i="1"/>
  <c r="P87" i="1"/>
  <c r="P71" i="1"/>
  <c r="P39" i="1"/>
  <c r="P194" i="1"/>
  <c r="E469" i="5"/>
  <c r="G810" i="1"/>
  <c r="K810" i="1" s="1"/>
  <c r="P810" i="1"/>
  <c r="P94" i="1"/>
  <c r="T368" i="1"/>
  <c r="U368" i="1" s="1"/>
  <c r="T436" i="1"/>
  <c r="U436" i="1" s="1"/>
  <c r="P477" i="1"/>
  <c r="T477" i="1" s="1"/>
  <c r="U477" i="1" s="1"/>
  <c r="T440" i="1"/>
  <c r="U440" i="1" s="1"/>
  <c r="P189" i="1"/>
  <c r="T189" i="1" s="1"/>
  <c r="U189" i="1" s="1"/>
  <c r="P581" i="1"/>
  <c r="T581" i="1" s="1"/>
  <c r="U581" i="1" s="1"/>
  <c r="E592" i="5"/>
  <c r="E361" i="5"/>
  <c r="E436" i="5"/>
  <c r="I377" i="1"/>
  <c r="P21" i="1"/>
  <c r="P488" i="1"/>
  <c r="T488" i="1" s="1"/>
  <c r="U488" i="1" s="1"/>
  <c r="T236" i="1"/>
  <c r="U236" i="1" s="1"/>
  <c r="G420" i="1"/>
  <c r="I420" i="1" s="1"/>
  <c r="P484" i="1"/>
  <c r="T484" i="1" s="1"/>
  <c r="U484" i="1" s="1"/>
  <c r="E633" i="5"/>
  <c r="E324" i="5"/>
  <c r="I421" i="1"/>
  <c r="I394" i="1"/>
  <c r="P212" i="1"/>
  <c r="P601" i="1"/>
  <c r="T601" i="1" s="1"/>
  <c r="U601" i="1" s="1"/>
  <c r="E28" i="5"/>
  <c r="E52" i="5"/>
  <c r="E626" i="5"/>
  <c r="E439" i="5"/>
  <c r="P786" i="1"/>
  <c r="P678" i="1"/>
  <c r="T678" i="1" s="1"/>
  <c r="U678" i="1" s="1"/>
  <c r="P738" i="1"/>
  <c r="T738" i="1" s="1"/>
  <c r="U738" i="1" s="1"/>
  <c r="E548" i="5"/>
  <c r="E497" i="5"/>
  <c r="G811" i="1"/>
  <c r="K811" i="1" s="1"/>
  <c r="P811" i="1"/>
  <c r="G814" i="1"/>
  <c r="K814" i="1" s="1"/>
  <c r="P814" i="1"/>
  <c r="G813" i="1"/>
  <c r="K813" i="1" s="1"/>
  <c r="P813" i="1"/>
  <c r="G809" i="1"/>
  <c r="K809" i="1" s="1"/>
  <c r="P809" i="1"/>
  <c r="L219" i="4"/>
  <c r="H403" i="3"/>
  <c r="G403" i="3"/>
  <c r="I355" i="1"/>
  <c r="I13" i="3"/>
  <c r="I12" i="3"/>
  <c r="G40" i="3"/>
  <c r="S150" i="4"/>
  <c r="T150" i="4" s="1"/>
  <c r="I273" i="1"/>
  <c r="I351" i="1"/>
  <c r="G355" i="3"/>
  <c r="S114" i="4"/>
  <c r="T114" i="4" s="1"/>
  <c r="G267" i="3"/>
  <c r="I319" i="1"/>
  <c r="T319" i="1"/>
  <c r="U319" i="1" s="1"/>
  <c r="I392" i="1"/>
  <c r="L389" i="4"/>
  <c r="I364" i="1"/>
  <c r="I242" i="1"/>
  <c r="G471" i="3"/>
  <c r="G487" i="3"/>
  <c r="G345" i="3"/>
  <c r="I262" i="1"/>
  <c r="T298" i="1"/>
  <c r="U298" i="1" s="1"/>
  <c r="I298" i="1"/>
  <c r="G97" i="3"/>
  <c r="H97" i="3"/>
  <c r="G501" i="3"/>
  <c r="F501" i="3"/>
  <c r="H501" i="3" s="1"/>
  <c r="F485" i="3"/>
  <c r="H485" i="3" s="1"/>
  <c r="G485" i="3"/>
  <c r="G477" i="3"/>
  <c r="F469" i="3"/>
  <c r="H469" i="3" s="1"/>
  <c r="F453" i="3"/>
  <c r="H453" i="3" s="1"/>
  <c r="G453" i="3"/>
  <c r="G445" i="3"/>
  <c r="G389" i="3"/>
  <c r="H298" i="3"/>
  <c r="G298" i="3"/>
  <c r="F209" i="3"/>
  <c r="H209" i="3" s="1"/>
  <c r="F155" i="3"/>
  <c r="H155" i="3" s="1"/>
  <c r="G155" i="3"/>
  <c r="G351" i="3"/>
  <c r="H351" i="3"/>
  <c r="G183" i="3"/>
  <c r="H183" i="3"/>
  <c r="F368" i="3"/>
  <c r="H368" i="3" s="1"/>
  <c r="G368" i="3"/>
  <c r="H170" i="3"/>
  <c r="G170" i="3"/>
  <c r="H154" i="3"/>
  <c r="G154" i="3"/>
  <c r="H74" i="3"/>
  <c r="G74" i="3"/>
  <c r="F348" i="3"/>
  <c r="H348" i="3" s="1"/>
  <c r="G348" i="3"/>
  <c r="F241" i="3"/>
  <c r="H241" i="3" s="1"/>
  <c r="G241" i="3"/>
  <c r="F131" i="3"/>
  <c r="H131" i="3" s="1"/>
  <c r="G131" i="3"/>
  <c r="G442" i="3"/>
  <c r="H378" i="3"/>
  <c r="G378" i="3"/>
  <c r="F373" i="3"/>
  <c r="H373" i="3" s="1"/>
  <c r="G373" i="3"/>
  <c r="F159" i="3"/>
  <c r="H159" i="3" s="1"/>
  <c r="H90" i="3"/>
  <c r="G90" i="3"/>
  <c r="H346" i="3"/>
  <c r="G346" i="3"/>
  <c r="F280" i="3"/>
  <c r="H280" i="3" s="1"/>
  <c r="G280" i="3"/>
  <c r="H268" i="3"/>
  <c r="G268" i="3"/>
  <c r="G146" i="3"/>
  <c r="H146" i="3"/>
  <c r="G55" i="3"/>
  <c r="H55" i="3"/>
  <c r="G496" i="3"/>
  <c r="G464" i="3"/>
  <c r="F404" i="3"/>
  <c r="H404" i="3" s="1"/>
  <c r="G404" i="3"/>
  <c r="F256" i="3"/>
  <c r="H256" i="3" s="1"/>
  <c r="G227" i="3"/>
  <c r="F117" i="3"/>
  <c r="H412" i="3"/>
  <c r="G412" i="3"/>
  <c r="G383" i="3"/>
  <c r="G300" i="3"/>
  <c r="F199" i="3"/>
  <c r="H199" i="3" s="1"/>
  <c r="G199" i="3"/>
  <c r="I199" i="3"/>
  <c r="J199" i="3" s="1"/>
  <c r="G162" i="3"/>
  <c r="F122" i="3"/>
  <c r="H122" i="3" s="1"/>
  <c r="G122" i="3"/>
  <c r="G37" i="3"/>
  <c r="H161" i="3"/>
  <c r="G161" i="3"/>
  <c r="G330" i="3"/>
  <c r="G305" i="3"/>
  <c r="G277" i="3"/>
  <c r="G243" i="3"/>
  <c r="H93" i="3"/>
  <c r="G93" i="3"/>
  <c r="G450" i="4"/>
  <c r="K450" i="4" s="1"/>
  <c r="P450" i="4"/>
  <c r="S450" i="4" s="1"/>
  <c r="T450" i="4" s="1"/>
  <c r="F488" i="3"/>
  <c r="H488" i="3" s="1"/>
  <c r="F456" i="3"/>
  <c r="H456" i="3" s="1"/>
  <c r="G415" i="3"/>
  <c r="G410" i="3"/>
  <c r="F277" i="3"/>
  <c r="H277" i="3" s="1"/>
  <c r="G216" i="3"/>
  <c r="P439" i="4"/>
  <c r="G439" i="4"/>
  <c r="K439" i="4" s="1"/>
  <c r="S418" i="4"/>
  <c r="T418" i="4" s="1"/>
  <c r="P316" i="4"/>
  <c r="G316" i="4"/>
  <c r="L316" i="4" s="1"/>
  <c r="P260" i="4"/>
  <c r="G260" i="4"/>
  <c r="L260" i="4" s="1"/>
  <c r="G249" i="4"/>
  <c r="K249" i="4" s="1"/>
  <c r="P249" i="4"/>
  <c r="G76" i="3"/>
  <c r="F442" i="3"/>
  <c r="H442" i="3" s="1"/>
  <c r="H426" i="3"/>
  <c r="H334" i="3"/>
  <c r="F330" i="3"/>
  <c r="H330" i="3" s="1"/>
  <c r="H314" i="3"/>
  <c r="H286" i="3"/>
  <c r="F282" i="3"/>
  <c r="H282" i="3" s="1"/>
  <c r="G248" i="3"/>
  <c r="G52" i="3"/>
  <c r="G228" i="4"/>
  <c r="P444" i="4"/>
  <c r="S444" i="4" s="1"/>
  <c r="T444" i="4" s="1"/>
  <c r="G444" i="4"/>
  <c r="K444" i="4" s="1"/>
  <c r="P412" i="4"/>
  <c r="S412" i="4" s="1"/>
  <c r="T412" i="4" s="1"/>
  <c r="G412" i="4"/>
  <c r="L412" i="4" s="1"/>
  <c r="G181" i="4"/>
  <c r="L181" i="4" s="1"/>
  <c r="P181" i="4"/>
  <c r="G192" i="3"/>
  <c r="P437" i="4"/>
  <c r="S437" i="4" s="1"/>
  <c r="T437" i="4" s="1"/>
  <c r="G437" i="4"/>
  <c r="K437" i="4" s="1"/>
  <c r="S407" i="4"/>
  <c r="T407" i="4" s="1"/>
  <c r="G329" i="4"/>
  <c r="K329" i="4" s="1"/>
  <c r="P329" i="4"/>
  <c r="G504" i="3"/>
  <c r="G472" i="3"/>
  <c r="G437" i="3"/>
  <c r="G431" i="3"/>
  <c r="G395" i="3"/>
  <c r="G365" i="3"/>
  <c r="G105" i="3"/>
  <c r="G196" i="3"/>
  <c r="G128" i="3"/>
  <c r="G421" i="4"/>
  <c r="L421" i="4" s="1"/>
  <c r="P421" i="4"/>
  <c r="S421" i="4" s="1"/>
  <c r="T421" i="4" s="1"/>
  <c r="P406" i="4"/>
  <c r="G406" i="4"/>
  <c r="K406" i="4" s="1"/>
  <c r="P357" i="4"/>
  <c r="G357" i="4"/>
  <c r="N357" i="4" s="1"/>
  <c r="P284" i="4"/>
  <c r="S284" i="4" s="1"/>
  <c r="T284" i="4" s="1"/>
  <c r="G284" i="4"/>
  <c r="L284" i="4" s="1"/>
  <c r="G278" i="4"/>
  <c r="N278" i="4" s="1"/>
  <c r="P278" i="4"/>
  <c r="P269" i="4"/>
  <c r="G269" i="4"/>
  <c r="L269" i="4" s="1"/>
  <c r="P58" i="4"/>
  <c r="G58" i="4"/>
  <c r="J58" i="4" s="1"/>
  <c r="P399" i="4"/>
  <c r="S399" i="4" s="1"/>
  <c r="T399" i="4" s="1"/>
  <c r="P362" i="4"/>
  <c r="G362" i="4"/>
  <c r="L362" i="4" s="1"/>
  <c r="G308" i="4"/>
  <c r="L308" i="4" s="1"/>
  <c r="P308" i="4"/>
  <c r="S308" i="4" s="1"/>
  <c r="T308" i="4" s="1"/>
  <c r="G298" i="4"/>
  <c r="K298" i="4" s="1"/>
  <c r="P298" i="4"/>
  <c r="G277" i="4"/>
  <c r="N277" i="4" s="1"/>
  <c r="P277" i="4"/>
  <c r="S277" i="4" s="1"/>
  <c r="T277" i="4" s="1"/>
  <c r="P135" i="4"/>
  <c r="G135" i="4"/>
  <c r="L135" i="4" s="1"/>
  <c r="P404" i="4"/>
  <c r="G404" i="4"/>
  <c r="L404" i="4" s="1"/>
  <c r="G318" i="4"/>
  <c r="K318" i="4" s="1"/>
  <c r="P318" i="4"/>
  <c r="G134" i="4"/>
  <c r="L134" i="4" s="1"/>
  <c r="P134" i="4"/>
  <c r="S134" i="4" s="1"/>
  <c r="T134" i="4" s="1"/>
  <c r="G44" i="4"/>
  <c r="J44" i="4" s="1"/>
  <c r="P44" i="4"/>
  <c r="S44" i="4" s="1"/>
  <c r="T44" i="4" s="1"/>
  <c r="G506" i="4"/>
  <c r="N506" i="4" s="1"/>
  <c r="P506" i="4"/>
  <c r="S506" i="4" s="1"/>
  <c r="T506" i="4" s="1"/>
  <c r="G421" i="3"/>
  <c r="G81" i="3"/>
  <c r="G260" i="3"/>
  <c r="G180" i="3"/>
  <c r="F162" i="3"/>
  <c r="H162" i="3" s="1"/>
  <c r="P441" i="4"/>
  <c r="S441" i="4" s="1"/>
  <c r="T441" i="4" s="1"/>
  <c r="G441" i="4"/>
  <c r="K441" i="4" s="1"/>
  <c r="S394" i="4"/>
  <c r="T394" i="4" s="1"/>
  <c r="P367" i="4"/>
  <c r="G367" i="4"/>
  <c r="K367" i="4" s="1"/>
  <c r="G198" i="4"/>
  <c r="L198" i="4" s="1"/>
  <c r="P198" i="4"/>
  <c r="G178" i="4"/>
  <c r="K178" i="4" s="1"/>
  <c r="P178" i="4"/>
  <c r="L172" i="4"/>
  <c r="G89" i="4"/>
  <c r="N89" i="4" s="1"/>
  <c r="P89" i="4"/>
  <c r="S89" i="4" s="1"/>
  <c r="T89" i="4" s="1"/>
  <c r="G120" i="3"/>
  <c r="P286" i="4"/>
  <c r="S286" i="4" s="1"/>
  <c r="T286" i="4" s="1"/>
  <c r="G286" i="4"/>
  <c r="K286" i="4" s="1"/>
  <c r="G245" i="4"/>
  <c r="L245" i="4" s="1"/>
  <c r="P245" i="4"/>
  <c r="S245" i="4" s="1"/>
  <c r="T245" i="4" s="1"/>
  <c r="G106" i="4"/>
  <c r="L106" i="4" s="1"/>
  <c r="P106" i="4"/>
  <c r="S106" i="4" s="1"/>
  <c r="T106" i="4" s="1"/>
  <c r="P429" i="4"/>
  <c r="S429" i="4" s="1"/>
  <c r="T429" i="4" s="1"/>
  <c r="G146" i="4"/>
  <c r="P127" i="4"/>
  <c r="S127" i="4" s="1"/>
  <c r="T127" i="4" s="1"/>
  <c r="G127" i="4"/>
  <c r="L127" i="4" s="1"/>
  <c r="P292" i="4"/>
  <c r="S292" i="4" s="1"/>
  <c r="T292" i="4" s="1"/>
  <c r="G97" i="4"/>
  <c r="L97" i="4" s="1"/>
  <c r="P97" i="4"/>
  <c r="G465" i="4"/>
  <c r="K465" i="4" s="1"/>
  <c r="P465" i="4"/>
  <c r="S465" i="4" s="1"/>
  <c r="T465" i="4" s="1"/>
  <c r="G445" i="4"/>
  <c r="L445" i="4" s="1"/>
  <c r="P445" i="4"/>
  <c r="S445" i="4" s="1"/>
  <c r="T445" i="4" s="1"/>
  <c r="G78" i="4"/>
  <c r="N78" i="4" s="1"/>
  <c r="P78" i="4"/>
  <c r="S78" i="4" s="1"/>
  <c r="T78" i="4" s="1"/>
  <c r="P501" i="4"/>
  <c r="G501" i="4"/>
  <c r="J501" i="4" s="1"/>
  <c r="G410" i="4"/>
  <c r="K410" i="4" s="1"/>
  <c r="P335" i="4"/>
  <c r="S335" i="4" s="1"/>
  <c r="T335" i="4" s="1"/>
  <c r="P326" i="4"/>
  <c r="S326" i="4" s="1"/>
  <c r="T326" i="4" s="1"/>
  <c r="P301" i="4"/>
  <c r="S301" i="4" s="1"/>
  <c r="T301" i="4" s="1"/>
  <c r="G293" i="4"/>
  <c r="P238" i="4"/>
  <c r="S238" i="4" s="1"/>
  <c r="T238" i="4" s="1"/>
  <c r="P197" i="4"/>
  <c r="S197" i="4" s="1"/>
  <c r="T197" i="4" s="1"/>
  <c r="P391" i="4"/>
  <c r="S391" i="4" s="1"/>
  <c r="T391" i="4" s="1"/>
  <c r="G476" i="4"/>
  <c r="P476" i="4"/>
  <c r="G369" i="4"/>
  <c r="P188" i="4"/>
  <c r="S188" i="4" s="1"/>
  <c r="T188" i="4" s="1"/>
  <c r="G337" i="4"/>
  <c r="L337" i="4" s="1"/>
  <c r="P337" i="4"/>
  <c r="G187" i="4"/>
  <c r="L187" i="4" s="1"/>
  <c r="P187" i="4"/>
  <c r="S187" i="4" s="1"/>
  <c r="T187" i="4" s="1"/>
  <c r="G182" i="4"/>
  <c r="L182" i="4" s="1"/>
  <c r="P182" i="4"/>
  <c r="S182" i="4" s="1"/>
  <c r="T182" i="4" s="1"/>
  <c r="P460" i="4"/>
  <c r="S460" i="4" s="1"/>
  <c r="T460" i="4" s="1"/>
  <c r="P361" i="4"/>
  <c r="S361" i="4" s="1"/>
  <c r="T361" i="4" s="1"/>
  <c r="G361" i="4"/>
  <c r="L361" i="4" s="1"/>
  <c r="G119" i="4"/>
  <c r="L119" i="4" s="1"/>
  <c r="P119" i="4"/>
  <c r="S119" i="4" s="1"/>
  <c r="T119" i="4" s="1"/>
  <c r="G398" i="4"/>
  <c r="P380" i="4"/>
  <c r="S380" i="4" s="1"/>
  <c r="T380" i="4" s="1"/>
  <c r="G330" i="4"/>
  <c r="G180" i="4"/>
  <c r="P171" i="4"/>
  <c r="S171" i="4" s="1"/>
  <c r="T171" i="4" s="1"/>
  <c r="P42" i="4"/>
  <c r="S42" i="4" s="1"/>
  <c r="T42" i="4" s="1"/>
  <c r="P516" i="4"/>
  <c r="S516" i="4" s="1"/>
  <c r="T516" i="4" s="1"/>
  <c r="P347" i="4"/>
  <c r="S347" i="4" s="1"/>
  <c r="T347" i="4" s="1"/>
  <c r="P290" i="4"/>
  <c r="S290" i="4" s="1"/>
  <c r="T290" i="4" s="1"/>
  <c r="P244" i="4"/>
  <c r="S244" i="4" s="1"/>
  <c r="T244" i="4" s="1"/>
  <c r="P210" i="4"/>
  <c r="S210" i="4" s="1"/>
  <c r="T210" i="4" s="1"/>
  <c r="P186" i="4"/>
  <c r="S186" i="4" s="1"/>
  <c r="T186" i="4" s="1"/>
  <c r="P147" i="4"/>
  <c r="S147" i="4" s="1"/>
  <c r="T147" i="4" s="1"/>
  <c r="P141" i="4"/>
  <c r="S141" i="4" s="1"/>
  <c r="T141" i="4" s="1"/>
  <c r="P488" i="4"/>
  <c r="S488" i="4" s="1"/>
  <c r="T488" i="4" s="1"/>
  <c r="P268" i="4"/>
  <c r="S268" i="4" s="1"/>
  <c r="T268" i="4" s="1"/>
  <c r="P236" i="4"/>
  <c r="S236" i="4" s="1"/>
  <c r="T236" i="4" s="1"/>
  <c r="P221" i="4"/>
  <c r="S221" i="4" s="1"/>
  <c r="T221" i="4" s="1"/>
  <c r="P122" i="4"/>
  <c r="S122" i="4" s="1"/>
  <c r="T122" i="4" s="1"/>
  <c r="P139" i="4"/>
  <c r="S139" i="4" s="1"/>
  <c r="T139" i="4" s="1"/>
  <c r="P131" i="4"/>
  <c r="S131" i="4" s="1"/>
  <c r="T131" i="4" s="1"/>
  <c r="G693" i="1"/>
  <c r="I693" i="1" s="1"/>
  <c r="P693" i="1"/>
  <c r="P142" i="1"/>
  <c r="G621" i="1"/>
  <c r="K621" i="1" s="1"/>
  <c r="P621" i="1"/>
  <c r="P199" i="1"/>
  <c r="G199" i="1"/>
  <c r="I199" i="1" s="1"/>
  <c r="P803" i="1"/>
  <c r="P801" i="1"/>
  <c r="P717" i="1"/>
  <c r="P661" i="1"/>
  <c r="P153" i="1"/>
  <c r="P781" i="1"/>
  <c r="P615" i="1"/>
  <c r="P722" i="1"/>
  <c r="P139" i="1"/>
  <c r="P162" i="1"/>
  <c r="P653" i="1"/>
  <c r="P600" i="1"/>
  <c r="P128" i="1"/>
  <c r="P765" i="1"/>
  <c r="P737" i="1"/>
  <c r="P617" i="1"/>
  <c r="P805" i="1"/>
  <c r="P807" i="1"/>
  <c r="C12" i="4"/>
  <c r="J18" i="3"/>
  <c r="C11" i="4"/>
  <c r="F18" i="3"/>
  <c r="I18" i="3"/>
  <c r="G21" i="3" l="1"/>
  <c r="H21" i="3"/>
  <c r="T564" i="1"/>
  <c r="U564" i="1" s="1"/>
  <c r="T258" i="1"/>
  <c r="U258" i="1" s="1"/>
  <c r="T210" i="1"/>
  <c r="U210" i="1" s="1"/>
  <c r="T386" i="1"/>
  <c r="U386" i="1" s="1"/>
  <c r="T408" i="1"/>
  <c r="U408" i="1" s="1"/>
  <c r="T580" i="1"/>
  <c r="U580" i="1" s="1"/>
  <c r="T354" i="1"/>
  <c r="U354" i="1" s="1"/>
  <c r="T346" i="1"/>
  <c r="U346" i="1" s="1"/>
  <c r="G42" i="3"/>
  <c r="H42" i="3"/>
  <c r="G51" i="3"/>
  <c r="G44" i="3"/>
  <c r="G31" i="3"/>
  <c r="H31" i="3"/>
  <c r="G27" i="3"/>
  <c r="G49" i="3"/>
  <c r="T202" i="1"/>
  <c r="U202" i="1" s="1"/>
  <c r="H24" i="3"/>
  <c r="G24" i="3"/>
  <c r="G38" i="3"/>
  <c r="H32" i="3"/>
  <c r="G32" i="3"/>
  <c r="H45" i="3"/>
  <c r="G45" i="3"/>
  <c r="T602" i="1"/>
  <c r="U602" i="1" s="1"/>
  <c r="D15" i="1"/>
  <c r="C19" i="1" s="1"/>
  <c r="T238" i="1"/>
  <c r="U238" i="1" s="1"/>
  <c r="T255" i="1"/>
  <c r="U255" i="1" s="1"/>
  <c r="T352" i="1"/>
  <c r="U352" i="1" s="1"/>
  <c r="T239" i="1"/>
  <c r="U239" i="1" s="1"/>
  <c r="T310" i="1"/>
  <c r="U310" i="1" s="1"/>
  <c r="T288" i="1"/>
  <c r="U288" i="1" s="1"/>
  <c r="T307" i="1"/>
  <c r="U307" i="1" s="1"/>
  <c r="T633" i="1"/>
  <c r="U633" i="1" s="1"/>
  <c r="T569" i="1"/>
  <c r="U569" i="1" s="1"/>
  <c r="T637" i="1"/>
  <c r="U637" i="1" s="1"/>
  <c r="P372" i="1"/>
  <c r="T372" i="1" s="1"/>
  <c r="U372" i="1" s="1"/>
  <c r="T543" i="1"/>
  <c r="U543" i="1" s="1"/>
  <c r="T237" i="1"/>
  <c r="U237" i="1" s="1"/>
  <c r="T490" i="1"/>
  <c r="U490" i="1" s="1"/>
  <c r="T326" i="1"/>
  <c r="U326" i="1" s="1"/>
  <c r="G692" i="1"/>
  <c r="I692" i="1" s="1"/>
  <c r="P692" i="1"/>
  <c r="T267" i="1"/>
  <c r="U267" i="1" s="1"/>
  <c r="T470" i="1"/>
  <c r="U470" i="1" s="1"/>
  <c r="K708" i="1"/>
  <c r="G595" i="1"/>
  <c r="I595" i="1" s="1"/>
  <c r="P595" i="1"/>
  <c r="T766" i="1"/>
  <c r="U766" i="1" s="1"/>
  <c r="T752" i="1"/>
  <c r="U752" i="1" s="1"/>
  <c r="P402" i="1"/>
  <c r="G402" i="1"/>
  <c r="I402" i="1" s="1"/>
  <c r="T472" i="1"/>
  <c r="U472" i="1" s="1"/>
  <c r="G517" i="1"/>
  <c r="I517" i="1" s="1"/>
  <c r="P517" i="1"/>
  <c r="G655" i="1"/>
  <c r="I655" i="1" s="1"/>
  <c r="P655" i="1"/>
  <c r="G647" i="1"/>
  <c r="I647" i="1" s="1"/>
  <c r="P647" i="1"/>
  <c r="P247" i="1"/>
  <c r="G247" i="1"/>
  <c r="G680" i="1"/>
  <c r="K680" i="1" s="1"/>
  <c r="P680" i="1"/>
  <c r="G671" i="1"/>
  <c r="K671" i="1" s="1"/>
  <c r="P671" i="1"/>
  <c r="G343" i="1"/>
  <c r="I343" i="1" s="1"/>
  <c r="P343" i="1"/>
  <c r="G497" i="1"/>
  <c r="I497" i="1" s="1"/>
  <c r="P497" i="1"/>
  <c r="G549" i="1"/>
  <c r="I549" i="1" s="1"/>
  <c r="P549" i="1"/>
  <c r="T630" i="1"/>
  <c r="U630" i="1" s="1"/>
  <c r="T729" i="1"/>
  <c r="U729" i="1" s="1"/>
  <c r="G701" i="1"/>
  <c r="P701" i="1"/>
  <c r="T321" i="1"/>
  <c r="U321" i="1" s="1"/>
  <c r="T586" i="1"/>
  <c r="U586" i="1" s="1"/>
  <c r="G439" i="1"/>
  <c r="I439" i="1" s="1"/>
  <c r="P439" i="1"/>
  <c r="G539" i="1"/>
  <c r="I539" i="1" s="1"/>
  <c r="P539" i="1"/>
  <c r="T539" i="1" s="1"/>
  <c r="U539" i="1" s="1"/>
  <c r="G623" i="1"/>
  <c r="K623" i="1" s="1"/>
  <c r="P623" i="1"/>
  <c r="G542" i="1"/>
  <c r="I542" i="1" s="1"/>
  <c r="P542" i="1"/>
  <c r="T211" i="1"/>
  <c r="U211" i="1" s="1"/>
  <c r="G457" i="1"/>
  <c r="I457" i="1" s="1"/>
  <c r="P457" i="1"/>
  <c r="T420" i="1"/>
  <c r="U420" i="1" s="1"/>
  <c r="M6" i="3"/>
  <c r="C16" i="4"/>
  <c r="D18" i="4" s="1"/>
  <c r="O516" i="4"/>
  <c r="O503" i="4"/>
  <c r="O490" i="4"/>
  <c r="O500" i="4"/>
  <c r="O494" i="4"/>
  <c r="O471" i="4"/>
  <c r="O515" i="4"/>
  <c r="O480" i="4"/>
  <c r="O485" i="4"/>
  <c r="O473" i="4"/>
  <c r="O476" i="4"/>
  <c r="O483" i="4"/>
  <c r="O474" i="4"/>
  <c r="O498" i="4"/>
  <c r="O484" i="4"/>
  <c r="O505" i="4"/>
  <c r="O497" i="4"/>
  <c r="O493" i="4"/>
  <c r="O475" i="4"/>
  <c r="O504" i="4"/>
  <c r="O482" i="4"/>
  <c r="O489" i="4"/>
  <c r="O506" i="4"/>
  <c r="O492" i="4"/>
  <c r="O513" i="4"/>
  <c r="O488" i="4"/>
  <c r="O510" i="4"/>
  <c r="O478" i="4"/>
  <c r="O507" i="4"/>
  <c r="O472" i="4"/>
  <c r="O479" i="4"/>
  <c r="O499" i="4"/>
  <c r="O496" i="4"/>
  <c r="O511" i="4"/>
  <c r="O486" i="4"/>
  <c r="O481" i="4"/>
  <c r="O470" i="4"/>
  <c r="O491" i="4"/>
  <c r="O512" i="4"/>
  <c r="O502" i="4"/>
  <c r="O508" i="4"/>
  <c r="O487" i="4"/>
  <c r="O495" i="4"/>
  <c r="O477" i="4"/>
  <c r="O469" i="4"/>
  <c r="C15" i="4"/>
  <c r="O501" i="4"/>
  <c r="O509" i="4"/>
  <c r="O514" i="4"/>
  <c r="L180" i="4"/>
  <c r="S180" i="4"/>
  <c r="T180" i="4" s="1"/>
  <c r="L330" i="4"/>
  <c r="S330" i="4"/>
  <c r="T330" i="4" s="1"/>
  <c r="L293" i="4"/>
  <c r="S293" i="4"/>
  <c r="T293" i="4" s="1"/>
  <c r="S269" i="4"/>
  <c r="T269" i="4" s="1"/>
  <c r="S406" i="4"/>
  <c r="T406" i="4" s="1"/>
  <c r="G209" i="3"/>
  <c r="G469" i="3"/>
  <c r="S178" i="4"/>
  <c r="T178" i="4" s="1"/>
  <c r="S404" i="4"/>
  <c r="T404" i="4" s="1"/>
  <c r="S278" i="4"/>
  <c r="T278" i="4" s="1"/>
  <c r="S410" i="4"/>
  <c r="T410" i="4" s="1"/>
  <c r="S260" i="4"/>
  <c r="T260" i="4" s="1"/>
  <c r="G456" i="3"/>
  <c r="G159" i="3"/>
  <c r="S369" i="4"/>
  <c r="T369" i="4" s="1"/>
  <c r="L369" i="4"/>
  <c r="H117" i="3"/>
  <c r="S398" i="4"/>
  <c r="T398" i="4" s="1"/>
  <c r="K398" i="4"/>
  <c r="S476" i="4"/>
  <c r="T476" i="4" s="1"/>
  <c r="K146" i="4"/>
  <c r="S146" i="4"/>
  <c r="T146" i="4" s="1"/>
  <c r="S198" i="4"/>
  <c r="T198" i="4" s="1"/>
  <c r="S135" i="4"/>
  <c r="T135" i="4" s="1"/>
  <c r="S362" i="4"/>
  <c r="T362" i="4" s="1"/>
  <c r="N228" i="4"/>
  <c r="S228" i="4"/>
  <c r="T228" i="4" s="1"/>
  <c r="S316" i="4"/>
  <c r="T316" i="4" s="1"/>
  <c r="G117" i="3"/>
  <c r="G488" i="3"/>
  <c r="J476" i="4"/>
  <c r="S181" i="4"/>
  <c r="T181" i="4" s="1"/>
  <c r="G282" i="3"/>
  <c r="S337" i="4"/>
  <c r="T337" i="4" s="1"/>
  <c r="S501" i="4"/>
  <c r="T501" i="4" s="1"/>
  <c r="S97" i="4"/>
  <c r="T97" i="4" s="1"/>
  <c r="S367" i="4"/>
  <c r="T367" i="4" s="1"/>
  <c r="S318" i="4"/>
  <c r="T318" i="4" s="1"/>
  <c r="S298" i="4"/>
  <c r="T298" i="4" s="1"/>
  <c r="S357" i="4"/>
  <c r="T357" i="4" s="1"/>
  <c r="S329" i="4"/>
  <c r="T329" i="4" s="1"/>
  <c r="S249" i="4"/>
  <c r="T249" i="4" s="1"/>
  <c r="S439" i="4"/>
  <c r="T439" i="4" s="1"/>
  <c r="G256" i="3"/>
  <c r="H18" i="3"/>
  <c r="C11" i="1"/>
  <c r="G18" i="3"/>
  <c r="C12" i="1"/>
  <c r="O820" i="1" l="1"/>
  <c r="O819" i="1"/>
  <c r="O818" i="1"/>
  <c r="O817" i="1"/>
  <c r="O816" i="1"/>
  <c r="O815" i="1"/>
  <c r="T439" i="1"/>
  <c r="U439" i="1" s="1"/>
  <c r="T549" i="1"/>
  <c r="U549" i="1" s="1"/>
  <c r="T680" i="1"/>
  <c r="U680" i="1" s="1"/>
  <c r="T517" i="1"/>
  <c r="U517" i="1" s="1"/>
  <c r="O812" i="1"/>
  <c r="E14" i="4"/>
  <c r="T701" i="1"/>
  <c r="U701" i="1" s="1"/>
  <c r="C16" i="1"/>
  <c r="D18" i="1" s="1"/>
  <c r="O773" i="1"/>
  <c r="O780" i="1"/>
  <c r="O759" i="1"/>
  <c r="O730" i="1"/>
  <c r="O747" i="1"/>
  <c r="O706" i="1"/>
  <c r="O742" i="1"/>
  <c r="O678" i="1"/>
  <c r="O753" i="1"/>
  <c r="O703" i="1"/>
  <c r="O729" i="1"/>
  <c r="O735" i="1"/>
  <c r="O777" i="1"/>
  <c r="O698" i="1"/>
  <c r="O807" i="1"/>
  <c r="O732" i="1"/>
  <c r="O722" i="1"/>
  <c r="O811" i="1"/>
  <c r="O769" i="1"/>
  <c r="O710" i="1"/>
  <c r="O795" i="1"/>
  <c r="O782" i="1"/>
  <c r="O781" i="1"/>
  <c r="O774" i="1"/>
  <c r="O798" i="1"/>
  <c r="O692" i="1"/>
  <c r="O796" i="1"/>
  <c r="O756" i="1"/>
  <c r="O805" i="1"/>
  <c r="O682" i="1"/>
  <c r="O696" i="1"/>
  <c r="O745" i="1"/>
  <c r="O760" i="1"/>
  <c r="O791" i="1"/>
  <c r="O771" i="1"/>
  <c r="O687" i="1"/>
  <c r="O686" i="1"/>
  <c r="O679" i="1"/>
  <c r="O700" i="1"/>
  <c r="O723" i="1"/>
  <c r="O709" i="1"/>
  <c r="O716" i="1"/>
  <c r="O783" i="1"/>
  <c r="O802" i="1"/>
  <c r="O685" i="1"/>
  <c r="O752" i="1"/>
  <c r="O776" i="1"/>
  <c r="O694" i="1"/>
  <c r="O697" i="1"/>
  <c r="O761" i="1"/>
  <c r="O757" i="1"/>
  <c r="O810" i="1"/>
  <c r="O711" i="1"/>
  <c r="O789" i="1"/>
  <c r="O699" i="1"/>
  <c r="O701" i="1"/>
  <c r="O804" i="1"/>
  <c r="O728" i="1"/>
  <c r="O683" i="1"/>
  <c r="O717" i="1"/>
  <c r="O705" i="1"/>
  <c r="O718" i="1"/>
  <c r="O738" i="1"/>
  <c r="O681" i="1"/>
  <c r="O680" i="1"/>
  <c r="O779" i="1"/>
  <c r="O787" i="1"/>
  <c r="O762" i="1"/>
  <c r="O813" i="1"/>
  <c r="O809" i="1"/>
  <c r="O751" i="1"/>
  <c r="O768" i="1"/>
  <c r="O704" i="1"/>
  <c r="O688" i="1"/>
  <c r="O750" i="1"/>
  <c r="O803" i="1"/>
  <c r="O726" i="1"/>
  <c r="O775" i="1"/>
  <c r="O719" i="1"/>
  <c r="O767" i="1"/>
  <c r="O715" i="1"/>
  <c r="O797" i="1"/>
  <c r="O707" i="1"/>
  <c r="O684" i="1"/>
  <c r="O770" i="1"/>
  <c r="O806" i="1"/>
  <c r="O814" i="1"/>
  <c r="O808" i="1"/>
  <c r="O720" i="1"/>
  <c r="O765" i="1"/>
  <c r="O786" i="1"/>
  <c r="O689" i="1"/>
  <c r="O734" i="1"/>
  <c r="O744" i="1"/>
  <c r="O695" i="1"/>
  <c r="O748" i="1"/>
  <c r="O691" i="1"/>
  <c r="O739" i="1"/>
  <c r="O801" i="1"/>
  <c r="O800" i="1"/>
  <c r="O737" i="1"/>
  <c r="O714" i="1"/>
  <c r="O754" i="1"/>
  <c r="O799" i="1"/>
  <c r="O763" i="1"/>
  <c r="O741" i="1"/>
  <c r="C15" i="1"/>
  <c r="O772" i="1"/>
  <c r="O784" i="1"/>
  <c r="O724" i="1"/>
  <c r="O790" i="1"/>
  <c r="O725" i="1"/>
  <c r="O793" i="1"/>
  <c r="O702" i="1"/>
  <c r="O749" i="1"/>
  <c r="O794" i="1"/>
  <c r="O740" i="1"/>
  <c r="O758" i="1"/>
  <c r="O690" i="1"/>
  <c r="O746" i="1"/>
  <c r="O778" i="1"/>
  <c r="O712" i="1"/>
  <c r="O743" i="1"/>
  <c r="O713" i="1"/>
  <c r="O764" i="1"/>
  <c r="O677" i="1"/>
  <c r="O733" i="1"/>
  <c r="O693" i="1"/>
  <c r="O727" i="1"/>
  <c r="O708" i="1"/>
  <c r="O792" i="1"/>
  <c r="O788" i="1"/>
  <c r="O785" i="1"/>
  <c r="O736" i="1"/>
  <c r="O731" i="1"/>
  <c r="O766" i="1"/>
  <c r="O721" i="1"/>
  <c r="O755" i="1"/>
  <c r="T542" i="1"/>
  <c r="U542" i="1" s="1"/>
  <c r="T497" i="1"/>
  <c r="U497" i="1" s="1"/>
  <c r="T247" i="1"/>
  <c r="U247" i="1" s="1"/>
  <c r="I247" i="1"/>
  <c r="T343" i="1"/>
  <c r="U343" i="1" s="1"/>
  <c r="T647" i="1"/>
  <c r="U647" i="1" s="1"/>
  <c r="T402" i="1"/>
  <c r="U402" i="1" s="1"/>
  <c r="K701" i="1"/>
  <c r="T655" i="1"/>
  <c r="U655" i="1" s="1"/>
  <c r="T457" i="1"/>
  <c r="U457" i="1" s="1"/>
  <c r="T595" i="1"/>
  <c r="U595" i="1" s="1"/>
  <c r="M5" i="3"/>
  <c r="M3" i="3"/>
  <c r="M4" i="3"/>
  <c r="M2" i="3"/>
  <c r="M1" i="3"/>
  <c r="C18" i="4"/>
  <c r="F18" i="4"/>
  <c r="F19" i="4" s="1"/>
  <c r="F6" i="1" l="1"/>
  <c r="F8" i="1" s="1"/>
  <c r="C18" i="1"/>
  <c r="E14" i="1"/>
  <c r="M101" i="3"/>
  <c r="M168" i="3"/>
  <c r="M56" i="3"/>
  <c r="M484" i="3"/>
  <c r="M33" i="3"/>
  <c r="M111" i="3"/>
  <c r="M479" i="3"/>
  <c r="M39" i="3"/>
  <c r="M273" i="3"/>
  <c r="M450" i="3"/>
  <c r="M376" i="3"/>
  <c r="M43" i="3"/>
  <c r="M419" i="3"/>
  <c r="M313" i="3"/>
  <c r="M227" i="3"/>
  <c r="M485" i="3"/>
  <c r="M407" i="3"/>
  <c r="M253" i="3"/>
  <c r="M430" i="3"/>
  <c r="M351" i="3"/>
  <c r="M463" i="3"/>
  <c r="M22" i="3"/>
  <c r="M240" i="3"/>
  <c r="M380" i="3"/>
  <c r="M405" i="3"/>
  <c r="M322" i="3"/>
  <c r="M173" i="3"/>
  <c r="M291" i="3"/>
  <c r="M417" i="3"/>
  <c r="M246" i="3"/>
  <c r="M128" i="3"/>
  <c r="M282" i="3"/>
  <c r="M178" i="3"/>
  <c r="M242" i="3"/>
  <c r="M164" i="3"/>
  <c r="M308" i="3"/>
  <c r="M431" i="3"/>
  <c r="M66" i="3"/>
  <c r="M200" i="3"/>
  <c r="M31" i="3"/>
  <c r="M345" i="3"/>
  <c r="M268" i="3"/>
  <c r="M105" i="3"/>
  <c r="M451" i="3"/>
  <c r="M297" i="3"/>
  <c r="M487" i="3"/>
  <c r="M410" i="3"/>
  <c r="M230" i="3"/>
  <c r="M286" i="3"/>
  <c r="M357" i="3"/>
  <c r="M147" i="3"/>
  <c r="M213" i="3"/>
  <c r="M156" i="3"/>
  <c r="M393" i="3"/>
  <c r="M117" i="3"/>
  <c r="M183" i="3"/>
  <c r="M499" i="3"/>
  <c r="M347" i="3"/>
  <c r="M201" i="3"/>
  <c r="M359" i="3"/>
  <c r="M262" i="3"/>
  <c r="M160" i="3"/>
  <c r="M80" i="3"/>
  <c r="M432" i="3"/>
  <c r="M163" i="3"/>
  <c r="M61" i="3"/>
  <c r="M337" i="3"/>
  <c r="M483" i="3"/>
  <c r="M456" i="3"/>
  <c r="M203" i="3"/>
  <c r="M409" i="3"/>
  <c r="M124" i="3"/>
  <c r="M41" i="3"/>
  <c r="M481" i="3"/>
  <c r="M142" i="3"/>
  <c r="M7" i="3"/>
  <c r="E4" i="3" s="1"/>
  <c r="M249" i="3"/>
  <c r="M138" i="3"/>
  <c r="M384" i="3"/>
  <c r="M79" i="3"/>
  <c r="M446" i="3"/>
  <c r="M503" i="3"/>
  <c r="M135" i="3"/>
  <c r="M475" i="3"/>
  <c r="M422" i="3"/>
  <c r="M360" i="3"/>
  <c r="M394" i="3"/>
  <c r="M100" i="3"/>
  <c r="M496" i="3"/>
  <c r="M44" i="3"/>
  <c r="M209" i="3"/>
  <c r="M83" i="3"/>
  <c r="M251" i="3"/>
  <c r="M421" i="3"/>
  <c r="M415" i="3"/>
  <c r="M339" i="3"/>
  <c r="M205" i="3"/>
  <c r="M402" i="3"/>
  <c r="M40" i="3"/>
  <c r="M385" i="3"/>
  <c r="M392" i="3"/>
  <c r="M192" i="3"/>
  <c r="M24" i="3"/>
  <c r="M74" i="3"/>
  <c r="M132" i="3"/>
  <c r="M93" i="3"/>
  <c r="M389" i="3"/>
  <c r="M161" i="3"/>
  <c r="M294" i="3"/>
  <c r="M342" i="3"/>
  <c r="M195" i="3"/>
  <c r="M404" i="3"/>
  <c r="M224" i="3"/>
  <c r="M85" i="3"/>
  <c r="M238" i="3"/>
  <c r="M148" i="3"/>
  <c r="M82" i="3"/>
  <c r="M30" i="3"/>
  <c r="M264" i="3"/>
  <c r="M278" i="3"/>
  <c r="M403" i="3"/>
  <c r="M426" i="3"/>
  <c r="M81" i="3"/>
  <c r="M459" i="3"/>
  <c r="M304" i="3"/>
  <c r="M210" i="3"/>
  <c r="M231" i="3"/>
  <c r="M70" i="3"/>
  <c r="M367" i="3"/>
  <c r="M381" i="3"/>
  <c r="M319" i="3"/>
  <c r="M315" i="3"/>
  <c r="M467" i="3"/>
  <c r="M94" i="3"/>
  <c r="M202" i="3"/>
  <c r="M177" i="3"/>
  <c r="M134" i="3"/>
  <c r="M355" i="3"/>
  <c r="M364" i="3"/>
  <c r="M32" i="3"/>
  <c r="M104" i="3"/>
  <c r="M317" i="3"/>
  <c r="M261" i="3"/>
  <c r="M137" i="3"/>
  <c r="M387" i="3"/>
  <c r="M343" i="3"/>
  <c r="M489" i="3"/>
  <c r="M437" i="3"/>
  <c r="M186" i="3"/>
  <c r="M272" i="3"/>
  <c r="M187" i="3"/>
  <c r="M21" i="3"/>
  <c r="M395" i="3"/>
  <c r="M185" i="3"/>
  <c r="M470" i="3"/>
  <c r="M229" i="3"/>
  <c r="M54" i="3"/>
  <c r="M424" i="3"/>
  <c r="M329" i="3"/>
  <c r="M99" i="3"/>
  <c r="M371" i="3"/>
  <c r="M287" i="3"/>
  <c r="M478" i="3"/>
  <c r="M401" i="3"/>
  <c r="M28" i="3"/>
  <c r="M57" i="3"/>
  <c r="M425" i="3"/>
  <c r="M34" i="3"/>
  <c r="M374" i="3"/>
  <c r="M252" i="3"/>
  <c r="M91" i="3"/>
  <c r="M172" i="3"/>
  <c r="M328" i="3"/>
  <c r="M320" i="3"/>
  <c r="M383" i="3"/>
  <c r="M145" i="3"/>
  <c r="M215" i="3"/>
  <c r="M408" i="3"/>
  <c r="M288" i="3"/>
  <c r="M188" i="3"/>
  <c r="M488" i="3"/>
  <c r="M182" i="3"/>
  <c r="M324" i="3"/>
  <c r="M26" i="3"/>
  <c r="M115" i="3"/>
  <c r="M274" i="3"/>
  <c r="M87" i="3"/>
  <c r="M277" i="3"/>
  <c r="M64" i="3"/>
  <c r="M37" i="3"/>
  <c r="M455" i="3"/>
  <c r="M373" i="3"/>
  <c r="M110" i="3"/>
  <c r="M35" i="3"/>
  <c r="M255" i="3"/>
  <c r="M301" i="3"/>
  <c r="M505" i="3"/>
  <c r="M95" i="3"/>
  <c r="M285" i="3"/>
  <c r="M92" i="3"/>
  <c r="M473" i="3"/>
  <c r="M144" i="3"/>
  <c r="M440" i="3"/>
  <c r="M216" i="3"/>
  <c r="M244" i="3"/>
  <c r="M386" i="3"/>
  <c r="M497" i="3"/>
  <c r="M411" i="3"/>
  <c r="M86" i="3"/>
  <c r="M358" i="3"/>
  <c r="M71" i="3"/>
  <c r="M196" i="3"/>
  <c r="M116" i="3"/>
  <c r="M217" i="3"/>
  <c r="M502" i="3"/>
  <c r="M445" i="3"/>
  <c r="M125" i="3"/>
  <c r="M468" i="3"/>
  <c r="M218" i="3"/>
  <c r="M486" i="3"/>
  <c r="M122" i="3"/>
  <c r="M302" i="3"/>
  <c r="M228" i="3"/>
  <c r="M232" i="3"/>
  <c r="M263" i="3"/>
  <c r="M96" i="3"/>
  <c r="M293" i="3"/>
  <c r="M474" i="3"/>
  <c r="M207" i="3"/>
  <c r="M206" i="3"/>
  <c r="M314" i="3"/>
  <c r="M491" i="3"/>
  <c r="M112" i="3"/>
  <c r="M239" i="3"/>
  <c r="M76" i="3"/>
  <c r="M295" i="3"/>
  <c r="M340" i="3"/>
  <c r="M379" i="3"/>
  <c r="M152" i="3"/>
  <c r="M480" i="3"/>
  <c r="M292" i="3"/>
  <c r="M120" i="3"/>
  <c r="M438" i="3"/>
  <c r="M165" i="3"/>
  <c r="M179" i="3"/>
  <c r="M449" i="3"/>
  <c r="M129" i="3"/>
  <c r="M472" i="3"/>
  <c r="M259" i="3"/>
  <c r="M211" i="3"/>
  <c r="M303" i="3"/>
  <c r="M372" i="3"/>
  <c r="M454" i="3"/>
  <c r="M98" i="3"/>
  <c r="M155" i="3"/>
  <c r="M194" i="3"/>
  <c r="M133" i="3"/>
  <c r="M267" i="3"/>
  <c r="M170" i="3"/>
  <c r="M174" i="3"/>
  <c r="M59" i="3"/>
  <c r="M89" i="3"/>
  <c r="M353" i="3"/>
  <c r="M420" i="3"/>
  <c r="M338" i="3"/>
  <c r="M139" i="3"/>
  <c r="M141" i="3"/>
  <c r="M51" i="3"/>
  <c r="M427" i="3"/>
  <c r="M69" i="3"/>
  <c r="M331" i="3"/>
  <c r="M362" i="3"/>
  <c r="M166" i="3"/>
  <c r="M109" i="3"/>
  <c r="M299" i="3"/>
  <c r="M55" i="3"/>
  <c r="M309" i="3"/>
  <c r="M149" i="3"/>
  <c r="M504" i="3"/>
  <c r="M108" i="3"/>
  <c r="M90" i="3"/>
  <c r="M356" i="3"/>
  <c r="M469" i="3"/>
  <c r="M391" i="3"/>
  <c r="M457" i="3"/>
  <c r="M266" i="3"/>
  <c r="M406" i="3"/>
  <c r="M237" i="3"/>
  <c r="M336" i="3"/>
  <c r="M197" i="3"/>
  <c r="M158" i="3"/>
  <c r="M307" i="3"/>
  <c r="M38" i="3"/>
  <c r="M330" i="3"/>
  <c r="M369" i="3"/>
  <c r="M248" i="3"/>
  <c r="M159" i="3"/>
  <c r="M271" i="3"/>
  <c r="M176" i="3"/>
  <c r="M466" i="3"/>
  <c r="M461" i="3"/>
  <c r="M103" i="3"/>
  <c r="M235" i="3"/>
  <c r="M150" i="3"/>
  <c r="M311" i="3"/>
  <c r="M477" i="3"/>
  <c r="M189" i="3"/>
  <c r="M256" i="3"/>
  <c r="M42" i="3"/>
  <c r="M171" i="3"/>
  <c r="M439" i="3"/>
  <c r="M361" i="3"/>
  <c r="M323" i="3"/>
  <c r="M265" i="3"/>
  <c r="M75" i="3"/>
  <c r="M50" i="3"/>
  <c r="M97" i="3"/>
  <c r="M462" i="3"/>
  <c r="M399" i="3"/>
  <c r="M68" i="3"/>
  <c r="M447" i="3"/>
  <c r="M300" i="3"/>
  <c r="M321" i="3"/>
  <c r="M334" i="3"/>
  <c r="M390" i="3"/>
  <c r="M412" i="3"/>
  <c r="M258" i="3"/>
  <c r="M72" i="3"/>
  <c r="M298" i="3"/>
  <c r="M325" i="3"/>
  <c r="M396" i="3"/>
  <c r="M398" i="3"/>
  <c r="M316" i="3"/>
  <c r="M341" i="3"/>
  <c r="M23" i="3"/>
  <c r="M131" i="3"/>
  <c r="M193" i="3"/>
  <c r="M382" i="3"/>
  <c r="M279" i="3"/>
  <c r="M123" i="3"/>
  <c r="M63" i="3"/>
  <c r="M495" i="3"/>
  <c r="M312" i="3"/>
  <c r="M434" i="3"/>
  <c r="M423" i="3"/>
  <c r="M233" i="3"/>
  <c r="M52" i="3"/>
  <c r="M29" i="3"/>
  <c r="M289" i="3"/>
  <c r="M226" i="3"/>
  <c r="M247" i="3"/>
  <c r="M154" i="3"/>
  <c r="M416" i="3"/>
  <c r="M397" i="3"/>
  <c r="M464" i="3"/>
  <c r="M305" i="3"/>
  <c r="M441" i="3"/>
  <c r="M212" i="3"/>
  <c r="M327" i="3"/>
  <c r="M280" i="3"/>
  <c r="M414" i="3"/>
  <c r="M363" i="3"/>
  <c r="M114" i="3"/>
  <c r="M296" i="3"/>
  <c r="M429" i="3"/>
  <c r="M46" i="3"/>
  <c r="M190" i="3"/>
  <c r="M65" i="3"/>
  <c r="M60" i="3"/>
  <c r="M175" i="3"/>
  <c r="M418" i="3"/>
  <c r="M62" i="3"/>
  <c r="M370" i="3"/>
  <c r="M243" i="3"/>
  <c r="M326" i="3"/>
  <c r="M310" i="3"/>
  <c r="M436" i="3"/>
  <c r="M191" i="3"/>
  <c r="M433" i="3"/>
  <c r="M73" i="3"/>
  <c r="M198" i="3"/>
  <c r="M482" i="3"/>
  <c r="M354" i="3"/>
  <c r="M88" i="3"/>
  <c r="M377" i="3"/>
  <c r="M27" i="3"/>
  <c r="M476" i="3"/>
  <c r="M151" i="3"/>
  <c r="M77" i="3"/>
  <c r="M493" i="3"/>
  <c r="M102" i="3"/>
  <c r="M169" i="3"/>
  <c r="M428" i="3"/>
  <c r="M241" i="3"/>
  <c r="M47" i="3"/>
  <c r="M400" i="3"/>
  <c r="M49" i="3"/>
  <c r="M344" i="3"/>
  <c r="M127" i="3"/>
  <c r="M45" i="3"/>
  <c r="M366" i="3"/>
  <c r="M332" i="3"/>
  <c r="M458" i="3"/>
  <c r="M220" i="3"/>
  <c r="M254" i="3"/>
  <c r="M222" i="3"/>
  <c r="M162" i="3"/>
  <c r="M388" i="3"/>
  <c r="M234" i="3"/>
  <c r="M121" i="3"/>
  <c r="M284" i="3"/>
  <c r="M350" i="3"/>
  <c r="M146" i="3"/>
  <c r="M153" i="3"/>
  <c r="M118" i="3"/>
  <c r="M269" i="3"/>
  <c r="M236" i="3"/>
  <c r="M346" i="3"/>
  <c r="M471" i="3"/>
  <c r="M306" i="3"/>
  <c r="M442" i="3"/>
  <c r="M378" i="3"/>
  <c r="M245" i="3"/>
  <c r="M435" i="3"/>
  <c r="M500" i="3"/>
  <c r="M452" i="3"/>
  <c r="M257" i="3"/>
  <c r="M444" i="3"/>
  <c r="M130" i="3"/>
  <c r="M260" i="3"/>
  <c r="M250" i="3"/>
  <c r="M413" i="3"/>
  <c r="M67" i="3"/>
  <c r="M490" i="3"/>
  <c r="M136" i="3"/>
  <c r="M25" i="3"/>
  <c r="M36" i="3"/>
  <c r="M157" i="3"/>
  <c r="M276" i="3"/>
  <c r="M199" i="3"/>
  <c r="M270" i="3"/>
  <c r="M143" i="3"/>
  <c r="M204" i="3"/>
  <c r="M275" i="3"/>
  <c r="M106" i="3"/>
  <c r="M180" i="3"/>
  <c r="M375" i="3"/>
  <c r="M48" i="3"/>
  <c r="M365" i="3"/>
  <c r="M368" i="3"/>
  <c r="M501" i="3"/>
  <c r="M107" i="3"/>
  <c r="M208" i="3"/>
  <c r="M352" i="3"/>
  <c r="M221" i="3"/>
  <c r="M167" i="3"/>
  <c r="M225" i="3"/>
  <c r="M318" i="3"/>
  <c r="M290" i="3"/>
  <c r="M214" i="3"/>
  <c r="M349" i="3"/>
  <c r="M335" i="3"/>
  <c r="M448" i="3"/>
  <c r="M460" i="3"/>
  <c r="M465" i="3"/>
  <c r="M84" i="3"/>
  <c r="M140" i="3"/>
  <c r="M223" i="3"/>
  <c r="M348" i="3"/>
  <c r="M498" i="3"/>
  <c r="M494" i="3"/>
  <c r="M119" i="3"/>
  <c r="M184" i="3"/>
  <c r="M181" i="3"/>
  <c r="M333" i="3"/>
  <c r="M113" i="3"/>
  <c r="M283" i="3"/>
  <c r="M58" i="3"/>
  <c r="M53" i="3"/>
  <c r="M492" i="3"/>
  <c r="M443" i="3"/>
  <c r="M219" i="3"/>
  <c r="M453" i="3"/>
  <c r="M281" i="3"/>
  <c r="M78" i="3"/>
  <c r="M126" i="3"/>
  <c r="N59" i="3"/>
  <c r="N246" i="3"/>
  <c r="N97" i="3"/>
  <c r="N176" i="3"/>
  <c r="N216" i="3"/>
  <c r="N135" i="3"/>
  <c r="N335" i="3"/>
  <c r="N318" i="3"/>
  <c r="N501" i="3"/>
  <c r="N439" i="3"/>
  <c r="N425" i="3"/>
  <c r="N410" i="3"/>
  <c r="N376" i="3"/>
  <c r="N170" i="3"/>
  <c r="N312" i="3"/>
  <c r="N127" i="3"/>
  <c r="N256" i="3"/>
  <c r="N241" i="3"/>
  <c r="N292" i="3"/>
  <c r="N276" i="3"/>
  <c r="N136" i="3"/>
  <c r="N340" i="3"/>
  <c r="N310" i="3"/>
  <c r="N67" i="3"/>
  <c r="N440" i="3"/>
  <c r="N69" i="3"/>
  <c r="N324" i="3"/>
  <c r="N416" i="3"/>
  <c r="N154" i="3"/>
  <c r="N304" i="3"/>
  <c r="N255" i="3"/>
  <c r="N47" i="3"/>
  <c r="N308" i="3"/>
  <c r="N43" i="3"/>
  <c r="N366" i="3"/>
  <c r="N282" i="3"/>
  <c r="N428" i="3"/>
  <c r="N423" i="3"/>
  <c r="N151" i="3"/>
  <c r="N484" i="3"/>
  <c r="N344" i="3"/>
  <c r="N421" i="3"/>
  <c r="N453" i="3"/>
  <c r="N196" i="3"/>
  <c r="N33" i="3"/>
  <c r="N126" i="3"/>
  <c r="N128" i="3"/>
  <c r="N212" i="3"/>
  <c r="N413" i="3"/>
  <c r="N173" i="3"/>
  <c r="N289" i="3"/>
  <c r="N485" i="3"/>
  <c r="N477" i="3"/>
  <c r="N285" i="3"/>
  <c r="N486" i="3"/>
  <c r="N22" i="3"/>
  <c r="N91" i="3"/>
  <c r="N391" i="3"/>
  <c r="N155" i="3"/>
  <c r="N177" i="3"/>
  <c r="N226" i="3"/>
  <c r="N338" i="3"/>
  <c r="N418" i="3"/>
  <c r="N360" i="3"/>
  <c r="N472" i="3"/>
  <c r="N26" i="3"/>
  <c r="N92" i="3"/>
  <c r="N342" i="3"/>
  <c r="N494" i="3"/>
  <c r="N66" i="3"/>
  <c r="N72" i="3"/>
  <c r="N116" i="3"/>
  <c r="N333" i="3"/>
  <c r="N243" i="3"/>
  <c r="N337" i="3"/>
  <c r="N203" i="3"/>
  <c r="N407" i="3"/>
  <c r="N401" i="3"/>
  <c r="N405" i="3"/>
  <c r="N327" i="3"/>
  <c r="N464" i="3"/>
  <c r="N143" i="3"/>
  <c r="N195" i="3"/>
  <c r="N105" i="3"/>
  <c r="N194" i="3"/>
  <c r="N493" i="3"/>
  <c r="N24" i="3"/>
  <c r="N40" i="3"/>
  <c r="N302" i="3"/>
  <c r="N478" i="3"/>
  <c r="N157" i="3"/>
  <c r="N495" i="3"/>
  <c r="N169" i="3"/>
  <c r="N393" i="3"/>
  <c r="N379" i="3"/>
  <c r="N89" i="3"/>
  <c r="N352" i="3"/>
  <c r="N175" i="3"/>
  <c r="N377" i="3"/>
  <c r="N369" i="3"/>
  <c r="N303" i="3"/>
  <c r="N426" i="3"/>
  <c r="N331" i="3"/>
  <c r="N133" i="3"/>
  <c r="N284" i="3"/>
  <c r="N499" i="3"/>
  <c r="N461" i="3"/>
  <c r="N114" i="3"/>
  <c r="N411" i="3"/>
  <c r="N231" i="3"/>
  <c r="N182" i="3"/>
  <c r="N343" i="3"/>
  <c r="N240" i="3"/>
  <c r="N158" i="3"/>
  <c r="N235" i="3"/>
  <c r="N45" i="3"/>
  <c r="N100" i="3"/>
  <c r="N454" i="3"/>
  <c r="N390" i="3"/>
  <c r="N381" i="3"/>
  <c r="N83" i="3"/>
  <c r="N148" i="3"/>
  <c r="N498" i="3"/>
  <c r="N417" i="3"/>
  <c r="N122" i="3"/>
  <c r="N374" i="3"/>
  <c r="N142" i="3"/>
  <c r="N414" i="3"/>
  <c r="N117" i="3"/>
  <c r="N359" i="3"/>
  <c r="N163" i="3"/>
  <c r="N147" i="3"/>
  <c r="N207" i="3"/>
  <c r="N322" i="3"/>
  <c r="N213" i="3"/>
  <c r="N316" i="3"/>
  <c r="N354" i="3"/>
  <c r="N435" i="3"/>
  <c r="N273" i="3"/>
  <c r="N399" i="3"/>
  <c r="N370" i="3"/>
  <c r="N220" i="3"/>
  <c r="N470" i="3"/>
  <c r="N134" i="3"/>
  <c r="N165" i="3"/>
  <c r="N58" i="3"/>
  <c r="N228" i="3"/>
  <c r="N224" i="3"/>
  <c r="N445" i="3"/>
  <c r="N75" i="3"/>
  <c r="N424" i="3"/>
  <c r="N159" i="3"/>
  <c r="N431" i="3"/>
  <c r="N320" i="3"/>
  <c r="N373" i="3"/>
  <c r="N299" i="3"/>
  <c r="N64" i="3"/>
  <c r="N44" i="3"/>
  <c r="N462" i="3"/>
  <c r="N25" i="3"/>
  <c r="N496" i="3"/>
  <c r="N138" i="3"/>
  <c r="N53" i="3"/>
  <c r="N438" i="3"/>
  <c r="N306" i="3"/>
  <c r="N382" i="3"/>
  <c r="N208" i="3"/>
  <c r="N329" i="3"/>
  <c r="N21" i="3"/>
  <c r="N65" i="3"/>
  <c r="N37" i="3"/>
  <c r="N402" i="3"/>
  <c r="N313" i="3"/>
  <c r="N125" i="3"/>
  <c r="N290" i="3"/>
  <c r="N161" i="3"/>
  <c r="N78" i="3"/>
  <c r="N356" i="3"/>
  <c r="N371" i="3"/>
  <c r="N223" i="3"/>
  <c r="N139" i="3"/>
  <c r="N403" i="3"/>
  <c r="N113" i="3"/>
  <c r="N36" i="3"/>
  <c r="N210" i="3"/>
  <c r="N209" i="3"/>
  <c r="N349" i="3"/>
  <c r="N219" i="3"/>
  <c r="N348" i="3"/>
  <c r="N204" i="3"/>
  <c r="N434" i="3"/>
  <c r="N198" i="3"/>
  <c r="N52" i="3"/>
  <c r="N123" i="3"/>
  <c r="N463" i="3"/>
  <c r="N112" i="3"/>
  <c r="N409" i="3"/>
  <c r="N253" i="3"/>
  <c r="N466" i="3"/>
  <c r="N480" i="3"/>
  <c r="N141" i="3"/>
  <c r="N287" i="3"/>
  <c r="N259" i="3"/>
  <c r="N174" i="3"/>
  <c r="N395" i="3"/>
  <c r="N76" i="3"/>
  <c r="N332" i="3"/>
  <c r="N406" i="3"/>
  <c r="N55" i="3"/>
  <c r="N500" i="3"/>
  <c r="N205" i="3"/>
  <c r="N225" i="3"/>
  <c r="N277" i="3"/>
  <c r="N288" i="3"/>
  <c r="N108" i="3"/>
  <c r="N386" i="3"/>
  <c r="N361" i="3"/>
  <c r="N364" i="3"/>
  <c r="N274" i="3"/>
  <c r="N183" i="3"/>
  <c r="N85" i="3"/>
  <c r="N227" i="3"/>
  <c r="N355" i="3"/>
  <c r="N473" i="3"/>
  <c r="N145" i="3"/>
  <c r="N491" i="3"/>
  <c r="N156" i="3"/>
  <c r="N190" i="3"/>
  <c r="N96" i="3"/>
  <c r="N404" i="3"/>
  <c r="N328" i="3"/>
  <c r="N260" i="3"/>
  <c r="N283" i="3"/>
  <c r="N266" i="3"/>
  <c r="N502" i="3"/>
  <c r="N317" i="3"/>
  <c r="N363" i="3"/>
  <c r="N160" i="3"/>
  <c r="N82" i="3"/>
  <c r="N367" i="3"/>
  <c r="N57" i="3"/>
  <c r="N444" i="3"/>
  <c r="N199" i="3"/>
  <c r="N345" i="3"/>
  <c r="N129" i="3"/>
  <c r="N280" i="3"/>
  <c r="N38" i="3"/>
  <c r="N178" i="3"/>
  <c r="N279" i="3"/>
  <c r="N229" i="3"/>
  <c r="N51" i="3"/>
  <c r="N73" i="3"/>
  <c r="N301" i="3"/>
  <c r="N29" i="3"/>
  <c r="N152" i="3"/>
  <c r="N120" i="3"/>
  <c r="N433" i="3"/>
  <c r="N398" i="3"/>
  <c r="N400" i="3"/>
  <c r="N41" i="3"/>
  <c r="N87" i="3"/>
  <c r="N217" i="3"/>
  <c r="N347" i="3"/>
  <c r="N264" i="3"/>
  <c r="N503" i="3"/>
  <c r="N101" i="3"/>
  <c r="N27" i="3"/>
  <c r="N294" i="3"/>
  <c r="N455" i="3"/>
  <c r="N415" i="3"/>
  <c r="N54" i="3"/>
  <c r="N456" i="3"/>
  <c r="N475" i="3"/>
  <c r="N244" i="3"/>
  <c r="N249" i="3"/>
  <c r="N242" i="3"/>
  <c r="N109" i="3"/>
  <c r="N488" i="3"/>
  <c r="N28" i="3"/>
  <c r="N442" i="3"/>
  <c r="N74" i="3"/>
  <c r="N121" i="3"/>
  <c r="N362" i="3"/>
  <c r="N275" i="3"/>
  <c r="N31" i="3"/>
  <c r="N237" i="3"/>
  <c r="N211" i="3"/>
  <c r="N436" i="3"/>
  <c r="N118" i="3"/>
  <c r="N106" i="3"/>
  <c r="N465" i="3"/>
  <c r="N270" i="3"/>
  <c r="N93" i="3"/>
  <c r="N111" i="3"/>
  <c r="N252" i="3"/>
  <c r="N149" i="3"/>
  <c r="N197" i="3"/>
  <c r="N388" i="3"/>
  <c r="N215" i="3"/>
  <c r="N323" i="3"/>
  <c r="N339" i="3"/>
  <c r="N394" i="3"/>
  <c r="N254" i="3"/>
  <c r="N452" i="3"/>
  <c r="N300" i="3"/>
  <c r="N459" i="3"/>
  <c r="N146" i="3"/>
  <c r="N172" i="3"/>
  <c r="N441" i="3"/>
  <c r="N457" i="3"/>
  <c r="N187" i="3"/>
  <c r="N291" i="3"/>
  <c r="N119" i="3"/>
  <c r="N319" i="3"/>
  <c r="N504" i="3"/>
  <c r="N305" i="3"/>
  <c r="N307" i="3"/>
  <c r="N429" i="3"/>
  <c r="N251" i="3"/>
  <c r="N387" i="3"/>
  <c r="N420" i="3"/>
  <c r="N269" i="3"/>
  <c r="N166" i="3"/>
  <c r="N248" i="3"/>
  <c r="N384" i="3"/>
  <c r="N184" i="3"/>
  <c r="N79" i="3"/>
  <c r="N258" i="3"/>
  <c r="N451" i="3"/>
  <c r="N334" i="3"/>
  <c r="N150" i="3"/>
  <c r="N188" i="3"/>
  <c r="N46" i="3"/>
  <c r="N427" i="3"/>
  <c r="N257" i="3"/>
  <c r="N286" i="3"/>
  <c r="N389" i="3"/>
  <c r="N63" i="3"/>
  <c r="N34" i="3"/>
  <c r="N357" i="3"/>
  <c r="N419" i="3"/>
  <c r="N70" i="3"/>
  <c r="N497" i="3"/>
  <c r="N110" i="3"/>
  <c r="N84" i="3"/>
  <c r="N42" i="3"/>
  <c r="N314" i="3"/>
  <c r="N487" i="3"/>
  <c r="N309" i="3"/>
  <c r="N408" i="3"/>
  <c r="N191" i="3"/>
  <c r="N144" i="3"/>
  <c r="N489" i="3"/>
  <c r="N202" i="3"/>
  <c r="N450" i="3"/>
  <c r="N350" i="3"/>
  <c r="N131" i="3"/>
  <c r="N77" i="3"/>
  <c r="N265" i="3"/>
  <c r="N140" i="3"/>
  <c r="N179" i="3"/>
  <c r="N56" i="3"/>
  <c r="N233" i="3"/>
  <c r="N201" i="3"/>
  <c r="N167" i="3"/>
  <c r="N238" i="3"/>
  <c r="N268" i="3"/>
  <c r="N39" i="3"/>
  <c r="N460" i="3"/>
  <c r="N103" i="3"/>
  <c r="N206" i="3"/>
  <c r="N32" i="3"/>
  <c r="N326" i="3"/>
  <c r="N250" i="3"/>
  <c r="N293" i="3"/>
  <c r="N218" i="3"/>
  <c r="N315" i="3"/>
  <c r="N180" i="3"/>
  <c r="N358" i="3"/>
  <c r="N61" i="3"/>
  <c r="N505" i="3"/>
  <c r="N396" i="3"/>
  <c r="N181" i="3"/>
  <c r="N214" i="3"/>
  <c r="N62" i="3"/>
  <c r="N130" i="3"/>
  <c r="N298" i="3"/>
  <c r="N171" i="3"/>
  <c r="N162" i="3"/>
  <c r="N168" i="3"/>
  <c r="N351" i="3"/>
  <c r="N107" i="3"/>
  <c r="N430" i="3"/>
  <c r="N267" i="3"/>
  <c r="N94" i="3"/>
  <c r="N86" i="3"/>
  <c r="N30" i="3"/>
  <c r="N296" i="3"/>
  <c r="N474" i="3"/>
  <c r="N432" i="3"/>
  <c r="N124" i="3"/>
  <c r="N90" i="3"/>
  <c r="N476" i="3"/>
  <c r="N385" i="3"/>
  <c r="N164" i="3"/>
  <c r="N68" i="3"/>
  <c r="N449" i="3"/>
  <c r="N437" i="3"/>
  <c r="N193" i="3"/>
  <c r="N137" i="3"/>
  <c r="N261" i="3"/>
  <c r="N115" i="3"/>
  <c r="N236" i="3"/>
  <c r="N321" i="3"/>
  <c r="N234" i="3"/>
  <c r="N443" i="3"/>
  <c r="N458" i="3"/>
  <c r="N278" i="3"/>
  <c r="N185" i="3"/>
  <c r="N490" i="3"/>
  <c r="N200" i="3"/>
  <c r="N272" i="3"/>
  <c r="N479" i="3"/>
  <c r="N262" i="3"/>
  <c r="N60" i="3"/>
  <c r="N468" i="3"/>
  <c r="N239" i="3"/>
  <c r="N50" i="3"/>
  <c r="N375" i="3"/>
  <c r="N81" i="3"/>
  <c r="N412" i="3"/>
  <c r="N383" i="3"/>
  <c r="N49" i="3"/>
  <c r="N88" i="3"/>
  <c r="N447" i="3"/>
  <c r="N263" i="3"/>
  <c r="N48" i="3"/>
  <c r="N192" i="3"/>
  <c r="N232" i="3"/>
  <c r="N247" i="3"/>
  <c r="N330" i="3"/>
  <c r="N446" i="3"/>
  <c r="N483" i="3"/>
  <c r="N368" i="3"/>
  <c r="N353" i="3"/>
  <c r="N325" i="3"/>
  <c r="N222" i="3"/>
  <c r="N132" i="3"/>
  <c r="N365" i="3"/>
  <c r="N346" i="3"/>
  <c r="N297" i="3"/>
  <c r="N397" i="3"/>
  <c r="N482" i="3"/>
  <c r="N245" i="3"/>
  <c r="N467" i="3"/>
  <c r="N189" i="3"/>
  <c r="N281" i="3"/>
  <c r="N230" i="3"/>
  <c r="N422" i="3"/>
  <c r="N35" i="3"/>
  <c r="N380" i="3"/>
  <c r="N104" i="3"/>
  <c r="N471" i="3"/>
  <c r="N153" i="3"/>
  <c r="N186" i="3"/>
  <c r="N23" i="3"/>
  <c r="N98" i="3"/>
  <c r="N336" i="3"/>
  <c r="N448" i="3"/>
  <c r="N372" i="3"/>
  <c r="N378" i="3"/>
  <c r="N71" i="3"/>
  <c r="N99" i="3"/>
  <c r="N492" i="3"/>
  <c r="N271" i="3"/>
  <c r="N311" i="3"/>
  <c r="N221" i="3"/>
  <c r="N341" i="3"/>
  <c r="N295" i="3"/>
  <c r="N469" i="3"/>
  <c r="N392" i="3"/>
  <c r="N102" i="3"/>
  <c r="N95" i="3"/>
  <c r="N481" i="3"/>
  <c r="N80" i="3"/>
  <c r="O184" i="3"/>
  <c r="O342" i="3"/>
  <c r="O41" i="3"/>
  <c r="O329" i="3"/>
  <c r="O42" i="3"/>
  <c r="O462" i="3"/>
  <c r="O213" i="3"/>
  <c r="O91" i="3"/>
  <c r="O267" i="3"/>
  <c r="O477" i="3"/>
  <c r="O150" i="3"/>
  <c r="O229" i="3"/>
  <c r="O192" i="3"/>
  <c r="O368" i="3"/>
  <c r="O62" i="3"/>
  <c r="O242" i="3"/>
  <c r="O195" i="3"/>
  <c r="O120" i="3"/>
  <c r="O278" i="3"/>
  <c r="O454" i="3"/>
  <c r="O358" i="3"/>
  <c r="O303" i="3"/>
  <c r="O222" i="3"/>
  <c r="O408" i="3"/>
  <c r="O247" i="3"/>
  <c r="O28" i="3"/>
  <c r="O386" i="3"/>
  <c r="O23" i="3"/>
  <c r="O51" i="3"/>
  <c r="O440" i="3"/>
  <c r="O437" i="3"/>
  <c r="O335" i="3"/>
  <c r="O370" i="3"/>
  <c r="O178" i="3"/>
  <c r="O101" i="3"/>
  <c r="O320" i="3"/>
  <c r="O38" i="3"/>
  <c r="O504" i="3"/>
  <c r="O501" i="3"/>
  <c r="O88" i="3"/>
  <c r="O502" i="3"/>
  <c r="O308" i="3"/>
  <c r="O387" i="3"/>
  <c r="O50" i="3"/>
  <c r="O129" i="3"/>
  <c r="O144" i="3"/>
  <c r="O187" i="3"/>
  <c r="O212" i="3"/>
  <c r="O196" i="3"/>
  <c r="O205" i="3"/>
  <c r="O234" i="3"/>
  <c r="O82" i="3"/>
  <c r="O61" i="3"/>
  <c r="O430" i="3"/>
  <c r="O70" i="3"/>
  <c r="O476" i="3"/>
  <c r="O407" i="3"/>
  <c r="O269" i="3"/>
  <c r="O136" i="3"/>
  <c r="O75" i="3"/>
  <c r="O497" i="3"/>
  <c r="O500" i="3"/>
  <c r="O467" i="3"/>
  <c r="O230" i="3"/>
  <c r="O215" i="3"/>
  <c r="O94" i="3"/>
  <c r="O228" i="3"/>
  <c r="O63" i="3"/>
  <c r="O299" i="3"/>
  <c r="O220" i="3"/>
  <c r="O151" i="3"/>
  <c r="O322" i="3"/>
  <c r="O378" i="3"/>
  <c r="O157" i="3"/>
  <c r="O128" i="3"/>
  <c r="O250" i="3"/>
  <c r="O73" i="3"/>
  <c r="O412" i="3"/>
  <c r="O304" i="3"/>
  <c r="O265" i="3"/>
  <c r="O131" i="3"/>
  <c r="O343" i="3"/>
  <c r="O266" i="3"/>
  <c r="O429" i="3"/>
  <c r="O426" i="3"/>
  <c r="O276" i="3"/>
  <c r="O37" i="3"/>
  <c r="O217" i="3"/>
  <c r="O208" i="3"/>
  <c r="O190" i="3"/>
  <c r="O349" i="3"/>
  <c r="O201" i="3"/>
  <c r="O357" i="3"/>
  <c r="O347" i="3"/>
  <c r="O294" i="3"/>
  <c r="O301" i="3"/>
  <c r="O272" i="3"/>
  <c r="O344" i="3"/>
  <c r="O321" i="3"/>
  <c r="O207" i="3"/>
  <c r="O141" i="3"/>
  <c r="O394" i="3"/>
  <c r="O453" i="3"/>
  <c r="O400" i="3"/>
  <c r="O438" i="3"/>
  <c r="O189" i="3"/>
  <c r="O239" i="3"/>
  <c r="O160" i="3"/>
  <c r="O253" i="3"/>
  <c r="O225" i="3"/>
  <c r="O295" i="3"/>
  <c r="O481" i="3"/>
  <c r="O177" i="3"/>
  <c r="O471" i="3"/>
  <c r="O350" i="3"/>
  <c r="O307" i="3"/>
  <c r="O26" i="3"/>
  <c r="O102" i="3"/>
  <c r="O87" i="3"/>
  <c r="O451" i="3"/>
  <c r="O149" i="3"/>
  <c r="O433" i="3"/>
  <c r="O158" i="3"/>
  <c r="O369" i="3"/>
  <c r="O78" i="3"/>
  <c r="O282" i="3"/>
  <c r="O326" i="3"/>
  <c r="O259" i="3"/>
  <c r="O138" i="3"/>
  <c r="O356" i="3"/>
  <c r="O167" i="3"/>
  <c r="O300" i="3"/>
  <c r="O363" i="3"/>
  <c r="O90" i="3"/>
  <c r="O67" i="3"/>
  <c r="O68" i="3"/>
  <c r="O83" i="3"/>
  <c r="O473" i="3"/>
  <c r="O244" i="3"/>
  <c r="O495" i="3"/>
  <c r="O474" i="3"/>
  <c r="O174" i="3"/>
  <c r="O337" i="3"/>
  <c r="O293" i="3"/>
  <c r="O32" i="3"/>
  <c r="O464" i="3"/>
  <c r="O49" i="3"/>
  <c r="O284" i="3"/>
  <c r="O275" i="3"/>
  <c r="O121" i="3"/>
  <c r="O118" i="3"/>
  <c r="O105" i="3"/>
  <c r="O96" i="3"/>
  <c r="O43" i="3"/>
  <c r="O89" i="3"/>
  <c r="O112" i="3"/>
  <c r="O402" i="3"/>
  <c r="O132" i="3"/>
  <c r="O444" i="3"/>
  <c r="O224" i="3"/>
  <c r="O171" i="3"/>
  <c r="O176" i="3"/>
  <c r="O324" i="3"/>
  <c r="O172" i="3"/>
  <c r="O411" i="3"/>
  <c r="O364" i="3"/>
  <c r="O348" i="3"/>
  <c r="O81" i="3"/>
  <c r="O423" i="3"/>
  <c r="O260" i="3"/>
  <c r="O458" i="3"/>
  <c r="O191" i="3"/>
  <c r="O482" i="3"/>
  <c r="O165" i="3"/>
  <c r="O241" i="3"/>
  <c r="O74" i="3"/>
  <c r="O434" i="3"/>
  <c r="O56" i="3"/>
  <c r="O31" i="3"/>
  <c r="O209" i="3"/>
  <c r="O46" i="3"/>
  <c r="O457" i="3"/>
  <c r="O277" i="3"/>
  <c r="O489" i="3"/>
  <c r="O202" i="3"/>
  <c r="O36" i="3"/>
  <c r="O162" i="3"/>
  <c r="O366" i="3"/>
  <c r="O290" i="3"/>
  <c r="O146" i="3"/>
  <c r="O47" i="3"/>
  <c r="O58" i="3"/>
  <c r="O483" i="3"/>
  <c r="O210" i="3"/>
  <c r="O398" i="3"/>
  <c r="O72" i="3"/>
  <c r="O211" i="3"/>
  <c r="O231" i="3"/>
  <c r="O428" i="3"/>
  <c r="O405" i="3"/>
  <c r="O69" i="3"/>
  <c r="O288" i="3"/>
  <c r="O235" i="3"/>
  <c r="O60" i="3"/>
  <c r="O183" i="3"/>
  <c r="O44" i="3"/>
  <c r="O445" i="3"/>
  <c r="O374" i="3"/>
  <c r="O133" i="3"/>
  <c r="O352" i="3"/>
  <c r="O197" i="3"/>
  <c r="O421" i="3"/>
  <c r="O139" i="3"/>
  <c r="O393" i="3"/>
  <c r="O55" i="3"/>
  <c r="O261" i="3"/>
  <c r="O480" i="3"/>
  <c r="O427" i="3"/>
  <c r="O331" i="3"/>
  <c r="O286" i="3"/>
  <c r="O218" i="3"/>
  <c r="O65" i="3"/>
  <c r="O397" i="3"/>
  <c r="O367" i="3"/>
  <c r="O223" i="3"/>
  <c r="O249" i="3"/>
  <c r="O291" i="3"/>
  <c r="O76" i="3"/>
  <c r="O148" i="3"/>
  <c r="O147" i="3"/>
  <c r="O377" i="3"/>
  <c r="O360" i="3"/>
  <c r="O498" i="3"/>
  <c r="O359" i="3"/>
  <c r="O345" i="3"/>
  <c r="O463" i="3"/>
  <c r="O332" i="3"/>
  <c r="O450" i="3"/>
  <c r="O403" i="3"/>
  <c r="O152" i="3"/>
  <c r="O79" i="3"/>
  <c r="O273" i="3"/>
  <c r="O130" i="3"/>
  <c r="O100" i="3"/>
  <c r="O33" i="3"/>
  <c r="O492" i="3"/>
  <c r="O372" i="3"/>
  <c r="O145" i="3"/>
  <c r="O135" i="3"/>
  <c r="O447" i="3"/>
  <c r="O103" i="3"/>
  <c r="O334" i="3"/>
  <c r="O285" i="3"/>
  <c r="O380" i="3"/>
  <c r="O354" i="3"/>
  <c r="O182" i="3"/>
  <c r="O493" i="3"/>
  <c r="O325" i="3"/>
  <c r="O59" i="3"/>
  <c r="O491" i="3"/>
  <c r="O468" i="3"/>
  <c r="O382" i="3"/>
  <c r="O455" i="3"/>
  <c r="O216" i="3"/>
  <c r="O153" i="3"/>
  <c r="O389" i="3"/>
  <c r="O123" i="3"/>
  <c r="O53" i="3"/>
  <c r="O448" i="3"/>
  <c r="O395" i="3"/>
  <c r="O316" i="3"/>
  <c r="O399" i="3"/>
  <c r="O117" i="3"/>
  <c r="O251" i="3"/>
  <c r="O198" i="3"/>
  <c r="O104" i="3"/>
  <c r="O409" i="3"/>
  <c r="O221" i="3"/>
  <c r="O336" i="3"/>
  <c r="O424" i="3"/>
  <c r="O306" i="3"/>
  <c r="O418" i="3"/>
  <c r="O256" i="3"/>
  <c r="O274" i="3"/>
  <c r="O143" i="3"/>
  <c r="O328" i="3"/>
  <c r="O346" i="3"/>
  <c r="O45" i="3"/>
  <c r="O375" i="3"/>
  <c r="O180" i="3"/>
  <c r="O179" i="3"/>
  <c r="O27" i="3"/>
  <c r="O446" i="3"/>
  <c r="O311" i="3"/>
  <c r="O199" i="3"/>
  <c r="O169" i="3"/>
  <c r="O385" i="3"/>
  <c r="O503" i="3"/>
  <c r="O388" i="3"/>
  <c r="O29" i="3"/>
  <c r="O487" i="3"/>
  <c r="O470" i="3"/>
  <c r="O236" i="3"/>
  <c r="O488" i="3"/>
  <c r="O442" i="3"/>
  <c r="O319" i="3"/>
  <c r="O66" i="3"/>
  <c r="O479" i="3"/>
  <c r="O124" i="3"/>
  <c r="O159" i="3"/>
  <c r="O499" i="3"/>
  <c r="O416" i="3"/>
  <c r="O362" i="3"/>
  <c r="O271" i="3"/>
  <c r="O181" i="3"/>
  <c r="O315" i="3"/>
  <c r="O262" i="3"/>
  <c r="O268" i="3"/>
  <c r="O40" i="3"/>
  <c r="O71" i="3"/>
  <c r="O472" i="3"/>
  <c r="O469" i="3"/>
  <c r="O245" i="3"/>
  <c r="O379" i="3"/>
  <c r="O85" i="3"/>
  <c r="O219" i="3"/>
  <c r="O166" i="3"/>
  <c r="O125" i="3"/>
  <c r="O254" i="3"/>
  <c r="O373" i="3"/>
  <c r="O22" i="3"/>
  <c r="O309" i="3"/>
  <c r="O119" i="3"/>
  <c r="O436" i="3"/>
  <c r="O371" i="3"/>
  <c r="O459" i="3"/>
  <c r="O431" i="3"/>
  <c r="O95" i="3"/>
  <c r="O258" i="3"/>
  <c r="O443" i="3"/>
  <c r="O317" i="3"/>
  <c r="O126" i="3"/>
  <c r="O226" i="3"/>
  <c r="O305" i="3"/>
  <c r="O384" i="3"/>
  <c r="O318" i="3"/>
  <c r="O227" i="3"/>
  <c r="O456" i="3"/>
  <c r="O214" i="3"/>
  <c r="O108" i="3"/>
  <c r="O298" i="3"/>
  <c r="O466" i="3"/>
  <c r="O252" i="3"/>
  <c r="O155" i="3"/>
  <c r="O490" i="3"/>
  <c r="O355" i="3"/>
  <c r="O287" i="3"/>
  <c r="O292" i="3"/>
  <c r="O156" i="3"/>
  <c r="O263" i="3"/>
  <c r="O279" i="3"/>
  <c r="O24" i="3"/>
  <c r="O415" i="3"/>
  <c r="O97" i="3"/>
  <c r="O465" i="3"/>
  <c r="O110" i="3"/>
  <c r="O194" i="3"/>
  <c r="O173" i="3"/>
  <c r="O419" i="3"/>
  <c r="O232" i="3"/>
  <c r="O34" i="3"/>
  <c r="O77" i="3"/>
  <c r="O86" i="3"/>
  <c r="O52" i="3"/>
  <c r="O175" i="3"/>
  <c r="O452" i="3"/>
  <c r="O340" i="3"/>
  <c r="O257" i="3"/>
  <c r="O240" i="3"/>
  <c r="O161" i="3"/>
  <c r="O406" i="3"/>
  <c r="O341" i="3"/>
  <c r="O475" i="3"/>
  <c r="O422" i="3"/>
  <c r="O116" i="3"/>
  <c r="O361" i="3"/>
  <c r="O333" i="3"/>
  <c r="O25" i="3"/>
  <c r="O280" i="3"/>
  <c r="O106" i="3"/>
  <c r="O439" i="3"/>
  <c r="O435" i="3"/>
  <c r="O486" i="3"/>
  <c r="O414" i="3"/>
  <c r="O188" i="3"/>
  <c r="O137" i="3"/>
  <c r="O237" i="3"/>
  <c r="O420" i="3"/>
  <c r="O297" i="3"/>
  <c r="O233" i="3"/>
  <c r="O327" i="3"/>
  <c r="O54" i="3"/>
  <c r="O441" i="3"/>
  <c r="O170" i="3"/>
  <c r="O314" i="3"/>
  <c r="O48" i="3"/>
  <c r="O127" i="3"/>
  <c r="O92" i="3"/>
  <c r="O200" i="3"/>
  <c r="O98" i="3"/>
  <c r="O310" i="3"/>
  <c r="O164" i="3"/>
  <c r="O338" i="3"/>
  <c r="O505" i="3"/>
  <c r="O392" i="3"/>
  <c r="O264" i="3"/>
  <c r="O270" i="3"/>
  <c r="O401" i="3"/>
  <c r="O107" i="3"/>
  <c r="O339" i="3"/>
  <c r="O206" i="3"/>
  <c r="O404" i="3"/>
  <c r="O21" i="3"/>
  <c r="O312" i="3"/>
  <c r="O163" i="3"/>
  <c r="O461" i="3"/>
  <c r="O302" i="3"/>
  <c r="O391" i="3"/>
  <c r="O413" i="3"/>
  <c r="O109" i="3"/>
  <c r="O460" i="3"/>
  <c r="O30" i="3"/>
  <c r="O323" i="3"/>
  <c r="O154" i="3"/>
  <c r="O64" i="3"/>
  <c r="O496" i="3"/>
  <c r="O248" i="3"/>
  <c r="O193" i="3"/>
  <c r="O289" i="3"/>
  <c r="O246" i="3"/>
  <c r="O381" i="3"/>
  <c r="O39" i="3"/>
  <c r="O296" i="3"/>
  <c r="O376" i="3"/>
  <c r="O365" i="3"/>
  <c r="O485" i="3"/>
  <c r="O113" i="3"/>
  <c r="O93" i="3"/>
  <c r="O115" i="3"/>
  <c r="O204" i="3"/>
  <c r="O99" i="3"/>
  <c r="O142" i="3"/>
  <c r="O243" i="3"/>
  <c r="O432" i="3"/>
  <c r="O449" i="3"/>
  <c r="O396" i="3"/>
  <c r="O383" i="3"/>
  <c r="O353" i="3"/>
  <c r="O281" i="3"/>
  <c r="O35" i="3"/>
  <c r="O425" i="3"/>
  <c r="O417" i="3"/>
  <c r="O203" i="3"/>
  <c r="O168" i="3"/>
  <c r="O111" i="3"/>
  <c r="O238" i="3"/>
  <c r="O122" i="3"/>
  <c r="O80" i="3"/>
  <c r="O57" i="3"/>
  <c r="O140" i="3"/>
  <c r="O484" i="3"/>
  <c r="O186" i="3"/>
  <c r="O330" i="3"/>
  <c r="O255" i="3"/>
  <c r="O410" i="3"/>
  <c r="O185" i="3"/>
  <c r="O283" i="3"/>
  <c r="O351" i="3"/>
  <c r="O134" i="3"/>
  <c r="O390" i="3"/>
  <c r="O313" i="3"/>
  <c r="O114" i="3"/>
  <c r="O478" i="3"/>
  <c r="O84" i="3"/>
  <c r="O494" i="3"/>
  <c r="M18" i="3"/>
  <c r="N18" i="3"/>
  <c r="O18" i="3"/>
  <c r="F7" i="1" l="1"/>
  <c r="E5" i="3"/>
  <c r="E6" i="3"/>
  <c r="E9" i="3" s="1"/>
  <c r="K56" i="3" l="1"/>
  <c r="K397" i="3"/>
  <c r="K149" i="3"/>
  <c r="K363" i="3"/>
  <c r="L363" i="3" s="1"/>
  <c r="K160" i="3"/>
  <c r="P160" i="3" s="1"/>
  <c r="K228" i="3"/>
  <c r="P228" i="3" s="1"/>
  <c r="K245" i="3"/>
  <c r="L245" i="3" s="1"/>
  <c r="K433" i="3"/>
  <c r="P433" i="3" s="1"/>
  <c r="K31" i="3"/>
  <c r="P31" i="3" s="1"/>
  <c r="K292" i="3"/>
  <c r="K357" i="3"/>
  <c r="K111" i="3"/>
  <c r="L111" i="3" s="1"/>
  <c r="K24" i="3"/>
  <c r="L24" i="3" s="1"/>
  <c r="K178" i="3"/>
  <c r="L178" i="3" s="1"/>
  <c r="K454" i="3"/>
  <c r="P454" i="3" s="1"/>
  <c r="K218" i="3"/>
  <c r="L218" i="3" s="1"/>
  <c r="K394" i="3"/>
  <c r="P394" i="3" s="1"/>
  <c r="K207" i="3"/>
  <c r="K279" i="3"/>
  <c r="K396" i="3"/>
  <c r="L396" i="3" s="1"/>
  <c r="K89" i="3"/>
  <c r="P89" i="3" s="1"/>
  <c r="K411" i="3"/>
  <c r="L411" i="3" s="1"/>
  <c r="K470" i="3"/>
  <c r="L470" i="3" s="1"/>
  <c r="K30" i="3"/>
  <c r="P30" i="3" s="1"/>
  <c r="K38" i="3"/>
  <c r="L38" i="3" s="1"/>
  <c r="K274" i="3"/>
  <c r="K333" i="3"/>
  <c r="L333" i="3" s="1"/>
  <c r="K205" i="3"/>
  <c r="P205" i="3" s="1"/>
  <c r="K40" i="3"/>
  <c r="P40" i="3" s="1"/>
  <c r="K423" i="3"/>
  <c r="P423" i="3" s="1"/>
  <c r="K321" i="3"/>
  <c r="L321" i="3" s="1"/>
  <c r="K53" i="3"/>
  <c r="L53" i="3" s="1"/>
  <c r="K84" i="3"/>
  <c r="L84" i="3" s="1"/>
  <c r="K170" i="3"/>
  <c r="L170" i="3" s="1"/>
  <c r="K88" i="3"/>
  <c r="K92" i="3"/>
  <c r="L92" i="3" s="1"/>
  <c r="K308" i="3"/>
  <c r="L308" i="3" s="1"/>
  <c r="K193" i="3"/>
  <c r="P193" i="3" s="1"/>
  <c r="K57" i="3"/>
  <c r="P57" i="3" s="1"/>
  <c r="K380" i="3"/>
  <c r="P380" i="3" s="1"/>
  <c r="K398" i="3"/>
  <c r="P398" i="3" s="1"/>
  <c r="K342" i="3"/>
  <c r="K453" i="3"/>
  <c r="L453" i="3" s="1"/>
  <c r="K199" i="3"/>
  <c r="L199" i="3" s="1"/>
  <c r="K51" i="3"/>
  <c r="P51" i="3" s="1"/>
  <c r="K125" i="3"/>
  <c r="P125" i="3" s="1"/>
  <c r="K387" i="3"/>
  <c r="L387" i="3" s="1"/>
  <c r="K487" i="3"/>
  <c r="P487" i="3" s="1"/>
  <c r="K343" i="3"/>
  <c r="L343" i="3" s="1"/>
  <c r="K444" i="3"/>
  <c r="K147" i="3"/>
  <c r="P147" i="3" s="1"/>
  <c r="K464" i="3"/>
  <c r="P464" i="3" s="1"/>
  <c r="K347" i="3"/>
  <c r="P347" i="3" s="1"/>
  <c r="K150" i="3"/>
  <c r="L150" i="3" s="1"/>
  <c r="K74" i="3"/>
  <c r="P74" i="3" s="1"/>
  <c r="K325" i="3"/>
  <c r="L325" i="3" s="1"/>
  <c r="K28" i="3"/>
  <c r="P28" i="3" s="1"/>
  <c r="K101" i="3"/>
  <c r="P101" i="3" s="1"/>
  <c r="K165" i="3"/>
  <c r="L165" i="3" s="1"/>
  <c r="K213" i="3"/>
  <c r="L213" i="3" s="1"/>
  <c r="K226" i="3"/>
  <c r="L226" i="3" s="1"/>
  <c r="K247" i="3"/>
  <c r="P247" i="3" s="1"/>
  <c r="K161" i="3"/>
  <c r="P161" i="3" s="1"/>
  <c r="K362" i="3"/>
  <c r="L362" i="3" s="1"/>
  <c r="K81" i="3"/>
  <c r="P81" i="3" s="1"/>
  <c r="K493" i="3"/>
  <c r="L493" i="3" s="1"/>
  <c r="K120" i="3"/>
  <c r="K295" i="3"/>
  <c r="P295" i="3" s="1"/>
  <c r="K35" i="3"/>
  <c r="P35" i="3" s="1"/>
  <c r="K240" i="3"/>
  <c r="L240" i="3" s="1"/>
  <c r="K233" i="3"/>
  <c r="L233" i="3" s="1"/>
  <c r="K299" i="3"/>
  <c r="L299" i="3" s="1"/>
  <c r="K106" i="3"/>
  <c r="L106" i="3" s="1"/>
  <c r="K210" i="3"/>
  <c r="L210" i="3" s="1"/>
  <c r="K291" i="3"/>
  <c r="L291" i="3" s="1"/>
  <c r="K127" i="3"/>
  <c r="L127" i="3" s="1"/>
  <c r="K477" i="3"/>
  <c r="P477" i="3" s="1"/>
  <c r="K395" i="3"/>
  <c r="L395" i="3" s="1"/>
  <c r="K50" i="3"/>
  <c r="L50" i="3" s="1"/>
  <c r="K424" i="3"/>
  <c r="P424" i="3" s="1"/>
  <c r="K430" i="3"/>
  <c r="P430" i="3" s="1"/>
  <c r="K212" i="3"/>
  <c r="K503" i="3"/>
  <c r="L503" i="3" s="1"/>
  <c r="K410" i="3"/>
  <c r="L410" i="3" s="1"/>
  <c r="K25" i="3"/>
  <c r="L25" i="3" s="1"/>
  <c r="K128" i="3"/>
  <c r="P128" i="3" s="1"/>
  <c r="K272" i="3"/>
  <c r="L272" i="3" s="1"/>
  <c r="K256" i="3"/>
  <c r="P256" i="3" s="1"/>
  <c r="K99" i="3"/>
  <c r="P99" i="3" s="1"/>
  <c r="K419" i="3"/>
  <c r="P419" i="3" s="1"/>
  <c r="K188" i="3"/>
  <c r="L188" i="3" s="1"/>
  <c r="K409" i="3"/>
  <c r="P409" i="3" s="1"/>
  <c r="K258" i="3"/>
  <c r="L258" i="3" s="1"/>
  <c r="K286" i="3"/>
  <c r="P286" i="3" s="1"/>
  <c r="K133" i="3"/>
  <c r="P133" i="3" s="1"/>
  <c r="K288" i="3"/>
  <c r="L288" i="3" s="1"/>
  <c r="K270" i="3"/>
  <c r="L270" i="3" s="1"/>
  <c r="K450" i="3"/>
  <c r="P450" i="3" s="1"/>
  <c r="K196" i="3"/>
  <c r="P196" i="3" s="1"/>
  <c r="K360" i="3"/>
  <c r="P360" i="3" s="1"/>
  <c r="K221" i="3"/>
  <c r="P221" i="3" s="1"/>
  <c r="K281" i="3"/>
  <c r="L281" i="3" s="1"/>
  <c r="K104" i="3"/>
  <c r="L104" i="3" s="1"/>
  <c r="K494" i="3"/>
  <c r="P494" i="3" s="1"/>
  <c r="K319" i="3"/>
  <c r="L319" i="3" s="1"/>
  <c r="K156" i="3"/>
  <c r="L156" i="3" s="1"/>
  <c r="K447" i="3"/>
  <c r="L447" i="3" s="1"/>
  <c r="K182" i="3"/>
  <c r="P182" i="3" s="1"/>
  <c r="K151" i="3"/>
  <c r="P151" i="3" s="1"/>
  <c r="K391" i="3"/>
  <c r="L391" i="3" s="1"/>
  <c r="K446" i="3"/>
  <c r="L446" i="3" s="1"/>
  <c r="K77" i="3"/>
  <c r="P77" i="3" s="1"/>
  <c r="K329" i="3"/>
  <c r="L329" i="3" s="1"/>
  <c r="K418" i="3"/>
  <c r="L418" i="3" s="1"/>
  <c r="K386" i="3"/>
  <c r="L386" i="3" s="1"/>
  <c r="K117" i="3"/>
  <c r="P117" i="3" s="1"/>
  <c r="K42" i="3"/>
  <c r="L42" i="3" s="1"/>
  <c r="K280" i="3"/>
  <c r="L280" i="3" s="1"/>
  <c r="K478" i="3"/>
  <c r="P478" i="3" s="1"/>
  <c r="K315" i="3"/>
  <c r="P315" i="3" s="1"/>
  <c r="K184" i="3"/>
  <c r="P184" i="3" s="1"/>
  <c r="K136" i="3"/>
  <c r="L136" i="3" s="1"/>
  <c r="K432" i="3"/>
  <c r="P432" i="3" s="1"/>
  <c r="K243" i="3"/>
  <c r="L243" i="3" s="1"/>
  <c r="K183" i="3"/>
  <c r="P183" i="3" s="1"/>
  <c r="K231" i="3"/>
  <c r="L231" i="3" s="1"/>
  <c r="K412" i="3"/>
  <c r="L412" i="3" s="1"/>
  <c r="K425" i="3"/>
  <c r="P425" i="3" s="1"/>
  <c r="K34" i="3"/>
  <c r="P34" i="3" s="1"/>
  <c r="K59" i="3"/>
  <c r="P59" i="3" s="1"/>
  <c r="K459" i="3"/>
  <c r="P459" i="3" s="1"/>
  <c r="K336" i="3"/>
  <c r="P336" i="3" s="1"/>
  <c r="K496" i="3"/>
  <c r="L496" i="3" s="1"/>
  <c r="K261" i="3"/>
  <c r="P261" i="3" s="1"/>
  <c r="K98" i="3"/>
  <c r="P98" i="3" s="1"/>
  <c r="K97" i="3"/>
  <c r="P97" i="3" s="1"/>
  <c r="K473" i="3"/>
  <c r="P473" i="3" s="1"/>
  <c r="K52" i="3"/>
  <c r="P52" i="3" s="1"/>
  <c r="K172" i="3"/>
  <c r="P172" i="3" s="1"/>
  <c r="K249" i="3"/>
  <c r="L249" i="3" s="1"/>
  <c r="K179" i="3"/>
  <c r="L179" i="3" s="1"/>
  <c r="K163" i="3"/>
  <c r="P163" i="3" s="1"/>
  <c r="K32" i="3"/>
  <c r="P32" i="3" s="1"/>
  <c r="K94" i="3"/>
  <c r="P94" i="3" s="1"/>
  <c r="K265" i="3"/>
  <c r="L265" i="3" s="1"/>
  <c r="K428" i="3"/>
  <c r="L428" i="3" s="1"/>
  <c r="K230" i="3"/>
  <c r="L230" i="3" s="1"/>
  <c r="K251" i="3"/>
  <c r="P251" i="3" s="1"/>
  <c r="K95" i="3"/>
  <c r="P95" i="3" s="1"/>
  <c r="K113" i="3"/>
  <c r="L113" i="3" s="1"/>
  <c r="K349" i="3"/>
  <c r="L349" i="3" s="1"/>
  <c r="K65" i="3"/>
  <c r="L65" i="3" s="1"/>
  <c r="K340" i="3"/>
  <c r="P340" i="3" s="1"/>
  <c r="K189" i="3"/>
  <c r="P189" i="3" s="1"/>
  <c r="K482" i="3"/>
  <c r="P482" i="3" s="1"/>
  <c r="K406" i="3"/>
  <c r="P406" i="3" s="1"/>
  <c r="K135" i="3"/>
  <c r="L135" i="3" s="1"/>
  <c r="K200" i="3"/>
  <c r="L200" i="3" s="1"/>
  <c r="K244" i="3"/>
  <c r="P244" i="3" s="1"/>
  <c r="K289" i="3"/>
  <c r="P289" i="3" s="1"/>
  <c r="K443" i="3"/>
  <c r="L443" i="3" s="1"/>
  <c r="K215" i="3"/>
  <c r="P215" i="3" s="1"/>
  <c r="K253" i="3"/>
  <c r="P253" i="3" s="1"/>
  <c r="K346" i="3"/>
  <c r="P346" i="3" s="1"/>
  <c r="K143" i="3"/>
  <c r="L143" i="3" s="1"/>
  <c r="K169" i="3"/>
  <c r="P169" i="3" s="1"/>
  <c r="K277" i="3"/>
  <c r="P277" i="3" s="1"/>
  <c r="K273" i="3"/>
  <c r="L273" i="3" s="1"/>
  <c r="K505" i="3"/>
  <c r="P505" i="3" s="1"/>
  <c r="K415" i="3"/>
  <c r="L415" i="3" s="1"/>
  <c r="K359" i="3"/>
  <c r="L359" i="3" s="1"/>
  <c r="K222" i="3"/>
  <c r="L222" i="3" s="1"/>
  <c r="K44" i="3"/>
  <c r="L44" i="3" s="1"/>
  <c r="K361" i="3"/>
  <c r="P361" i="3" s="1"/>
  <c r="K80" i="3"/>
  <c r="P80" i="3" s="1"/>
  <c r="K166" i="3"/>
  <c r="P166" i="3" s="1"/>
  <c r="K504" i="3"/>
  <c r="L504" i="3" s="1"/>
  <c r="K488" i="3"/>
  <c r="L488" i="3" s="1"/>
  <c r="K79" i="3"/>
  <c r="P79" i="3" s="1"/>
  <c r="K485" i="3"/>
  <c r="P485" i="3" s="1"/>
  <c r="K194" i="3"/>
  <c r="L194" i="3" s="1"/>
  <c r="K323" i="3"/>
  <c r="L323" i="3" s="1"/>
  <c r="K192" i="3"/>
  <c r="L192" i="3" s="1"/>
  <c r="K466" i="3"/>
  <c r="L466" i="3" s="1"/>
  <c r="K303" i="3"/>
  <c r="L303" i="3" s="1"/>
  <c r="K429" i="3"/>
  <c r="L429" i="3" s="1"/>
  <c r="K322" i="3"/>
  <c r="P322" i="3" s="1"/>
  <c r="K304" i="3"/>
  <c r="L304" i="3" s="1"/>
  <c r="K271" i="3"/>
  <c r="L271" i="3" s="1"/>
  <c r="K238" i="3"/>
  <c r="P238" i="3" s="1"/>
  <c r="K153" i="3"/>
  <c r="P153" i="3" s="1"/>
  <c r="K130" i="3"/>
  <c r="P130" i="3" s="1"/>
  <c r="K276" i="3"/>
  <c r="L276" i="3" s="1"/>
  <c r="K173" i="3"/>
  <c r="P173" i="3" s="1"/>
  <c r="K474" i="3"/>
  <c r="P474" i="3" s="1"/>
  <c r="K456" i="3"/>
  <c r="L456" i="3" s="1"/>
  <c r="K440" i="3"/>
  <c r="L440" i="3" s="1"/>
  <c r="K154" i="3"/>
  <c r="P154" i="3" s="1"/>
  <c r="K124" i="3"/>
  <c r="P124" i="3" s="1"/>
  <c r="K23" i="3"/>
  <c r="P23" i="3" s="1"/>
  <c r="K445" i="3"/>
  <c r="P445" i="3" s="1"/>
  <c r="K144" i="3"/>
  <c r="P144" i="3" s="1"/>
  <c r="K455" i="3"/>
  <c r="P455" i="3" s="1"/>
  <c r="K311" i="3"/>
  <c r="L311" i="3" s="1"/>
  <c r="K62" i="3"/>
  <c r="L62" i="3" s="1"/>
  <c r="K318" i="3"/>
  <c r="P318" i="3" s="1"/>
  <c r="K112" i="3"/>
  <c r="P112" i="3" s="1"/>
  <c r="K114" i="3"/>
  <c r="P114" i="3" s="1"/>
  <c r="K382" i="3"/>
  <c r="P382" i="3" s="1"/>
  <c r="K372" i="3"/>
  <c r="P372" i="3" s="1"/>
  <c r="K262" i="3"/>
  <c r="P262" i="3" s="1"/>
  <c r="K260" i="3"/>
  <c r="L260" i="3" s="1"/>
  <c r="K356" i="3"/>
  <c r="P356" i="3" s="1"/>
  <c r="K476" i="3"/>
  <c r="L476" i="3" s="1"/>
  <c r="K83" i="3"/>
  <c r="L83" i="3" s="1"/>
  <c r="K422" i="3"/>
  <c r="P422" i="3" s="1"/>
  <c r="K119" i="3"/>
  <c r="L119" i="3" s="1"/>
  <c r="K180" i="3"/>
  <c r="P180" i="3" s="1"/>
  <c r="K138" i="3"/>
  <c r="P138" i="3" s="1"/>
  <c r="K312" i="3"/>
  <c r="P312" i="3" s="1"/>
  <c r="K452" i="3"/>
  <c r="L452" i="3" s="1"/>
  <c r="K389" i="3"/>
  <c r="P389" i="3" s="1"/>
  <c r="K269" i="3"/>
  <c r="P269" i="3" s="1"/>
  <c r="K108" i="3"/>
  <c r="L108" i="3" s="1"/>
  <c r="K461" i="3"/>
  <c r="L461" i="3" s="1"/>
  <c r="K121" i="3"/>
  <c r="L121" i="3" s="1"/>
  <c r="K290" i="3"/>
  <c r="P290" i="3" s="1"/>
  <c r="K285" i="3"/>
  <c r="P285" i="3" s="1"/>
  <c r="K75" i="3"/>
  <c r="P75" i="3" s="1"/>
  <c r="K201" i="3"/>
  <c r="P201" i="3" s="1"/>
  <c r="K498" i="3"/>
  <c r="L498" i="3" s="1"/>
  <c r="K484" i="3"/>
  <c r="L484" i="3" s="1"/>
  <c r="K185" i="3"/>
  <c r="P185" i="3" s="1"/>
  <c r="K305" i="3"/>
  <c r="P305" i="3" s="1"/>
  <c r="K234" i="3"/>
  <c r="P234" i="3" s="1"/>
  <c r="K86" i="3"/>
  <c r="L86" i="3" s="1"/>
  <c r="K390" i="3"/>
  <c r="L390" i="3" s="1"/>
  <c r="K46" i="3"/>
  <c r="L46" i="3" s="1"/>
  <c r="K451" i="3"/>
  <c r="L451" i="3" s="1"/>
  <c r="K224" i="3"/>
  <c r="L224" i="3" s="1"/>
  <c r="K110" i="3"/>
  <c r="P110" i="3" s="1"/>
  <c r="K460" i="3"/>
  <c r="P460" i="3" s="1"/>
  <c r="K164" i="3"/>
  <c r="L164" i="3" s="1"/>
  <c r="K369" i="3"/>
  <c r="P369" i="3" s="1"/>
  <c r="K241" i="3"/>
  <c r="L241" i="3" s="1"/>
  <c r="K126" i="3"/>
  <c r="P126" i="3" s="1"/>
  <c r="K157" i="3"/>
  <c r="P157" i="3" s="1"/>
  <c r="K332" i="3"/>
  <c r="P332" i="3" s="1"/>
  <c r="K500" i="3"/>
  <c r="L500" i="3" s="1"/>
  <c r="K483" i="3"/>
  <c r="L483" i="3" s="1"/>
  <c r="K408" i="3"/>
  <c r="L408" i="3" s="1"/>
  <c r="K497" i="3"/>
  <c r="P497" i="3" s="1"/>
  <c r="K268" i="3"/>
  <c r="P268" i="3" s="1"/>
  <c r="K294" i="3"/>
  <c r="L294" i="3" s="1"/>
  <c r="K388" i="3"/>
  <c r="L388" i="3" s="1"/>
  <c r="K41" i="3"/>
  <c r="P41" i="3" s="1"/>
  <c r="K142" i="3"/>
  <c r="P142" i="3" s="1"/>
  <c r="K208" i="3"/>
  <c r="L208" i="3" s="1"/>
  <c r="K55" i="3"/>
  <c r="L55" i="3" s="1"/>
  <c r="K379" i="3"/>
  <c r="P379" i="3" s="1"/>
  <c r="K441" i="3"/>
  <c r="L441" i="3" s="1"/>
  <c r="K495" i="3"/>
  <c r="P495" i="3" s="1"/>
  <c r="K376" i="3"/>
  <c r="L376" i="3" s="1"/>
  <c r="K337" i="3"/>
  <c r="P337" i="3" s="1"/>
  <c r="K131" i="3"/>
  <c r="L131" i="3" s="1"/>
  <c r="K468" i="3"/>
  <c r="L468" i="3" s="1"/>
  <c r="K237" i="3"/>
  <c r="L237" i="3" s="1"/>
  <c r="K350" i="3"/>
  <c r="L350" i="3" s="1"/>
  <c r="K366" i="3"/>
  <c r="L366" i="3" s="1"/>
  <c r="K137" i="3"/>
  <c r="P137" i="3" s="1"/>
  <c r="K448" i="3"/>
  <c r="P448" i="3" s="1"/>
  <c r="K297" i="3"/>
  <c r="P297" i="3" s="1"/>
  <c r="K255" i="3"/>
  <c r="L255" i="3" s="1"/>
  <c r="K105" i="3"/>
  <c r="P105" i="3" s="1"/>
  <c r="K282" i="3"/>
  <c r="L282" i="3" s="1"/>
  <c r="K367" i="3"/>
  <c r="P367" i="3" s="1"/>
  <c r="K168" i="3"/>
  <c r="L168" i="3" s="1"/>
  <c r="K134" i="3"/>
  <c r="P134" i="3" s="1"/>
  <c r="K61" i="3"/>
  <c r="L61" i="3" s="1"/>
  <c r="K214" i="3"/>
  <c r="P214" i="3" s="1"/>
  <c r="K352" i="3"/>
  <c r="L352" i="3" s="1"/>
  <c r="K48" i="3"/>
  <c r="P48" i="3" s="1"/>
  <c r="K414" i="3"/>
  <c r="P414" i="3" s="1"/>
  <c r="K413" i="3"/>
  <c r="L413" i="3" s="1"/>
  <c r="K102" i="3"/>
  <c r="L102" i="3" s="1"/>
  <c r="K132" i="3"/>
  <c r="P132" i="3" s="1"/>
  <c r="K123" i="3"/>
  <c r="P123" i="3" s="1"/>
  <c r="K219" i="3"/>
  <c r="L219" i="3" s="1"/>
  <c r="K353" i="3"/>
  <c r="P353" i="3" s="1"/>
  <c r="K69" i="3"/>
  <c r="P69" i="3" s="1"/>
  <c r="K307" i="3"/>
  <c r="P307" i="3" s="1"/>
  <c r="K100" i="3"/>
  <c r="L100" i="3" s="1"/>
  <c r="K439" i="3"/>
  <c r="P439" i="3" s="1"/>
  <c r="K463" i="3"/>
  <c r="L463" i="3" s="1"/>
  <c r="K64" i="3"/>
  <c r="L64" i="3" s="1"/>
  <c r="K417" i="3"/>
  <c r="L417" i="3" s="1"/>
  <c r="K43" i="3"/>
  <c r="L43" i="3" s="1"/>
  <c r="K492" i="3"/>
  <c r="P492" i="3" s="1"/>
  <c r="K197" i="3"/>
  <c r="P197" i="3" s="1"/>
  <c r="K195" i="3"/>
  <c r="P195" i="3" s="1"/>
  <c r="K421" i="3"/>
  <c r="P421" i="3" s="1"/>
  <c r="K152" i="3"/>
  <c r="P152" i="3" s="1"/>
  <c r="K220" i="3"/>
  <c r="L220" i="3" s="1"/>
  <c r="K37" i="3"/>
  <c r="L37" i="3" s="1"/>
  <c r="K393" i="3"/>
  <c r="P393" i="3" s="1"/>
  <c r="K45" i="3"/>
  <c r="P45" i="3" s="1"/>
  <c r="K499" i="3"/>
  <c r="P499" i="3" s="1"/>
  <c r="K175" i="3"/>
  <c r="L175" i="3" s="1"/>
  <c r="K76" i="3"/>
  <c r="L76" i="3" s="1"/>
  <c r="K159" i="3"/>
  <c r="L159" i="3" s="1"/>
  <c r="K284" i="3"/>
  <c r="L284" i="3" s="1"/>
  <c r="K399" i="3"/>
  <c r="L399" i="3" s="1"/>
  <c r="K198" i="3"/>
  <c r="L198" i="3" s="1"/>
  <c r="K242" i="3"/>
  <c r="P242" i="3" s="1"/>
  <c r="K449" i="3"/>
  <c r="L449" i="3" s="1"/>
  <c r="K416" i="3"/>
  <c r="P416" i="3" s="1"/>
  <c r="K103" i="3"/>
  <c r="L103" i="3" s="1"/>
  <c r="K368" i="3"/>
  <c r="L368" i="3" s="1"/>
  <c r="K481" i="3"/>
  <c r="L481" i="3" s="1"/>
  <c r="K301" i="3"/>
  <c r="P301" i="3" s="1"/>
  <c r="K275" i="3"/>
  <c r="P275" i="3" s="1"/>
  <c r="K109" i="3"/>
  <c r="L109" i="3" s="1"/>
  <c r="K434" i="3"/>
  <c r="P434" i="3" s="1"/>
  <c r="K90" i="3"/>
  <c r="P90" i="3" s="1"/>
  <c r="K93" i="3"/>
  <c r="P93" i="3" s="1"/>
  <c r="K403" i="3"/>
  <c r="L403" i="3" s="1"/>
  <c r="K392" i="3"/>
  <c r="P392" i="3" s="1"/>
  <c r="K26" i="3"/>
  <c r="P26" i="3" s="1"/>
  <c r="K334" i="3"/>
  <c r="L334" i="3" s="1"/>
  <c r="K501" i="3"/>
  <c r="P501" i="3" s="1"/>
  <c r="K370" i="3"/>
  <c r="L370" i="3" s="1"/>
  <c r="K186" i="3"/>
  <c r="P186" i="3" s="1"/>
  <c r="K345" i="3"/>
  <c r="L345" i="3" s="1"/>
  <c r="K486" i="3"/>
  <c r="P486" i="3" s="1"/>
  <c r="K63" i="3"/>
  <c r="P63" i="3" s="1"/>
  <c r="K442" i="3"/>
  <c r="L442" i="3" s="1"/>
  <c r="K338" i="3"/>
  <c r="L338" i="3" s="1"/>
  <c r="K259" i="3"/>
  <c r="L259" i="3" s="1"/>
  <c r="K202" i="3"/>
  <c r="L202" i="3" s="1"/>
  <c r="K190" i="3"/>
  <c r="P190" i="3" s="1"/>
  <c r="K400" i="3"/>
  <c r="P400" i="3" s="1"/>
  <c r="K358" i="3"/>
  <c r="L358" i="3" s="1"/>
  <c r="K250" i="3"/>
  <c r="L250" i="3" s="1"/>
  <c r="K66" i="3"/>
  <c r="P66" i="3" s="1"/>
  <c r="K148" i="3"/>
  <c r="L148" i="3" s="1"/>
  <c r="K71" i="3"/>
  <c r="P71" i="3" s="1"/>
  <c r="K467" i="3"/>
  <c r="P467" i="3" s="1"/>
  <c r="K246" i="3"/>
  <c r="P246" i="3" s="1"/>
  <c r="K47" i="3"/>
  <c r="L47" i="3" s="1"/>
  <c r="K407" i="3"/>
  <c r="P407" i="3" s="1"/>
  <c r="K232" i="3"/>
  <c r="L232" i="3" s="1"/>
  <c r="K335" i="3"/>
  <c r="P335" i="3" s="1"/>
  <c r="K490" i="3"/>
  <c r="L490" i="3" s="1"/>
  <c r="K248" i="3"/>
  <c r="L248" i="3" s="1"/>
  <c r="K229" i="3"/>
  <c r="L229" i="3" s="1"/>
  <c r="K29" i="3"/>
  <c r="P29" i="3" s="1"/>
  <c r="K309" i="3"/>
  <c r="L309" i="3" s="1"/>
  <c r="K236" i="3"/>
  <c r="P236" i="3" s="1"/>
  <c r="K479" i="3"/>
  <c r="P479" i="3" s="1"/>
  <c r="K371" i="3"/>
  <c r="P371" i="3" s="1"/>
  <c r="K70" i="3"/>
  <c r="L70" i="3" s="1"/>
  <c r="K327" i="3"/>
  <c r="P327" i="3" s="1"/>
  <c r="K263" i="3"/>
  <c r="L263" i="3" s="1"/>
  <c r="K96" i="3"/>
  <c r="L96" i="3" s="1"/>
  <c r="K139" i="3"/>
  <c r="L139" i="3" s="1"/>
  <c r="K162" i="3"/>
  <c r="P162" i="3" s="1"/>
  <c r="K36" i="3"/>
  <c r="L36" i="3" s="1"/>
  <c r="K67" i="3"/>
  <c r="P67" i="3" s="1"/>
  <c r="K73" i="3"/>
  <c r="P73" i="3" s="1"/>
  <c r="K267" i="3"/>
  <c r="L267" i="3" s="1"/>
  <c r="K457" i="3"/>
  <c r="L457" i="3" s="1"/>
  <c r="K328" i="3"/>
  <c r="L328" i="3" s="1"/>
  <c r="K491" i="3"/>
  <c r="L491" i="3" s="1"/>
  <c r="K187" i="3"/>
  <c r="P187" i="3" s="1"/>
  <c r="K116" i="3"/>
  <c r="L116" i="3" s="1"/>
  <c r="K427" i="3"/>
  <c r="L427" i="3" s="1"/>
  <c r="K141" i="3"/>
  <c r="L141" i="3" s="1"/>
  <c r="K209" i="3"/>
  <c r="P209" i="3" s="1"/>
  <c r="K420" i="3"/>
  <c r="L420" i="3" s="1"/>
  <c r="K402" i="3"/>
  <c r="P402" i="3" s="1"/>
  <c r="K384" i="3"/>
  <c r="P384" i="3" s="1"/>
  <c r="K344" i="3"/>
  <c r="P344" i="3" s="1"/>
  <c r="K216" i="3"/>
  <c r="P216" i="3" s="1"/>
  <c r="K375" i="3"/>
  <c r="P375" i="3" s="1"/>
  <c r="K203" i="3"/>
  <c r="L203" i="3" s="1"/>
  <c r="K82" i="3"/>
  <c r="L82" i="3" s="1"/>
  <c r="K239" i="3"/>
  <c r="L239" i="3" s="1"/>
  <c r="K252" i="3"/>
  <c r="P252" i="3" s="1"/>
  <c r="K206" i="3"/>
  <c r="L206" i="3" s="1"/>
  <c r="K225" i="3"/>
  <c r="L225" i="3" s="1"/>
  <c r="K278" i="3"/>
  <c r="L278" i="3" s="1"/>
  <c r="K91" i="3"/>
  <c r="P91" i="3" s="1"/>
  <c r="K330" i="3"/>
  <c r="P330" i="3" s="1"/>
  <c r="K310" i="3"/>
  <c r="P310" i="3" s="1"/>
  <c r="K480" i="3"/>
  <c r="P480" i="3" s="1"/>
  <c r="K145" i="3"/>
  <c r="P145" i="3" s="1"/>
  <c r="K167" i="3"/>
  <c r="P167" i="3" s="1"/>
  <c r="K49" i="3"/>
  <c r="L49" i="3" s="1"/>
  <c r="K191" i="3"/>
  <c r="P191" i="3" s="1"/>
  <c r="K87" i="3"/>
  <c r="L87" i="3" s="1"/>
  <c r="K60" i="3"/>
  <c r="P60" i="3" s="1"/>
  <c r="K385" i="3"/>
  <c r="P385" i="3" s="1"/>
  <c r="K331" i="3"/>
  <c r="L331" i="3" s="1"/>
  <c r="K22" i="3"/>
  <c r="P22" i="3" s="1"/>
  <c r="K107" i="3"/>
  <c r="P107" i="3" s="1"/>
  <c r="K326" i="3"/>
  <c r="P326" i="3" s="1"/>
  <c r="K293" i="3"/>
  <c r="P293" i="3" s="1"/>
  <c r="K317" i="3"/>
  <c r="L317" i="3" s="1"/>
  <c r="K404" i="3"/>
  <c r="L404" i="3" s="1"/>
  <c r="K223" i="3"/>
  <c r="P223" i="3" s="1"/>
  <c r="K298" i="3"/>
  <c r="L298" i="3" s="1"/>
  <c r="K146" i="3"/>
  <c r="L146" i="3" s="1"/>
  <c r="K472" i="3"/>
  <c r="P472" i="3" s="1"/>
  <c r="K374" i="3"/>
  <c r="P374" i="3" s="1"/>
  <c r="K313" i="3"/>
  <c r="L313" i="3" s="1"/>
  <c r="K39" i="3"/>
  <c r="L39" i="3" s="1"/>
  <c r="K489" i="3"/>
  <c r="P489" i="3" s="1"/>
  <c r="K54" i="3"/>
  <c r="P54" i="3" s="1"/>
  <c r="K78" i="3"/>
  <c r="P78" i="3" s="1"/>
  <c r="K174" i="3"/>
  <c r="L174" i="3" s="1"/>
  <c r="K431" i="3"/>
  <c r="P431" i="3" s="1"/>
  <c r="K283" i="3"/>
  <c r="P283" i="3" s="1"/>
  <c r="K158" i="3"/>
  <c r="L158" i="3" s="1"/>
  <c r="K502" i="3"/>
  <c r="P502" i="3" s="1"/>
  <c r="K465" i="3"/>
  <c r="L465" i="3" s="1"/>
  <c r="K302" i="3"/>
  <c r="P302" i="3" s="1"/>
  <c r="K115" i="3"/>
  <c r="P115" i="3" s="1"/>
  <c r="K314" i="3"/>
  <c r="L314" i="3" s="1"/>
  <c r="K471" i="3"/>
  <c r="P471" i="3" s="1"/>
  <c r="K264" i="3"/>
  <c r="L264" i="3" s="1"/>
  <c r="K405" i="3"/>
  <c r="L405" i="3" s="1"/>
  <c r="K355" i="3"/>
  <c r="L355" i="3" s="1"/>
  <c r="K365" i="3"/>
  <c r="L365" i="3" s="1"/>
  <c r="K254" i="3"/>
  <c r="P254" i="3" s="1"/>
  <c r="K217" i="3"/>
  <c r="L217" i="3" s="1"/>
  <c r="K176" i="3"/>
  <c r="P176" i="3" s="1"/>
  <c r="K351" i="3"/>
  <c r="L351" i="3" s="1"/>
  <c r="K469" i="3"/>
  <c r="P469" i="3" s="1"/>
  <c r="K296" i="3"/>
  <c r="L296" i="3" s="1"/>
  <c r="K383" i="3"/>
  <c r="P383" i="3" s="1"/>
  <c r="K155" i="3"/>
  <c r="L155" i="3" s="1"/>
  <c r="K257" i="3"/>
  <c r="L257" i="3" s="1"/>
  <c r="K381" i="3"/>
  <c r="L381" i="3" s="1"/>
  <c r="K426" i="3"/>
  <c r="L426" i="3" s="1"/>
  <c r="K21" i="3"/>
  <c r="L21" i="3" s="1"/>
  <c r="K377" i="3"/>
  <c r="L377" i="3" s="1"/>
  <c r="K364" i="3"/>
  <c r="P364" i="3" s="1"/>
  <c r="K171" i="3"/>
  <c r="P171" i="3" s="1"/>
  <c r="K72" i="3"/>
  <c r="P72" i="3" s="1"/>
  <c r="K341" i="3"/>
  <c r="L341" i="3" s="1"/>
  <c r="K211" i="3"/>
  <c r="L211" i="3" s="1"/>
  <c r="K437" i="3"/>
  <c r="L437" i="3" s="1"/>
  <c r="K354" i="3"/>
  <c r="P354" i="3" s="1"/>
  <c r="K287" i="3"/>
  <c r="L287" i="3" s="1"/>
  <c r="K227" i="3"/>
  <c r="L227" i="3" s="1"/>
  <c r="K235" i="3"/>
  <c r="P235" i="3" s="1"/>
  <c r="K58" i="3"/>
  <c r="P58" i="3" s="1"/>
  <c r="K324" i="3"/>
  <c r="L324" i="3" s="1"/>
  <c r="K181" i="3"/>
  <c r="P181" i="3" s="1"/>
  <c r="K462" i="3"/>
  <c r="L462" i="3" s="1"/>
  <c r="K129" i="3"/>
  <c r="L129" i="3" s="1"/>
  <c r="K435" i="3"/>
  <c r="P435" i="3" s="1"/>
  <c r="K122" i="3"/>
  <c r="P122" i="3" s="1"/>
  <c r="K348" i="3"/>
  <c r="L348" i="3" s="1"/>
  <c r="K339" i="3"/>
  <c r="L339" i="3" s="1"/>
  <c r="K320" i="3"/>
  <c r="P320" i="3" s="1"/>
  <c r="K373" i="3"/>
  <c r="L373" i="3" s="1"/>
  <c r="K458" i="3"/>
  <c r="P458" i="3" s="1"/>
  <c r="K177" i="3"/>
  <c r="L177" i="3" s="1"/>
  <c r="K204" i="3"/>
  <c r="P204" i="3" s="1"/>
  <c r="K436" i="3"/>
  <c r="P436" i="3" s="1"/>
  <c r="K118" i="3"/>
  <c r="P118" i="3" s="1"/>
  <c r="K438" i="3"/>
  <c r="L438" i="3" s="1"/>
  <c r="K68" i="3"/>
  <c r="P68" i="3" s="1"/>
  <c r="K475" i="3"/>
  <c r="P475" i="3" s="1"/>
  <c r="K300" i="3"/>
  <c r="P300" i="3" s="1"/>
  <c r="K306" i="3"/>
  <c r="P306" i="3" s="1"/>
  <c r="K27" i="3"/>
  <c r="L27" i="3" s="1"/>
  <c r="K378" i="3"/>
  <c r="P378" i="3" s="1"/>
  <c r="K33" i="3"/>
  <c r="P33" i="3" s="1"/>
  <c r="K140" i="3"/>
  <c r="L140" i="3" s="1"/>
  <c r="K316" i="3"/>
  <c r="L316" i="3" s="1"/>
  <c r="K85" i="3"/>
  <c r="L85" i="3" s="1"/>
  <c r="K266" i="3"/>
  <c r="L266" i="3" s="1"/>
  <c r="K401" i="3"/>
  <c r="L401" i="3" s="1"/>
  <c r="P357" i="3"/>
  <c r="L357" i="3"/>
  <c r="P38" i="3"/>
  <c r="P453" i="3"/>
  <c r="P279" i="3"/>
  <c r="L279" i="3"/>
  <c r="P170" i="3"/>
  <c r="P386" i="3"/>
  <c r="L445" i="3"/>
  <c r="L172" i="3"/>
  <c r="L207" i="3"/>
  <c r="P207" i="3"/>
  <c r="L212" i="3"/>
  <c r="P212" i="3"/>
  <c r="P56" i="3"/>
  <c r="L56" i="3"/>
  <c r="P342" i="3"/>
  <c r="L342" i="3"/>
  <c r="L101" i="3"/>
  <c r="P493" i="3"/>
  <c r="L274" i="3"/>
  <c r="P274" i="3"/>
  <c r="P149" i="3"/>
  <c r="L149" i="3"/>
  <c r="L455" i="3"/>
  <c r="L432" i="3"/>
  <c r="L59" i="3"/>
  <c r="P88" i="3"/>
  <c r="L88" i="3"/>
  <c r="P249" i="3"/>
  <c r="P156" i="3"/>
  <c r="L196" i="3"/>
  <c r="L444" i="3"/>
  <c r="P444" i="3"/>
  <c r="L394" i="3"/>
  <c r="P415" i="3"/>
  <c r="L397" i="3"/>
  <c r="P397" i="3"/>
  <c r="L120" i="3"/>
  <c r="P120" i="3"/>
  <c r="P111" i="3"/>
  <c r="P292" i="3"/>
  <c r="L292" i="3"/>
  <c r="P188" i="3"/>
  <c r="P210" i="3"/>
  <c r="L262" i="3" l="1"/>
  <c r="L215" i="3"/>
  <c r="L474" i="3"/>
  <c r="P243" i="3"/>
  <c r="L477" i="3"/>
  <c r="L89" i="3"/>
  <c r="P496" i="3"/>
  <c r="L51" i="3"/>
  <c r="P24" i="3"/>
  <c r="P226" i="3"/>
  <c r="L35" i="3"/>
  <c r="L40" i="3"/>
  <c r="L183" i="3"/>
  <c r="L95" i="3"/>
  <c r="L151" i="3"/>
  <c r="P440" i="3"/>
  <c r="L160" i="3"/>
  <c r="P258" i="3"/>
  <c r="P308" i="3"/>
  <c r="L347" i="3"/>
  <c r="P366" i="3"/>
  <c r="L221" i="3"/>
  <c r="P135" i="3"/>
  <c r="P428" i="3"/>
  <c r="L305" i="3"/>
  <c r="P447" i="3"/>
  <c r="L419" i="3"/>
  <c r="L322" i="3"/>
  <c r="L180" i="3"/>
  <c r="P503" i="3"/>
  <c r="L450" i="3"/>
  <c r="P418" i="3"/>
  <c r="P333" i="3"/>
  <c r="P136" i="3"/>
  <c r="P488" i="3"/>
  <c r="P230" i="3"/>
  <c r="L459" i="3"/>
  <c r="P359" i="3"/>
  <c r="L173" i="3"/>
  <c r="L105" i="3"/>
  <c r="L253" i="3"/>
  <c r="P165" i="3"/>
  <c r="L52" i="3"/>
  <c r="L336" i="3"/>
  <c r="L409" i="3"/>
  <c r="P396" i="3"/>
  <c r="P199" i="3"/>
  <c r="L367" i="3"/>
  <c r="L406" i="3"/>
  <c r="L295" i="3"/>
  <c r="P304" i="3"/>
  <c r="L360" i="3"/>
  <c r="P92" i="3"/>
  <c r="P456" i="3"/>
  <c r="L182" i="3"/>
  <c r="L251" i="3"/>
  <c r="P311" i="3"/>
  <c r="P363" i="3"/>
  <c r="P222" i="3"/>
  <c r="L117" i="3"/>
  <c r="P127" i="3"/>
  <c r="P413" i="3"/>
  <c r="L285" i="3"/>
  <c r="L464" i="3"/>
  <c r="P86" i="3"/>
  <c r="L205" i="3"/>
  <c r="P350" i="3"/>
  <c r="P213" i="3"/>
  <c r="L346" i="3"/>
  <c r="L497" i="3"/>
  <c r="P410" i="3"/>
  <c r="P121" i="3"/>
  <c r="L144" i="3"/>
  <c r="L482" i="3"/>
  <c r="L421" i="3"/>
  <c r="P291" i="3"/>
  <c r="L234" i="3"/>
  <c r="P164" i="3"/>
  <c r="L147" i="3"/>
  <c r="P462" i="3"/>
  <c r="L310" i="3"/>
  <c r="L501" i="3"/>
  <c r="P241" i="3"/>
  <c r="P62" i="3"/>
  <c r="L48" i="3"/>
  <c r="P429" i="3"/>
  <c r="L268" i="3"/>
  <c r="P491" i="3"/>
  <c r="P168" i="3"/>
  <c r="P309" i="3"/>
  <c r="P390" i="3"/>
  <c r="P194" i="3"/>
  <c r="P324" i="3"/>
  <c r="L77" i="3"/>
  <c r="L424" i="3"/>
  <c r="L45" i="3"/>
  <c r="P452" i="3"/>
  <c r="P237" i="3"/>
  <c r="L471" i="3"/>
  <c r="L382" i="3"/>
  <c r="L189" i="3"/>
  <c r="L79" i="3"/>
  <c r="L290" i="3"/>
  <c r="P408" i="3"/>
  <c r="P208" i="3"/>
  <c r="P298" i="3"/>
  <c r="L138" i="3"/>
  <c r="P316" i="3"/>
  <c r="P282" i="3"/>
  <c r="L320" i="3"/>
  <c r="L480" i="3"/>
  <c r="P109" i="3"/>
  <c r="P47" i="3"/>
  <c r="L389" i="3"/>
  <c r="L163" i="3"/>
  <c r="P129" i="3"/>
  <c r="P46" i="3"/>
  <c r="L223" i="3"/>
  <c r="P263" i="3"/>
  <c r="L400" i="3"/>
  <c r="P401" i="3"/>
  <c r="L193" i="3"/>
  <c r="L228" i="3"/>
  <c r="P150" i="3"/>
  <c r="P25" i="3"/>
  <c r="L385" i="3"/>
  <c r="P44" i="3"/>
  <c r="L134" i="3"/>
  <c r="P411" i="3"/>
  <c r="L356" i="3"/>
  <c r="L125" i="3"/>
  <c r="P271" i="3"/>
  <c r="P391" i="3"/>
  <c r="L132" i="3"/>
  <c r="L306" i="3"/>
  <c r="P179" i="3"/>
  <c r="L283" i="3"/>
  <c r="P280" i="3"/>
  <c r="L126" i="3"/>
  <c r="P102" i="3"/>
  <c r="L68" i="3"/>
  <c r="P113" i="3"/>
  <c r="L54" i="3"/>
  <c r="P225" i="3"/>
  <c r="L286" i="3"/>
  <c r="L75" i="3"/>
  <c r="L439" i="3"/>
  <c r="P143" i="3"/>
  <c r="P42" i="3"/>
  <c r="P248" i="3"/>
  <c r="P140" i="3"/>
  <c r="L81" i="3"/>
  <c r="P255" i="3"/>
  <c r="L398" i="3"/>
  <c r="L473" i="3"/>
  <c r="L99" i="3"/>
  <c r="L275" i="3"/>
  <c r="P21" i="3"/>
  <c r="P260" i="3"/>
  <c r="P438" i="3"/>
  <c r="P365" i="3"/>
  <c r="L423" i="3"/>
  <c r="L137" i="3"/>
  <c r="L201" i="3"/>
  <c r="L454" i="3"/>
  <c r="L169" i="3"/>
  <c r="P281" i="3"/>
  <c r="L162" i="3"/>
  <c r="L318" i="3"/>
  <c r="L236" i="3"/>
  <c r="L154" i="3"/>
  <c r="P231" i="3"/>
  <c r="P476" i="3"/>
  <c r="L261" i="3"/>
  <c r="L247" i="3"/>
  <c r="P240" i="3"/>
  <c r="P395" i="3"/>
  <c r="L128" i="3"/>
  <c r="P200" i="3"/>
  <c r="P323" i="3"/>
  <c r="P463" i="3"/>
  <c r="P178" i="3"/>
  <c r="P387" i="3"/>
  <c r="L152" i="3"/>
  <c r="P294" i="3"/>
  <c r="L435" i="3"/>
  <c r="L326" i="3"/>
  <c r="L107" i="3"/>
  <c r="P446" i="3"/>
  <c r="P341" i="3"/>
  <c r="P470" i="3"/>
  <c r="L133" i="3"/>
  <c r="P50" i="3"/>
  <c r="L448" i="3"/>
  <c r="P177" i="3"/>
  <c r="P349" i="3"/>
  <c r="L32" i="3"/>
  <c r="L374" i="3"/>
  <c r="L277" i="3"/>
  <c r="L254" i="3"/>
  <c r="L209" i="3"/>
  <c r="L57" i="3"/>
  <c r="L372" i="3"/>
  <c r="P259" i="3"/>
  <c r="P345" i="3"/>
  <c r="P441" i="3"/>
  <c r="L269" i="3"/>
  <c r="L122" i="3"/>
  <c r="L181" i="3"/>
  <c r="P331" i="3"/>
  <c r="P457" i="3"/>
  <c r="P229" i="3"/>
  <c r="P373" i="3"/>
  <c r="L431" i="3"/>
  <c r="L197" i="3"/>
  <c r="L307" i="3"/>
  <c r="L475" i="3"/>
  <c r="L384" i="3"/>
  <c r="L369" i="3"/>
  <c r="L436" i="3"/>
  <c r="P233" i="3"/>
  <c r="P61" i="3"/>
  <c r="L157" i="3"/>
  <c r="P355" i="3"/>
  <c r="P278" i="3"/>
  <c r="P36" i="3"/>
  <c r="L74" i="3"/>
  <c r="L380" i="3"/>
  <c r="P245" i="3"/>
  <c r="P53" i="3"/>
  <c r="P321" i="3"/>
  <c r="L80" i="3"/>
  <c r="P362" i="3"/>
  <c r="L293" i="3"/>
  <c r="L123" i="3"/>
  <c r="L478" i="3"/>
  <c r="L256" i="3"/>
  <c r="P313" i="3"/>
  <c r="P83" i="3"/>
  <c r="L378" i="3"/>
  <c r="P498" i="3"/>
  <c r="L425" i="3"/>
  <c r="L494" i="3"/>
  <c r="L244" i="3"/>
  <c r="P299" i="3"/>
  <c r="L124" i="3"/>
  <c r="P192" i="3"/>
  <c r="P412" i="3"/>
  <c r="L98" i="3"/>
  <c r="L153" i="3"/>
  <c r="L479" i="3"/>
  <c r="L433" i="3"/>
  <c r="P224" i="3"/>
  <c r="P484" i="3"/>
  <c r="L235" i="3"/>
  <c r="P104" i="3"/>
  <c r="P64" i="3"/>
  <c r="L315" i="3"/>
  <c r="P65" i="3"/>
  <c r="P272" i="3"/>
  <c r="L502" i="3"/>
  <c r="P427" i="3"/>
  <c r="L161" i="3"/>
  <c r="P288" i="3"/>
  <c r="L97" i="3"/>
  <c r="P158" i="3"/>
  <c r="P325" i="3"/>
  <c r="P116" i="3"/>
  <c r="P266" i="3"/>
  <c r="L300" i="3"/>
  <c r="L327" i="3"/>
  <c r="L91" i="3"/>
  <c r="L371" i="3"/>
  <c r="P273" i="3"/>
  <c r="L312" i="3"/>
  <c r="L492" i="3"/>
  <c r="L114" i="3"/>
  <c r="L166" i="3"/>
  <c r="P76" i="3"/>
  <c r="L460" i="3"/>
  <c r="L94" i="3"/>
  <c r="L23" i="3"/>
  <c r="L487" i="3"/>
  <c r="L422" i="3"/>
  <c r="L30" i="3"/>
  <c r="L71" i="3"/>
  <c r="P317" i="3"/>
  <c r="L171" i="3"/>
  <c r="P219" i="3"/>
  <c r="P442" i="3"/>
  <c r="L66" i="3"/>
  <c r="P108" i="3"/>
  <c r="L337" i="3"/>
  <c r="P218" i="3"/>
  <c r="P348" i="3"/>
  <c r="L332" i="3"/>
  <c r="L375" i="3"/>
  <c r="L33" i="3"/>
  <c r="L118" i="3"/>
  <c r="P39" i="3"/>
  <c r="L297" i="3"/>
  <c r="L383" i="3"/>
  <c r="P267" i="3"/>
  <c r="L195" i="3"/>
  <c r="P417" i="3"/>
  <c r="P100" i="3"/>
  <c r="L214" i="3"/>
  <c r="L301" i="3"/>
  <c r="L190" i="3"/>
  <c r="L41" i="3"/>
  <c r="P466" i="3"/>
  <c r="L130" i="3"/>
  <c r="L289" i="3"/>
  <c r="P319" i="3"/>
  <c r="P329" i="3"/>
  <c r="L60" i="3"/>
  <c r="P82" i="3"/>
  <c r="L110" i="3"/>
  <c r="L340" i="3"/>
  <c r="P334" i="3"/>
  <c r="L505" i="3"/>
  <c r="P148" i="3"/>
  <c r="L142" i="3"/>
  <c r="P339" i="3"/>
  <c r="P352" i="3"/>
  <c r="P377" i="3"/>
  <c r="P49" i="3"/>
  <c r="P43" i="3"/>
  <c r="L238" i="3"/>
  <c r="P131" i="3"/>
  <c r="P270" i="3"/>
  <c r="P106" i="3"/>
  <c r="P276" i="3"/>
  <c r="L28" i="3"/>
  <c r="L353" i="3"/>
  <c r="P84" i="3"/>
  <c r="P504" i="3"/>
  <c r="L393" i="3"/>
  <c r="P303" i="3"/>
  <c r="L58" i="3"/>
  <c r="P443" i="3"/>
  <c r="P404" i="3"/>
  <c r="P461" i="3"/>
  <c r="P343" i="3"/>
  <c r="L34" i="3"/>
  <c r="L302" i="3"/>
  <c r="L344" i="3"/>
  <c r="P265" i="3"/>
  <c r="L430" i="3"/>
  <c r="P119" i="3"/>
  <c r="L31" i="3"/>
  <c r="L242" i="3"/>
  <c r="P338" i="3"/>
  <c r="L495" i="3"/>
  <c r="P155" i="3"/>
  <c r="L469" i="3"/>
  <c r="L73" i="3"/>
  <c r="L185" i="3"/>
  <c r="P159" i="3"/>
  <c r="L184" i="3"/>
  <c r="P70" i="3"/>
  <c r="L354" i="3"/>
  <c r="L63" i="3"/>
  <c r="L191" i="3"/>
  <c r="P370" i="3"/>
  <c r="L204" i="3"/>
  <c r="P465" i="3"/>
  <c r="L489" i="3"/>
  <c r="L72" i="3"/>
  <c r="P351" i="3"/>
  <c r="L167" i="3"/>
  <c r="P239" i="3"/>
  <c r="L112" i="3"/>
  <c r="P490" i="3"/>
  <c r="P198" i="3"/>
  <c r="P55" i="3"/>
  <c r="P483" i="3"/>
  <c r="P85" i="3"/>
  <c r="P27" i="3"/>
  <c r="L472" i="3"/>
  <c r="P287" i="3"/>
  <c r="P257" i="3"/>
  <c r="L330" i="3"/>
  <c r="P139" i="3"/>
  <c r="P468" i="3"/>
  <c r="L69" i="3"/>
  <c r="P451" i="3"/>
  <c r="L392" i="3"/>
  <c r="P220" i="3"/>
  <c r="L361" i="3"/>
  <c r="P376" i="3"/>
  <c r="P388" i="3"/>
  <c r="P87" i="3"/>
  <c r="P203" i="3"/>
  <c r="P141" i="3"/>
  <c r="P500" i="3"/>
  <c r="L486" i="3"/>
  <c r="P103" i="3"/>
  <c r="L485" i="3"/>
  <c r="P403" i="3"/>
  <c r="P264" i="3"/>
  <c r="P206" i="3"/>
  <c r="L187" i="3"/>
  <c r="L67" i="3"/>
  <c r="L93" i="3"/>
  <c r="L216" i="3"/>
  <c r="P37" i="3"/>
  <c r="L335" i="3"/>
  <c r="P250" i="3"/>
  <c r="L458" i="3"/>
  <c r="P420" i="3"/>
  <c r="P399" i="3"/>
  <c r="L434" i="3"/>
  <c r="L379" i="3"/>
  <c r="L414" i="3"/>
  <c r="P211" i="3"/>
  <c r="L364" i="3"/>
  <c r="P217" i="3"/>
  <c r="P405" i="3"/>
  <c r="P481" i="3"/>
  <c r="L29" i="3"/>
  <c r="P232" i="3"/>
  <c r="L26" i="3"/>
  <c r="P284" i="3"/>
  <c r="P227" i="3"/>
  <c r="P296" i="3"/>
  <c r="L246" i="3"/>
  <c r="L499" i="3"/>
  <c r="P381" i="3"/>
  <c r="L115" i="3"/>
  <c r="L186" i="3"/>
  <c r="L467" i="3"/>
  <c r="P202" i="3"/>
  <c r="P146" i="3"/>
  <c r="L416" i="3"/>
  <c r="L90" i="3"/>
  <c r="P174" i="3"/>
  <c r="L78" i="3"/>
  <c r="P437" i="3"/>
  <c r="P426" i="3"/>
  <c r="L176" i="3"/>
  <c r="P314" i="3"/>
  <c r="L22" i="3"/>
  <c r="L145" i="3"/>
  <c r="L252" i="3"/>
  <c r="L402" i="3"/>
  <c r="P328" i="3"/>
  <c r="P96" i="3"/>
  <c r="P449" i="3"/>
  <c r="P175" i="3"/>
  <c r="L407" i="3"/>
  <c r="P358" i="3"/>
  <c r="P368" i="3"/>
  <c r="L18" i="3"/>
  <c r="E7" i="3" l="1"/>
  <c r="F6" i="3" s="1"/>
  <c r="H6" i="3" s="1"/>
  <c r="F9" i="3" s="1"/>
  <c r="F8" i="3"/>
  <c r="F5" i="3" l="1"/>
  <c r="H5" i="3" s="1"/>
  <c r="F4" i="3"/>
  <c r="H4" i="3" s="1"/>
  <c r="G9" i="3"/>
</calcChain>
</file>

<file path=xl/sharedStrings.xml><?xml version="1.0" encoding="utf-8"?>
<sst xmlns="http://schemas.openxmlformats.org/spreadsheetml/2006/main" count="8409" uniqueCount="2406">
  <si>
    <t> BBS 101 </t>
  </si>
  <si>
    <t>2448803.472 </t>
  </si>
  <si>
    <t> 29.06.1992 23:19 </t>
  </si>
  <si>
    <t>2448820.446 </t>
  </si>
  <si>
    <t> 16.07.1992 22:42 </t>
  </si>
  <si>
    <t>2448837.414 </t>
  </si>
  <si>
    <t> 02.08.1992 21:56 </t>
  </si>
  <si>
    <t> BBS 102 </t>
  </si>
  <si>
    <t>2448855.645 </t>
  </si>
  <si>
    <t> 21.08.1992 03:28 </t>
  </si>
  <si>
    <t>2448855.646 </t>
  </si>
  <si>
    <t> 21.08.1992 03:30 </t>
  </si>
  <si>
    <t>2448859.429 </t>
  </si>
  <si>
    <t> 24.08.1992 22:17 </t>
  </si>
  <si>
    <t>2448863.819 </t>
  </si>
  <si>
    <t> 29.08.1992 07:39 </t>
  </si>
  <si>
    <t>2448871.373 </t>
  </si>
  <si>
    <t> 05.09.1992 20:57 </t>
  </si>
  <si>
    <t>2448875.774 </t>
  </si>
  <si>
    <t> 10.09.1992 06:34 </t>
  </si>
  <si>
    <t> R.Hill </t>
  </si>
  <si>
    <t>2448886.419 </t>
  </si>
  <si>
    <t> 20.09.1992 22:03 </t>
  </si>
  <si>
    <t> -0.045 </t>
  </si>
  <si>
    <t>2448889.594 </t>
  </si>
  <si>
    <t> 24.09.1992 02:15 </t>
  </si>
  <si>
    <t>2448889.602 </t>
  </si>
  <si>
    <t> 24.09.1992 02:26 </t>
  </si>
  <si>
    <t>2448971.315 </t>
  </si>
  <si>
    <t> 14.12.1992 19:33 </t>
  </si>
  <si>
    <t> BBS 103 </t>
  </si>
  <si>
    <t>2449122.804 </t>
  </si>
  <si>
    <t> 15.05.1993 07:17 </t>
  </si>
  <si>
    <t>2449124.687 </t>
  </si>
  <si>
    <t> 17.05.1993 04:29 </t>
  </si>
  <si>
    <t>2449126.566 </t>
  </si>
  <si>
    <t> 19.05.1993 01:35 </t>
  </si>
  <si>
    <t> -0.029 </t>
  </si>
  <si>
    <t> BBS 104 </t>
  </si>
  <si>
    <t>2449167.442 </t>
  </si>
  <si>
    <t> 28.06.1993 22:36 </t>
  </si>
  <si>
    <t>2449172.461 </t>
  </si>
  <si>
    <t> 03.07.1993 23:03 </t>
  </si>
  <si>
    <t>2449211.448 </t>
  </si>
  <si>
    <t> 11.08.1993 22:45 </t>
  </si>
  <si>
    <t> BBS 105 </t>
  </si>
  <si>
    <t>2449218.358 </t>
  </si>
  <si>
    <t> 18.08.1993 20:35 </t>
  </si>
  <si>
    <t>2449241.613 </t>
  </si>
  <si>
    <t> 11.09.1993 02:42 </t>
  </si>
  <si>
    <t>2449250.412 </t>
  </si>
  <si>
    <t> 19.09.1993 21:53 </t>
  </si>
  <si>
    <t> P.Adamek </t>
  </si>
  <si>
    <t>2449250.420 </t>
  </si>
  <si>
    <t> 19.09.1993 22:04 </t>
  </si>
  <si>
    <t>2449275.558 </t>
  </si>
  <si>
    <t> 15.10.1993 01:23 </t>
  </si>
  <si>
    <t>2449313.272 </t>
  </si>
  <si>
    <t> 21.11.1993 18:31 </t>
  </si>
  <si>
    <t>2449430.825 </t>
  </si>
  <si>
    <t> 19.03.1994 07:48 </t>
  </si>
  <si>
    <t>2449446.540 </t>
  </si>
  <si>
    <t> 04.04.1994 00:57 </t>
  </si>
  <si>
    <t> BBS 106 </t>
  </si>
  <si>
    <t>2449508.773 </t>
  </si>
  <si>
    <t> 05.06.1994 06:33 </t>
  </si>
  <si>
    <t>2449536.430 </t>
  </si>
  <si>
    <t> 02.07.1994 22:19 </t>
  </si>
  <si>
    <t> BBS 107 </t>
  </si>
  <si>
    <t>2449556.544 </t>
  </si>
  <si>
    <t> 23.07.1994 01:03 </t>
  </si>
  <si>
    <t> -0.025 </t>
  </si>
  <si>
    <t>2449558.434 </t>
  </si>
  <si>
    <t> 24.07.1994 22:24 </t>
  </si>
  <si>
    <t>2449580.444 </t>
  </si>
  <si>
    <t> 15.08.1994 22:39 </t>
  </si>
  <si>
    <t>2449609.355 </t>
  </si>
  <si>
    <t> 13.09.1994 20:31 </t>
  </si>
  <si>
    <t>2449625.692 </t>
  </si>
  <si>
    <t> 30.09.1994 04:36 </t>
  </si>
  <si>
    <t>2449631.349 </t>
  </si>
  <si>
    <t> 05.10.1994 20:22 </t>
  </si>
  <si>
    <t> BBS 108 </t>
  </si>
  <si>
    <t>2449641.413 </t>
  </si>
  <si>
    <t> 15.10.1994 21:54 </t>
  </si>
  <si>
    <t>2449688.555 </t>
  </si>
  <si>
    <t> 02.12.1994 01:19 </t>
  </si>
  <si>
    <t>2449855.136 </t>
  </si>
  <si>
    <t> 17.05.1995 15:15 </t>
  </si>
  <si>
    <t> -0.026 </t>
  </si>
  <si>
    <t> Y.Sekino </t>
  </si>
  <si>
    <t>VSB 47 </t>
  </si>
  <si>
    <t>2449866.4517 </t>
  </si>
  <si>
    <t> 28.05.1995 22:50 </t>
  </si>
  <si>
    <t> -0.0252 </t>
  </si>
  <si>
    <t> P.Sobotka </t>
  </si>
  <si>
    <t> BRNO 32 </t>
  </si>
  <si>
    <t>2449867.706 </t>
  </si>
  <si>
    <t> 30.05.1995 04:56 </t>
  </si>
  <si>
    <t> -0.028 </t>
  </si>
  <si>
    <t>2449878.394 </t>
  </si>
  <si>
    <t> 09.06.1995 21:27 </t>
  </si>
  <si>
    <t> BBS 109 </t>
  </si>
  <si>
    <t>2449878.402 </t>
  </si>
  <si>
    <t> 09.06.1995 21:38 </t>
  </si>
  <si>
    <t>2449899.775 </t>
  </si>
  <si>
    <t> 01.07.1995 06:36 </t>
  </si>
  <si>
    <t>2449901.655 </t>
  </si>
  <si>
    <t> 03.07.1995 03:43 </t>
  </si>
  <si>
    <t>2449906.682 </t>
  </si>
  <si>
    <t> 08.07.1995 04:22 </t>
  </si>
  <si>
    <t>2449918.628 </t>
  </si>
  <si>
    <t> 20.07.1995 03:04 </t>
  </si>
  <si>
    <t>2449962.631 </t>
  </si>
  <si>
    <t> 02.09.1995 03:08 </t>
  </si>
  <si>
    <t>2449962.632 </t>
  </si>
  <si>
    <t> 02.09.1995 03:10 </t>
  </si>
  <si>
    <t>2449978.344 </t>
  </si>
  <si>
    <t> 17.09.1995 20:15 </t>
  </si>
  <si>
    <t> J.Gensler </t>
  </si>
  <si>
    <t>BAVM 93 </t>
  </si>
  <si>
    <t>2449993.438 </t>
  </si>
  <si>
    <t> 02.10.1995 22:30 </t>
  </si>
  <si>
    <t> BBS 110 </t>
  </si>
  <si>
    <t>2450017.325 </t>
  </si>
  <si>
    <t> 26.10.1995 19:48 </t>
  </si>
  <si>
    <t>2450027.374 </t>
  </si>
  <si>
    <t> 05.11.1995 20:58 </t>
  </si>
  <si>
    <t> BBS 111 </t>
  </si>
  <si>
    <t>2450046.233 </t>
  </si>
  <si>
    <t> 24.11.1995 17:35 </t>
  </si>
  <si>
    <t>2450226.649 </t>
  </si>
  <si>
    <t> 23.05.1996 03:34 </t>
  </si>
  <si>
    <t>2450235.4504 </t>
  </si>
  <si>
    <t> 31.05.1996 22:48 </t>
  </si>
  <si>
    <t> -0.0243 </t>
  </si>
  <si>
    <t> L.Brat </t>
  </si>
  <si>
    <t>2450286.3720 </t>
  </si>
  <si>
    <t> 21.07.1996 20:55 </t>
  </si>
  <si>
    <t> -0.0206 </t>
  </si>
  <si>
    <t>2450296.431 </t>
  </si>
  <si>
    <t> 31.07.1996 22:20 </t>
  </si>
  <si>
    <t> BBS 112 </t>
  </si>
  <si>
    <t>2450309.626 </t>
  </si>
  <si>
    <t> 14.08.1996 03:01 </t>
  </si>
  <si>
    <t>2450313.397 </t>
  </si>
  <si>
    <t> 17.08.1996 21:31 </t>
  </si>
  <si>
    <t> BBS 113 </t>
  </si>
  <si>
    <t>2450318.4221 </t>
  </si>
  <si>
    <t> 22.08.1996 22:07 </t>
  </si>
  <si>
    <t> -0.0300 </t>
  </si>
  <si>
    <t>2450318.4311 </t>
  </si>
  <si>
    <t> 22.08.1996 22:20 </t>
  </si>
  <si>
    <t> -0.0210 </t>
  </si>
  <si>
    <t>2450357.406 </t>
  </si>
  <si>
    <t> 30.09.1996 21:44 </t>
  </si>
  <si>
    <t>2450363.690 </t>
  </si>
  <si>
    <t> 07.10.1996 04:33 </t>
  </si>
  <si>
    <t>2450370.607 </t>
  </si>
  <si>
    <t> 14.10.1996 02:34 </t>
  </si>
  <si>
    <t>2450379.403 </t>
  </si>
  <si>
    <t> 22.10.1996 21:40 </t>
  </si>
  <si>
    <t>2450396.382 </t>
  </si>
  <si>
    <t> 08.11.1996 21:10 </t>
  </si>
  <si>
    <t> BBS 114 </t>
  </si>
  <si>
    <t>2450507.636 </t>
  </si>
  <si>
    <t> 28.02.1997 03:15 </t>
  </si>
  <si>
    <t> -0.030 </t>
  </si>
  <si>
    <t>2450542.840 </t>
  </si>
  <si>
    <t> 04.04.1997 08:09 </t>
  </si>
  <si>
    <t>2450570.492 </t>
  </si>
  <si>
    <t> 01.05.1997 23:48 </t>
  </si>
  <si>
    <t> -0.035 </t>
  </si>
  <si>
    <t> BBS 115 </t>
  </si>
  <si>
    <t>2450599.420 </t>
  </si>
  <si>
    <t> 30.05.1997 22:04 </t>
  </si>
  <si>
    <t>2450639.658 </t>
  </si>
  <si>
    <t> 10.07.1997 03:47 </t>
  </si>
  <si>
    <t>2450660.396 </t>
  </si>
  <si>
    <t> 30.07.1997 21:30 </t>
  </si>
  <si>
    <t>2450661.646 </t>
  </si>
  <si>
    <t> 01.08.1997 03:30 </t>
  </si>
  <si>
    <t> -0.031 </t>
  </si>
  <si>
    <t> AOEB 6 </t>
  </si>
  <si>
    <t>2450665.427 </t>
  </si>
  <si>
    <t> 04.08.1997 22:14 </t>
  </si>
  <si>
    <t>2450665.4275 </t>
  </si>
  <si>
    <t> 04.08.1997 22:15 </t>
  </si>
  <si>
    <t> -0.0209 </t>
  </si>
  <si>
    <t>2450665.4282 </t>
  </si>
  <si>
    <t> 04.08.1997 22:16 </t>
  </si>
  <si>
    <t> -0.0202 </t>
  </si>
  <si>
    <t> P.Hajek </t>
  </si>
  <si>
    <t>2450665.4309 </t>
  </si>
  <si>
    <t> 04.08.1997 22:20 </t>
  </si>
  <si>
    <t> -0.0175 </t>
  </si>
  <si>
    <t> P.Lutcha </t>
  </si>
  <si>
    <t>2450670.4484 </t>
  </si>
  <si>
    <t> 09.08.1997 22:45 </t>
  </si>
  <si>
    <t> -0.0289 </t>
  </si>
  <si>
    <t>2450670.4560 </t>
  </si>
  <si>
    <t> 09.08.1997 22:56 </t>
  </si>
  <si>
    <t> -0.0213 </t>
  </si>
  <si>
    <t>2450683.650 </t>
  </si>
  <si>
    <t> 23.08.1997 03:36 </t>
  </si>
  <si>
    <t> R.Berg </t>
  </si>
  <si>
    <t>2450683.655 </t>
  </si>
  <si>
    <t> 23.08.1997 03:43 </t>
  </si>
  <si>
    <t>2450687.4172 </t>
  </si>
  <si>
    <t> 26.08.1997 22:00 </t>
  </si>
  <si>
    <t> -0.0327 </t>
  </si>
  <si>
    <t> J.Cechal </t>
  </si>
  <si>
    <t>2450687.4207 </t>
  </si>
  <si>
    <t> 26.08.1997 22:05 </t>
  </si>
  <si>
    <t> -0.0292 </t>
  </si>
  <si>
    <t> O.Bracek </t>
  </si>
  <si>
    <t>2450687.4332 </t>
  </si>
  <si>
    <t> 26.08.1997 22:23 </t>
  </si>
  <si>
    <t> -0.0167 </t>
  </si>
  <si>
    <t> T.Cechal </t>
  </si>
  <si>
    <t>2450699.376 </t>
  </si>
  <si>
    <t> 07.09.1997 21:01 </t>
  </si>
  <si>
    <t> BBS 116 </t>
  </si>
  <si>
    <t>2450717.600 </t>
  </si>
  <si>
    <t> 26.09.1997 02:24 </t>
  </si>
  <si>
    <t>2450750.287 </t>
  </si>
  <si>
    <t> 28.10.1997 18:53 </t>
  </si>
  <si>
    <t>2450755.313 </t>
  </si>
  <si>
    <t> 02.11.1997 19:30 </t>
  </si>
  <si>
    <t>2450767.257 </t>
  </si>
  <si>
    <t> 14.11.1997 18:10 </t>
  </si>
  <si>
    <t>2450782.348 </t>
  </si>
  <si>
    <t> 29.11.1997 20:21 </t>
  </si>
  <si>
    <t>2450952.696 </t>
  </si>
  <si>
    <t> 19.05.1998 04:42 </t>
  </si>
  <si>
    <t>2450991.672 </t>
  </si>
  <si>
    <t> 27.06.1998 04:07 </t>
  </si>
  <si>
    <t>2451007.384 </t>
  </si>
  <si>
    <t> 12.07.1998 21:12 </t>
  </si>
  <si>
    <t> -0.032 </t>
  </si>
  <si>
    <t> BBS 118 </t>
  </si>
  <si>
    <t>2451025.621 </t>
  </si>
  <si>
    <t> 31.07.1998 02:54 </t>
  </si>
  <si>
    <t>2451034.4109 </t>
  </si>
  <si>
    <t> 08.08.1998 21:51 </t>
  </si>
  <si>
    <t> -0.0353 </t>
  </si>
  <si>
    <t> V.Nemcova </t>
  </si>
  <si>
    <t>2451034.4143 </t>
  </si>
  <si>
    <t> 08.08.1998 21:56 </t>
  </si>
  <si>
    <t> -0.0319 </t>
  </si>
  <si>
    <t>2451034.4185 </t>
  </si>
  <si>
    <t> 08.08.1998 22:02 </t>
  </si>
  <si>
    <t> -0.0277 </t>
  </si>
  <si>
    <t>2451069.629 </t>
  </si>
  <si>
    <t> 13.09.1998 03:05 </t>
  </si>
  <si>
    <t>2451108.598 </t>
  </si>
  <si>
    <t> 22.10.1998 02:21 </t>
  </si>
  <si>
    <t>2451130.601 </t>
  </si>
  <si>
    <t> 13.11.1998 02:25 </t>
  </si>
  <si>
    <t>2451185.280 </t>
  </si>
  <si>
    <t> 06.01.1999 18:43 </t>
  </si>
  <si>
    <t> -0.034 </t>
  </si>
  <si>
    <t> BBS 119 </t>
  </si>
  <si>
    <t>2451301.574 </t>
  </si>
  <si>
    <t> 03.05.1999 01:46 </t>
  </si>
  <si>
    <t> BBS 120 </t>
  </si>
  <si>
    <t>2451370.718 </t>
  </si>
  <si>
    <t> 11.07.1999 05:13 </t>
  </si>
  <si>
    <t> -0.038 </t>
  </si>
  <si>
    <t>2451370.724 </t>
  </si>
  <si>
    <t> 11.07.1999 05:22 </t>
  </si>
  <si>
    <t>2451394.613 </t>
  </si>
  <si>
    <t> 04.08.1999 02:42 </t>
  </si>
  <si>
    <t>2451397.757 </t>
  </si>
  <si>
    <t> 07.08.1999 06:10 </t>
  </si>
  <si>
    <t>2451407.807 </t>
  </si>
  <si>
    <t> 17.08.1999 07:22 </t>
  </si>
  <si>
    <t> -0.037 </t>
  </si>
  <si>
    <t>2451429.812 </t>
  </si>
  <si>
    <t> 08.09.1999 07:29 </t>
  </si>
  <si>
    <t>2451431.698 </t>
  </si>
  <si>
    <t> 10.09.1999 04:45 </t>
  </si>
  <si>
    <t>2451431.706 </t>
  </si>
  <si>
    <t> 10.09.1999 04:56 </t>
  </si>
  <si>
    <t>2451433.589 </t>
  </si>
  <si>
    <t> 12.09.1999 02:08 </t>
  </si>
  <si>
    <t>2451450.555 </t>
  </si>
  <si>
    <t> 29.09.1999 01:19 </t>
  </si>
  <si>
    <t>2451460.621 </t>
  </si>
  <si>
    <t> 09.10.1999 02:54 </t>
  </si>
  <si>
    <t>2451466.265 </t>
  </si>
  <si>
    <t> 14.10.1999 18:21 </t>
  </si>
  <si>
    <t> -0.041 </t>
  </si>
  <si>
    <t> BBS 121 </t>
  </si>
  <si>
    <t>2451470.6720 </t>
  </si>
  <si>
    <t> 19.10.1999 04:07 </t>
  </si>
  <si>
    <t> -0.0340 </t>
  </si>
  <si>
    <t> R.H.Nelson </t>
  </si>
  <si>
    <t>IBVS 4840 </t>
  </si>
  <si>
    <t>2451480.741 </t>
  </si>
  <si>
    <t> 29.10.1999 05:47 </t>
  </si>
  <si>
    <t> L.Shaw </t>
  </si>
  <si>
    <t>2451487.644 </t>
  </si>
  <si>
    <t> 05.11.1999 03:27 </t>
  </si>
  <si>
    <t>2451489.535 </t>
  </si>
  <si>
    <t> 07.11.1999 00:50 </t>
  </si>
  <si>
    <t>2451492.671 </t>
  </si>
  <si>
    <t> 10.11.1999 04:06 </t>
  </si>
  <si>
    <t>2451499.592 </t>
  </si>
  <si>
    <t> 17.11.1999 02:12 </t>
  </si>
  <si>
    <t>2451660.511 </t>
  </si>
  <si>
    <t> 26.04.2000 00:15 </t>
  </si>
  <si>
    <t> BBS 122 </t>
  </si>
  <si>
    <t>2451734.067 </t>
  </si>
  <si>
    <t> 08.07.2000 13:36 </t>
  </si>
  <si>
    <t> Hirosawa </t>
  </si>
  <si>
    <t>VSB 38 </t>
  </si>
  <si>
    <t>2451734.694 </t>
  </si>
  <si>
    <t> 09.07.2000 04:39 </t>
  </si>
  <si>
    <t> AOEB 9 </t>
  </si>
  <si>
    <t>2451746.635 </t>
  </si>
  <si>
    <t> 21.07.2000 03:14 </t>
  </si>
  <si>
    <t>2451797.550 </t>
  </si>
  <si>
    <t> 10.09.2000 01:12 </t>
  </si>
  <si>
    <t> BBS 123 </t>
  </si>
  <si>
    <t>2452086.717 </t>
  </si>
  <si>
    <t> 26.06.2001 05:12 </t>
  </si>
  <si>
    <t> -0.033 </t>
  </si>
  <si>
    <t>2452115.636 </t>
  </si>
  <si>
    <t> 25.07.2001 03:15 </t>
  </si>
  <si>
    <t>2452187.292 </t>
  </si>
  <si>
    <t> 04.10.2001 19:00 </t>
  </si>
  <si>
    <t> BBS 126 </t>
  </si>
  <si>
    <t>2452210.555 </t>
  </si>
  <si>
    <t> 28.10.2001 01:19 </t>
  </si>
  <si>
    <t>2452253.297 </t>
  </si>
  <si>
    <t> 09.12.2001 19:07 </t>
  </si>
  <si>
    <t> -0.036 </t>
  </si>
  <si>
    <t> BBS 127 </t>
  </si>
  <si>
    <t>2452425.534 </t>
  </si>
  <si>
    <t> 31.05.2002 00:48 </t>
  </si>
  <si>
    <t> -0.040 </t>
  </si>
  <si>
    <t> BBS 128 </t>
  </si>
  <si>
    <t>2452466.3964 </t>
  </si>
  <si>
    <t> 10.07.2002 21:30 </t>
  </si>
  <si>
    <t> -0.0381 </t>
  </si>
  <si>
    <t>C </t>
  </si>
  <si>
    <t>ns</t>
  </si>
  <si>
    <t> Baldinelli &amp; Maitan </t>
  </si>
  <si>
    <t>2452493.4256 </t>
  </si>
  <si>
    <t> 06.08.2002 22:12 </t>
  </si>
  <si>
    <t> -0.0394 </t>
  </si>
  <si>
    <t> O.Demircan et al. </t>
  </si>
  <si>
    <t>IBVS 5364 </t>
  </si>
  <si>
    <t>2452505.3692 </t>
  </si>
  <si>
    <t> 18.08.2002 20:51 </t>
  </si>
  <si>
    <t> -0.0395 </t>
  </si>
  <si>
    <t>2452511.655 </t>
  </si>
  <si>
    <t> 25.08.2002 03:43 </t>
  </si>
  <si>
    <t> M.Simonsen </t>
  </si>
  <si>
    <t>2452520.4563 </t>
  </si>
  <si>
    <t> 02.09.2002 22:57 </t>
  </si>
  <si>
    <t> -0.0392 </t>
  </si>
  <si>
    <t>-I</t>
  </si>
  <si>
    <t> K.&amp; M.Rätz </t>
  </si>
  <si>
    <t>BAVM 158 </t>
  </si>
  <si>
    <t>2452562.5720 </t>
  </si>
  <si>
    <t> 15.10.2002 01:43 </t>
  </si>
  <si>
    <t>12030</t>
  </si>
  <si>
    <t> -0.0408 </t>
  </si>
  <si>
    <t>2452716.582 </t>
  </si>
  <si>
    <t> 18.03.2003 01:58 </t>
  </si>
  <si>
    <t>12275</t>
  </si>
  <si>
    <t> -0.042 </t>
  </si>
  <si>
    <t> BBS 129 </t>
  </si>
  <si>
    <t>2452786.3575 </t>
  </si>
  <si>
    <t> 26.05.2003 20:34 </t>
  </si>
  <si>
    <t>12386</t>
  </si>
  <si>
    <t> -0.0427 </t>
  </si>
  <si>
    <t> V.Bakis et al. </t>
  </si>
  <si>
    <t>IBVS 5616 </t>
  </si>
  <si>
    <t>2452795.7866 </t>
  </si>
  <si>
    <t> 05.06.2003 06:52 </t>
  </si>
  <si>
    <t>12401</t>
  </si>
  <si>
    <t> -0.0429 </t>
  </si>
  <si>
    <t> R.Nelson </t>
  </si>
  <si>
    <t>IBVS 5493 </t>
  </si>
  <si>
    <t>2452806.4742 </t>
  </si>
  <si>
    <t> 15.06.2003 23:22 </t>
  </si>
  <si>
    <t>12418</t>
  </si>
  <si>
    <t> -0.0418 </t>
  </si>
  <si>
    <t>IBVS 5662 </t>
  </si>
  <si>
    <t>2452812.7592 </t>
  </si>
  <si>
    <t> 22.06.2003 06:13 </t>
  </si>
  <si>
    <t>12428</t>
  </si>
  <si>
    <t> N.Simmons </t>
  </si>
  <si>
    <t>2452818.41674 </t>
  </si>
  <si>
    <t> 27.06.2003 22:00 </t>
  </si>
  <si>
    <t>12437</t>
  </si>
  <si>
    <t> -0.04292 </t>
  </si>
  <si>
    <t> R.Ehrenberger </t>
  </si>
  <si>
    <t>OEJV 0074 </t>
  </si>
  <si>
    <t>2452829.4133 </t>
  </si>
  <si>
    <t> 08.07.2003 21:55 </t>
  </si>
  <si>
    <t>12454.5</t>
  </si>
  <si>
    <t> -0.0472 </t>
  </si>
  <si>
    <t> F.Agerer </t>
  </si>
  <si>
    <t>BAVM 172 </t>
  </si>
  <si>
    <t>2452834.4524 </t>
  </si>
  <si>
    <t> 13.07.2003 22:51 </t>
  </si>
  <si>
    <t>12462.5</t>
  </si>
  <si>
    <t> -0.0370 </t>
  </si>
  <si>
    <t>2452835.3901 </t>
  </si>
  <si>
    <t> 14.07.2003 21:21 </t>
  </si>
  <si>
    <t>12464</t>
  </si>
  <si>
    <t> -0.0422 </t>
  </si>
  <si>
    <t>o</t>
  </si>
  <si>
    <t>2452840.414 </t>
  </si>
  <si>
    <t> 19.07.2003 21:56 </t>
  </si>
  <si>
    <t>12472</t>
  </si>
  <si>
    <t> -0.047 </t>
  </si>
  <si>
    <t> BBS 130 </t>
  </si>
  <si>
    <t>2452840.4205 </t>
  </si>
  <si>
    <t> 19.07.2003 22:05 </t>
  </si>
  <si>
    <t> -0.0407 </t>
  </si>
  <si>
    <t>2452861.7905 </t>
  </si>
  <si>
    <t> 10.08.2003 06:58 </t>
  </si>
  <si>
    <t>12506</t>
  </si>
  <si>
    <t> -0.0437 </t>
  </si>
  <si>
    <t> S.Diesso </t>
  </si>
  <si>
    <t>2452862.4194 </t>
  </si>
  <si>
    <t> 10.08.2003 22:03 </t>
  </si>
  <si>
    <t>12507</t>
  </si>
  <si>
    <t> -0.0434 </t>
  </si>
  <si>
    <t>BAVM 186 </t>
  </si>
  <si>
    <t>2452867.4493 </t>
  </si>
  <si>
    <t> 15.08.2003 22:46 </t>
  </si>
  <si>
    <t>12515</t>
  </si>
  <si>
    <t> -0.0424 </t>
  </si>
  <si>
    <t>2452868.3919 </t>
  </si>
  <si>
    <t> 16.08.2003 21:24 </t>
  </si>
  <si>
    <t>12516.5</t>
  </si>
  <si>
    <t> -0.0428 </t>
  </si>
  <si>
    <t>2452875.624 </t>
  </si>
  <si>
    <t> 24.08.2003 02:58 </t>
  </si>
  <si>
    <t>12528</t>
  </si>
  <si>
    <t>2452897.000 </t>
  </si>
  <si>
    <t> 14.09.2003 12:00 </t>
  </si>
  <si>
    <t>12562</t>
  </si>
  <si>
    <t>VSB 42 </t>
  </si>
  <si>
    <t>2452897.620 </t>
  </si>
  <si>
    <t> 15.09.2003 02:52 </t>
  </si>
  <si>
    <t>12563</t>
  </si>
  <si>
    <t>2452914.5949 </t>
  </si>
  <si>
    <t> 02.10.2003 02:16 </t>
  </si>
  <si>
    <t>12590</t>
  </si>
  <si>
    <t> -0.0431 </t>
  </si>
  <si>
    <t> J.Bialozynski </t>
  </si>
  <si>
    <t>2452946.3360 </t>
  </si>
  <si>
    <t> 02.11.2003 20:03 </t>
  </si>
  <si>
    <t>12640.5</t>
  </si>
  <si>
    <t> -0.0471 </t>
  </si>
  <si>
    <t>2453179.244 </t>
  </si>
  <si>
    <t> 22.06.2004 17:51 </t>
  </si>
  <si>
    <t>13011</t>
  </si>
  <si>
    <t> Nakajima </t>
  </si>
  <si>
    <t>VSB 43 </t>
  </si>
  <si>
    <t>2453204.38682 </t>
  </si>
  <si>
    <t> 17.07.2004 21:17 </t>
  </si>
  <si>
    <t>13051</t>
  </si>
  <si>
    <t> -0.04334 </t>
  </si>
  <si>
    <t>2453214.445 </t>
  </si>
  <si>
    <t> 27.07.2004 22:40 </t>
  </si>
  <si>
    <t>13067</t>
  </si>
  <si>
    <t> -0.043 </t>
  </si>
  <si>
    <t>OEJV 0003 </t>
  </si>
  <si>
    <t>2453217.5882 </t>
  </si>
  <si>
    <t> 31.07.2004 02:07 </t>
  </si>
  <si>
    <t>13072</t>
  </si>
  <si>
    <t>BAVM 173 </t>
  </si>
  <si>
    <t>2453231.41786 </t>
  </si>
  <si>
    <t> 13.08.2004 22:01 </t>
  </si>
  <si>
    <t>13094</t>
  </si>
  <si>
    <t> -0.04281 </t>
  </si>
  <si>
    <t>2453283.5920 </t>
  </si>
  <si>
    <t> 05.10.2004 02:12 </t>
  </si>
  <si>
    <t>13177</t>
  </si>
  <si>
    <t> -0.0438 </t>
  </si>
  <si>
    <t> AOEB 12 </t>
  </si>
  <si>
    <t>2453316.912 </t>
  </si>
  <si>
    <t> 07.11.2004 09:53 </t>
  </si>
  <si>
    <t>13230</t>
  </si>
  <si>
    <t>2453327.596 </t>
  </si>
  <si>
    <t> 18.11.2004 02:18 </t>
  </si>
  <si>
    <t>13247</t>
  </si>
  <si>
    <t> S.Cook </t>
  </si>
  <si>
    <t>2453528.124 </t>
  </si>
  <si>
    <t> 06.06.2005 14:58 </t>
  </si>
  <si>
    <t>13566</t>
  </si>
  <si>
    <t> -0.044 </t>
  </si>
  <si>
    <t> Kubotera </t>
  </si>
  <si>
    <t>VSB 44 </t>
  </si>
  <si>
    <t>2453528.7504 </t>
  </si>
  <si>
    <t> 07.06.2005 06:00 </t>
  </si>
  <si>
    <t>13567</t>
  </si>
  <si>
    <t> -0.0458 </t>
  </si>
  <si>
    <t> J.M.Cook et al. </t>
  </si>
  <si>
    <t>IBVS 5636 </t>
  </si>
  <si>
    <t>2453538.8085 </t>
  </si>
  <si>
    <t> 17.06.2005 07:24 </t>
  </si>
  <si>
    <t>13583</t>
  </si>
  <si>
    <t> -0.0456 </t>
  </si>
  <si>
    <t>2453540.6954 </t>
  </si>
  <si>
    <t> 19.06.2005 04:41 </t>
  </si>
  <si>
    <t>13586</t>
  </si>
  <si>
    <t> -0.0446 </t>
  </si>
  <si>
    <t>2453548.8676 </t>
  </si>
  <si>
    <t> 27.06.2005 08:49 </t>
  </si>
  <si>
    <t>13599</t>
  </si>
  <si>
    <t> -0.0444 </t>
  </si>
  <si>
    <t>2453553.8966 </t>
  </si>
  <si>
    <t> 02.07.2005 09:31 </t>
  </si>
  <si>
    <t>13607</t>
  </si>
  <si>
    <t> -0.0443 </t>
  </si>
  <si>
    <t>2453554.540 </t>
  </si>
  <si>
    <t>JAVSO..46..184</t>
  </si>
  <si>
    <t>JAVSO..47..263</t>
  </si>
  <si>
    <t>JAVSO..48…87</t>
  </si>
  <si>
    <t>JAVSO..48..256</t>
  </si>
  <si>
    <t>VSB-063</t>
  </si>
  <si>
    <t> 03.07.2005 00:57 </t>
  </si>
  <si>
    <t>13608</t>
  </si>
  <si>
    <t>2453555.7831 </t>
  </si>
  <si>
    <t> 04.07.2005 06:47 </t>
  </si>
  <si>
    <t>13610</t>
  </si>
  <si>
    <t> -0.0436 </t>
  </si>
  <si>
    <t>2453565.841 </t>
  </si>
  <si>
    <t> 14.07.2005 08:11 </t>
  </si>
  <si>
    <t>13626</t>
  </si>
  <si>
    <t>2453579.669 </t>
  </si>
  <si>
    <t> 28.07.2005 04:03 </t>
  </si>
  <si>
    <t>13648</t>
  </si>
  <si>
    <t>2453593.4985 </t>
  </si>
  <si>
    <t> 10.08.2005 23:57 </t>
  </si>
  <si>
    <t>13670</t>
  </si>
  <si>
    <t> -0.0452 </t>
  </si>
  <si>
    <t>2453612.3577 </t>
  </si>
  <si>
    <t> 29.08.2005 20:35 </t>
  </si>
  <si>
    <t>13700</t>
  </si>
  <si>
    <t> -0.0445 </t>
  </si>
  <si>
    <t>BAVM 178 </t>
  </si>
  <si>
    <t>2453618.648 </t>
  </si>
  <si>
    <t> 05.09.2005 03:33 </t>
  </si>
  <si>
    <t>13710</t>
  </si>
  <si>
    <t>2453623.6734 </t>
  </si>
  <si>
    <t> 10.09.2005 04:09 </t>
  </si>
  <si>
    <t>13718</t>
  </si>
  <si>
    <t> -0.0439 </t>
  </si>
  <si>
    <t> H.Gerner </t>
  </si>
  <si>
    <t>2453637.5028 </t>
  </si>
  <si>
    <t> 24.09.2005 00:04 </t>
  </si>
  <si>
    <t>13740</t>
  </si>
  <si>
    <t> -0.0441 </t>
  </si>
  <si>
    <t>2453647.561 </t>
  </si>
  <si>
    <t> 04.10.2005 01:27 </t>
  </si>
  <si>
    <t>13756</t>
  </si>
  <si>
    <t> G.Chaple </t>
  </si>
  <si>
    <t>2453663.901 </t>
  </si>
  <si>
    <t> 20.10.2005 09:37 </t>
  </si>
  <si>
    <t>13782</t>
  </si>
  <si>
    <t> -0.048 </t>
  </si>
  <si>
    <t>2453663.9029 </t>
  </si>
  <si>
    <t> 20.10.2005 09:40 </t>
  </si>
  <si>
    <t> -0.0459 </t>
  </si>
  <si>
    <t>2453685.2762 </t>
  </si>
  <si>
    <t> 10.11.2005 18:37 </t>
  </si>
  <si>
    <t>13816</t>
  </si>
  <si>
    <t> -0.0455 </t>
  </si>
  <si>
    <t> S.Dogru et al. </t>
  </si>
  <si>
    <t>IBVS 5746 </t>
  </si>
  <si>
    <t>2453686.532 </t>
  </si>
  <si>
    <t> 12.11.2005 00:46 </t>
  </si>
  <si>
    <t>13818</t>
  </si>
  <si>
    <t>2453717.9658 </t>
  </si>
  <si>
    <t> 13.12.2005 11:10 </t>
  </si>
  <si>
    <t>13868</t>
  </si>
  <si>
    <t> -0.0440 </t>
  </si>
  <si>
    <t>2453890.8338 </t>
  </si>
  <si>
    <t> 04.06.2006 08:00 </t>
  </si>
  <si>
    <t>14143</t>
  </si>
  <si>
    <t> V.Petriew </t>
  </si>
  <si>
    <t>2453901.5207 </t>
  </si>
  <si>
    <t> 15.06.2006 00:29 </t>
  </si>
  <si>
    <t>14160</t>
  </si>
  <si>
    <t> -0.0451 </t>
  </si>
  <si>
    <t> Agerer </t>
  </si>
  <si>
    <t>2453931.6924 </t>
  </si>
  <si>
    <t> 15.07.2006 04:37 </t>
  </si>
  <si>
    <t>14208</t>
  </si>
  <si>
    <t> -0.0470 </t>
  </si>
  <si>
    <t>2453985.4359 </t>
  </si>
  <si>
    <t> 06.09.2006 22:27 </t>
  </si>
  <si>
    <t>14293.5</t>
  </si>
  <si>
    <t> -0.0502 </t>
  </si>
  <si>
    <t>2454037.931 </t>
  </si>
  <si>
    <t> 29.10.2006 10:20 </t>
  </si>
  <si>
    <t>14377</t>
  </si>
  <si>
    <t> K.Nagai et al. </t>
  </si>
  <si>
    <t>VSB 45 </t>
  </si>
  <si>
    <t>2454054.272 </t>
  </si>
  <si>
    <t> 14.11.2006 18:31 </t>
  </si>
  <si>
    <t>14403</t>
  </si>
  <si>
    <t>2454216.45391 </t>
  </si>
  <si>
    <t> 25.04.2007 22:53 </t>
  </si>
  <si>
    <t>14661</t>
  </si>
  <si>
    <t> -0.04872 </t>
  </si>
  <si>
    <t> L.Brát </t>
  </si>
  <si>
    <t>2454232.7964 </t>
  </si>
  <si>
    <t> 12.05.2007 07:06 </t>
  </si>
  <si>
    <t>14687</t>
  </si>
  <si>
    <t> -0.0503 </t>
  </si>
  <si>
    <t>2454249.7692 </t>
  </si>
  <si>
    <t> 29.05.2007 06:27 </t>
  </si>
  <si>
    <t>14714</t>
  </si>
  <si>
    <t> -0.0501 </t>
  </si>
  <si>
    <t>2454270.51357 </t>
  </si>
  <si>
    <t> 19.06.2007 00:19 </t>
  </si>
  <si>
    <t>14747</t>
  </si>
  <si>
    <t> -0.05007 </t>
  </si>
  <si>
    <t> R.Kocián </t>
  </si>
  <si>
    <t>2454378.6335 </t>
  </si>
  <si>
    <t> 05.10.2007 03:12 </t>
  </si>
  <si>
    <t>14919</t>
  </si>
  <si>
    <t> -0.0522 </t>
  </si>
  <si>
    <t>JAAVSO 36(2);171 </t>
  </si>
  <si>
    <t>2454411.954 </t>
  </si>
  <si>
    <t> 07.11.2007 10:53 </t>
  </si>
  <si>
    <t>14972</t>
  </si>
  <si>
    <t> K.Hirosawa </t>
  </si>
  <si>
    <t>VSB 46 </t>
  </si>
  <si>
    <t>2454429.5529 </t>
  </si>
  <si>
    <t> 25.11.2007 01:16 </t>
  </si>
  <si>
    <t>15000</t>
  </si>
  <si>
    <t> -0.0507 </t>
  </si>
  <si>
    <t>2454618.7645 </t>
  </si>
  <si>
    <t> 01.06.2008 06:20 </t>
  </si>
  <si>
    <t>15301</t>
  </si>
  <si>
    <t> -0.0526 </t>
  </si>
  <si>
    <t> K.Menzies </t>
  </si>
  <si>
    <t>JAAVSO 36(2);186 </t>
  </si>
  <si>
    <t>2454618.7646 </t>
  </si>
  <si>
    <t> 01.06.2008 06:21 </t>
  </si>
  <si>
    <t> -0.0525 </t>
  </si>
  <si>
    <t>2454652.7093 </t>
  </si>
  <si>
    <t> 05.07.2008 05:01 </t>
  </si>
  <si>
    <t>15355</t>
  </si>
  <si>
    <t> -0.0531 </t>
  </si>
  <si>
    <t>2454663.3963 </t>
  </si>
  <si>
    <t> 15.07.2008 21:30 </t>
  </si>
  <si>
    <t>15372</t>
  </si>
  <si>
    <t>Ic</t>
  </si>
  <si>
    <t> W.Quester </t>
  </si>
  <si>
    <t>BAVM 201 </t>
  </si>
  <si>
    <t>2454673.4536 </t>
  </si>
  <si>
    <t> 25.07.2008 22:53 </t>
  </si>
  <si>
    <t>15388</t>
  </si>
  <si>
    <t> -0.0532 </t>
  </si>
  <si>
    <t>m</t>
  </si>
  <si>
    <t> T.Kiliçoglu &amp; A.Elmasli </t>
  </si>
  <si>
    <t>IBVS 5887 </t>
  </si>
  <si>
    <t>2454674.3964 </t>
  </si>
  <si>
    <t> 26.07.2008 21:30 </t>
  </si>
  <si>
    <t>15389.5</t>
  </si>
  <si>
    <t> -0.0533 </t>
  </si>
  <si>
    <t> G.Aydin &amp; E.Özel </t>
  </si>
  <si>
    <t>2454700.4841 </t>
  </si>
  <si>
    <t> 21.08.2008 23:37 </t>
  </si>
  <si>
    <t>15431</t>
  </si>
  <si>
    <t> L.Šmelcer </t>
  </si>
  <si>
    <t>OEJV 0094 </t>
  </si>
  <si>
    <t>2454700.4845 </t>
  </si>
  <si>
    <t> -0.0528 </t>
  </si>
  <si>
    <t>2454708.6559 </t>
  </si>
  <si>
    <t> 30.08.2008 03:44 </t>
  </si>
  <si>
    <t>15444</t>
  </si>
  <si>
    <t> -0.0534 </t>
  </si>
  <si>
    <t>JAAVSO 37(1);44 </t>
  </si>
  <si>
    <t>2454717.4570 </t>
  </si>
  <si>
    <t> 07.09.2008 22:58 </t>
  </si>
  <si>
    <t>15458</t>
  </si>
  <si>
    <t> -0.0529 </t>
  </si>
  <si>
    <t> M.Pinarer &amp; S.Suri </t>
  </si>
  <si>
    <t>2454730.6589 </t>
  </si>
  <si>
    <t> 21.09.2008 03:48 </t>
  </si>
  <si>
    <t>15479</t>
  </si>
  <si>
    <t> -0.0520 </t>
  </si>
  <si>
    <t>2454990.9041 </t>
  </si>
  <si>
    <t> 08.06.2009 09:41 </t>
  </si>
  <si>
    <t>15893</t>
  </si>
  <si>
    <t> -0.0540 </t>
  </si>
  <si>
    <t>IBVS 5929 </t>
  </si>
  <si>
    <t>2455037.4254 </t>
  </si>
  <si>
    <t> 24.07.2009 22:12 </t>
  </si>
  <si>
    <t>15967</t>
  </si>
  <si>
    <t> M.Mašek </t>
  </si>
  <si>
    <t>OEJV 0137 </t>
  </si>
  <si>
    <t>2455043.7086 </t>
  </si>
  <si>
    <t> 31.07.2009 05:00 </t>
  </si>
  <si>
    <t>15977</t>
  </si>
  <si>
    <t> JAAVSO 38;85 </t>
  </si>
  <si>
    <t>2455043.7088 </t>
  </si>
  <si>
    <t>2455071.3670 </t>
  </si>
  <si>
    <t> 27.08.2009 20:48 </t>
  </si>
  <si>
    <t>16021</t>
  </si>
  <si>
    <t> N.Erkan et al. </t>
  </si>
  <si>
    <t>IBVS 5924 </t>
  </si>
  <si>
    <t>2455075.4530 </t>
  </si>
  <si>
    <t> 31.08.2009 22:52 </t>
  </si>
  <si>
    <t>16027.5</t>
  </si>
  <si>
    <t>BAVM 212 </t>
  </si>
  <si>
    <t>2455127.3118 </t>
  </si>
  <si>
    <t> 22.10.2009 19:28 </t>
  </si>
  <si>
    <t> -0.0560 </t>
  </si>
  <si>
    <t>2455167.5444 </t>
  </si>
  <si>
    <t> 02.12.2009 01:03 </t>
  </si>
  <si>
    <t> -0.0549 </t>
  </si>
  <si>
    <t> JAAVSO 38;120 </t>
  </si>
  <si>
    <t>2455350.4707 </t>
  </si>
  <si>
    <t> 02.06.2010 23:17 </t>
  </si>
  <si>
    <t>IBVS 5988 </t>
  </si>
  <si>
    <t>2455356.7573 </t>
  </si>
  <si>
    <t> 09.06.2010 06:10 </t>
  </si>
  <si>
    <t> -0.0555 </t>
  </si>
  <si>
    <t> JAAVSO 39;94 </t>
  </si>
  <si>
    <t>2455523.9648 </t>
  </si>
  <si>
    <t> 23.11.2010 11:09 </t>
  </si>
  <si>
    <t> -0.0600 </t>
  </si>
  <si>
    <t>cG</t>
  </si>
  <si>
    <t>VSB 51 </t>
  </si>
  <si>
    <t>2455810.6136 </t>
  </si>
  <si>
    <t> 06.09.2011 02:43 </t>
  </si>
  <si>
    <t> -0.0603 </t>
  </si>
  <si>
    <t> JAAVSO 40;975 </t>
  </si>
  <si>
    <t>2455815.0147 </t>
  </si>
  <si>
    <t> 10.09.2011 12:21 </t>
  </si>
  <si>
    <t> -0.0595 </t>
  </si>
  <si>
    <t>VSB 53 </t>
  </si>
  <si>
    <t>2455837.6452 </t>
  </si>
  <si>
    <t> 03.10.2011 03:29 </t>
  </si>
  <si>
    <t> -0.0592 </t>
  </si>
  <si>
    <t> J.A.Howell </t>
  </si>
  <si>
    <t> JAAVSO 41;122 </t>
  </si>
  <si>
    <t>2455851.4754 </t>
  </si>
  <si>
    <t> 16.10.2011 23:24 </t>
  </si>
  <si>
    <t> -0.0586 </t>
  </si>
  <si>
    <t>BAVM 228 </t>
  </si>
  <si>
    <t>2455916.22102 </t>
  </si>
  <si>
    <t> 20.12.2011 17:18 </t>
  </si>
  <si>
    <t> -0.06046 </t>
  </si>
  <si>
    <t>OEJV 0160 </t>
  </si>
  <si>
    <t>2456196.5826 </t>
  </si>
  <si>
    <t> 26.09.2012 01:58 </t>
  </si>
  <si>
    <t> -0.0618 </t>
  </si>
  <si>
    <t>2456449.9125 </t>
  </si>
  <si>
    <t> 06.06.2013 09:54 </t>
  </si>
  <si>
    <t> -0.0643 </t>
  </si>
  <si>
    <t>IBVS 6092 </t>
  </si>
  <si>
    <t>2456488.8867 </t>
  </si>
  <si>
    <t> 15.07.2013 09:16 </t>
  </si>
  <si>
    <t> -0.0644 </t>
  </si>
  <si>
    <t> R.Sabo </t>
  </si>
  <si>
    <t> JAAVSO 41;328 </t>
  </si>
  <si>
    <t>2456526.6040 </t>
  </si>
  <si>
    <t> 22.08.2013 02:29 </t>
  </si>
  <si>
    <t> -0.0640 </t>
  </si>
  <si>
    <t>2456559.2912 </t>
  </si>
  <si>
    <t> 23.09.2013 18:59 </t>
  </si>
  <si>
    <t> -0.0649 </t>
  </si>
  <si>
    <t>BAVM 238 </t>
  </si>
  <si>
    <t>2456799.4220 </t>
  </si>
  <si>
    <t> 21.05.2014 22:07 </t>
  </si>
  <si>
    <t> -0.0656 </t>
  </si>
  <si>
    <t>2456810.4190 </t>
  </si>
  <si>
    <t> 01.06.2014 22:03 </t>
  </si>
  <si>
    <t> -0.0694 </t>
  </si>
  <si>
    <t>2456853.48273 </t>
  </si>
  <si>
    <t> 14.07.2014 23:35 </t>
  </si>
  <si>
    <t> -0.06586 </t>
  </si>
  <si>
    <t> O.Yörükoglu </t>
  </si>
  <si>
    <t>IBVS 6125 </t>
  </si>
  <si>
    <t>2456956.5754 </t>
  </si>
  <si>
    <t> 26.10.2014 01:48 </t>
  </si>
  <si>
    <t> -0.0663 </t>
  </si>
  <si>
    <t> JAAVSO 43-1 </t>
  </si>
  <si>
    <t>2457178.4754 </t>
  </si>
  <si>
    <t> 04.06.2015 23:24 </t>
  </si>
  <si>
    <t> -0.0679 </t>
  </si>
  <si>
    <t>BAVM 241 (=IBVS 6157) </t>
  </si>
  <si>
    <t>BAD?</t>
  </si>
  <si>
    <t>IBVS 6157</t>
  </si>
  <si>
    <t>v</t>
  </si>
  <si>
    <t>K</t>
  </si>
  <si>
    <t>pg</t>
  </si>
  <si>
    <t>Brno 9</t>
  </si>
  <si>
    <t>Brno 12</t>
  </si>
  <si>
    <t>MVS 6,9</t>
  </si>
  <si>
    <t>ORION 127</t>
  </si>
  <si>
    <t>Peter H</t>
  </si>
  <si>
    <t>BBSAG Bull...32</t>
  </si>
  <si>
    <t>B</t>
  </si>
  <si>
    <t>Brno 17</t>
  </si>
  <si>
    <t>BBSAG Bull.4</t>
  </si>
  <si>
    <t>BBSAG Bull.5</t>
  </si>
  <si>
    <t>MVS 6,65</t>
  </si>
  <si>
    <t>BBSAG Bull.10</t>
  </si>
  <si>
    <t>BBSAG Bull.11</t>
  </si>
  <si>
    <t>BBSAG Bull.12</t>
  </si>
  <si>
    <t>Locher K</t>
  </si>
  <si>
    <t>BBSAG Bull.14</t>
  </si>
  <si>
    <t>BBSAG Bull.16</t>
  </si>
  <si>
    <t>BBSAG Bull.17</t>
  </si>
  <si>
    <t>BBSAG Bull.18</t>
  </si>
  <si>
    <t>BBSAG Bull.19</t>
  </si>
  <si>
    <t>Diethelm R</t>
  </si>
  <si>
    <t>BBSAG Bull.20</t>
  </si>
  <si>
    <t>BBSAG Bull.21</t>
  </si>
  <si>
    <t>BBSAG Bull.23</t>
  </si>
  <si>
    <t>BBSAG Bull.24</t>
  </si>
  <si>
    <t>BBSAG Bull.28</t>
  </si>
  <si>
    <t>Brno 21</t>
  </si>
  <si>
    <t>BBSAG Bull.29</t>
  </si>
  <si>
    <t>BBSAG Bull.30</t>
  </si>
  <si>
    <t>BBSAG Bull.32</t>
  </si>
  <si>
    <t>BBSAG Bull.33</t>
  </si>
  <si>
    <t>BBSAG Bull.34</t>
  </si>
  <si>
    <t>BBSAG Bull.35</t>
  </si>
  <si>
    <t>BBSAG 36</t>
  </si>
  <si>
    <t>BBSAG Bull.36</t>
  </si>
  <si>
    <t>BBSAG Bull.37</t>
  </si>
  <si>
    <t>BBSAG Bull.38</t>
  </si>
  <si>
    <t>BBSAG Bull.39</t>
  </si>
  <si>
    <t>BBSAG Bull.40</t>
  </si>
  <si>
    <t>BBSAG Bull.41</t>
  </si>
  <si>
    <t>BBSAG Bull.43</t>
  </si>
  <si>
    <t>BBSAG Bull.44</t>
  </si>
  <si>
    <t>BRNO 23</t>
  </si>
  <si>
    <t>BBSAG Bull.45</t>
  </si>
  <si>
    <t>BBSAG Bull.46</t>
  </si>
  <si>
    <t>BBSAG Bull.47</t>
  </si>
  <si>
    <t>BBSAG Bull.48</t>
  </si>
  <si>
    <t>BBSAG Bull.49</t>
  </si>
  <si>
    <t>BBSAG Bull.50</t>
  </si>
  <si>
    <t>Stoikidis N</t>
  </si>
  <si>
    <t>BBSAG Bull.51</t>
  </si>
  <si>
    <t>BBSAG Bull.54</t>
  </si>
  <si>
    <t>BBSAG Bull.55</t>
  </si>
  <si>
    <t>BRNO 26</t>
  </si>
  <si>
    <t>BBSAG Bull.56</t>
  </si>
  <si>
    <t>BBSAG Bull.57</t>
  </si>
  <si>
    <t>BBSAG Bull.58</t>
  </si>
  <si>
    <t>BBSAG Bull.61</t>
  </si>
  <si>
    <t>BBSAG Bull.62</t>
  </si>
  <si>
    <t>BBSAG Bull.68</t>
  </si>
  <si>
    <t>BBSAG Bull.69</t>
  </si>
  <si>
    <t>BBSAG Bull.71</t>
  </si>
  <si>
    <t>Krobusek B</t>
  </si>
  <si>
    <t>BBSAG Bull.73</t>
  </si>
  <si>
    <t>BRNO 27</t>
  </si>
  <si>
    <t>BBSAG Bull.74</t>
  </si>
  <si>
    <t>BBSAG Bull.77</t>
  </si>
  <si>
    <t>BBSAG Bull.78</t>
  </si>
  <si>
    <t>BBSAG Bull.81</t>
  </si>
  <si>
    <t>BRNO 28</t>
  </si>
  <si>
    <t>BBSAG Bull.82</t>
  </si>
  <si>
    <t>BBSAG Bull.84</t>
  </si>
  <si>
    <t>BBSAG Bull.85</t>
  </si>
  <si>
    <t>BRNO 30</t>
  </si>
  <si>
    <t>Mavrofridis</t>
  </si>
  <si>
    <t>BBSAG Bull.86</t>
  </si>
  <si>
    <t>BBSAG Bull.88</t>
  </si>
  <si>
    <t>BBSAG Bull.89</t>
  </si>
  <si>
    <t>BBSAG Bull.90</t>
  </si>
  <si>
    <t>BBSAG Bull.91</t>
  </si>
  <si>
    <t>BBSAG Bull.92</t>
  </si>
  <si>
    <t>BBSAG Bull.93</t>
  </si>
  <si>
    <t>BBSAG Bull.95</t>
  </si>
  <si>
    <t>Kohl M</t>
  </si>
  <si>
    <t>BBSAG Bull.96</t>
  </si>
  <si>
    <t>BRNO 31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</si>
  <si>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</si>
  <si>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</si>
  <si>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</si>
  <si>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</si>
  <si>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</si>
  <si>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</si>
  <si>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</si>
  <si>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</si>
  <si>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</si>
  <si>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</si>
  <si>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</si>
  <si>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</si>
  <si>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</si>
  <si>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BAV-M 93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</si>
  <si>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</si>
  <si>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</si>
  <si>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</si>
  <si>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</si>
  <si>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</si>
  <si>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</si>
  <si>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</si>
  <si>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</si>
  <si>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</si>
  <si>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K.Locher</t>
  </si>
  <si>
    <t>BBSAG 119</t>
  </si>
  <si>
    <t>BBSAG 120</t>
  </si>
  <si>
    <t>Mallama</t>
  </si>
  <si>
    <t>Nelson</t>
  </si>
  <si>
    <t>AAVSO</t>
  </si>
  <si>
    <t>IBVS</t>
  </si>
  <si>
    <t>BBSAG</t>
  </si>
  <si>
    <t>Misc</t>
  </si>
  <si>
    <t>unpubl.</t>
  </si>
  <si>
    <t>GCVS 4</t>
  </si>
  <si>
    <t>Epoch =</t>
  </si>
  <si>
    <t>Period =</t>
  </si>
  <si>
    <t>New Period =</t>
  </si>
  <si>
    <t>Data</t>
  </si>
  <si>
    <t>Calc</t>
  </si>
  <si>
    <t>Type</t>
  </si>
  <si>
    <t>n'</t>
  </si>
  <si>
    <t>n</t>
  </si>
  <si>
    <t>O-C</t>
  </si>
  <si>
    <t>OMT #1</t>
  </si>
  <si>
    <t>OMT #4</t>
  </si>
  <si>
    <t>Mallama 1980</t>
  </si>
  <si>
    <t>IBVS 1249</t>
  </si>
  <si>
    <t>IBVS 1502</t>
  </si>
  <si>
    <t>IBVS 2117</t>
  </si>
  <si>
    <t>-O.Ol3</t>
  </si>
  <si>
    <t>l0</t>
  </si>
  <si>
    <t>P.</t>
  </si>
  <si>
    <t>Sventek</t>
  </si>
  <si>
    <t>6l33</t>
  </si>
  <si>
    <t>-O.Ol5</t>
  </si>
  <si>
    <t>l2</t>
  </si>
  <si>
    <t>D.</t>
  </si>
  <si>
    <t>Williams</t>
  </si>
  <si>
    <t>6l46</t>
  </si>
  <si>
    <t>M.</t>
  </si>
  <si>
    <t>Baldwin</t>
  </si>
  <si>
    <t>6l55</t>
  </si>
  <si>
    <t>14</t>
  </si>
  <si>
    <t>R.</t>
  </si>
  <si>
    <t>Hill</t>
  </si>
  <si>
    <t>5l87</t>
  </si>
  <si>
    <t>9</t>
  </si>
  <si>
    <t>G.</t>
  </si>
  <si>
    <t>Samolyk</t>
  </si>
  <si>
    <t>6l87</t>
  </si>
  <si>
    <t>ll</t>
  </si>
  <si>
    <t>l3</t>
  </si>
  <si>
    <t>-O.Ol9</t>
  </si>
  <si>
    <t>l4</t>
  </si>
  <si>
    <t>680l</t>
  </si>
  <si>
    <t>5</t>
  </si>
  <si>
    <t>7l72</t>
  </si>
  <si>
    <t>-0.02l</t>
  </si>
  <si>
    <t>Willzams</t>
  </si>
  <si>
    <t xml:space="preserve">9 </t>
  </si>
  <si>
    <t>illiams</t>
  </si>
  <si>
    <t>83l4</t>
  </si>
  <si>
    <t xml:space="preserve">7 </t>
  </si>
  <si>
    <t>Baldwzn</t>
  </si>
  <si>
    <t>7</t>
  </si>
  <si>
    <t>88l7</t>
  </si>
  <si>
    <t>897l</t>
  </si>
  <si>
    <t>-O.Ol7</t>
  </si>
  <si>
    <t>C.</t>
  </si>
  <si>
    <t>Stephan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</si>
  <si>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</si>
  <si>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</si>
  <si>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</si>
  <si>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</si>
  <si>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</si>
  <si>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</si>
  <si>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</si>
  <si>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</si>
  <si>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</si>
  <si>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</si>
  <si>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</si>
  <si>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</si>
  <si>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</si>
  <si>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error</t>
  </si>
  <si>
    <t>ToM</t>
  </si>
  <si>
    <t>Source</t>
  </si>
  <si>
    <t>Wt</t>
  </si>
  <si>
    <t>Diff^2</t>
  </si>
  <si>
    <t>Wt*Diff^2</t>
  </si>
  <si>
    <t>EA/sd</t>
  </si>
  <si>
    <t>F6-8 V + K5</t>
  </si>
  <si>
    <t>IBVS 4840</t>
  </si>
  <si>
    <t>Berg</t>
  </si>
  <si>
    <t>L.</t>
  </si>
  <si>
    <t>Shaw</t>
  </si>
  <si>
    <t>OMT #6</t>
  </si>
  <si>
    <t>BBSAG 128</t>
  </si>
  <si>
    <t>IBVS 5364</t>
  </si>
  <si>
    <t>I</t>
  </si>
  <si>
    <t>IBVS 5493</t>
  </si>
  <si>
    <t>IBVS 5484</t>
  </si>
  <si>
    <t>IBVS 5543</t>
  </si>
  <si>
    <t>IBVS 0187</t>
  </si>
  <si>
    <t>IBVS 0114</t>
  </si>
  <si>
    <t>IBVS 0154</t>
  </si>
  <si>
    <t>IBVS 0299</t>
  </si>
  <si>
    <t>IBVS 0795</t>
  </si>
  <si>
    <t>IBVS 0247</t>
  </si>
  <si>
    <t>IBVS 0775</t>
  </si>
  <si>
    <t>IBVS 0978</t>
  </si>
  <si>
    <t>IBVS 5643</t>
  </si>
  <si>
    <t>II</t>
  </si>
  <si>
    <t>IBVS 5657</t>
  </si>
  <si>
    <t>IBVS 5662</t>
  </si>
  <si>
    <t># of data points:</t>
  </si>
  <si>
    <t>IBVS 5731</t>
  </si>
  <si>
    <t>ZZ Cyg / gsc 3576-0244</t>
  </si>
  <si>
    <t>IBVS 5438</t>
  </si>
  <si>
    <t>IBVS 5746</t>
  </si>
  <si>
    <t>IBVS 5802</t>
  </si>
  <si>
    <t>IBVS 5616</t>
  </si>
  <si>
    <t>Start of linear fit (row #)</t>
  </si>
  <si>
    <t>OEJV 0094</t>
  </si>
  <si>
    <t>IBVS 5874</t>
  </si>
  <si>
    <t>IBVS 5887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</si>
  <si>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</si>
  <si>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</si>
  <si>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</si>
  <si>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</si>
  <si>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</si>
  <si>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</si>
  <si>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</si>
  <si>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</si>
  <si>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</si>
  <si>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</si>
  <si>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</si>
  <si>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</si>
  <si>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</si>
  <si>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</si>
  <si>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</si>
  <si>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</si>
  <si>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</si>
  <si>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</si>
  <si>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</si>
  <si>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</si>
  <si>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</si>
  <si>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</si>
  <si>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</si>
  <si>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</si>
  <si>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</si>
  <si>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</si>
  <si>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</si>
  <si>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</si>
  <si>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</si>
  <si>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</si>
  <si>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</si>
  <si>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</si>
  <si>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</si>
  <si>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</si>
  <si>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</si>
  <si>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</si>
  <si>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</si>
  <si>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</si>
  <si>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</si>
  <si>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</si>
  <si>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</si>
  <si>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</si>
  <si>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</si>
  <si>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</si>
  <si>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</si>
  <si>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</si>
  <si>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</si>
  <si>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</si>
  <si>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</si>
  <si>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</si>
  <si>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</si>
  <si>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</si>
  <si>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</si>
  <si>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</si>
  <si>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</si>
  <si>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</si>
  <si>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</si>
  <si>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</si>
  <si>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</si>
  <si>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</si>
  <si>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</si>
  <si>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</si>
  <si>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</si>
  <si>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</si>
  <si>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</si>
  <si>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</si>
  <si>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</si>
  <si>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</si>
  <si>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</si>
  <si>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</si>
  <si>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</si>
  <si>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</si>
  <si>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</si>
  <si>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</si>
  <si>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</si>
  <si>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</si>
  <si>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</si>
  <si>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</si>
  <si>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 xml:space="preserve">Correlation = </t>
  </si>
  <si>
    <t>IBVS 5929</t>
  </si>
  <si>
    <t>IBVS 5924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</si>
  <si>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</si>
  <si>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</si>
  <si>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</si>
  <si>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</si>
  <si>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</si>
  <si>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</si>
  <si>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</si>
  <si>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</si>
  <si>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</si>
  <si>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</si>
  <si>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OEJV 0137</t>
  </si>
  <si>
    <t>vis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</si>
  <si>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</si>
  <si>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</si>
  <si>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</si>
  <si>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</si>
  <si>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</si>
  <si>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</si>
  <si>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</si>
  <si>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</si>
  <si>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</si>
  <si>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</si>
  <si>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</si>
  <si>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</si>
  <si>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</si>
  <si>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</si>
  <si>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</si>
  <si>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</si>
  <si>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</si>
  <si>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</si>
  <si>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</si>
  <si>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</si>
  <si>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</si>
  <si>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</si>
  <si>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</si>
  <si>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</si>
  <si>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5636</t>
  </si>
  <si>
    <t>OEJV 0003</t>
  </si>
  <si>
    <t>JAVSO..36..171</t>
  </si>
  <si>
    <t>JAVSO..38...85</t>
  </si>
  <si>
    <t>JAVSO..39...94</t>
  </si>
  <si>
    <t>JAVSO..40....1</t>
  </si>
  <si>
    <t>Rc</t>
  </si>
  <si>
    <t>IBVS 6244</t>
  </si>
  <si>
    <t>JAVSO..36..186</t>
  </si>
  <si>
    <t>JAVSO..37...44</t>
  </si>
  <si>
    <t>JAVSO..38..183</t>
  </si>
  <si>
    <t>IBVS 6048</t>
  </si>
  <si>
    <t>OEJV 0160</t>
  </si>
  <si>
    <t>IBVS 6092</t>
  </si>
  <si>
    <t>JAVSO..41..328</t>
  </si>
  <si>
    <t>JAVSO..41..122</t>
  </si>
  <si>
    <t>JAVSO..40..975</t>
  </si>
  <si>
    <t>IBVS 6125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</si>
  <si>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</si>
  <si>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</si>
  <si>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</si>
  <si>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</si>
  <si>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</si>
  <si>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</si>
  <si>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</si>
  <si>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2415020.372 </t>
  </si>
  <si>
    <t> 31.12.1899 20:55 </t>
  </si>
  <si>
    <t> -0.010 </t>
  </si>
  <si>
    <t>P </t>
  </si>
  <si>
    <t> A.S.Williams </t>
  </si>
  <si>
    <t> AN 174.10 </t>
  </si>
  <si>
    <t>2415314.560 </t>
  </si>
  <si>
    <t> 22.10.1900 01:26 </t>
  </si>
  <si>
    <t> -0.014 </t>
  </si>
  <si>
    <t>2417442.414 </t>
  </si>
  <si>
    <t> 19.08.1906 21:56 </t>
  </si>
  <si>
    <t> -0.027 </t>
  </si>
  <si>
    <t>V </t>
  </si>
  <si>
    <t>2417450.593 </t>
  </si>
  <si>
    <t> 28.08.1906 02:13 </t>
  </si>
  <si>
    <t> -0.020 </t>
  </si>
  <si>
    <t>2417452.476 </t>
  </si>
  <si>
    <t> 29.08.1906 23:25 </t>
  </si>
  <si>
    <t> -0.023 </t>
  </si>
  <si>
    <t>2417454.363 </t>
  </si>
  <si>
    <t> 31.08.1906 20:42 </t>
  </si>
  <si>
    <t> -0.022 </t>
  </si>
  <si>
    <t>2417455.619 </t>
  </si>
  <si>
    <t> 02.09.1906 02:51 </t>
  </si>
  <si>
    <t>2417459.393 </t>
  </si>
  <si>
    <t> 05.09.1906 21:25 </t>
  </si>
  <si>
    <t> -0.021 </t>
  </si>
  <si>
    <t>2417462.537 </t>
  </si>
  <si>
    <t> 09.09.1906 00:53 </t>
  </si>
  <si>
    <t>2417464.422 </t>
  </si>
  <si>
    <t> 10.09.1906 22:07 </t>
  </si>
  <si>
    <t>2417474.478 </t>
  </si>
  <si>
    <t> 20.09.1906 23:28 </t>
  </si>
  <si>
    <t>2417479.507 </t>
  </si>
  <si>
    <t> 26.09.1906 00:10 </t>
  </si>
  <si>
    <t>2417481.391 </t>
  </si>
  <si>
    <t> 27.09.1906 21:23 </t>
  </si>
  <si>
    <t> -0.024 </t>
  </si>
  <si>
    <t>2417498.370 </t>
  </si>
  <si>
    <t> 14.10.1906 20:52 </t>
  </si>
  <si>
    <t> -0.018 </t>
  </si>
  <si>
    <t>2419226.436 </t>
  </si>
  <si>
    <t> 08.07.1911 22:27 </t>
  </si>
  <si>
    <t> M.van Biesbroek </t>
  </si>
  <si>
    <t> ABEL 13.122 </t>
  </si>
  <si>
    <t>2419737.515 </t>
  </si>
  <si>
    <t> 01.12.1912 00:21 </t>
  </si>
  <si>
    <t> -0.005 </t>
  </si>
  <si>
    <t> H.Shapley </t>
  </si>
  <si>
    <t> CPRI 3 </t>
  </si>
  <si>
    <t>2420624.486 </t>
  </si>
  <si>
    <t> 06.05.1915 23:39 </t>
  </si>
  <si>
    <t> -0.011 </t>
  </si>
  <si>
    <t> A.A.Nijland </t>
  </si>
  <si>
    <t> AN 242.81 </t>
  </si>
  <si>
    <t>2420697.398 </t>
  </si>
  <si>
    <t> 18.07.1915 21:33 </t>
  </si>
  <si>
    <t> -0.019 </t>
  </si>
  <si>
    <t>2420741.414 </t>
  </si>
  <si>
    <t> 31.08.1915 21:56 </t>
  </si>
  <si>
    <t> -0.006 </t>
  </si>
  <si>
    <t>2420753.356 </t>
  </si>
  <si>
    <t> 12.09.1915 20:32 </t>
  </si>
  <si>
    <t> -0.008 </t>
  </si>
  <si>
    <t>2421081.490 </t>
  </si>
  <si>
    <t> 05.08.1916 23:45 </t>
  </si>
  <si>
    <t>2421083.371 </t>
  </si>
  <si>
    <t> 07.08.1916 20:54 </t>
  </si>
  <si>
    <t> -0.016 </t>
  </si>
  <si>
    <t>2421096.581 </t>
  </si>
  <si>
    <t> 21.08.1916 01:56 </t>
  </si>
  <si>
    <t> -0.007 </t>
  </si>
  <si>
    <t>2421113.550 </t>
  </si>
  <si>
    <t> 07.09.1916 01:12 </t>
  </si>
  <si>
    <t>2421115.435 </t>
  </si>
  <si>
    <t> 08.09.1916 22:26 </t>
  </si>
  <si>
    <t> -0.012 </t>
  </si>
  <si>
    <t>2421132.412 </t>
  </si>
  <si>
    <t> 25.09.1916 21:53 </t>
  </si>
  <si>
    <t>2421137.437 </t>
  </si>
  <si>
    <t> 30.09.1916 22:29 </t>
  </si>
  <si>
    <t>2421350.538 </t>
  </si>
  <si>
    <t> 02.05.1917 00:54 </t>
  </si>
  <si>
    <t> AN 242.82 </t>
  </si>
  <si>
    <t>2421355.569 </t>
  </si>
  <si>
    <t> 07.05.1917 01:39 </t>
  </si>
  <si>
    <t> -0.009 </t>
  </si>
  <si>
    <t>2421357.451 </t>
  </si>
  <si>
    <t> 08.05.1917 22:49 </t>
  </si>
  <si>
    <t> -0.013 </t>
  </si>
  <si>
    <t>2421367.510 </t>
  </si>
  <si>
    <t> 19.05.1917 00:14 </t>
  </si>
  <si>
    <t>2421369.397 </t>
  </si>
  <si>
    <t> 20.05.1917 21:31 </t>
  </si>
  <si>
    <t>2421374.432 </t>
  </si>
  <si>
    <t> 25.05.1917 22:22 </t>
  </si>
  <si>
    <t>2421384.485 </t>
  </si>
  <si>
    <t> 04.06.1917 23:38 </t>
  </si>
  <si>
    <t>2421435.401 </t>
  </si>
  <si>
    <t> 25.07.1917 21:37 </t>
  </si>
  <si>
    <t>2421438.547 </t>
  </si>
  <si>
    <t> 29.07.1917 01:07 </t>
  </si>
  <si>
    <t>2421457.410 </t>
  </si>
  <si>
    <t> 16.08.1917 21:50 </t>
  </si>
  <si>
    <t> -0.004 </t>
  </si>
  <si>
    <t>2421462.437 </t>
  </si>
  <si>
    <t> 21.08.1917 22:29 </t>
  </si>
  <si>
    <t>2421469.357 </t>
  </si>
  <si>
    <t> 28.08.1917 20:34 </t>
  </si>
  <si>
    <t> -0.001 </t>
  </si>
  <si>
    <t>2421477.520 </t>
  </si>
  <si>
    <t> 06.09.1917 00:28 </t>
  </si>
  <si>
    <t>2421479.403 </t>
  </si>
  <si>
    <t> 07.09.1917 21:40 </t>
  </si>
  <si>
    <t>2424745.700 </t>
  </si>
  <si>
    <t> 18.08.1926 04:48 </t>
  </si>
  <si>
    <t> G.A.Lange </t>
  </si>
  <si>
    <t> AC 219.31 </t>
  </si>
  <si>
    <t>2425763.44 </t>
  </si>
  <si>
    <t> 31.05.1929 22:33 </t>
  </si>
  <si>
    <t> 0.00 </t>
  </si>
  <si>
    <t> P.Parenago </t>
  </si>
  <si>
    <t> PSMO 12.I </t>
  </si>
  <si>
    <t>2427955.421 </t>
  </si>
  <si>
    <t> 01.06.1935 22:06 </t>
  </si>
  <si>
    <t> S.Piotrowski </t>
  </si>
  <si>
    <t> AAC 4.121 </t>
  </si>
  <si>
    <t>2427960.451 </t>
  </si>
  <si>
    <t> 06.06.1935 22:49 </t>
  </si>
  <si>
    <t> -0.000 </t>
  </si>
  <si>
    <t>2427967.363 </t>
  </si>
  <si>
    <t> 13.06.1935 20:42 </t>
  </si>
  <si>
    <t>2428693.419 </t>
  </si>
  <si>
    <t> 08.06.1937 22:03 </t>
  </si>
  <si>
    <t> 0.001 </t>
  </si>
  <si>
    <t>2428827.319 </t>
  </si>
  <si>
    <t> 20.10.1937 19:39 </t>
  </si>
  <si>
    <t> 0.006 </t>
  </si>
  <si>
    <t>2428837.372 </t>
  </si>
  <si>
    <t> 30.10.1937 20:55 </t>
  </si>
  <si>
    <t>2429028.468 </t>
  </si>
  <si>
    <t> 09.05.1938 23:13 </t>
  </si>
  <si>
    <t> -0.002 </t>
  </si>
  <si>
    <t>2430606.299 </t>
  </si>
  <si>
    <t> 03.09.1942 19:10 </t>
  </si>
  <si>
    <t> W.Zessewitsch </t>
  </si>
  <si>
    <t> IODE 4.1.244 </t>
  </si>
  <si>
    <t>2430613.213 </t>
  </si>
  <si>
    <t> 10.09.1942 17:06 </t>
  </si>
  <si>
    <t> 0.000 </t>
  </si>
  <si>
    <t>2431584.424 </t>
  </si>
  <si>
    <t> 08.05.1945 22:10 </t>
  </si>
  <si>
    <t>2431589.456 </t>
  </si>
  <si>
    <t> 13.05.1945 22:56 </t>
  </si>
  <si>
    <t> 0.002 </t>
  </si>
  <si>
    <t>2431606.429 </t>
  </si>
  <si>
    <t> 30.05.1945 22:17 </t>
  </si>
  <si>
    <t>2431611.456 </t>
  </si>
  <si>
    <t> 04.06.1945 22:56 </t>
  </si>
  <si>
    <t>2431704.491 </t>
  </si>
  <si>
    <t> 05.09.1945 23:47 </t>
  </si>
  <si>
    <t>2431757.296 </t>
  </si>
  <si>
    <t> 28.10.1945 19:06 </t>
  </si>
  <si>
    <t>2432889.438 </t>
  </si>
  <si>
    <t> 03.12.1948 22:30 </t>
  </si>
  <si>
    <t> 0.005 </t>
  </si>
  <si>
    <t> A.Szczepanowska </t>
  </si>
  <si>
    <t> AAC 4.117 </t>
  </si>
  <si>
    <t>2433065.450 </t>
  </si>
  <si>
    <t> 28.05.1949 22:48 </t>
  </si>
  <si>
    <t> AAC 5.75 </t>
  </si>
  <si>
    <t>2433187.400 </t>
  </si>
  <si>
    <t> 27.09.1949 21:36 </t>
  </si>
  <si>
    <t> 0.003 </t>
  </si>
  <si>
    <t>2433385.415 </t>
  </si>
  <si>
    <t> 13.04.1950 21:57 </t>
  </si>
  <si>
    <t> 0.004 </t>
  </si>
  <si>
    <t>2433429.412 </t>
  </si>
  <si>
    <t> 27.05.1950 21:53 </t>
  </si>
  <si>
    <t>2433561.426 </t>
  </si>
  <si>
    <t> 06.10.1950 22:13 </t>
  </si>
  <si>
    <t>2433798.413 </t>
  </si>
  <si>
    <t> 31.05.1951 21:54 </t>
  </si>
  <si>
    <t>2434357.250 </t>
  </si>
  <si>
    <t> 10.12.1952 18:00 </t>
  </si>
  <si>
    <t> K.Kordylewski </t>
  </si>
  <si>
    <t> MVS 6.69 </t>
  </si>
  <si>
    <t>2434480.469 </t>
  </si>
  <si>
    <t> 12.04.1953 23:15 </t>
  </si>
  <si>
    <t> 0.008 </t>
  </si>
  <si>
    <t> AA 6.144 </t>
  </si>
  <si>
    <t>2434956.321 </t>
  </si>
  <si>
    <t> 01.08.1954 19:42 </t>
  </si>
  <si>
    <t> G.Chis </t>
  </si>
  <si>
    <t> SCA 4.403 </t>
  </si>
  <si>
    <t>2434991.526 </t>
  </si>
  <si>
    <t> 06.09.1954 00:37 </t>
  </si>
  <si>
    <t>2435240.459 </t>
  </si>
  <si>
    <t> 12.05.1955 23:00 </t>
  </si>
  <si>
    <t>2435284.458 </t>
  </si>
  <si>
    <t> 25.06.1955 22:59 </t>
  </si>
  <si>
    <t> S.Radu </t>
  </si>
  <si>
    <t>2435291.377 </t>
  </si>
  <si>
    <t> 02.07.1955 21:02 </t>
  </si>
  <si>
    <t> I.Todoran </t>
  </si>
  <si>
    <t>2435316.517 </t>
  </si>
  <si>
    <t> 28.07.1955 00:24 </t>
  </si>
  <si>
    <t>2435362.407 </t>
  </si>
  <si>
    <t> 11.09.1955 21:46 </t>
  </si>
  <si>
    <t>2435372.471 </t>
  </si>
  <si>
    <t> 21.09.1955 23:18 </t>
  </si>
  <si>
    <t>2435626.431 </t>
  </si>
  <si>
    <t> 01.06.1956 22:20 </t>
  </si>
  <si>
    <t> AA 9.46 </t>
  </si>
  <si>
    <t>2435755.290 </t>
  </si>
  <si>
    <t> 08.10.1956 18:57 </t>
  </si>
  <si>
    <t>2435932.559 </t>
  </si>
  <si>
    <t> 04.04.1957 01:24 </t>
  </si>
  <si>
    <t>2436117.381 </t>
  </si>
  <si>
    <t> 05.10.1957 21:08 </t>
  </si>
  <si>
    <t> SCA 10.83 </t>
  </si>
  <si>
    <t>2436124.294 </t>
  </si>
  <si>
    <t> 12.10.1957 19:03 </t>
  </si>
  <si>
    <t>2436141.266 </t>
  </si>
  <si>
    <t> 29.10.1957 18:23 </t>
  </si>
  <si>
    <t>2436802.572 </t>
  </si>
  <si>
    <t> 22.08.1959 01:43 </t>
  </si>
  <si>
    <t>2436833.373 </t>
  </si>
  <si>
    <t> 21.09.1959 20:57 </t>
  </si>
  <si>
    <t>2436848.437 </t>
  </si>
  <si>
    <t> 06.10.1959 22:29 </t>
  </si>
  <si>
    <t> H.Busch </t>
  </si>
  <si>
    <t> HABZ 51 </t>
  </si>
  <si>
    <t>2436867.301 </t>
  </si>
  <si>
    <t> 25.10.1959 19:13 </t>
  </si>
  <si>
    <t>2437202.385 </t>
  </si>
  <si>
    <t> 24.09.1960 21:14 </t>
  </si>
  <si>
    <t> 0.015 </t>
  </si>
  <si>
    <t>2437253.276 </t>
  </si>
  <si>
    <t> 14.11.1960 18:37 </t>
  </si>
  <si>
    <t>2437505.366 </t>
  </si>
  <si>
    <t> 24.07.1961 20:47 </t>
  </si>
  <si>
    <t>2437508.509 </t>
  </si>
  <si>
    <t> 28.07.1961 00:12 </t>
  </si>
  <si>
    <t>2437527.368 </t>
  </si>
  <si>
    <t> 15.08.1961 20:49 </t>
  </si>
  <si>
    <t>2437542.456 </t>
  </si>
  <si>
    <t> 30.08.1961 22:56 </t>
  </si>
  <si>
    <t>2437547.483 </t>
  </si>
  <si>
    <t> 04.09.1961 23:35 </t>
  </si>
  <si>
    <t>2437559.437 </t>
  </si>
  <si>
    <t> 16.09.1961 22:29 </t>
  </si>
  <si>
    <t> 0.013 </t>
  </si>
  <si>
    <t>2437835.390 </t>
  </si>
  <si>
    <t> 19.06.1962 21:21 </t>
  </si>
  <si>
    <t>2437918.368 </t>
  </si>
  <si>
    <t> 10.09.1962 20:49 </t>
  </si>
  <si>
    <t>2437964.265 </t>
  </si>
  <si>
    <t> 26.10.1962 18:21 </t>
  </si>
  <si>
    <t> 0.012 </t>
  </si>
  <si>
    <t>2438207.529 </t>
  </si>
  <si>
    <t> 27.06.1963 00:41 </t>
  </si>
  <si>
    <t>2438209.414 </t>
  </si>
  <si>
    <t> 28.06.1963 21:56 </t>
  </si>
  <si>
    <t>2438209.415 </t>
  </si>
  <si>
    <t> 28.06.1963 21:57 </t>
  </si>
  <si>
    <t>2438248.387 </t>
  </si>
  <si>
    <t> 06.08.1963 21:17 </t>
  </si>
  <si>
    <t>2438253.418 </t>
  </si>
  <si>
    <t> 11.08.1963 22:01 </t>
  </si>
  <si>
    <t>2438265.360 </t>
  </si>
  <si>
    <t> 23.08.1963 20:38 </t>
  </si>
  <si>
    <t>2438270.385 </t>
  </si>
  <si>
    <t> 28.08.1963 21:14 </t>
  </si>
  <si>
    <t>2438277.304 </t>
  </si>
  <si>
    <t> 04.09.1963 19:17 </t>
  </si>
  <si>
    <t>2438556.420 </t>
  </si>
  <si>
    <t> 09.06.1964 22:04 </t>
  </si>
  <si>
    <t> 0.010 </t>
  </si>
  <si>
    <t>2438920.383 </t>
  </si>
  <si>
    <t> 08.06.1965 21:11 </t>
  </si>
  <si>
    <t>IBVS 187 </t>
  </si>
  <si>
    <t>2438969.426 </t>
  </si>
  <si>
    <t> 27.07.1965 22:13 </t>
  </si>
  <si>
    <t> I.Popa </t>
  </si>
  <si>
    <t>2438976.331 </t>
  </si>
  <si>
    <t> 03.08.1965 19:56 </t>
  </si>
  <si>
    <t>2438979.475 </t>
  </si>
  <si>
    <t> 06.08.1965 23:24 </t>
  </si>
  <si>
    <t>2438981.360 </t>
  </si>
  <si>
    <t> 08.08.1965 20:38 </t>
  </si>
  <si>
    <t>2438987.629 </t>
  </si>
  <si>
    <t> 15.08.1965 03:05 </t>
  </si>
  <si>
    <t> L.Hazel </t>
  </si>
  <si>
    <t>IBVS 114 </t>
  </si>
  <si>
    <t>2438988.275 </t>
  </si>
  <si>
    <t> 15.08.1965 18:36 </t>
  </si>
  <si>
    <t>2439013.417 </t>
  </si>
  <si>
    <t> 09.09.1965 22:00 </t>
  </si>
  <si>
    <t>2439030.392 </t>
  </si>
  <si>
    <t> 26.09.1965 21:24 </t>
  </si>
  <si>
    <t>2439032.276 </t>
  </si>
  <si>
    <t> 28.09.1965 18:37 </t>
  </si>
  <si>
    <t>2439035.420 </t>
  </si>
  <si>
    <t> 01.10.1965 22:04 </t>
  </si>
  <si>
    <t>2439037.308 </t>
  </si>
  <si>
    <t> 03.10.1965 19:23 </t>
  </si>
  <si>
    <t> 0.007 </t>
  </si>
  <si>
    <t>2439054.279 </t>
  </si>
  <si>
    <t> 20.10.1965 18:41 </t>
  </si>
  <si>
    <t>2439093.249 </t>
  </si>
  <si>
    <t> 28.11.1965 17:58 </t>
  </si>
  <si>
    <t>2439287.493 </t>
  </si>
  <si>
    <t> 10.06.1966 23:49 </t>
  </si>
  <si>
    <t> A.Howell </t>
  </si>
  <si>
    <t>IBVS 154 </t>
  </si>
  <si>
    <t>2439289.378 </t>
  </si>
  <si>
    <t> 12.06.1966 21:04 </t>
  </si>
  <si>
    <t>2439292.521 </t>
  </si>
  <si>
    <t> 16.06.1966 00:30 </t>
  </si>
  <si>
    <t>2439326.466 </t>
  </si>
  <si>
    <t> 19.07.1966 23:11 </t>
  </si>
  <si>
    <t>2439350.375 </t>
  </si>
  <si>
    <t> 12.08.1966 21:00 </t>
  </si>
  <si>
    <t> 0.023 </t>
  </si>
  <si>
    <t>2439357.270 </t>
  </si>
  <si>
    <t> 19.08.1966 18:28 </t>
  </si>
  <si>
    <t>2439380.529 </t>
  </si>
  <si>
    <t> 12.09.1966 00:41 </t>
  </si>
  <si>
    <t>2439666.540 </t>
  </si>
  <si>
    <t> 25.06.1967 00:57 </t>
  </si>
  <si>
    <t>IBVS 299 </t>
  </si>
  <si>
    <t>2439668.426 </t>
  </si>
  <si>
    <t> 26.06.1967 22:13 </t>
  </si>
  <si>
    <t>2439675.340 </t>
  </si>
  <si>
    <t> 03.07.1967 20:09 </t>
  </si>
  <si>
    <t>2439679.744 </t>
  </si>
  <si>
    <t> 08.07.1967 05:51 </t>
  </si>
  <si>
    <t>IBVS 795 </t>
  </si>
  <si>
    <t>2439680.368 </t>
  </si>
  <si>
    <t> 08.07.1967 20:49 </t>
  </si>
  <si>
    <t>2439701.747 </t>
  </si>
  <si>
    <t> 30.07.1967 05:55 </t>
  </si>
  <si>
    <t>2439703.637 </t>
  </si>
  <si>
    <t> 01.08.1967 03:17 </t>
  </si>
  <si>
    <t>2439725.634 </t>
  </si>
  <si>
    <t> 23.08.1967 03:12 </t>
  </si>
  <si>
    <t>2439759.594 </t>
  </si>
  <si>
    <t> 26.09.1967 02:15 </t>
  </si>
  <si>
    <t>IBVS 247 </t>
  </si>
  <si>
    <t>2439764.611 </t>
  </si>
  <si>
    <t> 01.10.1967 02:39 </t>
  </si>
  <si>
    <t> W.Lowder </t>
  </si>
  <si>
    <t>2439786.611 </t>
  </si>
  <si>
    <t> 23.10.1967 02:39 </t>
  </si>
  <si>
    <t>2439982.740 </t>
  </si>
  <si>
    <t> 06.05.1968 05:45 </t>
  </si>
  <si>
    <t>2440028.635 </t>
  </si>
  <si>
    <t> 21.06.1968 03:14 </t>
  </si>
  <si>
    <t>2440038.692 </t>
  </si>
  <si>
    <t> 01.07.1968 04:36 </t>
  </si>
  <si>
    <t>2440060.693 </t>
  </si>
  <si>
    <t> 23.07.1968 04:37 </t>
  </si>
  <si>
    <t>2440115.380 </t>
  </si>
  <si>
    <t> 15.09.1968 21:07 </t>
  </si>
  <si>
    <t>IBVS 775 </t>
  </si>
  <si>
    <t>2440139.267 </t>
  </si>
  <si>
    <t> 09.10.1968 18:24 </t>
  </si>
  <si>
    <t>2440145.555 </t>
  </si>
  <si>
    <t> 16.10.1968 01:19 </t>
  </si>
  <si>
    <t>2440160.640 </t>
  </si>
  <si>
    <t> 31.10.1968 03:21 </t>
  </si>
  <si>
    <t> J.Bortle </t>
  </si>
  <si>
    <t>2440363.689 </t>
  </si>
  <si>
    <t> 22.05.1969 04:32 </t>
  </si>
  <si>
    <t>2440380.658 </t>
  </si>
  <si>
    <t> 08.06.1969 03:47 </t>
  </si>
  <si>
    <t>2440411.454 </t>
  </si>
  <si>
    <t> 08.07.1969 22:53 </t>
  </si>
  <si>
    <t> K.Jehlicka </t>
  </si>
  <si>
    <t> BRNO 9 </t>
  </si>
  <si>
    <t>2440411.459 </t>
  </si>
  <si>
    <t> 08.07.1969 23:00 </t>
  </si>
  <si>
    <t> J.Kucera </t>
  </si>
  <si>
    <t>2440430.315 </t>
  </si>
  <si>
    <t> 27.07.1969 19:33 </t>
  </si>
  <si>
    <t>2440445.401 </t>
  </si>
  <si>
    <t> 11.08.1969 21:37 </t>
  </si>
  <si>
    <t>2440446.660 </t>
  </si>
  <si>
    <t> 13.08.1969 03:50 </t>
  </si>
  <si>
    <t> R.Monske </t>
  </si>
  <si>
    <t>2440449.7999 </t>
  </si>
  <si>
    <t> 16.08.1969 07:11 </t>
  </si>
  <si>
    <t> -0.0027 </t>
  </si>
  <si>
    <t>E </t>
  </si>
  <si>
    <t>?</t>
  </si>
  <si>
    <t> Hall &amp; Cannon </t>
  </si>
  <si>
    <t> AA 24.82 </t>
  </si>
  <si>
    <t>2440456.720 </t>
  </si>
  <si>
    <t> 23.08.1969 05:16 </t>
  </si>
  <si>
    <t>2440466.778 </t>
  </si>
  <si>
    <t> 02.09.1969 06:40 </t>
  </si>
  <si>
    <t> M.Baldwin </t>
  </si>
  <si>
    <t>2440467.403 </t>
  </si>
  <si>
    <t> 02.09.1969 21:40 </t>
  </si>
  <si>
    <t>2440471.802 </t>
  </si>
  <si>
    <t> 07.09.1969 07:14 </t>
  </si>
  <si>
    <t>2440473.685 </t>
  </si>
  <si>
    <t> 09.09.1969 04:26 </t>
  </si>
  <si>
    <t>2440477.467 </t>
  </si>
  <si>
    <t> 12.09.1969 23:12 </t>
  </si>
  <si>
    <t> P.Ahnert </t>
  </si>
  <si>
    <t> MVS 5.114 </t>
  </si>
  <si>
    <t>2440478.711 </t>
  </si>
  <si>
    <t> 14.09.1969 05:03 </t>
  </si>
  <si>
    <t>2440482.485 </t>
  </si>
  <si>
    <t> 17.09.1969 23:38 </t>
  </si>
  <si>
    <t> V.Znojil </t>
  </si>
  <si>
    <t>2440482.487 </t>
  </si>
  <si>
    <t> 17.09.1969 23:41 </t>
  </si>
  <si>
    <t> J.Silhan </t>
  </si>
  <si>
    <t>2440512.664 </t>
  </si>
  <si>
    <t> 18.10.1969 03:56 </t>
  </si>
  <si>
    <t>2440524.611 </t>
  </si>
  <si>
    <t> 30.10.1969 02:39 </t>
  </si>
  <si>
    <t>2440682.390 </t>
  </si>
  <si>
    <t> 05.04.1970 21:21 </t>
  </si>
  <si>
    <t>2440731.422 </t>
  </si>
  <si>
    <t> 24.05.1970 22:07 </t>
  </si>
  <si>
    <t>2440737.707 </t>
  </si>
  <si>
    <t> 31.05.1970 04:58 </t>
  </si>
  <si>
    <t> AVSJ 4.89 </t>
  </si>
  <si>
    <t>2440758.449 </t>
  </si>
  <si>
    <t> 20.06.1970 22:46 </t>
  </si>
  <si>
    <t> T.Herczeg </t>
  </si>
  <si>
    <t> AAPS 12.43 </t>
  </si>
  <si>
    <t>2440775.431 </t>
  </si>
  <si>
    <t> 07.07.1970 22:20 </t>
  </si>
  <si>
    <t> BRNO 12 </t>
  </si>
  <si>
    <t>2440775.437 </t>
  </si>
  <si>
    <t> 07.07.1970 22:29 </t>
  </si>
  <si>
    <t> 0.011 </t>
  </si>
  <si>
    <t> R.Polloczek </t>
  </si>
  <si>
    <t>2440812.5110 </t>
  </si>
  <si>
    <t> 14.08.1970 00:15 </t>
  </si>
  <si>
    <t> -0.0033 </t>
  </si>
  <si>
    <t>2440853.371 </t>
  </si>
  <si>
    <t> 23.09.1970 20:54 </t>
  </si>
  <si>
    <t> MVS 6.6 </t>
  </si>
  <si>
    <t>2440904.289 </t>
  </si>
  <si>
    <t> 13.11.1970 18:56 </t>
  </si>
  <si>
    <t>2440908.694 </t>
  </si>
  <si>
    <t> 18.11.1970 04:39 </t>
  </si>
  <si>
    <t> T.Cragg </t>
  </si>
  <si>
    <t>2441178.367 </t>
  </si>
  <si>
    <t> 14.08.1971 20:48 </t>
  </si>
  <si>
    <t> H.Peter </t>
  </si>
  <si>
    <t> ORI 127 </t>
  </si>
  <si>
    <t>2441188.425 </t>
  </si>
  <si>
    <t> 24.08.1971 22:12 </t>
  </si>
  <si>
    <t>2441213.568 </t>
  </si>
  <si>
    <t> 19.09.1971 01:37 </t>
  </si>
  <si>
    <t> AVSJ 5.34 </t>
  </si>
  <si>
    <t>2441244.373 </t>
  </si>
  <si>
    <t> 19.10.1971 20:57 </t>
  </si>
  <si>
    <t>2441249.401 </t>
  </si>
  <si>
    <t> 24.10.1971 21:37 </t>
  </si>
  <si>
    <t>2441484.508 </t>
  </si>
  <si>
    <t> 16.06.1972 00:11 </t>
  </si>
  <si>
    <t> A.Pas </t>
  </si>
  <si>
    <t> BRNO 17 </t>
  </si>
  <si>
    <t>2441513.419 </t>
  </si>
  <si>
    <t> 14.07.1972 22:03 </t>
  </si>
  <si>
    <t> BBS 4 </t>
  </si>
  <si>
    <t>2441540.444 </t>
  </si>
  <si>
    <t> 10.08.1972 22:39 </t>
  </si>
  <si>
    <t>JAVSO 43, 77</t>
  </si>
  <si>
    <t>JAVSO..43..238</t>
  </si>
  <si>
    <t>JAVSO..44..164</t>
  </si>
  <si>
    <t>JAVSO..45..121</t>
  </si>
  <si>
    <t>JAVSO..45..215</t>
  </si>
  <si>
    <t>IBVS 6196</t>
  </si>
  <si>
    <t>0.0008</t>
  </si>
  <si>
    <t>0.0081</t>
  </si>
  <si>
    <t> BBS 5 </t>
  </si>
  <si>
    <t>2441540.447 </t>
  </si>
  <si>
    <t> 10.08.1972 22:43 </t>
  </si>
  <si>
    <t> Z.Urban </t>
  </si>
  <si>
    <t>2441569.367 </t>
  </si>
  <si>
    <t> 08.09.1972 20:48 </t>
  </si>
  <si>
    <t>2441574.396 </t>
  </si>
  <si>
    <t> 13.09.1972 21:30 </t>
  </si>
  <si>
    <t>2441579.429 </t>
  </si>
  <si>
    <t> 18.09.1972 22:17 </t>
  </si>
  <si>
    <t> J.Malek </t>
  </si>
  <si>
    <t>2441591.368 </t>
  </si>
  <si>
    <t> 30.09.1972 20:49 </t>
  </si>
  <si>
    <t>2441596.396 </t>
  </si>
  <si>
    <t> 05.10.1972 21:30 </t>
  </si>
  <si>
    <t>IBVS 786 </t>
  </si>
  <si>
    <t>2441601.425 </t>
  </si>
  <si>
    <t> 10.10.1972 22:12 </t>
  </si>
  <si>
    <t>2441686.295 </t>
  </si>
  <si>
    <t> 03.01.1973 19:04 </t>
  </si>
  <si>
    <t>2441703.258 </t>
  </si>
  <si>
    <t> 20.01.1973 18:11 </t>
  </si>
  <si>
    <t>2441775.548 </t>
  </si>
  <si>
    <t> 03.04.1973 01:09 </t>
  </si>
  <si>
    <t>2441848.473 </t>
  </si>
  <si>
    <t> 14.06.1973 23:21 </t>
  </si>
  <si>
    <t> BBS 10 </t>
  </si>
  <si>
    <t>2441871.723 </t>
  </si>
  <si>
    <t> 08.07.1973 05:21 </t>
  </si>
  <si>
    <t> AVSJ 5.86 </t>
  </si>
  <si>
    <t>2441877.383 </t>
  </si>
  <si>
    <t> 13.07.1973 21:11 </t>
  </si>
  <si>
    <t>2441904.421 </t>
  </si>
  <si>
    <t> 09.08.1973 22:06 </t>
  </si>
  <si>
    <t> BBS 11 </t>
  </si>
  <si>
    <t>2441944.643 </t>
  </si>
  <si>
    <t> 19.09.1973 03:25 </t>
  </si>
  <si>
    <t> E.Mayer </t>
  </si>
  <si>
    <t>2441956.599 </t>
  </si>
  <si>
    <t> 01.10.1973 02:22 </t>
  </si>
  <si>
    <t>2441961.619 </t>
  </si>
  <si>
    <t> 06.10.1973 02:51 </t>
  </si>
  <si>
    <t>2441987.401 </t>
  </si>
  <si>
    <t> 31.10.1973 21:37 </t>
  </si>
  <si>
    <t> MVS 7.38 </t>
  </si>
  <si>
    <t>2441989.284 </t>
  </si>
  <si>
    <t> 02.11.1973 18:48 </t>
  </si>
  <si>
    <t> BBS 12 </t>
  </si>
  <si>
    <t>2442004.366 </t>
  </si>
  <si>
    <t> 17.11.1973 20:47 </t>
  </si>
  <si>
    <t>2442127.577 </t>
  </si>
  <si>
    <t> 21.03.1974 01:50 </t>
  </si>
  <si>
    <t> K.Locher </t>
  </si>
  <si>
    <t> BBS 14 </t>
  </si>
  <si>
    <t>2442234.440 </t>
  </si>
  <si>
    <t> 05.07.1974 22:33 </t>
  </si>
  <si>
    <t> BBS 16 </t>
  </si>
  <si>
    <t>2442242.616 </t>
  </si>
  <si>
    <t> 14.07.1974 02:47 </t>
  </si>
  <si>
    <t> W.Farrar </t>
  </si>
  <si>
    <t> AVSJ 6.28 </t>
  </si>
  <si>
    <t>2442264.613 </t>
  </si>
  <si>
    <t> 05.08.1974 02:42 </t>
  </si>
  <si>
    <t>2442269.649 </t>
  </si>
  <si>
    <t> 10.08.1974 03:34 </t>
  </si>
  <si>
    <t>2442273.417 </t>
  </si>
  <si>
    <t> 13.08.1974 22:00 </t>
  </si>
  <si>
    <t> BBS 17 </t>
  </si>
  <si>
    <t>2442286.619 </t>
  </si>
  <si>
    <t> 27.08.1974 02:51 </t>
  </si>
  <si>
    <t> D.Sharpe </t>
  </si>
  <si>
    <t>2442291.647 </t>
  </si>
  <si>
    <t> 01.09.1974 03:31 </t>
  </si>
  <si>
    <t>2442302.330 </t>
  </si>
  <si>
    <t> 11.09.1974 19:55 </t>
  </si>
  <si>
    <t>2442313.643 </t>
  </si>
  <si>
    <t> 23.09.1974 03:25 </t>
  </si>
  <si>
    <t>2442325.588 </t>
  </si>
  <si>
    <t> 05.10.1974 02:06 </t>
  </si>
  <si>
    <t>2442363.309 </t>
  </si>
  <si>
    <t> 11.11.1974 19:24 </t>
  </si>
  <si>
    <t> BBS 18 </t>
  </si>
  <si>
    <t>2442375.253 </t>
  </si>
  <si>
    <t> 23.11.1974 18:04 </t>
  </si>
  <si>
    <t>2442386.561 </t>
  </si>
  <si>
    <t> 05.12.1974 01:27 </t>
  </si>
  <si>
    <t>2442391.595 </t>
  </si>
  <si>
    <t> 10.12.1974 02:16 </t>
  </si>
  <si>
    <t>2442402.276 </t>
  </si>
  <si>
    <t> 20.12.1974 18:37 </t>
  </si>
  <si>
    <t> BBS 19 </t>
  </si>
  <si>
    <t>2442402.290 </t>
  </si>
  <si>
    <t> 20.12.1974 18:57 </t>
  </si>
  <si>
    <t> R.Diethelm </t>
  </si>
  <si>
    <t>2442419.253 </t>
  </si>
  <si>
    <t> 06.01.1975 18:04 </t>
  </si>
  <si>
    <t> BBS 20 </t>
  </si>
  <si>
    <t>2442419.259 </t>
  </si>
  <si>
    <t> 06.01.1975 18:12 </t>
  </si>
  <si>
    <t>2442455.711 </t>
  </si>
  <si>
    <t> 12.02.1975 05:03 </t>
  </si>
  <si>
    <t> BBS 21 </t>
  </si>
  <si>
    <t>2442491.546 </t>
  </si>
  <si>
    <t> 20.03.1975 01:06 </t>
  </si>
  <si>
    <t>2442560.690 </t>
  </si>
  <si>
    <t> 28.05.1975 04:33 </t>
  </si>
  <si>
    <t> AVSJ 7.34 </t>
  </si>
  <si>
    <t>2442565.722 </t>
  </si>
  <si>
    <t> 02.06.1975 05:19 </t>
  </si>
  <si>
    <t> G.Wedemayer </t>
  </si>
  <si>
    <t>2442569.495 </t>
  </si>
  <si>
    <t> 05.06.1975 23:52 </t>
  </si>
  <si>
    <t> BBS 23 </t>
  </si>
  <si>
    <t>2442570.749 </t>
  </si>
  <si>
    <t> 07.06.1975 05:58 </t>
  </si>
  <si>
    <t>2442572.636 </t>
  </si>
  <si>
    <t> 09.06.1975 03:15 </t>
  </si>
  <si>
    <t>2442584.588 </t>
  </si>
  <si>
    <t> 21.06.1975 02:06 </t>
  </si>
  <si>
    <t>2442590.873 </t>
  </si>
  <si>
    <t> 27.06.1975 08:57 </t>
  </si>
  <si>
    <t> P.Atwood </t>
  </si>
  <si>
    <t>2442599.672 </t>
  </si>
  <si>
    <t> 06.07.1975 04:07 </t>
  </si>
  <si>
    <t> B.A.Krobusek </t>
  </si>
  <si>
    <t>IBVS 1249 </t>
  </si>
  <si>
    <t>2442604.696 </t>
  </si>
  <si>
    <t> 11.07.1975 04:42 </t>
  </si>
  <si>
    <t>2442608.467 </t>
  </si>
  <si>
    <t> 14.07.1975 23:12 </t>
  </si>
  <si>
    <t>2442633.613 </t>
  </si>
  <si>
    <t> 09.08.1975 02:42 </t>
  </si>
  <si>
    <t>2442660.646 </t>
  </si>
  <si>
    <t> 05.09.1975 03:30 </t>
  </si>
  <si>
    <t>2442665.674 </t>
  </si>
  <si>
    <t> 10.09.1975 04:10 </t>
  </si>
  <si>
    <t>2442682.643 </t>
  </si>
  <si>
    <t> 27.09.1975 03:25 </t>
  </si>
  <si>
    <t>2442689.566 </t>
  </si>
  <si>
    <t> 04.10.1975 01:35 </t>
  </si>
  <si>
    <t>2442699.617 </t>
  </si>
  <si>
    <t> 14.10.1975 02:48 </t>
  </si>
  <si>
    <t> A.Mallama </t>
  </si>
  <si>
    <t>2442708.421 </t>
  </si>
  <si>
    <t> 22.10.1975 22:06 </t>
  </si>
  <si>
    <t> BBS 24 </t>
  </si>
  <si>
    <t>2442710.307 </t>
  </si>
  <si>
    <t> 24.10.1975 19:22 </t>
  </si>
  <si>
    <t>2442714.702 </t>
  </si>
  <si>
    <t> 29.10.1975 04:50 </t>
  </si>
  <si>
    <t>2442727.278 </t>
  </si>
  <si>
    <t> 10.11.1975 18:40 </t>
  </si>
  <si>
    <t>2442731.673 </t>
  </si>
  <si>
    <t> 15.11.1975 04:09 </t>
  </si>
  <si>
    <t> G.Samolyk </t>
  </si>
  <si>
    <t>2442731.679 </t>
  </si>
  <si>
    <t> 15.11.1975 04:17 </t>
  </si>
  <si>
    <t>2442744.251 </t>
  </si>
  <si>
    <t> 27.11.1975 18:01 </t>
  </si>
  <si>
    <t>2442815.914 </t>
  </si>
  <si>
    <t> 07.02.1976 09:56 </t>
  </si>
  <si>
    <t> AOEB 1 </t>
  </si>
  <si>
    <t>2442906.432 </t>
  </si>
  <si>
    <t> 07.05.1976 22:22 </t>
  </si>
  <si>
    <t> BBS 28 </t>
  </si>
  <si>
    <t>2442913.353 </t>
  </si>
  <si>
    <t> 14.05.1976 20:28 </t>
  </si>
  <si>
    <t>2442916.489 </t>
  </si>
  <si>
    <t> 17.05.1976 23:44 </t>
  </si>
  <si>
    <t>2442946.659 </t>
  </si>
  <si>
    <t> 17.06.1976 03:48 </t>
  </si>
  <si>
    <t>2442955.465 </t>
  </si>
  <si>
    <t> 25.06.1976 23:09 </t>
  </si>
  <si>
    <t>2442955.468 </t>
  </si>
  <si>
    <t> 25.06.1976 23:13 </t>
  </si>
  <si>
    <t> P.Novak </t>
  </si>
  <si>
    <t> BRNO 21 </t>
  </si>
  <si>
    <t>2442962.382 </t>
  </si>
  <si>
    <t> 02.07.1976 21:10 </t>
  </si>
  <si>
    <t>2442968.666 </t>
  </si>
  <si>
    <t> 09.07.1976 03:59 </t>
  </si>
  <si>
    <t>2442978.720 </t>
  </si>
  <si>
    <t> 19.07.1976 05:16 </t>
  </si>
  <si>
    <t>2442985.642 </t>
  </si>
  <si>
    <t> 26.07.1976 03:24 </t>
  </si>
  <si>
    <t>2442990.669 </t>
  </si>
  <si>
    <t> 31.07.1976 04:03 </t>
  </si>
  <si>
    <t>2442993.813 </t>
  </si>
  <si>
    <t> 03.08.1976 07:30 </t>
  </si>
  <si>
    <t>2443016.446 </t>
  </si>
  <si>
    <t> 25.08.1976 22:42 </t>
  </si>
  <si>
    <t> BBS 29 </t>
  </si>
  <si>
    <t>2443032.792 </t>
  </si>
  <si>
    <t> 11.09.1976 07:00 </t>
  </si>
  <si>
    <t>2443032.793 </t>
  </si>
  <si>
    <t> 11.09.1976 07:01 </t>
  </si>
  <si>
    <t> D.Ruokonen </t>
  </si>
  <si>
    <t>2443040.334 </t>
  </si>
  <si>
    <t> 18.09.1976 20:00 </t>
  </si>
  <si>
    <t> BBS 30 </t>
  </si>
  <si>
    <t>2443046.618 </t>
  </si>
  <si>
    <t> 25.09.1976 02:49 </t>
  </si>
  <si>
    <t>2443054.791 </t>
  </si>
  <si>
    <t> 03.10.1976 06:59 </t>
  </si>
  <si>
    <t>2443100.685 </t>
  </si>
  <si>
    <t> 18.11.1976 04:26 </t>
  </si>
  <si>
    <t>2443193.710 </t>
  </si>
  <si>
    <t> 19.02.1977 05:02 </t>
  </si>
  <si>
    <t> BBS 32 </t>
  </si>
  <si>
    <t>2443205.656 </t>
  </si>
  <si>
    <t> 03.03.1977 03:44 </t>
  </si>
  <si>
    <t> BBS 33 </t>
  </si>
  <si>
    <t>2443278.570 </t>
  </si>
  <si>
    <t> 15.05.1977 01:40 </t>
  </si>
  <si>
    <t>2443297.439 </t>
  </si>
  <si>
    <t> 02.06.1977 22:32 </t>
  </si>
  <si>
    <t>2443298.687 </t>
  </si>
  <si>
    <t> 04.06.1977 04:29 </t>
  </si>
  <si>
    <t> C.P.Stephan </t>
  </si>
  <si>
    <t>IBVS 1502 </t>
  </si>
  <si>
    <t> C.Stephan </t>
  </si>
  <si>
    <t>2443301.836 </t>
  </si>
  <si>
    <t> 07.06.1977 08:03 </t>
  </si>
  <si>
    <t>2443301.839 </t>
  </si>
  <si>
    <t> 07.06.1977 08:08 </t>
  </si>
  <si>
    <t>2443303.725 </t>
  </si>
  <si>
    <t> 09.06.1977 05:24 </t>
  </si>
  <si>
    <t>2443313.772 </t>
  </si>
  <si>
    <t> 19.06.1977 06:31 </t>
  </si>
  <si>
    <t>2443315.663 </t>
  </si>
  <si>
    <t> 21.06.1977 03:54 </t>
  </si>
  <si>
    <t>2443331.380 </t>
  </si>
  <si>
    <t> 06.07.1977 21:07 </t>
  </si>
  <si>
    <t> BBS 34 </t>
  </si>
  <si>
    <t>2443337.663 </t>
  </si>
  <si>
    <t> 13.07.1977 03:54 </t>
  </si>
  <si>
    <t>2443342.690 </t>
  </si>
  <si>
    <t> 18.07.1977 04:33 </t>
  </si>
  <si>
    <t>2443366.577 </t>
  </si>
  <si>
    <t> 11.08.1977 01:50 </t>
  </si>
  <si>
    <t>2443414.353 </t>
  </si>
  <si>
    <t> 27.09.1977 20:28 </t>
  </si>
  <si>
    <t> BBS 35 </t>
  </si>
  <si>
    <t>2443436.358 </t>
  </si>
  <si>
    <t> 19.10.1977 20:35 </t>
  </si>
  <si>
    <t>2443460.245 </t>
  </si>
  <si>
    <t> 12.11.1977 17:52 </t>
  </si>
  <si>
    <t>2443480.359 </t>
  </si>
  <si>
    <t> 02.12.1977 20:36 </t>
  </si>
  <si>
    <t> BBS 36 </t>
  </si>
  <si>
    <t>2443504.253 </t>
  </si>
  <si>
    <t> 26.12.1977 18:04 </t>
  </si>
  <si>
    <t>2443618.653 </t>
  </si>
  <si>
    <t> 20.04.1978 03:40 </t>
  </si>
  <si>
    <t> BBS 37 </t>
  </si>
  <si>
    <t>2443665.802 </t>
  </si>
  <si>
    <t> 06.06.1978 07:14 </t>
  </si>
  <si>
    <t>2443671.466 </t>
  </si>
  <si>
    <t> 11.06.1978 23:11 </t>
  </si>
  <si>
    <t>2443672.713 </t>
  </si>
  <si>
    <t> 13.06.1978 05:06 </t>
  </si>
  <si>
    <t>2443694.723 </t>
  </si>
  <si>
    <t> 05.07.1978 05:21 </t>
  </si>
  <si>
    <t>2443701.634 </t>
  </si>
  <si>
    <t> 12.07.1978 03:12 </t>
  </si>
  <si>
    <t>2443739.350 </t>
  </si>
  <si>
    <t> 18.08.1978 20:24 </t>
  </si>
  <si>
    <t> BBS 38 </t>
  </si>
  <si>
    <t>2443739.352 </t>
  </si>
  <si>
    <t> 18.08.1978 20:26 </t>
  </si>
  <si>
    <t>2443740.607 </t>
  </si>
  <si>
    <t> 20.08.1978 02:34 </t>
  </si>
  <si>
    <t>2443749.410 </t>
  </si>
  <si>
    <t> 28.08.1978 21:50 </t>
  </si>
  <si>
    <t>2443805.356 </t>
  </si>
  <si>
    <t> 23.10.1978 20:32 </t>
  </si>
  <si>
    <t> BBS 39 </t>
  </si>
  <si>
    <t>2443827.362 </t>
  </si>
  <si>
    <t> 14.11.1978 20:41 </t>
  </si>
  <si>
    <t> BBS 40 </t>
  </si>
  <si>
    <t>2443878.275 </t>
  </si>
  <si>
    <t> 04.01.1979 18:36 </t>
  </si>
  <si>
    <t> BBS 41 </t>
  </si>
  <si>
    <t>2444016.566 </t>
  </si>
  <si>
    <t> 23.05.1979 01:35 </t>
  </si>
  <si>
    <t> BBS 43 </t>
  </si>
  <si>
    <t>2444019.711 </t>
  </si>
  <si>
    <t> 26.05.1979 05:03 </t>
  </si>
  <si>
    <t>2444033.544 </t>
  </si>
  <si>
    <t> 09.06.1979 01:03 </t>
  </si>
  <si>
    <t> BBS 44 </t>
  </si>
  <si>
    <t>2444079.433 </t>
  </si>
  <si>
    <t> 24.07.1979 22:23 </t>
  </si>
  <si>
    <t>2444083.837 </t>
  </si>
  <si>
    <t> 29.07.1979 08:05 </t>
  </si>
  <si>
    <t>2444092.633 </t>
  </si>
  <si>
    <t> 07.08.1979 03:11 </t>
  </si>
  <si>
    <t>2444101.428 </t>
  </si>
  <si>
    <t> 15.08.1979 22:16 </t>
  </si>
  <si>
    <t> D.Brozman </t>
  </si>
  <si>
    <t> BRNO 23 </t>
  </si>
  <si>
    <t>2444125.321 </t>
  </si>
  <si>
    <t> 08.09.1979 19:42 </t>
  </si>
  <si>
    <t> BBS 45 </t>
  </si>
  <si>
    <t>2444130.355 </t>
  </si>
  <si>
    <t> 13.09.1979 20:31 </t>
  </si>
  <si>
    <t>2444136.636 </t>
  </si>
  <si>
    <t> 20.09.1979 03:15 </t>
  </si>
  <si>
    <t>2444181.272 </t>
  </si>
  <si>
    <t> 03.11.1979 18:31 </t>
  </si>
  <si>
    <t>2444201.384 </t>
  </si>
  <si>
    <t> 23.11.1979 21:12 </t>
  </si>
  <si>
    <t>2444208.306 </t>
  </si>
  <si>
    <t> 30.11.1979 19:20 </t>
  </si>
  <si>
    <t>2444225.272 </t>
  </si>
  <si>
    <t> 17.12.1979 18:31 </t>
  </si>
  <si>
    <t> BBS 46 </t>
  </si>
  <si>
    <t>2444278.703 </t>
  </si>
  <si>
    <t> 09.02.1980 04:52 </t>
  </si>
  <si>
    <t>2444317.679 </t>
  </si>
  <si>
    <t> 19.03.1980 04:17 </t>
  </si>
  <si>
    <t> BBS 47 </t>
  </si>
  <si>
    <t>2444360.432 </t>
  </si>
  <si>
    <t> 30.04.1980 22:22 </t>
  </si>
  <si>
    <t>2444375.516 </t>
  </si>
  <si>
    <t> 16.05.1980 00:23 </t>
  </si>
  <si>
    <t> BBS 48 </t>
  </si>
  <si>
    <t>2444380.545 </t>
  </si>
  <si>
    <t> 21.05.1980 01:04 </t>
  </si>
  <si>
    <t>2444381.799 </t>
  </si>
  <si>
    <t> 22.05.1980 07:10 </t>
  </si>
  <si>
    <t> G.Hanson </t>
  </si>
  <si>
    <t>2444382.428 </t>
  </si>
  <si>
    <t> 22.05.1980 22:16 </t>
  </si>
  <si>
    <t>2444408.827 </t>
  </si>
  <si>
    <t> 18.06.1980 07:50 </t>
  </si>
  <si>
    <t>2444410.717 </t>
  </si>
  <si>
    <t> 20.06.1980 05:12 </t>
  </si>
  <si>
    <t>2444448.425 </t>
  </si>
  <si>
    <t> 27.07.1980 22:12 </t>
  </si>
  <si>
    <t> BBS 49 </t>
  </si>
  <si>
    <t>2444458.481 </t>
  </si>
  <si>
    <t> 06.08.1980 23:32 </t>
  </si>
  <si>
    <t> E.Radova </t>
  </si>
  <si>
    <t>2444458.489 </t>
  </si>
  <si>
    <t> 06.08.1980 23:44 </t>
  </si>
  <si>
    <t> P.Jancarova </t>
  </si>
  <si>
    <t> I.Rozsypalkova </t>
  </si>
  <si>
    <t>2444458.494 </t>
  </si>
  <si>
    <t> 06.08.1980 23:51 </t>
  </si>
  <si>
    <t>2444477.348 </t>
  </si>
  <si>
    <t> 25.08.1980 20:21 </t>
  </si>
  <si>
    <t>2444487.409 </t>
  </si>
  <si>
    <t> 04.09.1980 21:48 </t>
  </si>
  <si>
    <t> BBS 50 </t>
  </si>
  <si>
    <t>2444499.347 </t>
  </si>
  <si>
    <t> 16.09.1980 20:19 </t>
  </si>
  <si>
    <t>2444526.378 </t>
  </si>
  <si>
    <t> 13.10.1980 21:04 </t>
  </si>
  <si>
    <t> N.Stoikidis </t>
  </si>
  <si>
    <t> BBS 51 </t>
  </si>
  <si>
    <t>2444528.269 </t>
  </si>
  <si>
    <t> 15.10.1980 18:27 </t>
  </si>
  <si>
    <t>2444533.295 </t>
  </si>
  <si>
    <t> 20.10.1980 19:04 </t>
  </si>
  <si>
    <t>2444533.300 </t>
  </si>
  <si>
    <t> 20.10.1980 19:12 </t>
  </si>
  <si>
    <t>2444544.609 </t>
  </si>
  <si>
    <t> 01.11.1980 02:36 </t>
  </si>
  <si>
    <t>2444555.302 </t>
  </si>
  <si>
    <t> 11.11.1980 19:14 </t>
  </si>
  <si>
    <t>2444720.618 </t>
  </si>
  <si>
    <t> 26.04.1981 02:49 </t>
  </si>
  <si>
    <t> BBS 54 </t>
  </si>
  <si>
    <t>2444752.685 </t>
  </si>
  <si>
    <t> 28.05.1981 04:26 </t>
  </si>
  <si>
    <t>2444754.568 </t>
  </si>
  <si>
    <t> 30.05.1981 01:37 </t>
  </si>
  <si>
    <t>2444771.542 </t>
  </si>
  <si>
    <t> 16.06.1981 01:00 </t>
  </si>
  <si>
    <t> BBS 55 </t>
  </si>
  <si>
    <t>2444783.490 </t>
  </si>
  <si>
    <t> 27.06.1981 23:45 </t>
  </si>
  <si>
    <t> BRNO 26 </t>
  </si>
  <si>
    <t>2444783.497 </t>
  </si>
  <si>
    <t> 27.06.1981 23:55 </t>
  </si>
  <si>
    <t> J.Markovic </t>
  </si>
  <si>
    <t> P.Troubil </t>
  </si>
  <si>
    <t>2444790.3971 </t>
  </si>
  <si>
    <t> 04.07.1981 21:31 </t>
  </si>
  <si>
    <t> -0.0020 </t>
  </si>
  <si>
    <t> M.S.Frolov et al. </t>
  </si>
  <si>
    <t>IBVS 2117 </t>
  </si>
  <si>
    <t>2444794.797 </t>
  </si>
  <si>
    <t> 09.07.1981 07:07 </t>
  </si>
  <si>
    <t> D.Williams </t>
  </si>
  <si>
    <t>2444816.803 </t>
  </si>
  <si>
    <t> 31.07.1981 07:16 </t>
  </si>
  <si>
    <t>2444822.454 </t>
  </si>
  <si>
    <t> 05.08.1981 22:53 </t>
  </si>
  <si>
    <t> K.Carbol </t>
  </si>
  <si>
    <t>2444824.347 </t>
  </si>
  <si>
    <t> 07.08.1981 20:19 </t>
  </si>
  <si>
    <t> BBS 56 </t>
  </si>
  <si>
    <t>2444835.658 </t>
  </si>
  <si>
    <t> 19.08.1981 03:47 </t>
  </si>
  <si>
    <t>2444844.462 </t>
  </si>
  <si>
    <t> 27.08.1981 23:05 </t>
  </si>
  <si>
    <t>2444845.711 </t>
  </si>
  <si>
    <t> 29.08.1981 05:03 </t>
  </si>
  <si>
    <t> E.Halbach </t>
  </si>
  <si>
    <t>2444868.343 </t>
  </si>
  <si>
    <t> 20.09.1981 20:13 </t>
  </si>
  <si>
    <t> BBS 57 </t>
  </si>
  <si>
    <t>2444878.406 </t>
  </si>
  <si>
    <t> 30.09.1981 21:44 </t>
  </si>
  <si>
    <t>2444907.331 </t>
  </si>
  <si>
    <t> 29.10.1981 19:56 </t>
  </si>
  <si>
    <t> 0.009 </t>
  </si>
  <si>
    <t>2444912.349 </t>
  </si>
  <si>
    <t> 03.11.1981 20:22 </t>
  </si>
  <si>
    <t>2444914.235 </t>
  </si>
  <si>
    <t> 05.11.1981 17:38 </t>
  </si>
  <si>
    <t>2444929.323 </t>
  </si>
  <si>
    <t> 20.11.1981 19:45 </t>
  </si>
  <si>
    <t> BBS 58 </t>
  </si>
  <si>
    <t>2444929.327 </t>
  </si>
  <si>
    <t> 20.11.1981 19:50 </t>
  </si>
  <si>
    <t>2444934.349 </t>
  </si>
  <si>
    <t> 25.11.1981 20:22 </t>
  </si>
  <si>
    <t>2445112.869 </t>
  </si>
  <si>
    <t> 23.05.1982 08:51 </t>
  </si>
  <si>
    <t> H.Carney </t>
  </si>
  <si>
    <t>2445139.904 </t>
  </si>
  <si>
    <t> 19.06.1982 09:41 </t>
  </si>
  <si>
    <t>2445169.451 </t>
  </si>
  <si>
    <t> 18.07.1982 22:49 </t>
  </si>
  <si>
    <t> BBS 61 </t>
  </si>
  <si>
    <t>2445191.460 </t>
  </si>
  <si>
    <t> 09.08.1982 23:02 </t>
  </si>
  <si>
    <t> BBS 62 </t>
  </si>
  <si>
    <t>2445203.408 </t>
  </si>
  <si>
    <t> 21.08.1982 21:47 </t>
  </si>
  <si>
    <t>2445208.418 </t>
  </si>
  <si>
    <t> 26.08.1982 22:01 </t>
  </si>
  <si>
    <t>2445208.421 </t>
  </si>
  <si>
    <t> 26.08.1982 22:06 </t>
  </si>
  <si>
    <t> V.Wagner </t>
  </si>
  <si>
    <t>2445208.429 </t>
  </si>
  <si>
    <t> 26.08.1982 22:17 </t>
  </si>
  <si>
    <t> J.Brezna </t>
  </si>
  <si>
    <t>2445215.341 </t>
  </si>
  <si>
    <t> 02.09.1982 20:11 </t>
  </si>
  <si>
    <t>2445225.397 </t>
  </si>
  <si>
    <t> 12.09.1982 21:31 </t>
  </si>
  <si>
    <t>2445231.684 </t>
  </si>
  <si>
    <t> 19.09.1982 04:24 </t>
  </si>
  <si>
    <t>2445549.766 </t>
  </si>
  <si>
    <t> 03.08.1983 06:23 </t>
  </si>
  <si>
    <t>2445577.422 </t>
  </si>
  <si>
    <t> 30.08.1983 22:07 </t>
  </si>
  <si>
    <t> BBS 68 </t>
  </si>
  <si>
    <t>2445577.423 </t>
  </si>
  <si>
    <t> 30.08.1983 22:09 </t>
  </si>
  <si>
    <t> P.Svoboda </t>
  </si>
  <si>
    <t>2445578.679 </t>
  </si>
  <si>
    <t> 01.09.1983 04:17 </t>
  </si>
  <si>
    <t>2445606.338 </t>
  </si>
  <si>
    <t> 28.09.1983 20:06 </t>
  </si>
  <si>
    <t>2445606.342 </t>
  </si>
  <si>
    <t> 28.09.1983 20:12 </t>
  </si>
  <si>
    <t>2445611.374 </t>
  </si>
  <si>
    <t> 03.10.1983 20:58 </t>
  </si>
  <si>
    <t> BBS 69 </t>
  </si>
  <si>
    <t>2445621.430 </t>
  </si>
  <si>
    <t> 13.10.1983 22:19 </t>
  </si>
  <si>
    <t> J.Borovicka </t>
  </si>
  <si>
    <t>2445622.687 </t>
  </si>
  <si>
    <t> 15.10.1983 04:29 </t>
  </si>
  <si>
    <t>2445635.254 </t>
  </si>
  <si>
    <t> 27.10.1983 18:05 </t>
  </si>
  <si>
    <t>2445771.664 </t>
  </si>
  <si>
    <t>pg/vis</t>
  </si>
  <si>
    <t>pg/PE</t>
  </si>
  <si>
    <t>vis/CCD</t>
  </si>
  <si>
    <t>vis / CCD</t>
  </si>
  <si>
    <t> 12.03.1984 03:56 </t>
  </si>
  <si>
    <t> BBS 71 </t>
  </si>
  <si>
    <t>2445874.753 </t>
  </si>
  <si>
    <t> 23.06.1984 06:04 </t>
  </si>
  <si>
    <t> P.Sventek </t>
  </si>
  <si>
    <t>2445898.637 </t>
  </si>
  <si>
    <t> 17.07.1984 03:17 </t>
  </si>
  <si>
    <t> BBS 73 </t>
  </si>
  <si>
    <t>2445903.671 </t>
  </si>
  <si>
    <t> 22.07.1984 04:06 </t>
  </si>
  <si>
    <t>2445908.702 </t>
  </si>
  <si>
    <t> 27.07.1984 04:50 </t>
  </si>
  <si>
    <t>2445937.614 </t>
  </si>
  <si>
    <t> 25.08.1984 02:44 </t>
  </si>
  <si>
    <t>2445941.394 </t>
  </si>
  <si>
    <t> 28.08.1984 21:27 </t>
  </si>
  <si>
    <t> BRNO 27 </t>
  </si>
  <si>
    <t>2445941.396 </t>
  </si>
  <si>
    <t> 28.08.1984 21:30 </t>
  </si>
  <si>
    <t> O.Santolik </t>
  </si>
  <si>
    <t>2445941.401 </t>
  </si>
  <si>
    <t> 28.08.1984 21:37 </t>
  </si>
  <si>
    <t> M.Major </t>
  </si>
  <si>
    <t>2445941.406 </t>
  </si>
  <si>
    <t> 28.08.1984 21:44 </t>
  </si>
  <si>
    <t> J.Zahajsky </t>
  </si>
  <si>
    <t>2445941.414 </t>
  </si>
  <si>
    <t> 28.08.1984 21:56 </t>
  </si>
  <si>
    <t> 0.018 </t>
  </si>
  <si>
    <t> M.Heribanova </t>
  </si>
  <si>
    <t> R.Samalova </t>
  </si>
  <si>
    <t>2445945.479 </t>
  </si>
  <si>
    <t> 01.09.1984 23:29 </t>
  </si>
  <si>
    <t> P.Frank </t>
  </si>
  <si>
    <t>BAVM 56 </t>
  </si>
  <si>
    <t>2445985.393 </t>
  </si>
  <si>
    <t> 11.10.1984 21:25 </t>
  </si>
  <si>
    <t> BBS 74 </t>
  </si>
  <si>
    <t>2445991.672 </t>
  </si>
  <si>
    <t> 18.10.1984 04:07 </t>
  </si>
  <si>
    <t>2446004.252 </t>
  </si>
  <si>
    <t> 30.10.1984 18:02 </t>
  </si>
  <si>
    <t>2446020.590 </t>
  </si>
  <si>
    <t> 16.11.1984 02:09 </t>
  </si>
  <si>
    <t>2446025.621 </t>
  </si>
  <si>
    <t> 21.11.1984 02:54 </t>
  </si>
  <si>
    <t>2446027.507 </t>
  </si>
  <si>
    <t> 23.11.1984 00:10 </t>
  </si>
  <si>
    <t>2446191.571 </t>
  </si>
  <si>
    <t> 06.05.1985 01:42 </t>
  </si>
  <si>
    <t> BBS 77 </t>
  </si>
  <si>
    <t>2446233.690 </t>
  </si>
  <si>
    <t> 17.06.1985 04:33 </t>
  </si>
  <si>
    <t>2446259.469 </t>
  </si>
  <si>
    <t> 12.07.1985 23:15 </t>
  </si>
  <si>
    <t>2446259.480 </t>
  </si>
  <si>
    <t> 12.07.1985 23:31 </t>
  </si>
  <si>
    <t> R.Pleskac </t>
  </si>
  <si>
    <t>2446263.868 </t>
  </si>
  <si>
    <t> 17.07.1985 08:49 </t>
  </si>
  <si>
    <t>2446305.360 </t>
  </si>
  <si>
    <t> 27.08.1985 20:38 </t>
  </si>
  <si>
    <t> BBS 78 </t>
  </si>
  <si>
    <t>2446320.446 </t>
  </si>
  <si>
    <t> 11.09.1985 22:42 </t>
  </si>
  <si>
    <t>2446339.295 </t>
  </si>
  <si>
    <t> 30.09.1985 19:04 </t>
  </si>
  <si>
    <t> -0.015 </t>
  </si>
  <si>
    <t>2446355.646 </t>
  </si>
  <si>
    <t> 17.10.1985 03:30 </t>
  </si>
  <si>
    <t>2446361.304 </t>
  </si>
  <si>
    <t> 22.10.1985 19:17 </t>
  </si>
  <si>
    <t>2446595.780 </t>
  </si>
  <si>
    <t> 14.06.1986 06:43 </t>
  </si>
  <si>
    <t>2446683.782 </t>
  </si>
  <si>
    <t> 10.09.1986 06:46 </t>
  </si>
  <si>
    <t>2446702.639 </t>
  </si>
  <si>
    <t> 29.09.1986 03:20 </t>
  </si>
  <si>
    <t>2446706.417 </t>
  </si>
  <si>
    <t> 02.10.1986 22:00 </t>
  </si>
  <si>
    <t> BBS 81 </t>
  </si>
  <si>
    <t>2446714.586 </t>
  </si>
  <si>
    <t> 11.10.1986 02:03 </t>
  </si>
  <si>
    <t>2446724.643 </t>
  </si>
  <si>
    <t> 21.10.1986 03:25 </t>
  </si>
  <si>
    <t>2446728.419 </t>
  </si>
  <si>
    <t> 24.10.1986 22:03 </t>
  </si>
  <si>
    <t> M.Varady </t>
  </si>
  <si>
    <t> BRNO 28 </t>
  </si>
  <si>
    <t>2446734.700 </t>
  </si>
  <si>
    <t> 31.10.1986 04:48 </t>
  </si>
  <si>
    <t>2446745.391 </t>
  </si>
  <si>
    <t> 10.11.1986 21:23 </t>
  </si>
  <si>
    <t> BBS 82 </t>
  </si>
  <si>
    <t>2446762.367 </t>
  </si>
  <si>
    <t> 27.11.1986 20:48 </t>
  </si>
  <si>
    <t>2446764.250 </t>
  </si>
  <si>
    <t> 29.11.1986 18:00 </t>
  </si>
  <si>
    <t>2446770.530 </t>
  </si>
  <si>
    <t> 06.12.1986 00:43 </t>
  </si>
  <si>
    <t>2446975.461 </t>
  </si>
  <si>
    <t> 28.06.1987 23:03 </t>
  </si>
  <si>
    <t> BBS 84 </t>
  </si>
  <si>
    <t>2446979.855 </t>
  </si>
  <si>
    <t> 03.07.1987 08:31 </t>
  </si>
  <si>
    <t>2446990.537 </t>
  </si>
  <si>
    <t> 14.07.1987 00:53 </t>
  </si>
  <si>
    <t>2446993.686 </t>
  </si>
  <si>
    <t> 17.07.1987 04:27 </t>
  </si>
  <si>
    <t>2447021.350 </t>
  </si>
  <si>
    <t> 13.08.1987 20:24 </t>
  </si>
  <si>
    <t> BBS 85 </t>
  </si>
  <si>
    <t>2447024.489 </t>
  </si>
  <si>
    <t> 16.08.1987 23:44 </t>
  </si>
  <si>
    <t>2447025.746 </t>
  </si>
  <si>
    <t> 18.08.1987 05:54 </t>
  </si>
  <si>
    <t>2447027.633 </t>
  </si>
  <si>
    <t> 20.08.1987 03:11 </t>
  </si>
  <si>
    <t>2447029.528 </t>
  </si>
  <si>
    <t> 22.08.1987 00:40 </t>
  </si>
  <si>
    <t> D.Hanzl </t>
  </si>
  <si>
    <t> BRNO 30 </t>
  </si>
  <si>
    <t>2447036.434 </t>
  </si>
  <si>
    <t> 28.08.1987 22:24 </t>
  </si>
  <si>
    <t>2447065.355 </t>
  </si>
  <si>
    <t> 26.09.1987 20:31 </t>
  </si>
  <si>
    <t> G.Mavrofridis </t>
  </si>
  <si>
    <t> BBS 86 </t>
  </si>
  <si>
    <t>2447082.327 </t>
  </si>
  <si>
    <t> 13.10.1987 19:50 </t>
  </si>
  <si>
    <t>2447083.578 </t>
  </si>
  <si>
    <t> 15.10.1987 01:52 </t>
  </si>
  <si>
    <t>2447086.717 </t>
  </si>
  <si>
    <t> 18.10.1987 05:12 </t>
  </si>
  <si>
    <t>2447087.351 </t>
  </si>
  <si>
    <t> 18.10.1987 20:25 </t>
  </si>
  <si>
    <t> A.Dedoch </t>
  </si>
  <si>
    <t>2447105.583 </t>
  </si>
  <si>
    <t> 06.11.1987 01:59 </t>
  </si>
  <si>
    <t>2447109.353 </t>
  </si>
  <si>
    <t> 09.11.1987 20:28 </t>
  </si>
  <si>
    <t>2447116.272 </t>
  </si>
  <si>
    <t> 16.11.1987 18:31 </t>
  </si>
  <si>
    <t>2447139.525 </t>
  </si>
  <si>
    <t> 10.12.1987 00:36 </t>
  </si>
  <si>
    <t>2447310.513 </t>
  </si>
  <si>
    <t> 29.05.1988 00:18 </t>
  </si>
  <si>
    <t> BBS 88 </t>
  </si>
  <si>
    <t>2447356.405 </t>
  </si>
  <si>
    <t> 13.07.1988 21:43 </t>
  </si>
  <si>
    <t> G.Mavrofidis </t>
  </si>
  <si>
    <t> BBS 89 </t>
  </si>
  <si>
    <t>2447361.434 </t>
  </si>
  <si>
    <t> 18.07.1988 22:24 </t>
  </si>
  <si>
    <t>2447366.459 </t>
  </si>
  <si>
    <t> 23.07.1988 23:00 </t>
  </si>
  <si>
    <t>2447378.407 </t>
  </si>
  <si>
    <t> 04.08.1988 21:46 </t>
  </si>
  <si>
    <t>2447383.436 </t>
  </si>
  <si>
    <t> 09.08.1988 22:27 </t>
  </si>
  <si>
    <t>2447415.488 </t>
  </si>
  <si>
    <t> 10.09.1988 23:42 </t>
  </si>
  <si>
    <t>2447439.380 </t>
  </si>
  <si>
    <t> 04.10.1988 21:07 </t>
  </si>
  <si>
    <t> BBS 90 </t>
  </si>
  <si>
    <t>2447450.693 </t>
  </si>
  <si>
    <t> 16.10.1988 04:37 </t>
  </si>
  <si>
    <t>2447524.244 </t>
  </si>
  <si>
    <t> 28.12.1988 17:51 </t>
  </si>
  <si>
    <t>2447628.583 </t>
  </si>
  <si>
    <t> 12.04.1989 01:59 </t>
  </si>
  <si>
    <t> BBS 91 </t>
  </si>
  <si>
    <t>2447653.734 </t>
  </si>
  <si>
    <t> 07.05.1989 05:36 </t>
  </si>
  <si>
    <t>2447765.630 </t>
  </si>
  <si>
    <t> 27.08.1989 03:07 </t>
  </si>
  <si>
    <t> B.Lux </t>
  </si>
  <si>
    <t>2447815.290 </t>
  </si>
  <si>
    <t> 15.10.1989 18:57 </t>
  </si>
  <si>
    <t> BBS 93 </t>
  </si>
  <si>
    <t>2447859.298 </t>
  </si>
  <si>
    <t> 28.11.1989 19:09 </t>
  </si>
  <si>
    <t>2447860.544 </t>
  </si>
  <si>
    <t> 30.11.1989 01:03 </t>
  </si>
  <si>
    <t>2448016.448 </t>
  </si>
  <si>
    <t> 04.05.1990 22:45 </t>
  </si>
  <si>
    <t> BBS 95 </t>
  </si>
  <si>
    <t>2448094.408 </t>
  </si>
  <si>
    <t> 21.07.1990 21:47 </t>
  </si>
  <si>
    <t> M.Kohl </t>
  </si>
  <si>
    <t> BBS 96 </t>
  </si>
  <si>
    <t>2448121.425 </t>
  </si>
  <si>
    <t> 17.08.1990 22:12 </t>
  </si>
  <si>
    <t>2448128.344 </t>
  </si>
  <si>
    <t> 24.08.1990 20:15 </t>
  </si>
  <si>
    <t>2448134.626 </t>
  </si>
  <si>
    <t> 31.08.1990 03:01 </t>
  </si>
  <si>
    <t> R.Crumrine </t>
  </si>
  <si>
    <t>2448143.427 </t>
  </si>
  <si>
    <t> 08.09.1990 22:14 </t>
  </si>
  <si>
    <t>2448178.625 </t>
  </si>
  <si>
    <t> 14.10.1990 03:00 </t>
  </si>
  <si>
    <t> -0.017 </t>
  </si>
  <si>
    <t>2448180.513 </t>
  </si>
  <si>
    <t> 16.10.1990 00:18 </t>
  </si>
  <si>
    <t> V.Simon </t>
  </si>
  <si>
    <t> BRNO 31 </t>
  </si>
  <si>
    <t>2448234.569 </t>
  </si>
  <si>
    <t> 09.12.1990 01:39 </t>
  </si>
  <si>
    <t>2448327.610 </t>
  </si>
  <si>
    <t> 12.03.1991 02:38 </t>
  </si>
  <si>
    <t> BBS 97 </t>
  </si>
  <si>
    <t>2448390.466 </t>
  </si>
  <si>
    <t> 13.05.1991 23:11 </t>
  </si>
  <si>
    <t> BBS 98 </t>
  </si>
  <si>
    <t>2448407.444 </t>
  </si>
  <si>
    <t> 30.05.1991 22:39 </t>
  </si>
  <si>
    <t>2448429.445 </t>
  </si>
  <si>
    <t> 21.06.1991 22:40 </t>
  </si>
  <si>
    <t>2448441.391 </t>
  </si>
  <si>
    <t> 03.07.1991 21:23 </t>
  </si>
  <si>
    <t>2448466.530 </t>
  </si>
  <si>
    <t> 29.07.1991 00:43 </t>
  </si>
  <si>
    <t>2448490.428 </t>
  </si>
  <si>
    <t> 21.08.1991 22:16 </t>
  </si>
  <si>
    <t>2448502.362 </t>
  </si>
  <si>
    <t> 02.09.1991 20:41 </t>
  </si>
  <si>
    <t> BBS 99 </t>
  </si>
  <si>
    <t>2448525.625 </t>
  </si>
  <si>
    <t> 26.09.1991 03:00 </t>
  </si>
  <si>
    <t> AOEB 4 </t>
  </si>
  <si>
    <t>2448534.421 </t>
  </si>
  <si>
    <t> 04.10.1991 22:06 </t>
  </si>
  <si>
    <t>2448565.226 </t>
  </si>
  <si>
    <t> 04.11.1991 17:25 </t>
  </si>
  <si>
    <t>2448573.396 </t>
  </si>
  <si>
    <t> 12.11.1991 21:30 </t>
  </si>
  <si>
    <t>2448619.294 </t>
  </si>
  <si>
    <t> 28.12.1991 19:03 </t>
  </si>
  <si>
    <t> BBS 100 </t>
  </si>
  <si>
    <t>2448723.630 </t>
  </si>
  <si>
    <t> 11.04.1992 03:07 </t>
  </si>
  <si>
    <t>JAVSO 49, 256</t>
  </si>
  <si>
    <t>JAVSO 49, 108</t>
  </si>
  <si>
    <t>JBAV, 60</t>
  </si>
  <si>
    <t>JAVSO, 50, 133</t>
  </si>
  <si>
    <t>JAAVSO, 50, 255</t>
  </si>
  <si>
    <t>BAAVSSC191</t>
  </si>
  <si>
    <t>JAAVSO 51, 134</t>
  </si>
  <si>
    <t>JAAVSO52#1</t>
  </si>
  <si>
    <t xml:space="preserve">Mag </t>
  </si>
  <si>
    <t>Next ToM-P</t>
  </si>
  <si>
    <t>Next ToM-S</t>
  </si>
  <si>
    <t>10.59-11.54</t>
  </si>
  <si>
    <t>VSX</t>
  </si>
  <si>
    <t>S6</t>
  </si>
  <si>
    <t>S5</t>
  </si>
  <si>
    <t>S7</t>
  </si>
  <si>
    <t>BAAVSS 202, 43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</si>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</sst>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E+00"/>
    <numFmt numFmtId="167" formatCode="0.0%"/>
    <numFmt numFmtId="168" formatCode="0.00000"/>
    <numFmt numFmtId="169" formatCode="0.000000"/>
    <numFmt numFmtId="170" formatCode="0.00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25" fillId="0" borderId="0"/>
    <xf numFmtId="0" fontId="6" fillId="0" borderId="0"/>
    <xf numFmtId="0" fontId="6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11" fontId="0" fillId="0" borderId="0" xfId="0" applyNumberFormat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0" fontId="5" fillId="0" borderId="0" xfId="0" applyFont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9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1" xfId="0" applyFont="1" applyBorder="1">
      <alignment vertical="top"/>
    </xf>
    <xf numFmtId="166" fontId="11" fillId="0" borderId="11" xfId="0" applyNumberFormat="1" applyFont="1" applyBorder="1" applyAlignment="1">
      <alignment horizontal="center"/>
    </xf>
    <xf numFmtId="167" fontId="0" fillId="0" borderId="0" xfId="0" applyNumberFormat="1">
      <alignment vertical="top"/>
    </xf>
    <xf numFmtId="14" fontId="0" fillId="0" borderId="0" xfId="0" applyNumberFormat="1">
      <alignment vertical="top"/>
    </xf>
    <xf numFmtId="0" fontId="5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2" xfId="0" applyFont="1" applyBorder="1">
      <alignment vertical="top"/>
    </xf>
    <xf numFmtId="166" fontId="11" fillId="0" borderId="12" xfId="0" applyNumberFormat="1" applyFont="1" applyBorder="1" applyAlignment="1">
      <alignment horizontal="center"/>
    </xf>
    <xf numFmtId="0" fontId="5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1" fillId="0" borderId="13" xfId="0" applyFont="1" applyBorder="1">
      <alignment vertical="top"/>
    </xf>
    <xf numFmtId="166" fontId="11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11" fillId="0" borderId="0" xfId="0" applyFont="1">
      <alignment vertical="top"/>
    </xf>
    <xf numFmtId="0" fontId="20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6" fillId="0" borderId="0" xfId="0" applyFont="1">
      <alignment vertical="top"/>
    </xf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4" xfId="0" applyFont="1" applyBorder="1">
      <alignment vertical="top"/>
    </xf>
    <xf numFmtId="0" fontId="5" fillId="0" borderId="5" xfId="0" applyFont="1" applyBorder="1">
      <alignment vertical="top"/>
    </xf>
    <xf numFmtId="0" fontId="20" fillId="0" borderId="0" xfId="0" applyFont="1" applyAlignment="1">
      <alignment horizontal="center"/>
    </xf>
    <xf numFmtId="10" fontId="5" fillId="0" borderId="0" xfId="0" applyNumberFormat="1" applyFont="1">
      <alignment vertical="top"/>
    </xf>
    <xf numFmtId="0" fontId="15" fillId="0" borderId="0" xfId="0" applyFont="1">
      <alignment vertical="top"/>
    </xf>
    <xf numFmtId="167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wrapText="1"/>
    </xf>
    <xf numFmtId="0" fontId="0" fillId="0" borderId="10" xfId="0" applyBorder="1" applyAlignment="1"/>
    <xf numFmtId="0" fontId="26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Continuous"/>
    </xf>
    <xf numFmtId="0" fontId="9" fillId="0" borderId="0" xfId="0" applyFont="1" applyAlignment="1"/>
    <xf numFmtId="0" fontId="9" fillId="0" borderId="10" xfId="0" applyFont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9" fillId="25" borderId="27" xfId="0" applyFont="1" applyFill="1" applyBorder="1" applyAlignment="1">
      <alignment horizontal="left" vertical="top" wrapText="1" indent="1"/>
    </xf>
    <xf numFmtId="0" fontId="9" fillId="25" borderId="27" xfId="0" applyFont="1" applyFill="1" applyBorder="1" applyAlignment="1">
      <alignment horizontal="center" vertical="top" wrapText="1"/>
    </xf>
    <xf numFmtId="0" fontId="9" fillId="25" borderId="27" xfId="0" applyFont="1" applyFill="1" applyBorder="1" applyAlignment="1">
      <alignment horizontal="right" vertical="top" wrapText="1"/>
    </xf>
    <xf numFmtId="0" fontId="28" fillId="25" borderId="2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10" xfId="0" applyFont="1" applyBorder="1" applyAlignment="1">
      <alignment horizontal="center"/>
    </xf>
    <xf numFmtId="0" fontId="21" fillId="0" borderId="0" xfId="0" applyFont="1" applyAlignment="1"/>
    <xf numFmtId="0" fontId="22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2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8" fillId="0" borderId="0" xfId="42" applyFont="1" applyAlignment="1">
      <alignment wrapText="1"/>
    </xf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8" fillId="0" borderId="0" xfId="43" applyFont="1" applyAlignment="1">
      <alignment horizontal="left"/>
    </xf>
    <xf numFmtId="0" fontId="8" fillId="0" borderId="0" xfId="43" applyFont="1" applyAlignment="1">
      <alignment horizontal="center"/>
    </xf>
    <xf numFmtId="0" fontId="8" fillId="0" borderId="0" xfId="43" applyFont="1" applyAlignment="1">
      <alignment horizontal="left" wrapText="1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right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168" fontId="45" fillId="0" borderId="0" xfId="0" applyNumberFormat="1" applyFont="1" applyAlignment="1">
      <alignment horizontal="left" vertical="center" wrapText="1"/>
    </xf>
    <xf numFmtId="169" fontId="45" fillId="0" borderId="0" xfId="0" applyNumberFormat="1" applyFont="1" applyAlignment="1">
      <alignment horizontal="left"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0" fillId="0" borderId="28" xfId="0" applyBorder="1" applyAlignment="1">
      <alignment horizontal="right"/>
    </xf>
    <xf numFmtId="0" fontId="46" fillId="0" borderId="31" xfId="0" applyFont="1" applyBorder="1" applyAlignment="1">
      <alignment horizontal="right" vertical="center"/>
    </xf>
    <xf numFmtId="0" fontId="46" fillId="0" borderId="33" xfId="0" applyFont="1" applyBorder="1" applyAlignment="1">
      <alignment horizontal="right" vertical="center"/>
    </xf>
    <xf numFmtId="0" fontId="6" fillId="26" borderId="29" xfId="0" applyFont="1" applyFill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22" fontId="47" fillId="0" borderId="32" xfId="0" applyNumberFormat="1" applyFont="1" applyBorder="1" applyAlignment="1">
      <alignment horizontal="right" vertical="center"/>
    </xf>
    <xf numFmtId="22" fontId="47" fillId="0" borderId="34" xfId="0" applyNumberFormat="1" applyFont="1" applyBorder="1" applyAlignment="1">
      <alignment horizontal="right" vertical="center"/>
    </xf>
    <xf numFmtId="0" fontId="45" fillId="0" borderId="0" xfId="0" applyFont="1" applyAlignment="1" applyProtection="1">
      <alignment horizontal="left" vertical="center"/>
      <protection locked="0"/>
    </xf>
    <xf numFmtId="168" fontId="45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170" fontId="45" fillId="0" borderId="0" xfId="0" applyNumberFormat="1" applyFont="1" applyAlignment="1" applyProtection="1">
      <alignment horizontal="left" vertical="center" wrapText="1"/>
      <protection locked="0"/>
    </xf>
    <xf numFmtId="168" fontId="45" fillId="0" borderId="0" xfId="0" applyNumberFormat="1" applyFont="1" applyAlignment="1" applyProtection="1">
      <alignment horizontal="left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9101243759771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4083507547862"/>
          <c:y val="0.12835820895522387"/>
          <c:w val="0.82270669006570918"/>
          <c:h val="0.662686567164179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5-496E-BBD0-C2ABE6194FD2}"/>
            </c:ext>
          </c:extLst>
        </c:ser>
        <c:ser>
          <c:idx val="1"/>
          <c:order val="1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5-496E-BBD0-C2ABE6194FD2}"/>
            </c:ext>
          </c:extLst>
        </c:ser>
        <c:ser>
          <c:idx val="2"/>
          <c:order val="2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  <c:pt idx="798">
                  <c:v>5.6883099969127215E-3</c:v>
                </c:pt>
                <c:pt idx="799">
                  <c:v>5.0004499935312197E-3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5-496E-BBD0-C2ABE6194FD2}"/>
            </c:ext>
          </c:extLst>
        </c:ser>
        <c:ser>
          <c:idx val="3"/>
          <c:order val="3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5-496E-BBD0-C2ABE6194FD2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5-496E-BBD0-C2ABE6194FD2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5-496E-BBD0-C2ABE6194FD2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8.1049339337095801E-3</c:v>
                </c:pt>
                <c:pt idx="657">
                  <c:v>8.0776233370105036E-3</c:v>
                </c:pt>
                <c:pt idx="658">
                  <c:v>8.0739327158349528E-3</c:v>
                </c:pt>
                <c:pt idx="659">
                  <c:v>8.0697500118359963E-3</c:v>
                </c:pt>
                <c:pt idx="660">
                  <c:v>8.0672895977189629E-3</c:v>
                </c:pt>
                <c:pt idx="661">
                  <c:v>8.0650752250136307E-3</c:v>
                </c:pt>
                <c:pt idx="662">
                  <c:v>8.0607695003088228E-3</c:v>
                </c:pt>
                <c:pt idx="663">
                  <c:v>8.0588011690151951E-3</c:v>
                </c:pt>
                <c:pt idx="664">
                  <c:v>8.0584321068976408E-3</c:v>
                </c:pt>
                <c:pt idx="665">
                  <c:v>8.0564637756040131E-3</c:v>
                </c:pt>
                <c:pt idx="666">
                  <c:v>8.0564637756040131E-3</c:v>
                </c:pt>
                <c:pt idx="667">
                  <c:v>8.0480983676060984E-3</c:v>
                </c:pt>
                <c:pt idx="668">
                  <c:v>8.0478523261943956E-3</c:v>
                </c:pt>
                <c:pt idx="669">
                  <c:v>8.0458839949007679E-3</c:v>
                </c:pt>
                <c:pt idx="670">
                  <c:v>8.0455149327832119E-3</c:v>
                </c:pt>
                <c:pt idx="671">
                  <c:v>8.0426854565486244E-3</c:v>
                </c:pt>
                <c:pt idx="672">
                  <c:v>8.0343200485507096E-3</c:v>
                </c:pt>
                <c:pt idx="673">
                  <c:v>8.0340740071390068E-3</c:v>
                </c:pt>
                <c:pt idx="674">
                  <c:v>8.0274308890230135E-3</c:v>
                </c:pt>
                <c:pt idx="675">
                  <c:v>8.0150057977319937E-3</c:v>
                </c:pt>
                <c:pt idx="676">
                  <c:v>7.9238474546958915E-3</c:v>
                </c:pt>
                <c:pt idx="677">
                  <c:v>7.9140057982277565E-3</c:v>
                </c:pt>
                <c:pt idx="678">
                  <c:v>7.9100691356405028E-3</c:v>
                </c:pt>
                <c:pt idx="679">
                  <c:v>7.9088389285819852E-3</c:v>
                </c:pt>
                <c:pt idx="680">
                  <c:v>7.9034260175245112E-3</c:v>
                </c:pt>
                <c:pt idx="681">
                  <c:v>7.8830045803531309E-3</c:v>
                </c:pt>
                <c:pt idx="682">
                  <c:v>7.8699643855328523E-3</c:v>
                </c:pt>
                <c:pt idx="683">
                  <c:v>7.8657816815338941E-3</c:v>
                </c:pt>
                <c:pt idx="684">
                  <c:v>7.7872944712005163E-3</c:v>
                </c:pt>
                <c:pt idx="685">
                  <c:v>7.7870484297888117E-3</c:v>
                </c:pt>
                <c:pt idx="686">
                  <c:v>7.783111767201558E-3</c:v>
                </c:pt>
                <c:pt idx="687">
                  <c:v>7.7823736429664479E-3</c:v>
                </c:pt>
                <c:pt idx="688">
                  <c:v>7.7791751046143044E-3</c:v>
                </c:pt>
                <c:pt idx="689">
                  <c:v>7.7772067733206766E-3</c:v>
                </c:pt>
                <c:pt idx="690">
                  <c:v>7.7769607319089738E-3</c:v>
                </c:pt>
                <c:pt idx="691">
                  <c:v>7.7764686490855665E-3</c:v>
                </c:pt>
                <c:pt idx="692">
                  <c:v>7.7725319864983128E-3</c:v>
                </c:pt>
                <c:pt idx="693">
                  <c:v>7.7671190754408388E-3</c:v>
                </c:pt>
                <c:pt idx="694">
                  <c:v>7.7617061643833647E-3</c:v>
                </c:pt>
                <c:pt idx="695">
                  <c:v>7.754324922032263E-3</c:v>
                </c:pt>
                <c:pt idx="696">
                  <c:v>7.7518645079152296E-3</c:v>
                </c:pt>
                <c:pt idx="697">
                  <c:v>7.7498961766216019E-3</c:v>
                </c:pt>
                <c:pt idx="698">
                  <c:v>7.7444832655641279E-3</c:v>
                </c:pt>
                <c:pt idx="699">
                  <c:v>7.7405466029768734E-3</c:v>
                </c:pt>
                <c:pt idx="700">
                  <c:v>7.7341495262725855E-3</c:v>
                </c:pt>
                <c:pt idx="701">
                  <c:v>7.7341495262725855E-3</c:v>
                </c:pt>
                <c:pt idx="702">
                  <c:v>7.7257841182746707E-3</c:v>
                </c:pt>
                <c:pt idx="703">
                  <c:v>7.7252920354512634E-3</c:v>
                </c:pt>
                <c:pt idx="704">
                  <c:v>7.712989964866095E-3</c:v>
                </c:pt>
                <c:pt idx="705">
                  <c:v>7.6453285766476652E-3</c:v>
                </c:pt>
                <c:pt idx="706">
                  <c:v>7.6411458726487087E-3</c:v>
                </c:pt>
                <c:pt idx="707">
                  <c:v>7.6293358848869459E-3</c:v>
                </c:pt>
                <c:pt idx="708">
                  <c:v>7.6082993441863069E-3</c:v>
                </c:pt>
                <c:pt idx="709">
                  <c:v>7.5877548863090751E-3</c:v>
                </c:pt>
                <c:pt idx="710">
                  <c:v>7.5813578096047864E-3</c:v>
                </c:pt>
                <c:pt idx="711">
                  <c:v>7.5178791253853149E-3</c:v>
                </c:pt>
                <c:pt idx="712">
                  <c:v>7.511482048681027E-3</c:v>
                </c:pt>
                <c:pt idx="713">
                  <c:v>7.5048389305650354E-3</c:v>
                </c:pt>
                <c:pt idx="714">
                  <c:v>7.4967195639788244E-3</c:v>
                </c:pt>
                <c:pt idx="715">
                  <c:v>7.4544004411658434E-3</c:v>
                </c:pt>
                <c:pt idx="716">
                  <c:v>7.441360246345563E-3</c:v>
                </c:pt>
                <c:pt idx="717">
                  <c:v>7.4344710868178687E-3</c:v>
                </c:pt>
                <c:pt idx="718">
                  <c:v>7.3604126218951519E-3</c:v>
                </c:pt>
                <c:pt idx="719">
                  <c:v>7.3604126218951519E-3</c:v>
                </c:pt>
                <c:pt idx="720">
                  <c:v>7.3471263856631688E-3</c:v>
                </c:pt>
                <c:pt idx="721">
                  <c:v>7.3429436816642123E-3</c:v>
                </c:pt>
                <c:pt idx="722">
                  <c:v>7.3390070190769577E-3</c:v>
                </c:pt>
                <c:pt idx="723">
                  <c:v>7.3386379569594026E-3</c:v>
                </c:pt>
                <c:pt idx="724">
                  <c:v>7.3284272383737116E-3</c:v>
                </c:pt>
                <c:pt idx="725">
                  <c:v>7.3284272383737116E-3</c:v>
                </c:pt>
                <c:pt idx="726">
                  <c:v>7.3284272383737116E-3</c:v>
                </c:pt>
                <c:pt idx="727">
                  <c:v>7.3252287000215681E-3</c:v>
                </c:pt>
                <c:pt idx="728">
                  <c:v>7.3217841202577209E-3</c:v>
                </c:pt>
                <c:pt idx="729">
                  <c:v>7.3166172506119505E-3</c:v>
                </c:pt>
                <c:pt idx="730">
                  <c:v>7.2147561061667509E-3</c:v>
                </c:pt>
                <c:pt idx="731">
                  <c:v>7.1965490417007002E-3</c:v>
                </c:pt>
                <c:pt idx="732">
                  <c:v>7.1940886275836669E-3</c:v>
                </c:pt>
                <c:pt idx="733">
                  <c:v>7.1940886275836669E-3</c:v>
                </c:pt>
                <c:pt idx="734">
                  <c:v>7.1832628054687179E-3</c:v>
                </c:pt>
                <c:pt idx="735">
                  <c:v>7.1816635362926462E-3</c:v>
                </c:pt>
                <c:pt idx="736">
                  <c:v>7.1613651198271172E-3</c:v>
                </c:pt>
                <c:pt idx="737">
                  <c:v>7.1456184694781008E-3</c:v>
                </c:pt>
                <c:pt idx="738">
                  <c:v>7.0740204186724174E-3</c:v>
                </c:pt>
                <c:pt idx="739">
                  <c:v>7.071560004555384E-3</c:v>
                </c:pt>
                <c:pt idx="740">
                  <c:v>7.0061129890422848E-3</c:v>
                </c:pt>
                <c:pt idx="741">
                  <c:v>6.8939181053055435E-3</c:v>
                </c:pt>
                <c:pt idx="742">
                  <c:v>6.8939181053055435E-3</c:v>
                </c:pt>
                <c:pt idx="743">
                  <c:v>6.8921958154236195E-3</c:v>
                </c:pt>
                <c:pt idx="744">
                  <c:v>6.8833383246022983E-3</c:v>
                </c:pt>
                <c:pt idx="745">
                  <c:v>6.8833383246022983E-3</c:v>
                </c:pt>
                <c:pt idx="746">
                  <c:v>6.8779254135448234E-3</c:v>
                </c:pt>
                <c:pt idx="747">
                  <c:v>6.8525831481393755E-3</c:v>
                </c:pt>
                <c:pt idx="748">
                  <c:v>6.7428486785196685E-3</c:v>
                </c:pt>
                <c:pt idx="749">
                  <c:v>6.6436939896032058E-3</c:v>
                </c:pt>
                <c:pt idx="750">
                  <c:v>6.6436939896032058E-3</c:v>
                </c:pt>
                <c:pt idx="751">
                  <c:v>6.6284394220775967E-3</c:v>
                </c:pt>
                <c:pt idx="752">
                  <c:v>6.6136769373753932E-3</c:v>
                </c:pt>
                <c:pt idx="753">
                  <c:v>6.6008827839668183E-3</c:v>
                </c:pt>
                <c:pt idx="754">
                  <c:v>6.5068949646961268E-3</c:v>
                </c:pt>
                <c:pt idx="755">
                  <c:v>6.5025892399913172E-3</c:v>
                </c:pt>
                <c:pt idx="756">
                  <c:v>6.4857354032896363E-3</c:v>
                </c:pt>
                <c:pt idx="757">
                  <c:v>6.4453846117702822E-3</c:v>
                </c:pt>
                <c:pt idx="758">
                  <c:v>6.4453846117702822E-3</c:v>
                </c:pt>
                <c:pt idx="759">
                  <c:v>6.3693578155539377E-3</c:v>
                </c:pt>
                <c:pt idx="760">
                  <c:v>6.3585319934389888E-3</c:v>
                </c:pt>
                <c:pt idx="761">
                  <c:v>6.3181812019196346E-3</c:v>
                </c:pt>
                <c:pt idx="762">
                  <c:v>6.3131373529797148E-3</c:v>
                </c:pt>
                <c:pt idx="763">
                  <c:v>6.2335429562936718E-3</c:v>
                </c:pt>
                <c:pt idx="764">
                  <c:v>6.2074625666531137E-3</c:v>
                </c:pt>
                <c:pt idx="765">
                  <c:v>6.2052481939477832E-3</c:v>
                </c:pt>
                <c:pt idx="766">
                  <c:v>6.1924540405392074E-3</c:v>
                </c:pt>
                <c:pt idx="767">
                  <c:v>6.1917159163040972E-3</c:v>
                </c:pt>
                <c:pt idx="768">
                  <c:v>6.0763224942152116E-3</c:v>
                </c:pt>
                <c:pt idx="769">
                  <c:v>6.0718937488045514E-3</c:v>
                </c:pt>
                <c:pt idx="770">
                  <c:v>5.9188559907250487E-3</c:v>
                </c:pt>
                <c:pt idx="771">
                  <c:v>5.9099984999037274E-3</c:v>
                </c:pt>
                <c:pt idx="772">
                  <c:v>5.8947439323781175E-3</c:v>
                </c:pt>
                <c:pt idx="773">
                  <c:v>5.8836720688514657E-3</c:v>
                </c:pt>
                <c:pt idx="774">
                  <c:v>5.8029704858127565E-3</c:v>
                </c:pt>
                <c:pt idx="775">
                  <c:v>5.753024079236971E-3</c:v>
                </c:pt>
                <c:pt idx="776">
                  <c:v>5.7193164058336075E-3</c:v>
                </c:pt>
                <c:pt idx="777">
                  <c:v>5.6472262722045176E-3</c:v>
                </c:pt>
                <c:pt idx="778">
                  <c:v>5.6464881479694074E-3</c:v>
                </c:pt>
                <c:pt idx="779">
                  <c:v>5.6452579409108907E-3</c:v>
                </c:pt>
                <c:pt idx="780">
                  <c:v>5.622622131034179E-3</c:v>
                </c:pt>
                <c:pt idx="781">
                  <c:v>5.622622131034179E-3</c:v>
                </c:pt>
                <c:pt idx="782">
                  <c:v>5.6125344331543411E-3</c:v>
                </c:pt>
                <c:pt idx="783">
                  <c:v>5.6105661018607134E-3</c:v>
                </c:pt>
                <c:pt idx="784">
                  <c:v>5.6034309009213154E-3</c:v>
                </c:pt>
                <c:pt idx="785">
                  <c:v>5.5807950910446045E-3</c:v>
                </c:pt>
                <c:pt idx="786">
                  <c:v>5.4954187211835323E-3</c:v>
                </c:pt>
                <c:pt idx="787">
                  <c:v>5.4896367480085024E-3</c:v>
                </c:pt>
                <c:pt idx="788">
                  <c:v>5.4747512426004483E-3</c:v>
                </c:pt>
                <c:pt idx="789">
                  <c:v>5.4695843729546771E-3</c:v>
                </c:pt>
                <c:pt idx="790">
                  <c:v>5.4508852256652199E-3</c:v>
                </c:pt>
                <c:pt idx="791">
                  <c:v>5.4462104388428561E-3</c:v>
                </c:pt>
                <c:pt idx="792">
                  <c:v>5.3583736548647497E-3</c:v>
                </c:pt>
                <c:pt idx="793">
                  <c:v>5.3576355306296395E-3</c:v>
                </c:pt>
                <c:pt idx="794">
                  <c:v>5.3118718280528105E-3</c:v>
                </c:pt>
                <c:pt idx="795">
                  <c:v>5.1893432050245276E-3</c:v>
                </c:pt>
                <c:pt idx="796">
                  <c:v>5.1878669565543073E-3</c:v>
                </c:pt>
                <c:pt idx="797">
                  <c:v>5.1608024012669354E-3</c:v>
                </c:pt>
                <c:pt idx="798">
                  <c:v>5.0653383335260236E-3</c:v>
                </c:pt>
                <c:pt idx="799">
                  <c:v>5.0589412568217357E-3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5-496E-BBD0-C2ABE6194FD2}"/>
            </c:ext>
          </c:extLst>
        </c:ser>
        <c:ser>
          <c:idx val="7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1'!$W$2:$W$17</c:f>
              <c:numCache>
                <c:formatCode>General</c:formatCode>
                <c:ptCount val="16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</c:numCache>
            </c:numRef>
          </c:xVal>
          <c:yVal>
            <c:numRef>
              <c:f>'Active 1'!$X$2:$X$17</c:f>
              <c:numCache>
                <c:formatCode>0.00E+00</c:formatCode>
                <c:ptCount val="16"/>
                <c:pt idx="0">
                  <c:v>-0.19545478314817311</c:v>
                </c:pt>
                <c:pt idx="1">
                  <c:v>-0.15219228648234095</c:v>
                </c:pt>
                <c:pt idx="2">
                  <c:v>-0.11429496300742988</c:v>
                </c:pt>
                <c:pt idx="3">
                  <c:v>-8.1762812723439937E-2</c:v>
                </c:pt>
                <c:pt idx="4">
                  <c:v>-5.4595835630371098E-2</c:v>
                </c:pt>
                <c:pt idx="5">
                  <c:v>-3.2794031728223379E-2</c:v>
                </c:pt>
                <c:pt idx="6">
                  <c:v>-1.6357401016996776E-2</c:v>
                </c:pt>
                <c:pt idx="7">
                  <c:v>-5.2859434966912831E-3</c:v>
                </c:pt>
                <c:pt idx="8">
                  <c:v>4.2034083269309672E-4</c:v>
                </c:pt>
                <c:pt idx="9">
                  <c:v>7.6145197115636432E-4</c:v>
                </c:pt>
                <c:pt idx="10">
                  <c:v>-4.262610081301482E-3</c:v>
                </c:pt>
                <c:pt idx="11">
                  <c:v>-1.4651845324680442E-2</c:v>
                </c:pt>
                <c:pt idx="12">
                  <c:v>-3.0406253758980515E-2</c:v>
                </c:pt>
                <c:pt idx="13">
                  <c:v>-5.1525835384201704E-2</c:v>
                </c:pt>
                <c:pt idx="14">
                  <c:v>-7.8010590200343996E-2</c:v>
                </c:pt>
                <c:pt idx="15">
                  <c:v>-0.10986051820740741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5-496E-BBD0-C2ABE6194FD2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5-496E-BBD0-C2ABE6194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0208"/>
        <c:axId val="1"/>
      </c:scatterChart>
      <c:valAx>
        <c:axId val="8470602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8835143663024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48989113530325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02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653188180404355E-2"/>
          <c:y val="0.92238805970149251"/>
          <c:w val="0.83514839805210972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2795031055900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57142857142858"/>
          <c:y val="0.12797656243188021"/>
          <c:w val="0.75776397515527949"/>
          <c:h val="0.6636924051699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3-4CC4-B70D-AF279AFDB768}"/>
            </c:ext>
          </c:extLst>
        </c:ser>
        <c:ser>
          <c:idx val="1"/>
          <c:order val="1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3-4CC4-B70D-AF279AFDB768}"/>
            </c:ext>
          </c:extLst>
        </c:ser>
        <c:ser>
          <c:idx val="2"/>
          <c:order val="2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  <c:pt idx="798">
                  <c:v>5.6883099969127215E-3</c:v>
                </c:pt>
                <c:pt idx="799">
                  <c:v>5.0004499935312197E-3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3-4CC4-B70D-AF279AFDB768}"/>
            </c:ext>
          </c:extLst>
        </c:ser>
        <c:ser>
          <c:idx val="3"/>
          <c:order val="3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3-4CC4-B70D-AF279AFDB768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3-4CC4-B70D-AF279AFDB768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3-4CC4-B70D-AF279AFDB768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8.1049339337095801E-3</c:v>
                </c:pt>
                <c:pt idx="657">
                  <c:v>8.0776233370105036E-3</c:v>
                </c:pt>
                <c:pt idx="658">
                  <c:v>8.0739327158349528E-3</c:v>
                </c:pt>
                <c:pt idx="659">
                  <c:v>8.0697500118359963E-3</c:v>
                </c:pt>
                <c:pt idx="660">
                  <c:v>8.0672895977189629E-3</c:v>
                </c:pt>
                <c:pt idx="661">
                  <c:v>8.0650752250136307E-3</c:v>
                </c:pt>
                <c:pt idx="662">
                  <c:v>8.0607695003088228E-3</c:v>
                </c:pt>
                <c:pt idx="663">
                  <c:v>8.0588011690151951E-3</c:v>
                </c:pt>
                <c:pt idx="664">
                  <c:v>8.0584321068976408E-3</c:v>
                </c:pt>
                <c:pt idx="665">
                  <c:v>8.0564637756040131E-3</c:v>
                </c:pt>
                <c:pt idx="666">
                  <c:v>8.0564637756040131E-3</c:v>
                </c:pt>
                <c:pt idx="667">
                  <c:v>8.0480983676060984E-3</c:v>
                </c:pt>
                <c:pt idx="668">
                  <c:v>8.0478523261943956E-3</c:v>
                </c:pt>
                <c:pt idx="669">
                  <c:v>8.0458839949007679E-3</c:v>
                </c:pt>
                <c:pt idx="670">
                  <c:v>8.0455149327832119E-3</c:v>
                </c:pt>
                <c:pt idx="671">
                  <c:v>8.0426854565486244E-3</c:v>
                </c:pt>
                <c:pt idx="672">
                  <c:v>8.0343200485507096E-3</c:v>
                </c:pt>
                <c:pt idx="673">
                  <c:v>8.0340740071390068E-3</c:v>
                </c:pt>
                <c:pt idx="674">
                  <c:v>8.0274308890230135E-3</c:v>
                </c:pt>
                <c:pt idx="675">
                  <c:v>8.0150057977319937E-3</c:v>
                </c:pt>
                <c:pt idx="676">
                  <c:v>7.9238474546958915E-3</c:v>
                </c:pt>
                <c:pt idx="677">
                  <c:v>7.9140057982277565E-3</c:v>
                </c:pt>
                <c:pt idx="678">
                  <c:v>7.9100691356405028E-3</c:v>
                </c:pt>
                <c:pt idx="679">
                  <c:v>7.9088389285819852E-3</c:v>
                </c:pt>
                <c:pt idx="680">
                  <c:v>7.9034260175245112E-3</c:v>
                </c:pt>
                <c:pt idx="681">
                  <c:v>7.8830045803531309E-3</c:v>
                </c:pt>
                <c:pt idx="682">
                  <c:v>7.8699643855328523E-3</c:v>
                </c:pt>
                <c:pt idx="683">
                  <c:v>7.8657816815338941E-3</c:v>
                </c:pt>
                <c:pt idx="684">
                  <c:v>7.7872944712005163E-3</c:v>
                </c:pt>
                <c:pt idx="685">
                  <c:v>7.7870484297888117E-3</c:v>
                </c:pt>
                <c:pt idx="686">
                  <c:v>7.783111767201558E-3</c:v>
                </c:pt>
                <c:pt idx="687">
                  <c:v>7.7823736429664479E-3</c:v>
                </c:pt>
                <c:pt idx="688">
                  <c:v>7.7791751046143044E-3</c:v>
                </c:pt>
                <c:pt idx="689">
                  <c:v>7.7772067733206766E-3</c:v>
                </c:pt>
                <c:pt idx="690">
                  <c:v>7.7769607319089738E-3</c:v>
                </c:pt>
                <c:pt idx="691">
                  <c:v>7.7764686490855665E-3</c:v>
                </c:pt>
                <c:pt idx="692">
                  <c:v>7.7725319864983128E-3</c:v>
                </c:pt>
                <c:pt idx="693">
                  <c:v>7.7671190754408388E-3</c:v>
                </c:pt>
                <c:pt idx="694">
                  <c:v>7.7617061643833647E-3</c:v>
                </c:pt>
                <c:pt idx="695">
                  <c:v>7.754324922032263E-3</c:v>
                </c:pt>
                <c:pt idx="696">
                  <c:v>7.7518645079152296E-3</c:v>
                </c:pt>
                <c:pt idx="697">
                  <c:v>7.7498961766216019E-3</c:v>
                </c:pt>
                <c:pt idx="698">
                  <c:v>7.7444832655641279E-3</c:v>
                </c:pt>
                <c:pt idx="699">
                  <c:v>7.7405466029768734E-3</c:v>
                </c:pt>
                <c:pt idx="700">
                  <c:v>7.7341495262725855E-3</c:v>
                </c:pt>
                <c:pt idx="701">
                  <c:v>7.7341495262725855E-3</c:v>
                </c:pt>
                <c:pt idx="702">
                  <c:v>7.7257841182746707E-3</c:v>
                </c:pt>
                <c:pt idx="703">
                  <c:v>7.7252920354512634E-3</c:v>
                </c:pt>
                <c:pt idx="704">
                  <c:v>7.712989964866095E-3</c:v>
                </c:pt>
                <c:pt idx="705">
                  <c:v>7.6453285766476652E-3</c:v>
                </c:pt>
                <c:pt idx="706">
                  <c:v>7.6411458726487087E-3</c:v>
                </c:pt>
                <c:pt idx="707">
                  <c:v>7.6293358848869459E-3</c:v>
                </c:pt>
                <c:pt idx="708">
                  <c:v>7.6082993441863069E-3</c:v>
                </c:pt>
                <c:pt idx="709">
                  <c:v>7.5877548863090751E-3</c:v>
                </c:pt>
                <c:pt idx="710">
                  <c:v>7.5813578096047864E-3</c:v>
                </c:pt>
                <c:pt idx="711">
                  <c:v>7.5178791253853149E-3</c:v>
                </c:pt>
                <c:pt idx="712">
                  <c:v>7.511482048681027E-3</c:v>
                </c:pt>
                <c:pt idx="713">
                  <c:v>7.5048389305650354E-3</c:v>
                </c:pt>
                <c:pt idx="714">
                  <c:v>7.4967195639788244E-3</c:v>
                </c:pt>
                <c:pt idx="715">
                  <c:v>7.4544004411658434E-3</c:v>
                </c:pt>
                <c:pt idx="716">
                  <c:v>7.441360246345563E-3</c:v>
                </c:pt>
                <c:pt idx="717">
                  <c:v>7.4344710868178687E-3</c:v>
                </c:pt>
                <c:pt idx="718">
                  <c:v>7.3604126218951519E-3</c:v>
                </c:pt>
                <c:pt idx="719">
                  <c:v>7.3604126218951519E-3</c:v>
                </c:pt>
                <c:pt idx="720">
                  <c:v>7.3471263856631688E-3</c:v>
                </c:pt>
                <c:pt idx="721">
                  <c:v>7.3429436816642123E-3</c:v>
                </c:pt>
                <c:pt idx="722">
                  <c:v>7.3390070190769577E-3</c:v>
                </c:pt>
                <c:pt idx="723">
                  <c:v>7.3386379569594026E-3</c:v>
                </c:pt>
                <c:pt idx="724">
                  <c:v>7.3284272383737116E-3</c:v>
                </c:pt>
                <c:pt idx="725">
                  <c:v>7.3284272383737116E-3</c:v>
                </c:pt>
                <c:pt idx="726">
                  <c:v>7.3284272383737116E-3</c:v>
                </c:pt>
                <c:pt idx="727">
                  <c:v>7.3252287000215681E-3</c:v>
                </c:pt>
                <c:pt idx="728">
                  <c:v>7.3217841202577209E-3</c:v>
                </c:pt>
                <c:pt idx="729">
                  <c:v>7.3166172506119505E-3</c:v>
                </c:pt>
                <c:pt idx="730">
                  <c:v>7.2147561061667509E-3</c:v>
                </c:pt>
                <c:pt idx="731">
                  <c:v>7.1965490417007002E-3</c:v>
                </c:pt>
                <c:pt idx="732">
                  <c:v>7.1940886275836669E-3</c:v>
                </c:pt>
                <c:pt idx="733">
                  <c:v>7.1940886275836669E-3</c:v>
                </c:pt>
                <c:pt idx="734">
                  <c:v>7.1832628054687179E-3</c:v>
                </c:pt>
                <c:pt idx="735">
                  <c:v>7.1816635362926462E-3</c:v>
                </c:pt>
                <c:pt idx="736">
                  <c:v>7.1613651198271172E-3</c:v>
                </c:pt>
                <c:pt idx="737">
                  <c:v>7.1456184694781008E-3</c:v>
                </c:pt>
                <c:pt idx="738">
                  <c:v>7.0740204186724174E-3</c:v>
                </c:pt>
                <c:pt idx="739">
                  <c:v>7.071560004555384E-3</c:v>
                </c:pt>
                <c:pt idx="740">
                  <c:v>7.0061129890422848E-3</c:v>
                </c:pt>
                <c:pt idx="741">
                  <c:v>6.8939181053055435E-3</c:v>
                </c:pt>
                <c:pt idx="742">
                  <c:v>6.8939181053055435E-3</c:v>
                </c:pt>
                <c:pt idx="743">
                  <c:v>6.8921958154236195E-3</c:v>
                </c:pt>
                <c:pt idx="744">
                  <c:v>6.8833383246022983E-3</c:v>
                </c:pt>
                <c:pt idx="745">
                  <c:v>6.8833383246022983E-3</c:v>
                </c:pt>
                <c:pt idx="746">
                  <c:v>6.8779254135448234E-3</c:v>
                </c:pt>
                <c:pt idx="747">
                  <c:v>6.8525831481393755E-3</c:v>
                </c:pt>
                <c:pt idx="748">
                  <c:v>6.7428486785196685E-3</c:v>
                </c:pt>
                <c:pt idx="749">
                  <c:v>6.6436939896032058E-3</c:v>
                </c:pt>
                <c:pt idx="750">
                  <c:v>6.6436939896032058E-3</c:v>
                </c:pt>
                <c:pt idx="751">
                  <c:v>6.6284394220775967E-3</c:v>
                </c:pt>
                <c:pt idx="752">
                  <c:v>6.6136769373753932E-3</c:v>
                </c:pt>
                <c:pt idx="753">
                  <c:v>6.6008827839668183E-3</c:v>
                </c:pt>
                <c:pt idx="754">
                  <c:v>6.5068949646961268E-3</c:v>
                </c:pt>
                <c:pt idx="755">
                  <c:v>6.5025892399913172E-3</c:v>
                </c:pt>
                <c:pt idx="756">
                  <c:v>6.4857354032896363E-3</c:v>
                </c:pt>
                <c:pt idx="757">
                  <c:v>6.4453846117702822E-3</c:v>
                </c:pt>
                <c:pt idx="758">
                  <c:v>6.4453846117702822E-3</c:v>
                </c:pt>
                <c:pt idx="759">
                  <c:v>6.3693578155539377E-3</c:v>
                </c:pt>
                <c:pt idx="760">
                  <c:v>6.3585319934389888E-3</c:v>
                </c:pt>
                <c:pt idx="761">
                  <c:v>6.3181812019196346E-3</c:v>
                </c:pt>
                <c:pt idx="762">
                  <c:v>6.3131373529797148E-3</c:v>
                </c:pt>
                <c:pt idx="763">
                  <c:v>6.2335429562936718E-3</c:v>
                </c:pt>
                <c:pt idx="764">
                  <c:v>6.2074625666531137E-3</c:v>
                </c:pt>
                <c:pt idx="765">
                  <c:v>6.2052481939477832E-3</c:v>
                </c:pt>
                <c:pt idx="766">
                  <c:v>6.1924540405392074E-3</c:v>
                </c:pt>
                <c:pt idx="767">
                  <c:v>6.1917159163040972E-3</c:v>
                </c:pt>
                <c:pt idx="768">
                  <c:v>6.0763224942152116E-3</c:v>
                </c:pt>
                <c:pt idx="769">
                  <c:v>6.0718937488045514E-3</c:v>
                </c:pt>
                <c:pt idx="770">
                  <c:v>5.9188559907250487E-3</c:v>
                </c:pt>
                <c:pt idx="771">
                  <c:v>5.9099984999037274E-3</c:v>
                </c:pt>
                <c:pt idx="772">
                  <c:v>5.8947439323781175E-3</c:v>
                </c:pt>
                <c:pt idx="773">
                  <c:v>5.8836720688514657E-3</c:v>
                </c:pt>
                <c:pt idx="774">
                  <c:v>5.8029704858127565E-3</c:v>
                </c:pt>
                <c:pt idx="775">
                  <c:v>5.753024079236971E-3</c:v>
                </c:pt>
                <c:pt idx="776">
                  <c:v>5.7193164058336075E-3</c:v>
                </c:pt>
                <c:pt idx="777">
                  <c:v>5.6472262722045176E-3</c:v>
                </c:pt>
                <c:pt idx="778">
                  <c:v>5.6464881479694074E-3</c:v>
                </c:pt>
                <c:pt idx="779">
                  <c:v>5.6452579409108907E-3</c:v>
                </c:pt>
                <c:pt idx="780">
                  <c:v>5.622622131034179E-3</c:v>
                </c:pt>
                <c:pt idx="781">
                  <c:v>5.622622131034179E-3</c:v>
                </c:pt>
                <c:pt idx="782">
                  <c:v>5.6125344331543411E-3</c:v>
                </c:pt>
                <c:pt idx="783">
                  <c:v>5.6105661018607134E-3</c:v>
                </c:pt>
                <c:pt idx="784">
                  <c:v>5.6034309009213154E-3</c:v>
                </c:pt>
                <c:pt idx="785">
                  <c:v>5.5807950910446045E-3</c:v>
                </c:pt>
                <c:pt idx="786">
                  <c:v>5.4954187211835323E-3</c:v>
                </c:pt>
                <c:pt idx="787">
                  <c:v>5.4896367480085024E-3</c:v>
                </c:pt>
                <c:pt idx="788">
                  <c:v>5.4747512426004483E-3</c:v>
                </c:pt>
                <c:pt idx="789">
                  <c:v>5.4695843729546771E-3</c:v>
                </c:pt>
                <c:pt idx="790">
                  <c:v>5.4508852256652199E-3</c:v>
                </c:pt>
                <c:pt idx="791">
                  <c:v>5.4462104388428561E-3</c:v>
                </c:pt>
                <c:pt idx="792">
                  <c:v>5.3583736548647497E-3</c:v>
                </c:pt>
                <c:pt idx="793">
                  <c:v>5.3576355306296395E-3</c:v>
                </c:pt>
                <c:pt idx="794">
                  <c:v>5.3118718280528105E-3</c:v>
                </c:pt>
                <c:pt idx="795">
                  <c:v>5.1893432050245276E-3</c:v>
                </c:pt>
                <c:pt idx="796">
                  <c:v>5.1878669565543073E-3</c:v>
                </c:pt>
                <c:pt idx="797">
                  <c:v>5.1608024012669354E-3</c:v>
                </c:pt>
                <c:pt idx="798">
                  <c:v>5.0653383335260236E-3</c:v>
                </c:pt>
                <c:pt idx="799">
                  <c:v>5.0589412568217357E-3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3-4CC4-B70D-AF279AFDB768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3-4CC4-B70D-AF279AFD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36424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1'!$X$1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1'!$W$2:$W$17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-50000</c:v>
                      </c:pt>
                      <c:pt idx="1">
                        <c:v>-45000</c:v>
                      </c:pt>
                      <c:pt idx="2">
                        <c:v>-40000</c:v>
                      </c:pt>
                      <c:pt idx="3">
                        <c:v>-35000</c:v>
                      </c:pt>
                      <c:pt idx="4">
                        <c:v>-30000</c:v>
                      </c:pt>
                      <c:pt idx="5">
                        <c:v>-25000</c:v>
                      </c:pt>
                      <c:pt idx="6">
                        <c:v>-20000</c:v>
                      </c:pt>
                      <c:pt idx="7">
                        <c:v>-15000</c:v>
                      </c:pt>
                      <c:pt idx="8">
                        <c:v>-10000</c:v>
                      </c:pt>
                      <c:pt idx="9">
                        <c:v>-5000</c:v>
                      </c:pt>
                      <c:pt idx="10">
                        <c:v>0</c:v>
                      </c:pt>
                      <c:pt idx="11">
                        <c:v>5000</c:v>
                      </c:pt>
                      <c:pt idx="12">
                        <c:v>10000</c:v>
                      </c:pt>
                      <c:pt idx="13">
                        <c:v>15000</c:v>
                      </c:pt>
                      <c:pt idx="14">
                        <c:v>20000</c:v>
                      </c:pt>
                      <c:pt idx="15">
                        <c:v>25000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1'!$X$2:$X$17</c15:sqref>
                        </c15:formulaRef>
                      </c:ext>
                    </c:extLst>
                    <c:numCache>
                      <c:formatCode>0.00E+00</c:formatCode>
                      <c:ptCount val="16"/>
                      <c:pt idx="0">
                        <c:v>-0.19545478314817311</c:v>
                      </c:pt>
                      <c:pt idx="1">
                        <c:v>-0.15219228648234095</c:v>
                      </c:pt>
                      <c:pt idx="2">
                        <c:v>-0.11429496300742988</c:v>
                      </c:pt>
                      <c:pt idx="3">
                        <c:v>-8.1762812723439937E-2</c:v>
                      </c:pt>
                      <c:pt idx="4">
                        <c:v>-5.4595835630371098E-2</c:v>
                      </c:pt>
                      <c:pt idx="5">
                        <c:v>-3.2794031728223379E-2</c:v>
                      </c:pt>
                      <c:pt idx="6">
                        <c:v>-1.6357401016996776E-2</c:v>
                      </c:pt>
                      <c:pt idx="7">
                        <c:v>-5.2859434966912831E-3</c:v>
                      </c:pt>
                      <c:pt idx="8">
                        <c:v>4.2034083269309672E-4</c:v>
                      </c:pt>
                      <c:pt idx="9">
                        <c:v>7.6145197115636432E-4</c:v>
                      </c:pt>
                      <c:pt idx="10">
                        <c:v>-4.262610081301482E-3</c:v>
                      </c:pt>
                      <c:pt idx="11">
                        <c:v>-1.4651845324680442E-2</c:v>
                      </c:pt>
                      <c:pt idx="12">
                        <c:v>-3.0406253758980515E-2</c:v>
                      </c:pt>
                      <c:pt idx="13">
                        <c:v>-5.1525835384201704E-2</c:v>
                      </c:pt>
                      <c:pt idx="14">
                        <c:v>-7.8010590200343996E-2</c:v>
                      </c:pt>
                      <c:pt idx="15">
                        <c:v>-0.10986051820740741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ABB3-4CC4-B70D-AF279AFDB768}"/>
                  </c:ext>
                </c:extLst>
              </c15:ser>
            </c15:filteredScatterSeries>
          </c:ext>
        </c:extLst>
      </c:scatterChart>
      <c:valAx>
        <c:axId val="761836424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16149068322982"/>
              <c:y val="0.8720263092113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03105590062112E-2"/>
              <c:y val="0.3690485564304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64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4720496894409936E-2"/>
          <c:y val="0.92262185976752908"/>
          <c:w val="0.83385093167701863"/>
          <c:h val="5.9524121984751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52795031055900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5962732919254"/>
          <c:y val="0.12797656243188021"/>
          <c:w val="0.81987577639751552"/>
          <c:h val="0.6636924051699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1'!$H$21:$H$973</c:f>
              <c:numCache>
                <c:formatCode>General</c:formatCode>
                <c:ptCount val="953"/>
                <c:pt idx="0">
                  <c:v>0.12190242499491433</c:v>
                </c:pt>
                <c:pt idx="1">
                  <c:v>0.11920094499691913</c:v>
                </c:pt>
                <c:pt idx="2">
                  <c:v>0.1195160949973797</c:v>
                </c:pt>
                <c:pt idx="3">
                  <c:v>0.12655216499842936</c:v>
                </c:pt>
                <c:pt idx="4">
                  <c:v>0.12371433499720297</c:v>
                </c:pt>
                <c:pt idx="5">
                  <c:v>0.12487650499679148</c:v>
                </c:pt>
                <c:pt idx="6">
                  <c:v>0.12365128499732236</c:v>
                </c:pt>
                <c:pt idx="7">
                  <c:v>0.12597562499649939</c:v>
                </c:pt>
                <c:pt idx="8">
                  <c:v>0.12691257499682251</c:v>
                </c:pt>
                <c:pt idx="9">
                  <c:v>0.12607474499600357</c:v>
                </c:pt>
                <c:pt idx="10">
                  <c:v>0.12437210499774665</c:v>
                </c:pt>
                <c:pt idx="11">
                  <c:v>0.12253427499672398</c:v>
                </c:pt>
                <c:pt idx="104">
                  <c:v>-3.2836080004926771E-2</c:v>
                </c:pt>
                <c:pt idx="105">
                  <c:v>-2.1619660001306329E-2</c:v>
                </c:pt>
                <c:pt idx="106">
                  <c:v>-3.1358370004454628E-2</c:v>
                </c:pt>
                <c:pt idx="107">
                  <c:v>-3.0421420007769484E-2</c:v>
                </c:pt>
                <c:pt idx="108">
                  <c:v>-2.9921420005848631E-2</c:v>
                </c:pt>
                <c:pt idx="109">
                  <c:v>-3.1259250004950445E-2</c:v>
                </c:pt>
                <c:pt idx="110">
                  <c:v>-3.0959250005253125E-2</c:v>
                </c:pt>
                <c:pt idx="112">
                  <c:v>-3.0997960006061476E-2</c:v>
                </c:pt>
                <c:pt idx="113">
                  <c:v>-3.0497960004140623E-2</c:v>
                </c:pt>
                <c:pt idx="114">
                  <c:v>-3.4002360007434618E-2</c:v>
                </c:pt>
                <c:pt idx="115">
                  <c:v>-3.3502360005513765E-2</c:v>
                </c:pt>
                <c:pt idx="116">
                  <c:v>-3.1042830007208977E-2</c:v>
                </c:pt>
                <c:pt idx="117">
                  <c:v>-3.3180660007928964E-2</c:v>
                </c:pt>
                <c:pt idx="118">
                  <c:v>-3.2880660008231644E-2</c:v>
                </c:pt>
                <c:pt idx="119">
                  <c:v>-3.1943710004270542E-2</c:v>
                </c:pt>
                <c:pt idx="120">
                  <c:v>-2.9781540004478302E-2</c:v>
                </c:pt>
                <c:pt idx="122">
                  <c:v>-3.5303830001794267E-2</c:v>
                </c:pt>
                <c:pt idx="124">
                  <c:v>-3.3438150006986689E-2</c:v>
                </c:pt>
                <c:pt idx="125">
                  <c:v>-3.3501200006867293E-2</c:v>
                </c:pt>
                <c:pt idx="126">
                  <c:v>-3.3582140000362415E-2</c:v>
                </c:pt>
                <c:pt idx="128">
                  <c:v>-3.2100030002766289E-2</c:v>
                </c:pt>
                <c:pt idx="129">
                  <c:v>-3.1600030008121394E-2</c:v>
                </c:pt>
                <c:pt idx="130">
                  <c:v>-3.1266600002709311E-2</c:v>
                </c:pt>
                <c:pt idx="131">
                  <c:v>-3.9504150001448579E-2</c:v>
                </c:pt>
                <c:pt idx="132">
                  <c:v>-3.9004149999527726E-2</c:v>
                </c:pt>
                <c:pt idx="133">
                  <c:v>-3.8841980007418897E-2</c:v>
                </c:pt>
                <c:pt idx="134">
                  <c:v>3.6320189996331464E-2</c:v>
                </c:pt>
                <c:pt idx="136">
                  <c:v>2.6338224997743964E-2</c:v>
                </c:pt>
                <c:pt idx="137">
                  <c:v>-4.0080689999740571E-2</c:v>
                </c:pt>
                <c:pt idx="138">
                  <c:v>-3.9580690005095676E-2</c:v>
                </c:pt>
                <c:pt idx="141">
                  <c:v>-4.0481570002157241E-2</c:v>
                </c:pt>
                <c:pt idx="142">
                  <c:v>-3.9981570007512346E-2</c:v>
                </c:pt>
                <c:pt idx="168">
                  <c:v>-2.8325300001597498E-2</c:v>
                </c:pt>
                <c:pt idx="169">
                  <c:v>-2.9027940006926656E-2</c:v>
                </c:pt>
                <c:pt idx="175">
                  <c:v>-2.8469290002249181E-2</c:v>
                </c:pt>
                <c:pt idx="184">
                  <c:v>-2.6981910006725229E-2</c:v>
                </c:pt>
                <c:pt idx="3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B-429F-92D5-D65FD16443F6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1'!$J$21:$J$973</c:f>
              <c:numCache>
                <c:formatCode>General</c:formatCode>
                <c:ptCount val="953"/>
                <c:pt idx="159">
                  <c:v>-2.7907690004212782E-2</c:v>
                </c:pt>
                <c:pt idx="160">
                  <c:v>-2.9186870007833932E-2</c:v>
                </c:pt>
                <c:pt idx="171">
                  <c:v>-3.0416210007388145E-2</c:v>
                </c:pt>
                <c:pt idx="185">
                  <c:v>-2.7265490003628656E-2</c:v>
                </c:pt>
                <c:pt idx="225">
                  <c:v>2.5969199923565611E-3</c:v>
                </c:pt>
                <c:pt idx="258">
                  <c:v>-1.3442410003335681E-2</c:v>
                </c:pt>
                <c:pt idx="266">
                  <c:v>-1.7847400005848613E-2</c:v>
                </c:pt>
                <c:pt idx="284">
                  <c:v>-1.5044480009237304E-2</c:v>
                </c:pt>
                <c:pt idx="286">
                  <c:v>-1.1584950007090811E-2</c:v>
                </c:pt>
                <c:pt idx="287">
                  <c:v>-1.3485830000718124E-2</c:v>
                </c:pt>
                <c:pt idx="375">
                  <c:v>-3.2882599989534356E-3</c:v>
                </c:pt>
                <c:pt idx="651">
                  <c:v>6.2887999956728891E-3</c:v>
                </c:pt>
                <c:pt idx="654">
                  <c:v>6.6465699928812683E-3</c:v>
                </c:pt>
                <c:pt idx="662">
                  <c:v>5.4875499336048961E-4</c:v>
                </c:pt>
                <c:pt idx="663">
                  <c:v>1.0747874999651685E-2</c:v>
                </c:pt>
                <c:pt idx="664">
                  <c:v>5.528959991352167E-3</c:v>
                </c:pt>
                <c:pt idx="666">
                  <c:v>7.0280799991451204E-3</c:v>
                </c:pt>
                <c:pt idx="668">
                  <c:v>4.4867299948236905E-3</c:v>
                </c:pt>
                <c:pt idx="669">
                  <c:v>5.4858499934198335E-3</c:v>
                </c:pt>
                <c:pt idx="670">
                  <c:v>5.1669349995790981E-3</c:v>
                </c:pt>
                <c:pt idx="675">
                  <c:v>1.3032950009801425E-3</c:v>
                </c:pt>
                <c:pt idx="679">
                  <c:v>7.1620799935772084E-3</c:v>
                </c:pt>
                <c:pt idx="695">
                  <c:v>7.9429999968851916E-3</c:v>
                </c:pt>
                <c:pt idx="698">
                  <c:v>8.5385999991558492E-3</c:v>
                </c:pt>
                <c:pt idx="706">
                  <c:v>9.1423999983817339E-3</c:v>
                </c:pt>
                <c:pt idx="721">
                  <c:v>6.2590800007455982E-3</c:v>
                </c:pt>
                <c:pt idx="722">
                  <c:v>5.7573199956095777E-3</c:v>
                </c:pt>
                <c:pt idx="723">
                  <c:v>5.6384049967164174E-3</c:v>
                </c:pt>
                <c:pt idx="728">
                  <c:v>6.2746199982939288E-3</c:v>
                </c:pt>
                <c:pt idx="746">
                  <c:v>7.526180001150351E-3</c:v>
                </c:pt>
                <c:pt idx="753">
                  <c:v>5.5273199977818877E-3</c:v>
                </c:pt>
                <c:pt idx="754">
                  <c:v>6.3102999920374714E-3</c:v>
                </c:pt>
                <c:pt idx="755">
                  <c:v>2.5896249935613014E-3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B-429F-92D5-D65FD16443F6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1'!$K$21:$K$1500</c:f>
              <c:numCache>
                <c:formatCode>General</c:formatCode>
                <c:ptCount val="1480"/>
                <c:pt idx="556">
                  <c:v>4.48598999355454E-3</c:v>
                </c:pt>
                <c:pt idx="572">
                  <c:v>7.5839199998881668E-3</c:v>
                </c:pt>
                <c:pt idx="573">
                  <c:v>1.1562510000658222E-2</c:v>
                </c:pt>
                <c:pt idx="578">
                  <c:v>2.4193999997805804E-3</c:v>
                </c:pt>
                <c:pt idx="579">
                  <c:v>1.1419399997976143E-2</c:v>
                </c:pt>
                <c:pt idx="593">
                  <c:v>1.3658679992659017E-2</c:v>
                </c:pt>
                <c:pt idx="594">
                  <c:v>1.4358679996803403E-2</c:v>
                </c:pt>
                <c:pt idx="595">
                  <c:v>1.7058679994079284E-2</c:v>
                </c:pt>
                <c:pt idx="596">
                  <c:v>5.6578000003355555E-3</c:v>
                </c:pt>
                <c:pt idx="597">
                  <c:v>1.3257799997518305E-2</c:v>
                </c:pt>
                <c:pt idx="600">
                  <c:v>1.9173300024704076E-3</c:v>
                </c:pt>
                <c:pt idx="601">
                  <c:v>5.4173300013644621E-3</c:v>
                </c:pt>
                <c:pt idx="602">
                  <c:v>1.7917329998454079E-2</c:v>
                </c:pt>
                <c:pt idx="613">
                  <c:v>1.4566099998774007E-3</c:v>
                </c:pt>
                <c:pt idx="614">
                  <c:v>4.85660999402171E-3</c:v>
                </c:pt>
                <c:pt idx="615">
                  <c:v>9.0566099970601499E-3</c:v>
                </c:pt>
                <c:pt idx="633">
                  <c:v>5.4452699914691038E-3</c:v>
                </c:pt>
                <c:pt idx="650">
                  <c:v>7.4310299969511107E-3</c:v>
                </c:pt>
                <c:pt idx="652">
                  <c:v>6.2492099968949333E-3</c:v>
                </c:pt>
                <c:pt idx="657">
                  <c:v>4.7125399942160584E-3</c:v>
                </c:pt>
                <c:pt idx="658">
                  <c:v>4.5846300999983214E-3</c:v>
                </c:pt>
                <c:pt idx="659">
                  <c:v>5.8090199891012162E-3</c:v>
                </c:pt>
                <c:pt idx="660">
                  <c:v>4.6829200000502169E-3</c:v>
                </c:pt>
                <c:pt idx="661">
                  <c:v>4.7094299952732399E-3</c:v>
                </c:pt>
                <c:pt idx="665">
                  <c:v>5.2807999600190669E-4</c:v>
                </c:pt>
                <c:pt idx="667">
                  <c:v>4.1993400009232573E-3</c:v>
                </c:pt>
                <c:pt idx="674">
                  <c:v>5.1400999946054071E-3</c:v>
                </c:pt>
                <c:pt idx="677">
                  <c:v>6.6468899967730977E-3</c:v>
                </c:pt>
                <c:pt idx="680">
                  <c:v>7.3446599999442697E-3</c:v>
                </c:pt>
                <c:pt idx="685">
                  <c:v>6.1201299904496409E-3</c:v>
                </c:pt>
                <c:pt idx="686">
                  <c:v>6.418369994207751E-3</c:v>
                </c:pt>
                <c:pt idx="687">
                  <c:v>7.4805399926844984E-3</c:v>
                </c:pt>
                <c:pt idx="688">
                  <c:v>7.7166099945316091E-3</c:v>
                </c:pt>
                <c:pt idx="689">
                  <c:v>7.8157299940357916E-3</c:v>
                </c:pt>
                <c:pt idx="691">
                  <c:v>8.4778999953414313E-3</c:v>
                </c:pt>
                <c:pt idx="694">
                  <c:v>7.1212999973795377E-3</c:v>
                </c:pt>
                <c:pt idx="697">
                  <c:v>8.6160199934965931E-3</c:v>
                </c:pt>
                <c:pt idx="701">
                  <c:v>6.9089799944777042E-3</c:v>
                </c:pt>
                <c:pt idx="702">
                  <c:v>7.3802399929263629E-3</c:v>
                </c:pt>
                <c:pt idx="704">
                  <c:v>9.124519994657021E-3</c:v>
                </c:pt>
                <c:pt idx="705">
                  <c:v>8.6567699981969781E-3</c:v>
                </c:pt>
                <c:pt idx="707">
                  <c:v>7.437119995302055E-3</c:v>
                </c:pt>
                <c:pt idx="708">
                  <c:v>4.558964996249415E-3</c:v>
                </c:pt>
                <c:pt idx="710">
                  <c:v>7.578169992484618E-3</c:v>
                </c:pt>
                <c:pt idx="711">
                  <c:v>7.4347899935673922E-3</c:v>
                </c:pt>
                <c:pt idx="712">
                  <c:v>5.9969299982185476E-3</c:v>
                </c:pt>
                <c:pt idx="713">
                  <c:v>6.2564600011683069E-3</c:v>
                </c:pt>
                <c:pt idx="714">
                  <c:v>6.4103300028364174E-3</c:v>
                </c:pt>
                <c:pt idx="715">
                  <c:v>4.9714100023265928E-3</c:v>
                </c:pt>
                <c:pt idx="717">
                  <c:v>6.7500000004656613E-3</c:v>
                </c:pt>
                <c:pt idx="718">
                  <c:v>5.9543899915297516E-3</c:v>
                </c:pt>
                <c:pt idx="719">
                  <c:v>6.0543899962794967E-3</c:v>
                </c:pt>
                <c:pt idx="720">
                  <c:v>5.6734499958110973E-3</c:v>
                </c:pt>
                <c:pt idx="724">
                  <c:v>5.9350899973651394E-3</c:v>
                </c:pt>
                <c:pt idx="725">
                  <c:v>6.3350899945362471E-3</c:v>
                </c:pt>
                <c:pt idx="726">
                  <c:v>6.3350899945362471E-3</c:v>
                </c:pt>
                <c:pt idx="727">
                  <c:v>5.7511599952704273E-3</c:v>
                </c:pt>
                <c:pt idx="729">
                  <c:v>7.3098099965136498E-3</c:v>
                </c:pt>
                <c:pt idx="730">
                  <c:v>6.8892699928255752E-3</c:v>
                </c:pt>
                <c:pt idx="731">
                  <c:v>1.0926129994913936E-2</c:v>
                </c:pt>
                <c:pt idx="732">
                  <c:v>7.9300299985334277E-3</c:v>
                </c:pt>
                <c:pt idx="733">
                  <c:v>8.1300300007569604E-3</c:v>
                </c:pt>
                <c:pt idx="734">
                  <c:v>7.3751899908529595E-3</c:v>
                </c:pt>
                <c:pt idx="736">
                  <c:v>5.6528999994043261E-3</c:v>
                </c:pt>
                <c:pt idx="737">
                  <c:v>7.0458599948324263E-3</c:v>
                </c:pt>
                <c:pt idx="738">
                  <c:v>7.0763499898021109E-3</c:v>
                </c:pt>
                <c:pt idx="739">
                  <c:v>7.5502499967115E-3</c:v>
                </c:pt>
                <c:pt idx="740">
                  <c:v>4.0959899997687899E-3</c:v>
                </c:pt>
                <c:pt idx="741">
                  <c:v>5.5458299902966246E-3</c:v>
                </c:pt>
                <c:pt idx="742">
                  <c:v>5.5458299902966246E-3</c:v>
                </c:pt>
                <c:pt idx="743">
                  <c:v>6.3575599924661219E-3</c:v>
                </c:pt>
                <c:pt idx="744">
                  <c:v>6.8035999938729219E-3</c:v>
                </c:pt>
                <c:pt idx="745">
                  <c:v>6.9035999913467094E-3</c:v>
                </c:pt>
                <c:pt idx="747">
                  <c:v>6.0473499906947836E-3</c:v>
                </c:pt>
                <c:pt idx="748">
                  <c:v>6.4032899972517043E-3</c:v>
                </c:pt>
                <c:pt idx="749">
                  <c:v>5.4214599949773401E-3</c:v>
                </c:pt>
                <c:pt idx="750">
                  <c:v>5.4214599949773401E-3</c:v>
                </c:pt>
                <c:pt idx="751">
                  <c:v>5.6396400032099336E-3</c:v>
                </c:pt>
                <c:pt idx="752">
                  <c:v>6.1830399936297908E-3</c:v>
                </c:pt>
                <c:pt idx="756">
                  <c:v>6.3558399997418746E-3</c:v>
                </c:pt>
                <c:pt idx="757">
                  <c:v>6.557799999427516E-3</c:v>
                </c:pt>
                <c:pt idx="758">
                  <c:v>6.557799999427516E-3</c:v>
                </c:pt>
                <c:pt idx="759">
                  <c:v>6.7613099963637069E-3</c:v>
                </c:pt>
                <c:pt idx="760">
                  <c:v>6.3064700007089414E-3</c:v>
                </c:pt>
                <c:pt idx="761">
                  <c:v>6.5384299887227826E-3</c:v>
                </c:pt>
                <c:pt idx="762">
                  <c:v>1.2979924998944625E-2</c:v>
                </c:pt>
                <c:pt idx="763">
                  <c:v>6.6005899934680201E-3</c:v>
                </c:pt>
                <c:pt idx="764">
                  <c:v>6.2639299940201454E-3</c:v>
                </c:pt>
                <c:pt idx="765">
                  <c:v>6.7504399921745062E-3</c:v>
                </c:pt>
                <c:pt idx="766">
                  <c:v>7.6947199922869913E-3</c:v>
                </c:pt>
                <c:pt idx="767">
                  <c:v>6.5568900026846677E-3</c:v>
                </c:pt>
                <c:pt idx="768">
                  <c:v>6.5427999943494797E-3</c:v>
                </c:pt>
                <c:pt idx="769">
                  <c:v>5.3158199953031726E-3</c:v>
                </c:pt>
                <c:pt idx="770">
                  <c:v>6.2724000017624348E-3</c:v>
                </c:pt>
                <c:pt idx="771">
                  <c:v>7.5184399975114502E-3</c:v>
                </c:pt>
                <c:pt idx="772">
                  <c:v>7.2366199892712757E-3</c:v>
                </c:pt>
                <c:pt idx="773">
                  <c:v>7.9691699938848615E-3</c:v>
                </c:pt>
                <c:pt idx="774">
                  <c:v>6.7330899983062409E-3</c:v>
                </c:pt>
                <c:pt idx="775">
                  <c:v>6.8732599975191988E-3</c:v>
                </c:pt>
                <c:pt idx="776">
                  <c:v>7.145689996832516E-3</c:v>
                </c:pt>
                <c:pt idx="777">
                  <c:v>4.8509599946555682E-3</c:v>
                </c:pt>
                <c:pt idx="778">
                  <c:v>6.8131299995002337E-3</c:v>
                </c:pt>
                <c:pt idx="779">
                  <c:v>5.7500799957779236E-3</c:v>
                </c:pt>
                <c:pt idx="780">
                  <c:v>5.689960002200678E-3</c:v>
                </c:pt>
                <c:pt idx="781">
                  <c:v>7.1899600006872788E-3</c:v>
                </c:pt>
                <c:pt idx="782">
                  <c:v>6.3729499961482361E-3</c:v>
                </c:pt>
                <c:pt idx="783">
                  <c:v>5.3720699943369254E-3</c:v>
                </c:pt>
                <c:pt idx="784">
                  <c:v>5.3063800005475059E-3</c:v>
                </c:pt>
                <c:pt idx="785">
                  <c:v>5.2462599924183451E-3</c:v>
                </c:pt>
                <c:pt idx="786">
                  <c:v>5.2705900016007945E-3</c:v>
                </c:pt>
                <c:pt idx="787">
                  <c:v>4.1742550019989721E-3</c:v>
                </c:pt>
                <c:pt idx="788">
                  <c:v>4.1113499901257455E-3</c:v>
                </c:pt>
                <c:pt idx="789">
                  <c:v>4.1465399990556762E-3</c:v>
                </c:pt>
                <c:pt idx="790">
                  <c:v>4.888179995759856E-3</c:v>
                </c:pt>
                <c:pt idx="791">
                  <c:v>5.0685898386291228E-3</c:v>
                </c:pt>
                <c:pt idx="792">
                  <c:v>5.0468199915485457E-3</c:v>
                </c:pt>
                <c:pt idx="793">
                  <c:v>5.4089899931568652E-3</c:v>
                </c:pt>
                <c:pt idx="794">
                  <c:v>5.063529999461025E-3</c:v>
                </c:pt>
                <c:pt idx="795">
                  <c:v>4.6837499976390973E-3</c:v>
                </c:pt>
                <c:pt idx="796">
                  <c:v>5.1080899938824587E-3</c:v>
                </c:pt>
                <c:pt idx="797">
                  <c:v>4.6209899956011213E-3</c:v>
                </c:pt>
                <c:pt idx="798">
                  <c:v>5.6883099969127215E-3</c:v>
                </c:pt>
                <c:pt idx="799">
                  <c:v>5.0004499935312197E-3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B-429F-92D5-D65FD16443F6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B-429F-92D5-D65FD16443F6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B-429F-92D5-D65FD16443F6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B-429F-92D5-D65FD16443F6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1'!$O$21:$O$973</c:f>
              <c:numCache>
                <c:formatCode>General</c:formatCode>
                <c:ptCount val="953"/>
                <c:pt idx="656">
                  <c:v>8.1049339337095801E-3</c:v>
                </c:pt>
                <c:pt idx="657">
                  <c:v>8.0776233370105036E-3</c:v>
                </c:pt>
                <c:pt idx="658">
                  <c:v>8.0739327158349528E-3</c:v>
                </c:pt>
                <c:pt idx="659">
                  <c:v>8.0697500118359963E-3</c:v>
                </c:pt>
                <c:pt idx="660">
                  <c:v>8.0672895977189629E-3</c:v>
                </c:pt>
                <c:pt idx="661">
                  <c:v>8.0650752250136307E-3</c:v>
                </c:pt>
                <c:pt idx="662">
                  <c:v>8.0607695003088228E-3</c:v>
                </c:pt>
                <c:pt idx="663">
                  <c:v>8.0588011690151951E-3</c:v>
                </c:pt>
                <c:pt idx="664">
                  <c:v>8.0584321068976408E-3</c:v>
                </c:pt>
                <c:pt idx="665">
                  <c:v>8.0564637756040131E-3</c:v>
                </c:pt>
                <c:pt idx="666">
                  <c:v>8.0564637756040131E-3</c:v>
                </c:pt>
                <c:pt idx="667">
                  <c:v>8.0480983676060984E-3</c:v>
                </c:pt>
                <c:pt idx="668">
                  <c:v>8.0478523261943956E-3</c:v>
                </c:pt>
                <c:pt idx="669">
                  <c:v>8.0458839949007679E-3</c:v>
                </c:pt>
                <c:pt idx="670">
                  <c:v>8.0455149327832119E-3</c:v>
                </c:pt>
                <c:pt idx="671">
                  <c:v>8.0426854565486244E-3</c:v>
                </c:pt>
                <c:pt idx="672">
                  <c:v>8.0343200485507096E-3</c:v>
                </c:pt>
                <c:pt idx="673">
                  <c:v>8.0340740071390068E-3</c:v>
                </c:pt>
                <c:pt idx="674">
                  <c:v>8.0274308890230135E-3</c:v>
                </c:pt>
                <c:pt idx="675">
                  <c:v>8.0150057977319937E-3</c:v>
                </c:pt>
                <c:pt idx="676">
                  <c:v>7.9238474546958915E-3</c:v>
                </c:pt>
                <c:pt idx="677">
                  <c:v>7.9140057982277565E-3</c:v>
                </c:pt>
                <c:pt idx="678">
                  <c:v>7.9100691356405028E-3</c:v>
                </c:pt>
                <c:pt idx="679">
                  <c:v>7.9088389285819852E-3</c:v>
                </c:pt>
                <c:pt idx="680">
                  <c:v>7.9034260175245112E-3</c:v>
                </c:pt>
                <c:pt idx="681">
                  <c:v>7.8830045803531309E-3</c:v>
                </c:pt>
                <c:pt idx="682">
                  <c:v>7.8699643855328523E-3</c:v>
                </c:pt>
                <c:pt idx="683">
                  <c:v>7.8657816815338941E-3</c:v>
                </c:pt>
                <c:pt idx="684">
                  <c:v>7.7872944712005163E-3</c:v>
                </c:pt>
                <c:pt idx="685">
                  <c:v>7.7870484297888117E-3</c:v>
                </c:pt>
                <c:pt idx="686">
                  <c:v>7.783111767201558E-3</c:v>
                </c:pt>
                <c:pt idx="687">
                  <c:v>7.7823736429664479E-3</c:v>
                </c:pt>
                <c:pt idx="688">
                  <c:v>7.7791751046143044E-3</c:v>
                </c:pt>
                <c:pt idx="689">
                  <c:v>7.7772067733206766E-3</c:v>
                </c:pt>
                <c:pt idx="690">
                  <c:v>7.7769607319089738E-3</c:v>
                </c:pt>
                <c:pt idx="691">
                  <c:v>7.7764686490855665E-3</c:v>
                </c:pt>
                <c:pt idx="692">
                  <c:v>7.7725319864983128E-3</c:v>
                </c:pt>
                <c:pt idx="693">
                  <c:v>7.7671190754408388E-3</c:v>
                </c:pt>
                <c:pt idx="694">
                  <c:v>7.7617061643833647E-3</c:v>
                </c:pt>
                <c:pt idx="695">
                  <c:v>7.754324922032263E-3</c:v>
                </c:pt>
                <c:pt idx="696">
                  <c:v>7.7518645079152296E-3</c:v>
                </c:pt>
                <c:pt idx="697">
                  <c:v>7.7498961766216019E-3</c:v>
                </c:pt>
                <c:pt idx="698">
                  <c:v>7.7444832655641279E-3</c:v>
                </c:pt>
                <c:pt idx="699">
                  <c:v>7.7405466029768734E-3</c:v>
                </c:pt>
                <c:pt idx="700">
                  <c:v>7.7341495262725855E-3</c:v>
                </c:pt>
                <c:pt idx="701">
                  <c:v>7.7341495262725855E-3</c:v>
                </c:pt>
                <c:pt idx="702">
                  <c:v>7.7257841182746707E-3</c:v>
                </c:pt>
                <c:pt idx="703">
                  <c:v>7.7252920354512634E-3</c:v>
                </c:pt>
                <c:pt idx="704">
                  <c:v>7.712989964866095E-3</c:v>
                </c:pt>
                <c:pt idx="705">
                  <c:v>7.6453285766476652E-3</c:v>
                </c:pt>
                <c:pt idx="706">
                  <c:v>7.6411458726487087E-3</c:v>
                </c:pt>
                <c:pt idx="707">
                  <c:v>7.6293358848869459E-3</c:v>
                </c:pt>
                <c:pt idx="708">
                  <c:v>7.6082993441863069E-3</c:v>
                </c:pt>
                <c:pt idx="709">
                  <c:v>7.5877548863090751E-3</c:v>
                </c:pt>
                <c:pt idx="710">
                  <c:v>7.5813578096047864E-3</c:v>
                </c:pt>
                <c:pt idx="711">
                  <c:v>7.5178791253853149E-3</c:v>
                </c:pt>
                <c:pt idx="712">
                  <c:v>7.511482048681027E-3</c:v>
                </c:pt>
                <c:pt idx="713">
                  <c:v>7.5048389305650354E-3</c:v>
                </c:pt>
                <c:pt idx="714">
                  <c:v>7.4967195639788244E-3</c:v>
                </c:pt>
                <c:pt idx="715">
                  <c:v>7.4544004411658434E-3</c:v>
                </c:pt>
                <c:pt idx="716">
                  <c:v>7.441360246345563E-3</c:v>
                </c:pt>
                <c:pt idx="717">
                  <c:v>7.4344710868178687E-3</c:v>
                </c:pt>
                <c:pt idx="718">
                  <c:v>7.3604126218951519E-3</c:v>
                </c:pt>
                <c:pt idx="719">
                  <c:v>7.3604126218951519E-3</c:v>
                </c:pt>
                <c:pt idx="720">
                  <c:v>7.3471263856631688E-3</c:v>
                </c:pt>
                <c:pt idx="721">
                  <c:v>7.3429436816642123E-3</c:v>
                </c:pt>
                <c:pt idx="722">
                  <c:v>7.3390070190769577E-3</c:v>
                </c:pt>
                <c:pt idx="723">
                  <c:v>7.3386379569594026E-3</c:v>
                </c:pt>
                <c:pt idx="724">
                  <c:v>7.3284272383737116E-3</c:v>
                </c:pt>
                <c:pt idx="725">
                  <c:v>7.3284272383737116E-3</c:v>
                </c:pt>
                <c:pt idx="726">
                  <c:v>7.3284272383737116E-3</c:v>
                </c:pt>
                <c:pt idx="727">
                  <c:v>7.3252287000215681E-3</c:v>
                </c:pt>
                <c:pt idx="728">
                  <c:v>7.3217841202577209E-3</c:v>
                </c:pt>
                <c:pt idx="729">
                  <c:v>7.3166172506119505E-3</c:v>
                </c:pt>
                <c:pt idx="730">
                  <c:v>7.2147561061667509E-3</c:v>
                </c:pt>
                <c:pt idx="731">
                  <c:v>7.1965490417007002E-3</c:v>
                </c:pt>
                <c:pt idx="732">
                  <c:v>7.1940886275836669E-3</c:v>
                </c:pt>
                <c:pt idx="733">
                  <c:v>7.1940886275836669E-3</c:v>
                </c:pt>
                <c:pt idx="734">
                  <c:v>7.1832628054687179E-3</c:v>
                </c:pt>
                <c:pt idx="735">
                  <c:v>7.1816635362926462E-3</c:v>
                </c:pt>
                <c:pt idx="736">
                  <c:v>7.1613651198271172E-3</c:v>
                </c:pt>
                <c:pt idx="737">
                  <c:v>7.1456184694781008E-3</c:v>
                </c:pt>
                <c:pt idx="738">
                  <c:v>7.0740204186724174E-3</c:v>
                </c:pt>
                <c:pt idx="739">
                  <c:v>7.071560004555384E-3</c:v>
                </c:pt>
                <c:pt idx="740">
                  <c:v>7.0061129890422848E-3</c:v>
                </c:pt>
                <c:pt idx="741">
                  <c:v>6.8939181053055435E-3</c:v>
                </c:pt>
                <c:pt idx="742">
                  <c:v>6.8939181053055435E-3</c:v>
                </c:pt>
                <c:pt idx="743">
                  <c:v>6.8921958154236195E-3</c:v>
                </c:pt>
                <c:pt idx="744">
                  <c:v>6.8833383246022983E-3</c:v>
                </c:pt>
                <c:pt idx="745">
                  <c:v>6.8833383246022983E-3</c:v>
                </c:pt>
                <c:pt idx="746">
                  <c:v>6.8779254135448234E-3</c:v>
                </c:pt>
                <c:pt idx="747">
                  <c:v>6.8525831481393755E-3</c:v>
                </c:pt>
                <c:pt idx="748">
                  <c:v>6.7428486785196685E-3</c:v>
                </c:pt>
                <c:pt idx="749">
                  <c:v>6.6436939896032058E-3</c:v>
                </c:pt>
                <c:pt idx="750">
                  <c:v>6.6436939896032058E-3</c:v>
                </c:pt>
                <c:pt idx="751">
                  <c:v>6.6284394220775967E-3</c:v>
                </c:pt>
                <c:pt idx="752">
                  <c:v>6.6136769373753932E-3</c:v>
                </c:pt>
                <c:pt idx="753">
                  <c:v>6.6008827839668183E-3</c:v>
                </c:pt>
                <c:pt idx="754">
                  <c:v>6.5068949646961268E-3</c:v>
                </c:pt>
                <c:pt idx="755">
                  <c:v>6.5025892399913172E-3</c:v>
                </c:pt>
                <c:pt idx="756">
                  <c:v>6.4857354032896363E-3</c:v>
                </c:pt>
                <c:pt idx="757">
                  <c:v>6.4453846117702822E-3</c:v>
                </c:pt>
                <c:pt idx="758">
                  <c:v>6.4453846117702822E-3</c:v>
                </c:pt>
                <c:pt idx="759">
                  <c:v>6.3693578155539377E-3</c:v>
                </c:pt>
                <c:pt idx="760">
                  <c:v>6.3585319934389888E-3</c:v>
                </c:pt>
                <c:pt idx="761">
                  <c:v>6.3181812019196346E-3</c:v>
                </c:pt>
                <c:pt idx="762">
                  <c:v>6.3131373529797148E-3</c:v>
                </c:pt>
                <c:pt idx="763">
                  <c:v>6.2335429562936718E-3</c:v>
                </c:pt>
                <c:pt idx="764">
                  <c:v>6.2074625666531137E-3</c:v>
                </c:pt>
                <c:pt idx="765">
                  <c:v>6.2052481939477832E-3</c:v>
                </c:pt>
                <c:pt idx="766">
                  <c:v>6.1924540405392074E-3</c:v>
                </c:pt>
                <c:pt idx="767">
                  <c:v>6.1917159163040972E-3</c:v>
                </c:pt>
                <c:pt idx="768">
                  <c:v>6.0763224942152116E-3</c:v>
                </c:pt>
                <c:pt idx="769">
                  <c:v>6.0718937488045514E-3</c:v>
                </c:pt>
                <c:pt idx="770">
                  <c:v>5.9188559907250487E-3</c:v>
                </c:pt>
                <c:pt idx="771">
                  <c:v>5.9099984999037274E-3</c:v>
                </c:pt>
                <c:pt idx="772">
                  <c:v>5.8947439323781175E-3</c:v>
                </c:pt>
                <c:pt idx="773">
                  <c:v>5.8836720688514657E-3</c:v>
                </c:pt>
                <c:pt idx="774">
                  <c:v>5.8029704858127565E-3</c:v>
                </c:pt>
                <c:pt idx="775">
                  <c:v>5.753024079236971E-3</c:v>
                </c:pt>
                <c:pt idx="776">
                  <c:v>5.7193164058336075E-3</c:v>
                </c:pt>
                <c:pt idx="777">
                  <c:v>5.6472262722045176E-3</c:v>
                </c:pt>
                <c:pt idx="778">
                  <c:v>5.6464881479694074E-3</c:v>
                </c:pt>
                <c:pt idx="779">
                  <c:v>5.6452579409108907E-3</c:v>
                </c:pt>
                <c:pt idx="780">
                  <c:v>5.622622131034179E-3</c:v>
                </c:pt>
                <c:pt idx="781">
                  <c:v>5.622622131034179E-3</c:v>
                </c:pt>
                <c:pt idx="782">
                  <c:v>5.6125344331543411E-3</c:v>
                </c:pt>
                <c:pt idx="783">
                  <c:v>5.6105661018607134E-3</c:v>
                </c:pt>
                <c:pt idx="784">
                  <c:v>5.6034309009213154E-3</c:v>
                </c:pt>
                <c:pt idx="785">
                  <c:v>5.5807950910446045E-3</c:v>
                </c:pt>
                <c:pt idx="786">
                  <c:v>5.4954187211835323E-3</c:v>
                </c:pt>
                <c:pt idx="787">
                  <c:v>5.4896367480085024E-3</c:v>
                </c:pt>
                <c:pt idx="788">
                  <c:v>5.4747512426004483E-3</c:v>
                </c:pt>
                <c:pt idx="789">
                  <c:v>5.4695843729546771E-3</c:v>
                </c:pt>
                <c:pt idx="790">
                  <c:v>5.4508852256652199E-3</c:v>
                </c:pt>
                <c:pt idx="791">
                  <c:v>5.4462104388428561E-3</c:v>
                </c:pt>
                <c:pt idx="792">
                  <c:v>5.3583736548647497E-3</c:v>
                </c:pt>
                <c:pt idx="793">
                  <c:v>5.3576355306296395E-3</c:v>
                </c:pt>
                <c:pt idx="794">
                  <c:v>5.3118718280528105E-3</c:v>
                </c:pt>
                <c:pt idx="795">
                  <c:v>5.1893432050245276E-3</c:v>
                </c:pt>
                <c:pt idx="796">
                  <c:v>5.1878669565543073E-3</c:v>
                </c:pt>
                <c:pt idx="797">
                  <c:v>5.1608024012669354E-3</c:v>
                </c:pt>
                <c:pt idx="798">
                  <c:v>5.0653383335260236E-3</c:v>
                </c:pt>
                <c:pt idx="799">
                  <c:v>5.0589412568217357E-3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FB-429F-92D5-D65FD16443F6}"/>
            </c:ext>
          </c:extLst>
        </c:ser>
        <c:ser>
          <c:idx val="7"/>
          <c:order val="7"/>
          <c:tx>
            <c:strRef>
              <c:f>'Active 1'!$X$1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1'!$W$2:$W$17</c:f>
              <c:numCache>
                <c:formatCode>General</c:formatCode>
                <c:ptCount val="16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</c:numCache>
            </c:numRef>
          </c:xVal>
          <c:yVal>
            <c:numRef>
              <c:f>'Active 1'!$X$2:$X$17</c:f>
              <c:numCache>
                <c:formatCode>0.00E+00</c:formatCode>
                <c:ptCount val="16"/>
                <c:pt idx="0">
                  <c:v>-0.19545478314817311</c:v>
                </c:pt>
                <c:pt idx="1">
                  <c:v>-0.15219228648234095</c:v>
                </c:pt>
                <c:pt idx="2">
                  <c:v>-0.11429496300742988</c:v>
                </c:pt>
                <c:pt idx="3">
                  <c:v>-8.1762812723439937E-2</c:v>
                </c:pt>
                <c:pt idx="4">
                  <c:v>-5.4595835630371098E-2</c:v>
                </c:pt>
                <c:pt idx="5">
                  <c:v>-3.2794031728223379E-2</c:v>
                </c:pt>
                <c:pt idx="6">
                  <c:v>-1.6357401016996776E-2</c:v>
                </c:pt>
                <c:pt idx="7">
                  <c:v>-5.2859434966912831E-3</c:v>
                </c:pt>
                <c:pt idx="8">
                  <c:v>4.2034083269309672E-4</c:v>
                </c:pt>
                <c:pt idx="9">
                  <c:v>7.6145197115636432E-4</c:v>
                </c:pt>
                <c:pt idx="10">
                  <c:v>-4.262610081301482E-3</c:v>
                </c:pt>
                <c:pt idx="11">
                  <c:v>-1.4651845324680442E-2</c:v>
                </c:pt>
                <c:pt idx="12">
                  <c:v>-3.0406253758980515E-2</c:v>
                </c:pt>
                <c:pt idx="13">
                  <c:v>-5.1525835384201704E-2</c:v>
                </c:pt>
                <c:pt idx="14">
                  <c:v>-7.8010590200343996E-2</c:v>
                </c:pt>
                <c:pt idx="15">
                  <c:v>-0.10986051820740741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FB-429F-92D5-D65FD16443F6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1'!$F$21:$F$973</c:f>
              <c:numCache>
                <c:formatCode>General</c:formatCode>
                <c:ptCount val="953"/>
                <c:pt idx="0">
                  <c:v>-47692.5</c:v>
                </c:pt>
                <c:pt idx="1">
                  <c:v>-47224.5</c:v>
                </c:pt>
                <c:pt idx="2">
                  <c:v>-43839.5</c:v>
                </c:pt>
                <c:pt idx="3">
                  <c:v>-43826.5</c:v>
                </c:pt>
                <c:pt idx="4">
                  <c:v>-43823.5</c:v>
                </c:pt>
                <c:pt idx="5">
                  <c:v>-43820.5</c:v>
                </c:pt>
                <c:pt idx="6">
                  <c:v>-43818.5</c:v>
                </c:pt>
                <c:pt idx="7">
                  <c:v>-43812.5</c:v>
                </c:pt>
                <c:pt idx="8">
                  <c:v>-43807.5</c:v>
                </c:pt>
                <c:pt idx="9">
                  <c:v>-43804.5</c:v>
                </c:pt>
                <c:pt idx="10">
                  <c:v>-43780.5</c:v>
                </c:pt>
                <c:pt idx="11">
                  <c:v>-43777.5</c:v>
                </c:pt>
                <c:pt idx="12">
                  <c:v>-43750.5</c:v>
                </c:pt>
                <c:pt idx="13">
                  <c:v>-41001.5</c:v>
                </c:pt>
                <c:pt idx="14">
                  <c:v>-40188.5</c:v>
                </c:pt>
                <c:pt idx="15">
                  <c:v>-38777.5</c:v>
                </c:pt>
                <c:pt idx="16">
                  <c:v>-38661.5</c:v>
                </c:pt>
                <c:pt idx="17">
                  <c:v>-38591</c:v>
                </c:pt>
                <c:pt idx="18">
                  <c:v>-38572</c:v>
                </c:pt>
                <c:pt idx="19">
                  <c:v>-38050.5</c:v>
                </c:pt>
                <c:pt idx="20">
                  <c:v>-38047.5</c:v>
                </c:pt>
                <c:pt idx="21">
                  <c:v>-38026</c:v>
                </c:pt>
                <c:pt idx="22">
                  <c:v>-37999</c:v>
                </c:pt>
                <c:pt idx="23">
                  <c:v>-37996.5</c:v>
                </c:pt>
                <c:pt idx="24">
                  <c:v>-37969</c:v>
                </c:pt>
                <c:pt idx="25">
                  <c:v>-37961</c:v>
                </c:pt>
                <c:pt idx="26">
                  <c:v>-37622</c:v>
                </c:pt>
                <c:pt idx="27">
                  <c:v>-37614</c:v>
                </c:pt>
                <c:pt idx="28">
                  <c:v>-37611</c:v>
                </c:pt>
                <c:pt idx="29">
                  <c:v>-37595</c:v>
                </c:pt>
                <c:pt idx="30">
                  <c:v>-37592</c:v>
                </c:pt>
                <c:pt idx="31">
                  <c:v>-37584</c:v>
                </c:pt>
                <c:pt idx="32">
                  <c:v>-37568</c:v>
                </c:pt>
                <c:pt idx="33">
                  <c:v>-37487</c:v>
                </c:pt>
                <c:pt idx="34">
                  <c:v>-37482</c:v>
                </c:pt>
                <c:pt idx="35">
                  <c:v>-37452</c:v>
                </c:pt>
                <c:pt idx="36">
                  <c:v>-37444</c:v>
                </c:pt>
                <c:pt idx="37">
                  <c:v>-37433</c:v>
                </c:pt>
                <c:pt idx="38">
                  <c:v>-37420</c:v>
                </c:pt>
                <c:pt idx="39">
                  <c:v>-37417</c:v>
                </c:pt>
                <c:pt idx="40">
                  <c:v>-32221</c:v>
                </c:pt>
                <c:pt idx="41">
                  <c:v>-30602</c:v>
                </c:pt>
                <c:pt idx="42">
                  <c:v>-27115</c:v>
                </c:pt>
                <c:pt idx="43">
                  <c:v>-27107</c:v>
                </c:pt>
                <c:pt idx="44">
                  <c:v>-27096</c:v>
                </c:pt>
                <c:pt idx="45">
                  <c:v>-25941</c:v>
                </c:pt>
                <c:pt idx="46">
                  <c:v>-25728</c:v>
                </c:pt>
                <c:pt idx="47">
                  <c:v>-25712</c:v>
                </c:pt>
                <c:pt idx="48">
                  <c:v>-25408</c:v>
                </c:pt>
                <c:pt idx="49">
                  <c:v>-22898</c:v>
                </c:pt>
                <c:pt idx="50">
                  <c:v>-22887</c:v>
                </c:pt>
                <c:pt idx="51">
                  <c:v>-21342</c:v>
                </c:pt>
                <c:pt idx="52">
                  <c:v>-21334</c:v>
                </c:pt>
                <c:pt idx="53">
                  <c:v>-21307</c:v>
                </c:pt>
                <c:pt idx="54">
                  <c:v>-21299</c:v>
                </c:pt>
                <c:pt idx="55">
                  <c:v>-21151</c:v>
                </c:pt>
                <c:pt idx="56">
                  <c:v>-21067</c:v>
                </c:pt>
                <c:pt idx="57">
                  <c:v>-19266</c:v>
                </c:pt>
                <c:pt idx="58">
                  <c:v>-18986</c:v>
                </c:pt>
                <c:pt idx="59">
                  <c:v>-18792</c:v>
                </c:pt>
                <c:pt idx="60">
                  <c:v>-18477</c:v>
                </c:pt>
                <c:pt idx="61">
                  <c:v>-18407</c:v>
                </c:pt>
                <c:pt idx="62">
                  <c:v>-18197</c:v>
                </c:pt>
                <c:pt idx="63">
                  <c:v>-17820</c:v>
                </c:pt>
                <c:pt idx="64">
                  <c:v>-16931</c:v>
                </c:pt>
                <c:pt idx="65">
                  <c:v>-16735</c:v>
                </c:pt>
                <c:pt idx="66">
                  <c:v>-15978</c:v>
                </c:pt>
                <c:pt idx="67">
                  <c:v>-15922</c:v>
                </c:pt>
                <c:pt idx="68">
                  <c:v>-15526</c:v>
                </c:pt>
                <c:pt idx="69">
                  <c:v>-15456</c:v>
                </c:pt>
                <c:pt idx="70">
                  <c:v>-15445</c:v>
                </c:pt>
                <c:pt idx="71">
                  <c:v>-15405</c:v>
                </c:pt>
                <c:pt idx="72">
                  <c:v>-15332</c:v>
                </c:pt>
                <c:pt idx="73">
                  <c:v>-15316</c:v>
                </c:pt>
                <c:pt idx="74">
                  <c:v>-14912</c:v>
                </c:pt>
                <c:pt idx="75">
                  <c:v>-14707</c:v>
                </c:pt>
                <c:pt idx="76">
                  <c:v>-14425</c:v>
                </c:pt>
                <c:pt idx="77">
                  <c:v>-14131</c:v>
                </c:pt>
                <c:pt idx="78">
                  <c:v>-14120</c:v>
                </c:pt>
                <c:pt idx="79">
                  <c:v>-14093</c:v>
                </c:pt>
                <c:pt idx="80">
                  <c:v>-13041</c:v>
                </c:pt>
                <c:pt idx="81">
                  <c:v>-12992</c:v>
                </c:pt>
                <c:pt idx="82">
                  <c:v>-12968</c:v>
                </c:pt>
                <c:pt idx="83">
                  <c:v>-12938</c:v>
                </c:pt>
                <c:pt idx="84">
                  <c:v>-12405</c:v>
                </c:pt>
                <c:pt idx="85">
                  <c:v>-12324</c:v>
                </c:pt>
                <c:pt idx="86">
                  <c:v>-11923</c:v>
                </c:pt>
                <c:pt idx="87">
                  <c:v>-11918</c:v>
                </c:pt>
                <c:pt idx="88">
                  <c:v>-11888</c:v>
                </c:pt>
                <c:pt idx="89">
                  <c:v>-11864</c:v>
                </c:pt>
                <c:pt idx="90">
                  <c:v>-11856</c:v>
                </c:pt>
                <c:pt idx="91">
                  <c:v>-11837</c:v>
                </c:pt>
                <c:pt idx="92">
                  <c:v>-11398</c:v>
                </c:pt>
                <c:pt idx="93">
                  <c:v>-11266</c:v>
                </c:pt>
                <c:pt idx="94">
                  <c:v>-11193</c:v>
                </c:pt>
                <c:pt idx="95">
                  <c:v>-10806</c:v>
                </c:pt>
                <c:pt idx="96">
                  <c:v>-10803</c:v>
                </c:pt>
                <c:pt idx="97">
                  <c:v>-10803</c:v>
                </c:pt>
                <c:pt idx="98">
                  <c:v>-10741</c:v>
                </c:pt>
                <c:pt idx="99">
                  <c:v>-10733</c:v>
                </c:pt>
                <c:pt idx="100">
                  <c:v>-10714</c:v>
                </c:pt>
                <c:pt idx="101">
                  <c:v>-10706</c:v>
                </c:pt>
                <c:pt idx="102">
                  <c:v>-10695</c:v>
                </c:pt>
                <c:pt idx="103">
                  <c:v>-10251</c:v>
                </c:pt>
                <c:pt idx="104">
                  <c:v>-9672</c:v>
                </c:pt>
                <c:pt idx="105">
                  <c:v>-9594</c:v>
                </c:pt>
                <c:pt idx="106">
                  <c:v>-9583</c:v>
                </c:pt>
                <c:pt idx="107">
                  <c:v>-9578</c:v>
                </c:pt>
                <c:pt idx="108">
                  <c:v>-9578</c:v>
                </c:pt>
                <c:pt idx="109">
                  <c:v>-9575</c:v>
                </c:pt>
                <c:pt idx="110">
                  <c:v>-9575</c:v>
                </c:pt>
                <c:pt idx="111">
                  <c:v>-9565</c:v>
                </c:pt>
                <c:pt idx="112">
                  <c:v>-9564</c:v>
                </c:pt>
                <c:pt idx="113">
                  <c:v>-9564</c:v>
                </c:pt>
                <c:pt idx="114">
                  <c:v>-9524</c:v>
                </c:pt>
                <c:pt idx="115">
                  <c:v>-9524</c:v>
                </c:pt>
                <c:pt idx="116">
                  <c:v>-9497</c:v>
                </c:pt>
                <c:pt idx="117">
                  <c:v>-9494</c:v>
                </c:pt>
                <c:pt idx="118">
                  <c:v>-9494</c:v>
                </c:pt>
                <c:pt idx="119">
                  <c:v>-9489</c:v>
                </c:pt>
                <c:pt idx="120">
                  <c:v>-9486</c:v>
                </c:pt>
                <c:pt idx="121">
                  <c:v>-9459</c:v>
                </c:pt>
                <c:pt idx="122">
                  <c:v>-9397</c:v>
                </c:pt>
                <c:pt idx="123">
                  <c:v>-9088</c:v>
                </c:pt>
                <c:pt idx="124">
                  <c:v>-9085</c:v>
                </c:pt>
                <c:pt idx="125">
                  <c:v>-9080</c:v>
                </c:pt>
                <c:pt idx="126">
                  <c:v>-9026</c:v>
                </c:pt>
                <c:pt idx="127">
                  <c:v>-8988</c:v>
                </c:pt>
                <c:pt idx="128">
                  <c:v>-8977</c:v>
                </c:pt>
                <c:pt idx="129">
                  <c:v>-8977</c:v>
                </c:pt>
                <c:pt idx="130">
                  <c:v>-8940</c:v>
                </c:pt>
                <c:pt idx="131">
                  <c:v>-8485</c:v>
                </c:pt>
                <c:pt idx="132">
                  <c:v>-8485</c:v>
                </c:pt>
                <c:pt idx="133">
                  <c:v>-8482</c:v>
                </c:pt>
                <c:pt idx="134">
                  <c:v>-8479</c:v>
                </c:pt>
                <c:pt idx="135">
                  <c:v>-8475</c:v>
                </c:pt>
                <c:pt idx="136">
                  <c:v>-8472.5</c:v>
                </c:pt>
                <c:pt idx="137">
                  <c:v>-8471</c:v>
                </c:pt>
                <c:pt idx="138">
                  <c:v>-8471</c:v>
                </c:pt>
                <c:pt idx="139">
                  <c:v>-8471</c:v>
                </c:pt>
                <c:pt idx="140">
                  <c:v>-8464</c:v>
                </c:pt>
                <c:pt idx="141">
                  <c:v>-8463</c:v>
                </c:pt>
                <c:pt idx="142">
                  <c:v>-8463</c:v>
                </c:pt>
                <c:pt idx="143">
                  <c:v>-8459.5</c:v>
                </c:pt>
                <c:pt idx="144">
                  <c:v>-8429</c:v>
                </c:pt>
                <c:pt idx="145">
                  <c:v>-8426</c:v>
                </c:pt>
                <c:pt idx="146">
                  <c:v>-8418.5</c:v>
                </c:pt>
                <c:pt idx="147">
                  <c:v>-8418.5</c:v>
                </c:pt>
                <c:pt idx="148">
                  <c:v>-8417</c:v>
                </c:pt>
                <c:pt idx="149">
                  <c:v>-8410.5</c:v>
                </c:pt>
                <c:pt idx="150">
                  <c:v>-8391</c:v>
                </c:pt>
                <c:pt idx="151">
                  <c:v>-8337</c:v>
                </c:pt>
                <c:pt idx="152">
                  <c:v>-8329</c:v>
                </c:pt>
                <c:pt idx="153">
                  <c:v>-8294</c:v>
                </c:pt>
                <c:pt idx="154">
                  <c:v>-7982</c:v>
                </c:pt>
                <c:pt idx="155">
                  <c:v>-7909</c:v>
                </c:pt>
                <c:pt idx="156">
                  <c:v>-7894</c:v>
                </c:pt>
                <c:pt idx="157">
                  <c:v>-7893</c:v>
                </c:pt>
                <c:pt idx="158">
                  <c:v>-7858</c:v>
                </c:pt>
                <c:pt idx="159">
                  <c:v>-7771</c:v>
                </c:pt>
                <c:pt idx="160">
                  <c:v>-7733</c:v>
                </c:pt>
                <c:pt idx="161">
                  <c:v>-7723</c:v>
                </c:pt>
                <c:pt idx="162">
                  <c:v>-7699</c:v>
                </c:pt>
                <c:pt idx="163">
                  <c:v>-7376</c:v>
                </c:pt>
                <c:pt idx="164">
                  <c:v>-7349</c:v>
                </c:pt>
                <c:pt idx="165">
                  <c:v>-7313</c:v>
                </c:pt>
                <c:pt idx="166">
                  <c:v>-7300</c:v>
                </c:pt>
                <c:pt idx="167">
                  <c:v>-7300</c:v>
                </c:pt>
                <c:pt idx="168">
                  <c:v>-7270</c:v>
                </c:pt>
                <c:pt idx="169">
                  <c:v>-7246</c:v>
                </c:pt>
                <c:pt idx="170">
                  <c:v>-7244</c:v>
                </c:pt>
                <c:pt idx="171">
                  <c:v>-7239</c:v>
                </c:pt>
                <c:pt idx="172">
                  <c:v>-7231.5</c:v>
                </c:pt>
                <c:pt idx="173">
                  <c:v>-7228</c:v>
                </c:pt>
                <c:pt idx="174">
                  <c:v>-7212</c:v>
                </c:pt>
                <c:pt idx="175">
                  <c:v>-7211</c:v>
                </c:pt>
                <c:pt idx="176">
                  <c:v>-7204</c:v>
                </c:pt>
                <c:pt idx="177">
                  <c:v>-7201</c:v>
                </c:pt>
                <c:pt idx="178">
                  <c:v>-7195</c:v>
                </c:pt>
                <c:pt idx="179">
                  <c:v>-7193</c:v>
                </c:pt>
                <c:pt idx="180">
                  <c:v>-7187</c:v>
                </c:pt>
                <c:pt idx="181">
                  <c:v>-7187</c:v>
                </c:pt>
                <c:pt idx="182">
                  <c:v>-7139</c:v>
                </c:pt>
                <c:pt idx="183">
                  <c:v>-7120</c:v>
                </c:pt>
                <c:pt idx="184">
                  <c:v>-6869</c:v>
                </c:pt>
                <c:pt idx="185">
                  <c:v>-6791</c:v>
                </c:pt>
                <c:pt idx="186">
                  <c:v>-6781</c:v>
                </c:pt>
                <c:pt idx="187">
                  <c:v>-6748</c:v>
                </c:pt>
                <c:pt idx="188">
                  <c:v>-6732</c:v>
                </c:pt>
                <c:pt idx="189">
                  <c:v>-6721</c:v>
                </c:pt>
                <c:pt idx="190">
                  <c:v>-6721</c:v>
                </c:pt>
                <c:pt idx="191">
                  <c:v>-6662</c:v>
                </c:pt>
                <c:pt idx="192">
                  <c:v>-6597</c:v>
                </c:pt>
                <c:pt idx="193">
                  <c:v>-6516</c:v>
                </c:pt>
                <c:pt idx="194">
                  <c:v>-6509</c:v>
                </c:pt>
                <c:pt idx="195">
                  <c:v>-6151</c:v>
                </c:pt>
                <c:pt idx="196">
                  <c:v>-6080</c:v>
                </c:pt>
                <c:pt idx="197">
                  <c:v>-6080</c:v>
                </c:pt>
                <c:pt idx="198">
                  <c:v>-6064</c:v>
                </c:pt>
                <c:pt idx="199">
                  <c:v>-6064</c:v>
                </c:pt>
                <c:pt idx="200">
                  <c:v>-6024</c:v>
                </c:pt>
                <c:pt idx="201">
                  <c:v>-5975</c:v>
                </c:pt>
                <c:pt idx="202">
                  <c:v>-5967</c:v>
                </c:pt>
                <c:pt idx="203">
                  <c:v>-5593</c:v>
                </c:pt>
                <c:pt idx="204">
                  <c:v>-5570</c:v>
                </c:pt>
                <c:pt idx="205">
                  <c:v>-5547</c:v>
                </c:pt>
                <c:pt idx="206">
                  <c:v>-5504</c:v>
                </c:pt>
                <c:pt idx="207">
                  <c:v>-5504</c:v>
                </c:pt>
                <c:pt idx="208">
                  <c:v>-5458</c:v>
                </c:pt>
                <c:pt idx="209">
                  <c:v>-5450</c:v>
                </c:pt>
                <c:pt idx="210">
                  <c:v>-5442</c:v>
                </c:pt>
                <c:pt idx="211">
                  <c:v>-5423</c:v>
                </c:pt>
                <c:pt idx="212">
                  <c:v>-5415</c:v>
                </c:pt>
                <c:pt idx="213">
                  <c:v>-5407</c:v>
                </c:pt>
                <c:pt idx="214">
                  <c:v>-5272</c:v>
                </c:pt>
                <c:pt idx="215">
                  <c:v>-5245</c:v>
                </c:pt>
                <c:pt idx="216">
                  <c:v>-5130</c:v>
                </c:pt>
                <c:pt idx="217">
                  <c:v>-5014</c:v>
                </c:pt>
                <c:pt idx="218">
                  <c:v>-4989</c:v>
                </c:pt>
                <c:pt idx="219">
                  <c:v>-4977</c:v>
                </c:pt>
                <c:pt idx="220">
                  <c:v>-4968</c:v>
                </c:pt>
                <c:pt idx="221">
                  <c:v>-4925</c:v>
                </c:pt>
                <c:pt idx="222">
                  <c:v>-4861</c:v>
                </c:pt>
                <c:pt idx="223">
                  <c:v>-4842</c:v>
                </c:pt>
                <c:pt idx="224">
                  <c:v>-4834</c:v>
                </c:pt>
                <c:pt idx="225">
                  <c:v>-4793</c:v>
                </c:pt>
                <c:pt idx="226">
                  <c:v>-4790</c:v>
                </c:pt>
                <c:pt idx="227">
                  <c:v>-4766</c:v>
                </c:pt>
                <c:pt idx="228">
                  <c:v>-4570</c:v>
                </c:pt>
                <c:pt idx="229">
                  <c:v>-4408</c:v>
                </c:pt>
                <c:pt idx="230">
                  <c:v>-4400</c:v>
                </c:pt>
                <c:pt idx="231">
                  <c:v>-4387</c:v>
                </c:pt>
                <c:pt idx="232">
                  <c:v>-4352</c:v>
                </c:pt>
                <c:pt idx="233">
                  <c:v>-4344</c:v>
                </c:pt>
                <c:pt idx="234">
                  <c:v>-4338</c:v>
                </c:pt>
                <c:pt idx="235">
                  <c:v>-4317</c:v>
                </c:pt>
                <c:pt idx="236">
                  <c:v>-4309</c:v>
                </c:pt>
                <c:pt idx="237">
                  <c:v>-4292</c:v>
                </c:pt>
                <c:pt idx="238">
                  <c:v>-4274</c:v>
                </c:pt>
                <c:pt idx="239">
                  <c:v>-4255</c:v>
                </c:pt>
                <c:pt idx="240">
                  <c:v>-4195</c:v>
                </c:pt>
                <c:pt idx="241">
                  <c:v>-4176</c:v>
                </c:pt>
                <c:pt idx="242">
                  <c:v>-4158</c:v>
                </c:pt>
                <c:pt idx="243">
                  <c:v>-4150</c:v>
                </c:pt>
                <c:pt idx="244">
                  <c:v>-4133</c:v>
                </c:pt>
                <c:pt idx="245">
                  <c:v>-4133</c:v>
                </c:pt>
                <c:pt idx="246">
                  <c:v>-4106</c:v>
                </c:pt>
                <c:pt idx="247">
                  <c:v>-4106</c:v>
                </c:pt>
                <c:pt idx="248">
                  <c:v>-4048</c:v>
                </c:pt>
                <c:pt idx="249">
                  <c:v>-3991</c:v>
                </c:pt>
                <c:pt idx="250">
                  <c:v>-3881</c:v>
                </c:pt>
                <c:pt idx="251">
                  <c:v>-3873</c:v>
                </c:pt>
                <c:pt idx="252">
                  <c:v>-3867</c:v>
                </c:pt>
                <c:pt idx="253">
                  <c:v>-3865</c:v>
                </c:pt>
                <c:pt idx="254">
                  <c:v>-3862</c:v>
                </c:pt>
                <c:pt idx="255">
                  <c:v>-3843</c:v>
                </c:pt>
                <c:pt idx="256">
                  <c:v>-3833</c:v>
                </c:pt>
                <c:pt idx="257">
                  <c:v>-3827</c:v>
                </c:pt>
                <c:pt idx="258">
                  <c:v>-3819</c:v>
                </c:pt>
                <c:pt idx="259">
                  <c:v>-3811</c:v>
                </c:pt>
                <c:pt idx="260">
                  <c:v>-3805</c:v>
                </c:pt>
                <c:pt idx="261">
                  <c:v>-3765</c:v>
                </c:pt>
                <c:pt idx="262">
                  <c:v>-3722</c:v>
                </c:pt>
                <c:pt idx="263">
                  <c:v>-3714</c:v>
                </c:pt>
                <c:pt idx="264">
                  <c:v>-3687</c:v>
                </c:pt>
                <c:pt idx="265">
                  <c:v>-3676</c:v>
                </c:pt>
                <c:pt idx="266">
                  <c:v>-3660</c:v>
                </c:pt>
                <c:pt idx="267">
                  <c:v>-3646</c:v>
                </c:pt>
                <c:pt idx="268">
                  <c:v>-3643</c:v>
                </c:pt>
                <c:pt idx="269">
                  <c:v>-3636</c:v>
                </c:pt>
                <c:pt idx="270">
                  <c:v>-3621</c:v>
                </c:pt>
                <c:pt idx="271">
                  <c:v>-3616</c:v>
                </c:pt>
                <c:pt idx="272">
                  <c:v>-3609</c:v>
                </c:pt>
                <c:pt idx="273">
                  <c:v>-3609</c:v>
                </c:pt>
                <c:pt idx="274">
                  <c:v>-3589</c:v>
                </c:pt>
                <c:pt idx="275">
                  <c:v>-3475</c:v>
                </c:pt>
                <c:pt idx="276">
                  <c:v>-3331</c:v>
                </c:pt>
                <c:pt idx="277">
                  <c:v>-3320</c:v>
                </c:pt>
                <c:pt idx="278">
                  <c:v>-3315</c:v>
                </c:pt>
                <c:pt idx="279">
                  <c:v>-3267</c:v>
                </c:pt>
                <c:pt idx="280">
                  <c:v>-3253</c:v>
                </c:pt>
                <c:pt idx="281">
                  <c:v>-3253</c:v>
                </c:pt>
                <c:pt idx="282">
                  <c:v>-3246</c:v>
                </c:pt>
                <c:pt idx="283">
                  <c:v>-3242</c:v>
                </c:pt>
                <c:pt idx="284">
                  <c:v>-3232</c:v>
                </c:pt>
                <c:pt idx="285">
                  <c:v>-3216</c:v>
                </c:pt>
                <c:pt idx="286">
                  <c:v>-3205</c:v>
                </c:pt>
                <c:pt idx="287">
                  <c:v>-3197</c:v>
                </c:pt>
                <c:pt idx="288">
                  <c:v>-3192</c:v>
                </c:pt>
                <c:pt idx="289">
                  <c:v>-3156</c:v>
                </c:pt>
                <c:pt idx="290">
                  <c:v>-3130</c:v>
                </c:pt>
                <c:pt idx="291">
                  <c:v>-3130</c:v>
                </c:pt>
                <c:pt idx="292">
                  <c:v>-3118</c:v>
                </c:pt>
                <c:pt idx="293">
                  <c:v>-3108</c:v>
                </c:pt>
                <c:pt idx="294">
                  <c:v>-3095</c:v>
                </c:pt>
                <c:pt idx="295">
                  <c:v>-3022</c:v>
                </c:pt>
                <c:pt idx="296">
                  <c:v>-2874</c:v>
                </c:pt>
                <c:pt idx="297">
                  <c:v>-2855</c:v>
                </c:pt>
                <c:pt idx="298">
                  <c:v>-2739</c:v>
                </c:pt>
                <c:pt idx="299">
                  <c:v>-2709</c:v>
                </c:pt>
                <c:pt idx="300">
                  <c:v>-2707</c:v>
                </c:pt>
                <c:pt idx="301">
                  <c:v>-2702</c:v>
                </c:pt>
                <c:pt idx="302">
                  <c:v>-2702</c:v>
                </c:pt>
                <c:pt idx="303">
                  <c:v>-2699</c:v>
                </c:pt>
                <c:pt idx="304">
                  <c:v>-2683</c:v>
                </c:pt>
                <c:pt idx="305">
                  <c:v>-2680</c:v>
                </c:pt>
                <c:pt idx="306">
                  <c:v>-2665</c:v>
                </c:pt>
                <c:pt idx="307">
                  <c:v>-2655</c:v>
                </c:pt>
                <c:pt idx="308">
                  <c:v>-2645</c:v>
                </c:pt>
                <c:pt idx="309">
                  <c:v>-2637</c:v>
                </c:pt>
                <c:pt idx="310">
                  <c:v>-2599</c:v>
                </c:pt>
                <c:pt idx="311">
                  <c:v>-2523</c:v>
                </c:pt>
                <c:pt idx="312">
                  <c:v>-2488</c:v>
                </c:pt>
                <c:pt idx="313">
                  <c:v>-2450</c:v>
                </c:pt>
                <c:pt idx="314">
                  <c:v>-2418</c:v>
                </c:pt>
                <c:pt idx="315">
                  <c:v>-2405.5</c:v>
                </c:pt>
                <c:pt idx="316">
                  <c:v>-2380</c:v>
                </c:pt>
                <c:pt idx="317">
                  <c:v>-2198</c:v>
                </c:pt>
                <c:pt idx="318">
                  <c:v>-2123</c:v>
                </c:pt>
                <c:pt idx="319">
                  <c:v>-2114</c:v>
                </c:pt>
                <c:pt idx="320">
                  <c:v>-2112</c:v>
                </c:pt>
                <c:pt idx="321">
                  <c:v>-2084</c:v>
                </c:pt>
                <c:pt idx="322">
                  <c:v>-2077</c:v>
                </c:pt>
                <c:pt idx="323">
                  <c:v>-2066</c:v>
                </c:pt>
                <c:pt idx="324">
                  <c:v>-2006</c:v>
                </c:pt>
                <c:pt idx="325">
                  <c:v>-2006</c:v>
                </c:pt>
                <c:pt idx="326">
                  <c:v>-2004</c:v>
                </c:pt>
                <c:pt idx="327">
                  <c:v>-1990</c:v>
                </c:pt>
                <c:pt idx="328">
                  <c:v>-1901</c:v>
                </c:pt>
                <c:pt idx="329">
                  <c:v>-1866</c:v>
                </c:pt>
                <c:pt idx="330">
                  <c:v>-1785</c:v>
                </c:pt>
                <c:pt idx="331">
                  <c:v>-1565</c:v>
                </c:pt>
                <c:pt idx="332">
                  <c:v>-1560</c:v>
                </c:pt>
                <c:pt idx="333">
                  <c:v>-1538</c:v>
                </c:pt>
                <c:pt idx="334">
                  <c:v>-1465</c:v>
                </c:pt>
                <c:pt idx="335">
                  <c:v>-1458</c:v>
                </c:pt>
                <c:pt idx="336">
                  <c:v>-1444</c:v>
                </c:pt>
                <c:pt idx="337">
                  <c:v>-1430</c:v>
                </c:pt>
                <c:pt idx="338">
                  <c:v>-1419</c:v>
                </c:pt>
                <c:pt idx="339">
                  <c:v>-1392</c:v>
                </c:pt>
                <c:pt idx="340">
                  <c:v>-1384</c:v>
                </c:pt>
                <c:pt idx="341">
                  <c:v>-1374</c:v>
                </c:pt>
                <c:pt idx="342">
                  <c:v>-1303</c:v>
                </c:pt>
                <c:pt idx="343">
                  <c:v>-1271</c:v>
                </c:pt>
                <c:pt idx="344">
                  <c:v>-1260</c:v>
                </c:pt>
                <c:pt idx="345">
                  <c:v>-1233</c:v>
                </c:pt>
                <c:pt idx="346">
                  <c:v>-1148</c:v>
                </c:pt>
                <c:pt idx="347">
                  <c:v>-1086</c:v>
                </c:pt>
                <c:pt idx="348">
                  <c:v>-1018</c:v>
                </c:pt>
                <c:pt idx="349">
                  <c:v>-994</c:v>
                </c:pt>
                <c:pt idx="350">
                  <c:v>-986</c:v>
                </c:pt>
                <c:pt idx="351">
                  <c:v>-984</c:v>
                </c:pt>
                <c:pt idx="352">
                  <c:v>-983</c:v>
                </c:pt>
                <c:pt idx="353">
                  <c:v>-941</c:v>
                </c:pt>
                <c:pt idx="354">
                  <c:v>-938</c:v>
                </c:pt>
                <c:pt idx="355">
                  <c:v>-878</c:v>
                </c:pt>
                <c:pt idx="356">
                  <c:v>-862</c:v>
                </c:pt>
                <c:pt idx="357">
                  <c:v>-862</c:v>
                </c:pt>
                <c:pt idx="358">
                  <c:v>-862</c:v>
                </c:pt>
                <c:pt idx="359">
                  <c:v>-832</c:v>
                </c:pt>
                <c:pt idx="360">
                  <c:v>-816</c:v>
                </c:pt>
                <c:pt idx="361">
                  <c:v>-797</c:v>
                </c:pt>
                <c:pt idx="362">
                  <c:v>-754</c:v>
                </c:pt>
                <c:pt idx="363">
                  <c:v>-751</c:v>
                </c:pt>
                <c:pt idx="364">
                  <c:v>-743</c:v>
                </c:pt>
                <c:pt idx="365">
                  <c:v>-743</c:v>
                </c:pt>
                <c:pt idx="366">
                  <c:v>-725</c:v>
                </c:pt>
                <c:pt idx="367">
                  <c:v>-708</c:v>
                </c:pt>
                <c:pt idx="368">
                  <c:v>-445</c:v>
                </c:pt>
                <c:pt idx="369">
                  <c:v>-394</c:v>
                </c:pt>
                <c:pt idx="370">
                  <c:v>-391</c:v>
                </c:pt>
                <c:pt idx="371">
                  <c:v>-364</c:v>
                </c:pt>
                <c:pt idx="372">
                  <c:v>-345</c:v>
                </c:pt>
                <c:pt idx="373">
                  <c:v>-345</c:v>
                </c:pt>
                <c:pt idx="374">
                  <c:v>-345</c:v>
                </c:pt>
                <c:pt idx="375">
                  <c:v>-334</c:v>
                </c:pt>
                <c:pt idx="376">
                  <c:v>-327</c:v>
                </c:pt>
                <c:pt idx="377">
                  <c:v>-292</c:v>
                </c:pt>
                <c:pt idx="378">
                  <c:v>-283</c:v>
                </c:pt>
                <c:pt idx="379">
                  <c:v>-280</c:v>
                </c:pt>
                <c:pt idx="380">
                  <c:v>-262</c:v>
                </c:pt>
                <c:pt idx="381">
                  <c:v>-248</c:v>
                </c:pt>
                <c:pt idx="382">
                  <c:v>-246</c:v>
                </c:pt>
                <c:pt idx="383">
                  <c:v>-210</c:v>
                </c:pt>
                <c:pt idx="384">
                  <c:v>-194</c:v>
                </c:pt>
                <c:pt idx="385">
                  <c:v>-148</c:v>
                </c:pt>
                <c:pt idx="386">
                  <c:v>-140</c:v>
                </c:pt>
                <c:pt idx="387">
                  <c:v>-137</c:v>
                </c:pt>
                <c:pt idx="388">
                  <c:v>-113</c:v>
                </c:pt>
                <c:pt idx="389">
                  <c:v>-113</c:v>
                </c:pt>
                <c:pt idx="390">
                  <c:v>-105</c:v>
                </c:pt>
                <c:pt idx="391">
                  <c:v>0</c:v>
                </c:pt>
                <c:pt idx="392">
                  <c:v>179</c:v>
                </c:pt>
                <c:pt idx="393">
                  <c:v>222</c:v>
                </c:pt>
                <c:pt idx="394">
                  <c:v>269</c:v>
                </c:pt>
                <c:pt idx="395">
                  <c:v>304</c:v>
                </c:pt>
                <c:pt idx="396">
                  <c:v>323</c:v>
                </c:pt>
                <c:pt idx="397">
                  <c:v>331</c:v>
                </c:pt>
                <c:pt idx="398">
                  <c:v>331</c:v>
                </c:pt>
                <c:pt idx="399">
                  <c:v>331</c:v>
                </c:pt>
                <c:pt idx="400">
                  <c:v>342</c:v>
                </c:pt>
                <c:pt idx="401">
                  <c:v>358</c:v>
                </c:pt>
                <c:pt idx="402">
                  <c:v>368</c:v>
                </c:pt>
                <c:pt idx="403">
                  <c:v>874</c:v>
                </c:pt>
                <c:pt idx="404">
                  <c:v>918</c:v>
                </c:pt>
                <c:pt idx="405">
                  <c:v>918</c:v>
                </c:pt>
                <c:pt idx="406">
                  <c:v>920</c:v>
                </c:pt>
                <c:pt idx="407">
                  <c:v>964</c:v>
                </c:pt>
                <c:pt idx="408">
                  <c:v>964</c:v>
                </c:pt>
                <c:pt idx="409">
                  <c:v>972</c:v>
                </c:pt>
                <c:pt idx="410">
                  <c:v>988</c:v>
                </c:pt>
                <c:pt idx="411">
                  <c:v>990</c:v>
                </c:pt>
                <c:pt idx="412">
                  <c:v>1010</c:v>
                </c:pt>
                <c:pt idx="413">
                  <c:v>1227</c:v>
                </c:pt>
                <c:pt idx="414">
                  <c:v>1391</c:v>
                </c:pt>
                <c:pt idx="415">
                  <c:v>1429</c:v>
                </c:pt>
                <c:pt idx="416">
                  <c:v>1437</c:v>
                </c:pt>
                <c:pt idx="417">
                  <c:v>1445</c:v>
                </c:pt>
                <c:pt idx="418">
                  <c:v>1491</c:v>
                </c:pt>
                <c:pt idx="419">
                  <c:v>1497</c:v>
                </c:pt>
                <c:pt idx="420">
                  <c:v>1497</c:v>
                </c:pt>
                <c:pt idx="421">
                  <c:v>1497</c:v>
                </c:pt>
                <c:pt idx="422">
                  <c:v>1497</c:v>
                </c:pt>
                <c:pt idx="423">
                  <c:v>1497</c:v>
                </c:pt>
                <c:pt idx="424">
                  <c:v>1497</c:v>
                </c:pt>
                <c:pt idx="425">
                  <c:v>1497</c:v>
                </c:pt>
                <c:pt idx="426">
                  <c:v>1503.5</c:v>
                </c:pt>
                <c:pt idx="427">
                  <c:v>1567</c:v>
                </c:pt>
                <c:pt idx="428">
                  <c:v>1577</c:v>
                </c:pt>
                <c:pt idx="429">
                  <c:v>1597</c:v>
                </c:pt>
                <c:pt idx="430">
                  <c:v>1623</c:v>
                </c:pt>
                <c:pt idx="431">
                  <c:v>1631</c:v>
                </c:pt>
                <c:pt idx="432">
                  <c:v>1634</c:v>
                </c:pt>
                <c:pt idx="433">
                  <c:v>1895</c:v>
                </c:pt>
                <c:pt idx="434">
                  <c:v>1962</c:v>
                </c:pt>
                <c:pt idx="435">
                  <c:v>2003</c:v>
                </c:pt>
                <c:pt idx="436">
                  <c:v>2003</c:v>
                </c:pt>
                <c:pt idx="437">
                  <c:v>2010</c:v>
                </c:pt>
                <c:pt idx="438">
                  <c:v>2076</c:v>
                </c:pt>
                <c:pt idx="439">
                  <c:v>2100</c:v>
                </c:pt>
                <c:pt idx="440">
                  <c:v>2130</c:v>
                </c:pt>
                <c:pt idx="441">
                  <c:v>2156</c:v>
                </c:pt>
                <c:pt idx="442">
                  <c:v>2165</c:v>
                </c:pt>
                <c:pt idx="443">
                  <c:v>2538</c:v>
                </c:pt>
                <c:pt idx="444">
                  <c:v>2678</c:v>
                </c:pt>
                <c:pt idx="445">
                  <c:v>2708</c:v>
                </c:pt>
                <c:pt idx="446">
                  <c:v>2714</c:v>
                </c:pt>
                <c:pt idx="447">
                  <c:v>2727</c:v>
                </c:pt>
                <c:pt idx="448">
                  <c:v>2727</c:v>
                </c:pt>
                <c:pt idx="449">
                  <c:v>2743</c:v>
                </c:pt>
                <c:pt idx="450">
                  <c:v>2749</c:v>
                </c:pt>
                <c:pt idx="451">
                  <c:v>2759</c:v>
                </c:pt>
                <c:pt idx="452">
                  <c:v>2776</c:v>
                </c:pt>
                <c:pt idx="453">
                  <c:v>2803</c:v>
                </c:pt>
                <c:pt idx="454">
                  <c:v>2806</c:v>
                </c:pt>
                <c:pt idx="455">
                  <c:v>2816</c:v>
                </c:pt>
                <c:pt idx="456">
                  <c:v>3142</c:v>
                </c:pt>
                <c:pt idx="457">
                  <c:v>3149</c:v>
                </c:pt>
                <c:pt idx="458">
                  <c:v>3166</c:v>
                </c:pt>
                <c:pt idx="459">
                  <c:v>3171</c:v>
                </c:pt>
                <c:pt idx="460">
                  <c:v>3215</c:v>
                </c:pt>
                <c:pt idx="461">
                  <c:v>3220</c:v>
                </c:pt>
                <c:pt idx="462">
                  <c:v>3222</c:v>
                </c:pt>
                <c:pt idx="463">
                  <c:v>3225</c:v>
                </c:pt>
                <c:pt idx="464">
                  <c:v>3228</c:v>
                </c:pt>
                <c:pt idx="465">
                  <c:v>3239</c:v>
                </c:pt>
                <c:pt idx="466">
                  <c:v>3285</c:v>
                </c:pt>
                <c:pt idx="467">
                  <c:v>3312</c:v>
                </c:pt>
                <c:pt idx="468">
                  <c:v>3314</c:v>
                </c:pt>
                <c:pt idx="469">
                  <c:v>3319</c:v>
                </c:pt>
                <c:pt idx="470">
                  <c:v>3320</c:v>
                </c:pt>
                <c:pt idx="471">
                  <c:v>3349</c:v>
                </c:pt>
                <c:pt idx="472">
                  <c:v>3355</c:v>
                </c:pt>
                <c:pt idx="473">
                  <c:v>3366</c:v>
                </c:pt>
                <c:pt idx="474">
                  <c:v>3403</c:v>
                </c:pt>
                <c:pt idx="475">
                  <c:v>3675</c:v>
                </c:pt>
                <c:pt idx="476">
                  <c:v>3748</c:v>
                </c:pt>
                <c:pt idx="477">
                  <c:v>3756</c:v>
                </c:pt>
                <c:pt idx="478">
                  <c:v>3764</c:v>
                </c:pt>
                <c:pt idx="479">
                  <c:v>3783</c:v>
                </c:pt>
                <c:pt idx="480">
                  <c:v>3791</c:v>
                </c:pt>
                <c:pt idx="481">
                  <c:v>3842</c:v>
                </c:pt>
                <c:pt idx="482">
                  <c:v>3880</c:v>
                </c:pt>
                <c:pt idx="483">
                  <c:v>3898</c:v>
                </c:pt>
                <c:pt idx="484">
                  <c:v>4015</c:v>
                </c:pt>
                <c:pt idx="485">
                  <c:v>4181</c:v>
                </c:pt>
                <c:pt idx="486">
                  <c:v>4221</c:v>
                </c:pt>
                <c:pt idx="487">
                  <c:v>4235</c:v>
                </c:pt>
                <c:pt idx="488">
                  <c:v>4281</c:v>
                </c:pt>
                <c:pt idx="489">
                  <c:v>4332</c:v>
                </c:pt>
                <c:pt idx="490">
                  <c:v>4399</c:v>
                </c:pt>
                <c:pt idx="491">
                  <c:v>4478</c:v>
                </c:pt>
                <c:pt idx="492">
                  <c:v>4548</c:v>
                </c:pt>
                <c:pt idx="493">
                  <c:v>4550</c:v>
                </c:pt>
                <c:pt idx="494">
                  <c:v>4798</c:v>
                </c:pt>
                <c:pt idx="495">
                  <c:v>4865</c:v>
                </c:pt>
                <c:pt idx="496">
                  <c:v>4922</c:v>
                </c:pt>
                <c:pt idx="497">
                  <c:v>4965</c:v>
                </c:pt>
                <c:pt idx="498">
                  <c:v>4976</c:v>
                </c:pt>
                <c:pt idx="499">
                  <c:v>4986</c:v>
                </c:pt>
                <c:pt idx="500">
                  <c:v>5000</c:v>
                </c:pt>
                <c:pt idx="501">
                  <c:v>5056</c:v>
                </c:pt>
                <c:pt idx="502">
                  <c:v>5059</c:v>
                </c:pt>
                <c:pt idx="503">
                  <c:v>5145</c:v>
                </c:pt>
                <c:pt idx="504">
                  <c:v>5293</c:v>
                </c:pt>
                <c:pt idx="505">
                  <c:v>5393</c:v>
                </c:pt>
                <c:pt idx="506">
                  <c:v>5420</c:v>
                </c:pt>
                <c:pt idx="507">
                  <c:v>5455</c:v>
                </c:pt>
                <c:pt idx="508">
                  <c:v>5474</c:v>
                </c:pt>
                <c:pt idx="509">
                  <c:v>5514</c:v>
                </c:pt>
                <c:pt idx="510">
                  <c:v>5552</c:v>
                </c:pt>
                <c:pt idx="511">
                  <c:v>5571</c:v>
                </c:pt>
                <c:pt idx="512">
                  <c:v>5608</c:v>
                </c:pt>
                <c:pt idx="513">
                  <c:v>5622</c:v>
                </c:pt>
                <c:pt idx="514">
                  <c:v>5671</c:v>
                </c:pt>
                <c:pt idx="515">
                  <c:v>5684</c:v>
                </c:pt>
                <c:pt idx="516">
                  <c:v>5757</c:v>
                </c:pt>
                <c:pt idx="517">
                  <c:v>5923</c:v>
                </c:pt>
                <c:pt idx="518">
                  <c:v>6050</c:v>
                </c:pt>
                <c:pt idx="519">
                  <c:v>6077</c:v>
                </c:pt>
                <c:pt idx="520">
                  <c:v>6104</c:v>
                </c:pt>
                <c:pt idx="521">
                  <c:v>6133</c:v>
                </c:pt>
                <c:pt idx="522">
                  <c:v>6133</c:v>
                </c:pt>
                <c:pt idx="523">
                  <c:v>6139</c:v>
                </c:pt>
                <c:pt idx="524">
                  <c:v>6146</c:v>
                </c:pt>
                <c:pt idx="525">
                  <c:v>6158</c:v>
                </c:pt>
                <c:pt idx="526">
                  <c:v>6165</c:v>
                </c:pt>
                <c:pt idx="527">
                  <c:v>6182</c:v>
                </c:pt>
                <c:pt idx="528">
                  <c:v>6187</c:v>
                </c:pt>
                <c:pt idx="529">
                  <c:v>6187</c:v>
                </c:pt>
                <c:pt idx="530">
                  <c:v>6317</c:v>
                </c:pt>
                <c:pt idx="531">
                  <c:v>6558</c:v>
                </c:pt>
                <c:pt idx="532">
                  <c:v>6561</c:v>
                </c:pt>
                <c:pt idx="533">
                  <c:v>6564</c:v>
                </c:pt>
                <c:pt idx="534">
                  <c:v>6629</c:v>
                </c:pt>
                <c:pt idx="535">
                  <c:v>6637</c:v>
                </c:pt>
                <c:pt idx="536">
                  <c:v>6699</c:v>
                </c:pt>
                <c:pt idx="537">
                  <c:v>6710</c:v>
                </c:pt>
                <c:pt idx="538">
                  <c:v>6747</c:v>
                </c:pt>
                <c:pt idx="539">
                  <c:v>6761</c:v>
                </c:pt>
                <c:pt idx="540">
                  <c:v>6761</c:v>
                </c:pt>
                <c:pt idx="541">
                  <c:v>6801</c:v>
                </c:pt>
                <c:pt idx="542">
                  <c:v>6861</c:v>
                </c:pt>
                <c:pt idx="543">
                  <c:v>7048</c:v>
                </c:pt>
                <c:pt idx="544">
                  <c:v>7073</c:v>
                </c:pt>
                <c:pt idx="545">
                  <c:v>7172</c:v>
                </c:pt>
                <c:pt idx="546">
                  <c:v>7216</c:v>
                </c:pt>
                <c:pt idx="547">
                  <c:v>7248</c:v>
                </c:pt>
                <c:pt idx="548">
                  <c:v>7251</c:v>
                </c:pt>
                <c:pt idx="549">
                  <c:v>7286</c:v>
                </c:pt>
                <c:pt idx="550">
                  <c:v>7332</c:v>
                </c:pt>
                <c:pt idx="551">
                  <c:v>7358</c:v>
                </c:pt>
                <c:pt idx="552">
                  <c:v>7367</c:v>
                </c:pt>
                <c:pt idx="553">
                  <c:v>7383</c:v>
                </c:pt>
                <c:pt idx="554">
                  <c:v>7458</c:v>
                </c:pt>
                <c:pt idx="555">
                  <c:v>7723</c:v>
                </c:pt>
                <c:pt idx="556">
                  <c:v>7741</c:v>
                </c:pt>
                <c:pt idx="557">
                  <c:v>7743</c:v>
                </c:pt>
                <c:pt idx="558">
                  <c:v>7760</c:v>
                </c:pt>
                <c:pt idx="559">
                  <c:v>7760</c:v>
                </c:pt>
                <c:pt idx="560">
                  <c:v>7794</c:v>
                </c:pt>
                <c:pt idx="561">
                  <c:v>7797</c:v>
                </c:pt>
                <c:pt idx="562">
                  <c:v>7805</c:v>
                </c:pt>
                <c:pt idx="563">
                  <c:v>7824</c:v>
                </c:pt>
                <c:pt idx="564">
                  <c:v>7894</c:v>
                </c:pt>
                <c:pt idx="565">
                  <c:v>7894</c:v>
                </c:pt>
                <c:pt idx="566">
                  <c:v>7919</c:v>
                </c:pt>
                <c:pt idx="567">
                  <c:v>7943</c:v>
                </c:pt>
                <c:pt idx="568">
                  <c:v>7981</c:v>
                </c:pt>
                <c:pt idx="569">
                  <c:v>7997</c:v>
                </c:pt>
                <c:pt idx="570">
                  <c:v>8027</c:v>
                </c:pt>
                <c:pt idx="571">
                  <c:v>8314</c:v>
                </c:pt>
                <c:pt idx="572">
                  <c:v>8328</c:v>
                </c:pt>
                <c:pt idx="573">
                  <c:v>8409</c:v>
                </c:pt>
                <c:pt idx="574">
                  <c:v>8425</c:v>
                </c:pt>
                <c:pt idx="575">
                  <c:v>8446</c:v>
                </c:pt>
                <c:pt idx="576">
                  <c:v>8446</c:v>
                </c:pt>
                <c:pt idx="577">
                  <c:v>8452</c:v>
                </c:pt>
                <c:pt idx="578">
                  <c:v>8460</c:v>
                </c:pt>
                <c:pt idx="579">
                  <c:v>8460</c:v>
                </c:pt>
                <c:pt idx="580">
                  <c:v>8522</c:v>
                </c:pt>
                <c:pt idx="581">
                  <c:v>8532</c:v>
                </c:pt>
                <c:pt idx="582">
                  <c:v>8543</c:v>
                </c:pt>
                <c:pt idx="583">
                  <c:v>8557</c:v>
                </c:pt>
                <c:pt idx="584">
                  <c:v>8584</c:v>
                </c:pt>
                <c:pt idx="585">
                  <c:v>8761</c:v>
                </c:pt>
                <c:pt idx="586">
                  <c:v>8817</c:v>
                </c:pt>
                <c:pt idx="587">
                  <c:v>8861</c:v>
                </c:pt>
                <c:pt idx="588">
                  <c:v>8907</c:v>
                </c:pt>
                <c:pt idx="589">
                  <c:v>8971</c:v>
                </c:pt>
                <c:pt idx="590">
                  <c:v>9004</c:v>
                </c:pt>
                <c:pt idx="591">
                  <c:v>9006</c:v>
                </c:pt>
                <c:pt idx="592">
                  <c:v>9012</c:v>
                </c:pt>
                <c:pt idx="593">
                  <c:v>9012</c:v>
                </c:pt>
                <c:pt idx="594">
                  <c:v>9012</c:v>
                </c:pt>
                <c:pt idx="595">
                  <c:v>9012</c:v>
                </c:pt>
                <c:pt idx="596">
                  <c:v>9020</c:v>
                </c:pt>
                <c:pt idx="597">
                  <c:v>9020</c:v>
                </c:pt>
                <c:pt idx="598">
                  <c:v>9041</c:v>
                </c:pt>
                <c:pt idx="599">
                  <c:v>9041</c:v>
                </c:pt>
                <c:pt idx="600">
                  <c:v>9047</c:v>
                </c:pt>
                <c:pt idx="601">
                  <c:v>9047</c:v>
                </c:pt>
                <c:pt idx="602">
                  <c:v>9047</c:v>
                </c:pt>
                <c:pt idx="603">
                  <c:v>9066</c:v>
                </c:pt>
                <c:pt idx="604">
                  <c:v>9095</c:v>
                </c:pt>
                <c:pt idx="605">
                  <c:v>9147</c:v>
                </c:pt>
                <c:pt idx="606">
                  <c:v>9155</c:v>
                </c:pt>
                <c:pt idx="607">
                  <c:v>9174</c:v>
                </c:pt>
                <c:pt idx="608">
                  <c:v>9198</c:v>
                </c:pt>
                <c:pt idx="609">
                  <c:v>9469</c:v>
                </c:pt>
                <c:pt idx="610">
                  <c:v>9531</c:v>
                </c:pt>
                <c:pt idx="611">
                  <c:v>9556</c:v>
                </c:pt>
                <c:pt idx="612">
                  <c:v>9585</c:v>
                </c:pt>
                <c:pt idx="613">
                  <c:v>9599</c:v>
                </c:pt>
                <c:pt idx="614">
                  <c:v>9599</c:v>
                </c:pt>
                <c:pt idx="615">
                  <c:v>9599</c:v>
                </c:pt>
                <c:pt idx="616">
                  <c:v>9655</c:v>
                </c:pt>
                <c:pt idx="617">
                  <c:v>9717</c:v>
                </c:pt>
                <c:pt idx="618">
                  <c:v>9752</c:v>
                </c:pt>
                <c:pt idx="619">
                  <c:v>9839</c:v>
                </c:pt>
                <c:pt idx="620">
                  <c:v>10024</c:v>
                </c:pt>
                <c:pt idx="621">
                  <c:v>10134</c:v>
                </c:pt>
                <c:pt idx="622">
                  <c:v>10134</c:v>
                </c:pt>
                <c:pt idx="623">
                  <c:v>10172</c:v>
                </c:pt>
                <c:pt idx="624">
                  <c:v>10177</c:v>
                </c:pt>
                <c:pt idx="625">
                  <c:v>10193</c:v>
                </c:pt>
                <c:pt idx="626">
                  <c:v>10228</c:v>
                </c:pt>
                <c:pt idx="627">
                  <c:v>10231</c:v>
                </c:pt>
                <c:pt idx="628">
                  <c:v>10231</c:v>
                </c:pt>
                <c:pt idx="629">
                  <c:v>10234</c:v>
                </c:pt>
                <c:pt idx="630">
                  <c:v>10261</c:v>
                </c:pt>
                <c:pt idx="631">
                  <c:v>10277</c:v>
                </c:pt>
                <c:pt idx="632">
                  <c:v>10286</c:v>
                </c:pt>
                <c:pt idx="633">
                  <c:v>10293</c:v>
                </c:pt>
                <c:pt idx="634">
                  <c:v>10309</c:v>
                </c:pt>
                <c:pt idx="635">
                  <c:v>10320</c:v>
                </c:pt>
                <c:pt idx="636">
                  <c:v>10323</c:v>
                </c:pt>
                <c:pt idx="637">
                  <c:v>10328</c:v>
                </c:pt>
                <c:pt idx="638">
                  <c:v>10339</c:v>
                </c:pt>
                <c:pt idx="639">
                  <c:v>10595</c:v>
                </c:pt>
                <c:pt idx="640">
                  <c:v>10712</c:v>
                </c:pt>
                <c:pt idx="641">
                  <c:v>10713</c:v>
                </c:pt>
                <c:pt idx="642">
                  <c:v>10732</c:v>
                </c:pt>
                <c:pt idx="643">
                  <c:v>10813</c:v>
                </c:pt>
                <c:pt idx="644">
                  <c:v>11273</c:v>
                </c:pt>
                <c:pt idx="645">
                  <c:v>11319</c:v>
                </c:pt>
                <c:pt idx="646">
                  <c:v>11433</c:v>
                </c:pt>
                <c:pt idx="647">
                  <c:v>11470</c:v>
                </c:pt>
                <c:pt idx="648">
                  <c:v>11538</c:v>
                </c:pt>
                <c:pt idx="649">
                  <c:v>11812</c:v>
                </c:pt>
                <c:pt idx="650">
                  <c:v>11877</c:v>
                </c:pt>
                <c:pt idx="651">
                  <c:v>11920</c:v>
                </c:pt>
                <c:pt idx="652">
                  <c:v>11939</c:v>
                </c:pt>
                <c:pt idx="653">
                  <c:v>11949</c:v>
                </c:pt>
                <c:pt idx="654">
                  <c:v>11963</c:v>
                </c:pt>
                <c:pt idx="655">
                  <c:v>12030</c:v>
                </c:pt>
                <c:pt idx="656">
                  <c:v>12275</c:v>
                </c:pt>
                <c:pt idx="657">
                  <c:v>12386</c:v>
                </c:pt>
                <c:pt idx="658">
                  <c:v>12401</c:v>
                </c:pt>
                <c:pt idx="659">
                  <c:v>12418</c:v>
                </c:pt>
                <c:pt idx="660">
                  <c:v>12428</c:v>
                </c:pt>
                <c:pt idx="661">
                  <c:v>12437</c:v>
                </c:pt>
                <c:pt idx="662">
                  <c:v>12454.5</c:v>
                </c:pt>
                <c:pt idx="663">
                  <c:v>12462.5</c:v>
                </c:pt>
                <c:pt idx="664">
                  <c:v>12464</c:v>
                </c:pt>
                <c:pt idx="665">
                  <c:v>12472</c:v>
                </c:pt>
                <c:pt idx="666">
                  <c:v>12472</c:v>
                </c:pt>
                <c:pt idx="667">
                  <c:v>12506</c:v>
                </c:pt>
                <c:pt idx="668">
                  <c:v>12507</c:v>
                </c:pt>
                <c:pt idx="669">
                  <c:v>12515</c:v>
                </c:pt>
                <c:pt idx="670">
                  <c:v>12516.5</c:v>
                </c:pt>
                <c:pt idx="671">
                  <c:v>12528</c:v>
                </c:pt>
                <c:pt idx="672">
                  <c:v>12562</c:v>
                </c:pt>
                <c:pt idx="673">
                  <c:v>12563</c:v>
                </c:pt>
                <c:pt idx="674">
                  <c:v>12590</c:v>
                </c:pt>
                <c:pt idx="675">
                  <c:v>12640.5</c:v>
                </c:pt>
                <c:pt idx="676">
                  <c:v>13011</c:v>
                </c:pt>
                <c:pt idx="677">
                  <c:v>13051</c:v>
                </c:pt>
                <c:pt idx="678">
                  <c:v>13067</c:v>
                </c:pt>
                <c:pt idx="679">
                  <c:v>13072</c:v>
                </c:pt>
                <c:pt idx="680">
                  <c:v>13094</c:v>
                </c:pt>
                <c:pt idx="681">
                  <c:v>13177</c:v>
                </c:pt>
                <c:pt idx="682">
                  <c:v>13230</c:v>
                </c:pt>
                <c:pt idx="683">
                  <c:v>13247</c:v>
                </c:pt>
                <c:pt idx="684">
                  <c:v>13566</c:v>
                </c:pt>
                <c:pt idx="685">
                  <c:v>13567</c:v>
                </c:pt>
                <c:pt idx="686">
                  <c:v>13583</c:v>
                </c:pt>
                <c:pt idx="687">
                  <c:v>13586</c:v>
                </c:pt>
                <c:pt idx="688">
                  <c:v>13599</c:v>
                </c:pt>
                <c:pt idx="689">
                  <c:v>13607</c:v>
                </c:pt>
                <c:pt idx="690">
                  <c:v>13608</c:v>
                </c:pt>
                <c:pt idx="691">
                  <c:v>13610</c:v>
                </c:pt>
                <c:pt idx="692">
                  <c:v>13626</c:v>
                </c:pt>
                <c:pt idx="693">
                  <c:v>13648</c:v>
                </c:pt>
                <c:pt idx="694">
                  <c:v>13670</c:v>
                </c:pt>
                <c:pt idx="695">
                  <c:v>13700</c:v>
                </c:pt>
                <c:pt idx="696">
                  <c:v>13710</c:v>
                </c:pt>
                <c:pt idx="697">
                  <c:v>13718</c:v>
                </c:pt>
                <c:pt idx="698">
                  <c:v>13740</c:v>
                </c:pt>
                <c:pt idx="699">
                  <c:v>13756</c:v>
                </c:pt>
                <c:pt idx="700">
                  <c:v>13782</c:v>
                </c:pt>
                <c:pt idx="701">
                  <c:v>13782</c:v>
                </c:pt>
                <c:pt idx="702">
                  <c:v>13816</c:v>
                </c:pt>
                <c:pt idx="703">
                  <c:v>13818</c:v>
                </c:pt>
                <c:pt idx="704">
                  <c:v>13868</c:v>
                </c:pt>
                <c:pt idx="705">
                  <c:v>14143</c:v>
                </c:pt>
                <c:pt idx="706">
                  <c:v>14160</c:v>
                </c:pt>
                <c:pt idx="707">
                  <c:v>14208</c:v>
                </c:pt>
                <c:pt idx="708">
                  <c:v>14293.5</c:v>
                </c:pt>
                <c:pt idx="709">
                  <c:v>14377</c:v>
                </c:pt>
                <c:pt idx="710">
                  <c:v>14403</c:v>
                </c:pt>
                <c:pt idx="711">
                  <c:v>14661</c:v>
                </c:pt>
                <c:pt idx="712">
                  <c:v>14687</c:v>
                </c:pt>
                <c:pt idx="713">
                  <c:v>14714</c:v>
                </c:pt>
                <c:pt idx="714">
                  <c:v>14747</c:v>
                </c:pt>
                <c:pt idx="715">
                  <c:v>14919</c:v>
                </c:pt>
                <c:pt idx="716">
                  <c:v>14972</c:v>
                </c:pt>
                <c:pt idx="717">
                  <c:v>15000</c:v>
                </c:pt>
                <c:pt idx="718">
                  <c:v>15301</c:v>
                </c:pt>
                <c:pt idx="719">
                  <c:v>15301</c:v>
                </c:pt>
                <c:pt idx="720">
                  <c:v>15355</c:v>
                </c:pt>
                <c:pt idx="721">
                  <c:v>15372</c:v>
                </c:pt>
                <c:pt idx="722">
                  <c:v>15388</c:v>
                </c:pt>
                <c:pt idx="723">
                  <c:v>15389.5</c:v>
                </c:pt>
                <c:pt idx="724">
                  <c:v>15431</c:v>
                </c:pt>
                <c:pt idx="725">
                  <c:v>15431</c:v>
                </c:pt>
                <c:pt idx="726">
                  <c:v>15431</c:v>
                </c:pt>
                <c:pt idx="727">
                  <c:v>15444</c:v>
                </c:pt>
                <c:pt idx="728">
                  <c:v>15458</c:v>
                </c:pt>
                <c:pt idx="729">
                  <c:v>15479</c:v>
                </c:pt>
                <c:pt idx="730">
                  <c:v>15893</c:v>
                </c:pt>
                <c:pt idx="731">
                  <c:v>15967</c:v>
                </c:pt>
                <c:pt idx="732">
                  <c:v>15977</c:v>
                </c:pt>
                <c:pt idx="733">
                  <c:v>15977</c:v>
                </c:pt>
                <c:pt idx="734">
                  <c:v>16021</c:v>
                </c:pt>
                <c:pt idx="735">
                  <c:v>16027.5</c:v>
                </c:pt>
                <c:pt idx="736">
                  <c:v>16110</c:v>
                </c:pt>
                <c:pt idx="737">
                  <c:v>16174</c:v>
                </c:pt>
                <c:pt idx="738">
                  <c:v>16465</c:v>
                </c:pt>
                <c:pt idx="739">
                  <c:v>16475</c:v>
                </c:pt>
                <c:pt idx="740">
                  <c:v>16741</c:v>
                </c:pt>
                <c:pt idx="741">
                  <c:v>17197</c:v>
                </c:pt>
                <c:pt idx="742">
                  <c:v>17197</c:v>
                </c:pt>
                <c:pt idx="743">
                  <c:v>17204</c:v>
                </c:pt>
                <c:pt idx="744">
                  <c:v>17240</c:v>
                </c:pt>
                <c:pt idx="745">
                  <c:v>17240</c:v>
                </c:pt>
                <c:pt idx="746">
                  <c:v>17262</c:v>
                </c:pt>
                <c:pt idx="747">
                  <c:v>17365</c:v>
                </c:pt>
                <c:pt idx="748">
                  <c:v>17811</c:v>
                </c:pt>
                <c:pt idx="749">
                  <c:v>18214</c:v>
                </c:pt>
                <c:pt idx="750">
                  <c:v>18214</c:v>
                </c:pt>
                <c:pt idx="751">
                  <c:v>18276</c:v>
                </c:pt>
                <c:pt idx="752">
                  <c:v>18336</c:v>
                </c:pt>
                <c:pt idx="753">
                  <c:v>18388</c:v>
                </c:pt>
                <c:pt idx="754">
                  <c:v>18770</c:v>
                </c:pt>
                <c:pt idx="755">
                  <c:v>18787.5</c:v>
                </c:pt>
                <c:pt idx="756">
                  <c:v>18856</c:v>
                </c:pt>
                <c:pt idx="757">
                  <c:v>19020</c:v>
                </c:pt>
                <c:pt idx="758">
                  <c:v>19020</c:v>
                </c:pt>
                <c:pt idx="759">
                  <c:v>19329</c:v>
                </c:pt>
                <c:pt idx="760">
                  <c:v>19373</c:v>
                </c:pt>
                <c:pt idx="761">
                  <c:v>19537</c:v>
                </c:pt>
                <c:pt idx="762">
                  <c:v>19557.5</c:v>
                </c:pt>
                <c:pt idx="763">
                  <c:v>19881</c:v>
                </c:pt>
                <c:pt idx="764">
                  <c:v>19987</c:v>
                </c:pt>
                <c:pt idx="765">
                  <c:v>19996</c:v>
                </c:pt>
                <c:pt idx="766">
                  <c:v>20048</c:v>
                </c:pt>
                <c:pt idx="767">
                  <c:v>20051</c:v>
                </c:pt>
                <c:pt idx="768">
                  <c:v>20520</c:v>
                </c:pt>
                <c:pt idx="769">
                  <c:v>20538</c:v>
                </c:pt>
                <c:pt idx="770">
                  <c:v>21160</c:v>
                </c:pt>
                <c:pt idx="771">
                  <c:v>21196</c:v>
                </c:pt>
                <c:pt idx="772">
                  <c:v>21258</c:v>
                </c:pt>
                <c:pt idx="773">
                  <c:v>21303</c:v>
                </c:pt>
                <c:pt idx="774">
                  <c:v>21631</c:v>
                </c:pt>
                <c:pt idx="775">
                  <c:v>21834</c:v>
                </c:pt>
                <c:pt idx="776">
                  <c:v>21971</c:v>
                </c:pt>
                <c:pt idx="777">
                  <c:v>22264</c:v>
                </c:pt>
                <c:pt idx="778">
                  <c:v>22267</c:v>
                </c:pt>
                <c:pt idx="779">
                  <c:v>22272</c:v>
                </c:pt>
                <c:pt idx="780">
                  <c:v>22364</c:v>
                </c:pt>
                <c:pt idx="781">
                  <c:v>22364</c:v>
                </c:pt>
                <c:pt idx="782">
                  <c:v>22405</c:v>
                </c:pt>
                <c:pt idx="783">
                  <c:v>22413</c:v>
                </c:pt>
                <c:pt idx="784">
                  <c:v>22442</c:v>
                </c:pt>
                <c:pt idx="785">
                  <c:v>22534</c:v>
                </c:pt>
                <c:pt idx="786">
                  <c:v>22881</c:v>
                </c:pt>
                <c:pt idx="787">
                  <c:v>22904.5</c:v>
                </c:pt>
                <c:pt idx="788">
                  <c:v>22965</c:v>
                </c:pt>
                <c:pt idx="789">
                  <c:v>22986</c:v>
                </c:pt>
                <c:pt idx="790">
                  <c:v>23062</c:v>
                </c:pt>
                <c:pt idx="791">
                  <c:v>23081</c:v>
                </c:pt>
                <c:pt idx="792">
                  <c:v>23438</c:v>
                </c:pt>
                <c:pt idx="793">
                  <c:v>23441</c:v>
                </c:pt>
                <c:pt idx="794">
                  <c:v>23627</c:v>
                </c:pt>
                <c:pt idx="795">
                  <c:v>24125</c:v>
                </c:pt>
                <c:pt idx="796">
                  <c:v>24131</c:v>
                </c:pt>
                <c:pt idx="797">
                  <c:v>24241</c:v>
                </c:pt>
                <c:pt idx="798">
                  <c:v>24629</c:v>
                </c:pt>
                <c:pt idx="799">
                  <c:v>24655</c:v>
                </c:pt>
              </c:numCache>
            </c:numRef>
          </c:xVal>
          <c:yVal>
            <c:numRef>
              <c:f>'Active 1'!$V$21:$V$973</c:f>
              <c:numCache>
                <c:formatCode>General</c:formatCode>
                <c:ptCount val="953"/>
                <c:pt idx="139">
                  <c:v>6.3419309997698292E-2</c:v>
                </c:pt>
                <c:pt idx="143">
                  <c:v>-7.5625705008860677E-2</c:v>
                </c:pt>
                <c:pt idx="147">
                  <c:v>1.7257284991501365E-2</c:v>
                </c:pt>
                <c:pt idx="148">
                  <c:v>5.0538370000140276E-2</c:v>
                </c:pt>
                <c:pt idx="149">
                  <c:v>3.535640499467263E-2</c:v>
                </c:pt>
                <c:pt idx="172">
                  <c:v>-0.1465223600025638</c:v>
                </c:pt>
                <c:pt idx="270">
                  <c:v>0.14112923999346094</c:v>
                </c:pt>
                <c:pt idx="315">
                  <c:v>0.13884641999175074</c:v>
                </c:pt>
                <c:pt idx="338">
                  <c:v>7.7328359999228269E-2</c:v>
                </c:pt>
                <c:pt idx="527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FB-429F-92D5-D65FD164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61520"/>
        <c:axId val="1"/>
      </c:scatterChart>
      <c:valAx>
        <c:axId val="84706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0559006211175"/>
              <c:y val="0.8720263092113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03105590062112E-2"/>
              <c:y val="0.3690485564304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615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559006211180127E-2"/>
          <c:y val="0.92262185976752908"/>
          <c:w val="0.83385093167701863"/>
          <c:h val="5.95241219847518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097636242215285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4682570008096"/>
          <c:y val="0.12951807228915663"/>
          <c:w val="0.82692367421793689"/>
          <c:h val="0.659638554216867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7-4C22-B37F-31D59199A344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7-4C22-B37F-31D59199A344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97-4C22-B37F-31D59199A344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7-4C22-B37F-31D59199A344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97-4C22-B37F-31D59199A344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97-4C22-B37F-31D59199A344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97-4C22-B37F-31D59199A344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97-4C22-B37F-31D59199A344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97-4C22-B37F-31D59199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4632"/>
        <c:axId val="1"/>
      </c:scatterChart>
      <c:valAx>
        <c:axId val="847054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4796005528894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06508875739646E-2"/>
              <c:y val="0.3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4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899408284023666E-2"/>
          <c:y val="0.92168674698795183"/>
          <c:w val="0.86538461538461542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106351550960118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8286558345643"/>
          <c:y val="0.12912950781692187"/>
          <c:w val="0.83013293943870015"/>
          <c:h val="0.660662598133088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D-4ECB-A678-9E9FB2C98424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FD-4ECB-A678-9E9FB2C98424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FD-4ECB-A678-9E9FB2C98424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FD-4ECB-A678-9E9FB2C98424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FD-4ECB-A678-9E9FB2C98424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FD-4ECB-A678-9E9FB2C98424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FD-4ECB-A678-9E9FB2C98424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FD-4ECB-A678-9E9FB2C98424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FD-4ECB-A678-9E9FB2C9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48072"/>
        <c:axId val="1"/>
      </c:scatterChart>
      <c:valAx>
        <c:axId val="847048072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9276218611525"/>
              <c:y val="0.87087339307811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064992614475627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4807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313146233382568E-2"/>
          <c:y val="0.92192475940507435"/>
          <c:w val="0.86410635155096016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Cyg -- O-C Diagr.</a:t>
            </a:r>
          </a:p>
        </c:rich>
      </c:tx>
      <c:layout>
        <c:manualLayout>
          <c:xMode val="edge"/>
          <c:yMode val="edge"/>
          <c:x val="0.4100301179166763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962835837878"/>
          <c:y val="0.12874270318158096"/>
          <c:w val="0.82743482012067338"/>
          <c:h val="0.6616776140262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A-4B62-B7B5-F236CEFF6F57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0">
                  <c:v>4.2076800018548965E-3</c:v>
                </c:pt>
                <c:pt idx="18">
                  <c:v>-7.0066000043880194E-3</c:v>
                </c:pt>
                <c:pt idx="19">
                  <c:v>-6.3559200061718002E-3</c:v>
                </c:pt>
                <c:pt idx="21">
                  <c:v>-7.6367599976947531E-3</c:v>
                </c:pt>
                <c:pt idx="22">
                  <c:v>-3.4518400061642751E-3</c:v>
                </c:pt>
                <c:pt idx="23">
                  <c:v>-7.5682800088543445E-3</c:v>
                </c:pt>
                <c:pt idx="24">
                  <c:v>-2.0272399997338653E-3</c:v>
                </c:pt>
                <c:pt idx="25">
                  <c:v>2.1234399973764084E-3</c:v>
                </c:pt>
                <c:pt idx="26">
                  <c:v>-2.4519600046915002E-3</c:v>
                </c:pt>
                <c:pt idx="27">
                  <c:v>1.2260279996553436E-2</c:v>
                </c:pt>
                <c:pt idx="28">
                  <c:v>3.287599902250804E-4</c:v>
                </c:pt>
                <c:pt idx="29">
                  <c:v>-1.246640007593669E-3</c:v>
                </c:pt>
                <c:pt idx="30">
                  <c:v>-5.7592000666772947E-4</c:v>
                </c:pt>
                <c:pt idx="31">
                  <c:v>5.4239599994616583E-3</c:v>
                </c:pt>
                <c:pt idx="33">
                  <c:v>4.5609200024046004E-3</c:v>
                </c:pt>
                <c:pt idx="34">
                  <c:v>3.9855199938756414E-3</c:v>
                </c:pt>
                <c:pt idx="35">
                  <c:v>1.8552399997133762E-3</c:v>
                </c:pt>
                <c:pt idx="36">
                  <c:v>4.305199981899932E-4</c:v>
                </c:pt>
                <c:pt idx="37">
                  <c:v>2.7661200001602992E-3</c:v>
                </c:pt>
                <c:pt idx="38">
                  <c:v>9.7155999537790194E-4</c:v>
                </c:pt>
                <c:pt idx="39">
                  <c:v>6.861439993372187E-3</c:v>
                </c:pt>
                <c:pt idx="40">
                  <c:v>3.2175599990296178E-3</c:v>
                </c:pt>
                <c:pt idx="45">
                  <c:v>-1.2757600052282214E-3</c:v>
                </c:pt>
                <c:pt idx="46">
                  <c:v>4.9135999870486557E-4</c:v>
                </c:pt>
                <c:pt idx="48">
                  <c:v>2.6283199986210093E-3</c:v>
                </c:pt>
                <c:pt idx="49">
                  <c:v>2.7652799981296994E-3</c:v>
                </c:pt>
                <c:pt idx="50">
                  <c:v>-8.5116000263951719E-4</c:v>
                </c:pt>
                <c:pt idx="51">
                  <c:v>-2.1662400031345896E-3</c:v>
                </c:pt>
                <c:pt idx="52">
                  <c:v>-5.0155600038124248E-3</c:v>
                </c:pt>
                <c:pt idx="53">
                  <c:v>-7.9470799973933026E-3</c:v>
                </c:pt>
                <c:pt idx="56">
                  <c:v>-2.3484000848839059E-4</c:v>
                </c:pt>
                <c:pt idx="86">
                  <c:v>2.5969199923565611E-3</c:v>
                </c:pt>
                <c:pt idx="105">
                  <c:v>1.1843599932035431E-3</c:v>
                </c:pt>
                <c:pt idx="107">
                  <c:v>-3.8296000057016499E-3</c:v>
                </c:pt>
                <c:pt idx="121">
                  <c:v>-2.6659200084395707E-3</c:v>
                </c:pt>
                <c:pt idx="123">
                  <c:v>6.9019999500596896E-4</c:v>
                </c:pt>
                <c:pt idx="124">
                  <c:v>-1.2413200020091608E-3</c:v>
                </c:pt>
                <c:pt idx="136">
                  <c:v>-5.2969200041843578E-3</c:v>
                </c:pt>
                <c:pt idx="210">
                  <c:v>-2.0090399993932806E-3</c:v>
                </c:pt>
                <c:pt idx="455">
                  <c:v>-3.936480000265874E-2</c:v>
                </c:pt>
                <c:pt idx="457">
                  <c:v>-3.9171720003650989E-2</c:v>
                </c:pt>
                <c:pt idx="458">
                  <c:v>-4.1800999999395572E-2</c:v>
                </c:pt>
                <c:pt idx="459">
                  <c:v>-4.272584000864299E-2</c:v>
                </c:pt>
                <c:pt idx="461">
                  <c:v>-4.1751920005481225E-2</c:v>
                </c:pt>
                <c:pt idx="463">
                  <c:v>-4.7151980004855432E-2</c:v>
                </c:pt>
                <c:pt idx="464">
                  <c:v>-3.6983500001952052E-2</c:v>
                </c:pt>
                <c:pt idx="465">
                  <c:v>-4.2208160004520323E-2</c:v>
                </c:pt>
                <c:pt idx="466">
                  <c:v>-4.7239680010534357E-2</c:v>
                </c:pt>
                <c:pt idx="467">
                  <c:v>-4.0739680007391144E-2</c:v>
                </c:pt>
                <c:pt idx="468">
                  <c:v>-4.3415080006525386E-2</c:v>
                </c:pt>
                <c:pt idx="469">
                  <c:v>-4.2446600004041102E-2</c:v>
                </c:pt>
                <c:pt idx="470">
                  <c:v>-4.2771259999426547E-2</c:v>
                </c:pt>
                <c:pt idx="471">
                  <c:v>-4.7109819999604952E-2</c:v>
                </c:pt>
                <c:pt idx="473">
                  <c:v>-4.29036800051108E-2</c:v>
                </c:pt>
                <c:pt idx="475">
                  <c:v>-4.5234800003527198E-2</c:v>
                </c:pt>
                <c:pt idx="476">
                  <c:v>-4.4528000005811919E-2</c:v>
                </c:pt>
                <c:pt idx="477">
                  <c:v>-4.4085600005928427E-2</c:v>
                </c:pt>
                <c:pt idx="478">
                  <c:v>-4.553504000796238E-2</c:v>
                </c:pt>
                <c:pt idx="479">
                  <c:v>-4.5090400002663955E-2</c:v>
                </c:pt>
                <c:pt idx="480">
                  <c:v>-5.0185140004032291E-2</c:v>
                </c:pt>
                <c:pt idx="481">
                  <c:v>-4.7585320004145615E-2</c:v>
                </c:pt>
                <c:pt idx="487">
                  <c:v>-5.3165640005317982E-2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A-4B62-B7B5-F236CEFF6F57}"/>
            </c:ext>
          </c:extLst>
        </c:ser>
        <c:ser>
          <c:idx val="2"/>
          <c:order val="2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112">
                  <c:v>-8.710000038263388E-4</c:v>
                </c:pt>
                <c:pt idx="116">
                  <c:v>-8.0905200011329725E-3</c:v>
                </c:pt>
                <c:pt idx="122">
                  <c:v>-6.5289600024698302E-3</c:v>
                </c:pt>
                <c:pt idx="125">
                  <c:v>-3.235199983464554E-4</c:v>
                </c:pt>
                <c:pt idx="127">
                  <c:v>4.4571999969775788E-3</c:v>
                </c:pt>
                <c:pt idx="129">
                  <c:v>8.9551999553805217E-4</c:v>
                </c:pt>
                <c:pt idx="130">
                  <c:v>1.8817999953171238E-3</c:v>
                </c:pt>
                <c:pt idx="131">
                  <c:v>6.881679997604806E-3</c:v>
                </c:pt>
                <c:pt idx="137">
                  <c:v>6.2087999685900286E-4</c:v>
                </c:pt>
                <c:pt idx="138">
                  <c:v>3.7715599974035285E-3</c:v>
                </c:pt>
                <c:pt idx="139">
                  <c:v>-7.0914800089667551E-3</c:v>
                </c:pt>
                <c:pt idx="140">
                  <c:v>-1.9408000007388182E-3</c:v>
                </c:pt>
                <c:pt idx="143">
                  <c:v>-3.5162000058335252E-3</c:v>
                </c:pt>
                <c:pt idx="144">
                  <c:v>-5.447720002848655E-3</c:v>
                </c:pt>
                <c:pt idx="153">
                  <c:v>-2.2978799970587716E-3</c:v>
                </c:pt>
                <c:pt idx="155">
                  <c:v>-6.0787199981859885E-3</c:v>
                </c:pt>
                <c:pt idx="157">
                  <c:v>2.345879991480615E-3</c:v>
                </c:pt>
                <c:pt idx="158">
                  <c:v>-1.4349600023706444E-3</c:v>
                </c:pt>
                <c:pt idx="167">
                  <c:v>-4.3536000011954457E-3</c:v>
                </c:pt>
                <c:pt idx="170">
                  <c:v>2.7695199969457462E-3</c:v>
                </c:pt>
                <c:pt idx="171">
                  <c:v>-1.8606400044518523E-3</c:v>
                </c:pt>
                <c:pt idx="176">
                  <c:v>-2.0114400031161495E-3</c:v>
                </c:pt>
                <c:pt idx="186">
                  <c:v>5.7695999566931278E-4</c:v>
                </c:pt>
                <c:pt idx="188">
                  <c:v>-1.9299600025988184E-3</c:v>
                </c:pt>
                <c:pt idx="189">
                  <c:v>2.2207199945114553E-3</c:v>
                </c:pt>
                <c:pt idx="201">
                  <c:v>-1.081000009435229E-3</c:v>
                </c:pt>
                <c:pt idx="204">
                  <c:v>2.8773599915439263E-3</c:v>
                </c:pt>
                <c:pt idx="211">
                  <c:v>-2.4241200080723502E-3</c:v>
                </c:pt>
                <c:pt idx="212">
                  <c:v>2.0004799953312613E-3</c:v>
                </c:pt>
                <c:pt idx="215">
                  <c:v>-1.4927200027159415E-3</c:v>
                </c:pt>
                <c:pt idx="217">
                  <c:v>-6.3557600005879067E-3</c:v>
                </c:pt>
                <c:pt idx="227">
                  <c:v>-1.0342760004277807E-2</c:v>
                </c:pt>
                <c:pt idx="228">
                  <c:v>-5.849680004757829E-3</c:v>
                </c:pt>
                <c:pt idx="237">
                  <c:v>-3.8499200018122792E-3</c:v>
                </c:pt>
                <c:pt idx="238">
                  <c:v>-1.7685600032564253E-3</c:v>
                </c:pt>
                <c:pt idx="241">
                  <c:v>-5.1248000090708956E-3</c:v>
                </c:pt>
                <c:pt idx="246">
                  <c:v>-2.756000030785799E-4</c:v>
                </c:pt>
                <c:pt idx="249">
                  <c:v>-9.4680400070501491E-3</c:v>
                </c:pt>
                <c:pt idx="251">
                  <c:v>-7.824280000932049E-3</c:v>
                </c:pt>
                <c:pt idx="252">
                  <c:v>-5.7558000044082291E-3</c:v>
                </c:pt>
                <c:pt idx="253">
                  <c:v>-1.011203999951249E-2</c:v>
                </c:pt>
                <c:pt idx="262">
                  <c:v>-1.3125880002917256E-2</c:v>
                </c:pt>
                <c:pt idx="264">
                  <c:v>-1.1482120004075114E-2</c:v>
                </c:pt>
                <c:pt idx="265">
                  <c:v>-9.4136400075512938E-3</c:v>
                </c:pt>
                <c:pt idx="266">
                  <c:v>-9.2629600039799698E-3</c:v>
                </c:pt>
                <c:pt idx="268">
                  <c:v>-1.2455280004360247E-2</c:v>
                </c:pt>
                <c:pt idx="271">
                  <c:v>-8.0444000050192699E-3</c:v>
                </c:pt>
                <c:pt idx="275">
                  <c:v>-8.0446400024811737E-3</c:v>
                </c:pt>
                <c:pt idx="277">
                  <c:v>-5.5247200070880353E-3</c:v>
                </c:pt>
                <c:pt idx="278">
                  <c:v>-9.8263200052315369E-3</c:v>
                </c:pt>
                <c:pt idx="279">
                  <c:v>-1.1319520002871286E-2</c:v>
                </c:pt>
                <c:pt idx="281">
                  <c:v>-8.0318800028180704E-3</c:v>
                </c:pt>
                <c:pt idx="282">
                  <c:v>-8.0318800028180704E-3</c:v>
                </c:pt>
                <c:pt idx="283">
                  <c:v>-8.8949200071510859E-3</c:v>
                </c:pt>
                <c:pt idx="285">
                  <c:v>-9.7579600042081438E-3</c:v>
                </c:pt>
                <c:pt idx="289">
                  <c:v>-1.0895040002651513E-2</c:v>
                </c:pt>
                <c:pt idx="291">
                  <c:v>-1.5169559999776538E-2</c:v>
                </c:pt>
                <c:pt idx="293">
                  <c:v>-1.373124000383541E-2</c:v>
                </c:pt>
                <c:pt idx="296">
                  <c:v>-1.3169680001738016E-2</c:v>
                </c:pt>
                <c:pt idx="297">
                  <c:v>-1.2019000001600944E-2</c:v>
                </c:pt>
                <c:pt idx="302">
                  <c:v>-1.3882160004868638E-2</c:v>
                </c:pt>
                <c:pt idx="303">
                  <c:v>-1.7964360005862545E-2</c:v>
                </c:pt>
                <c:pt idx="305">
                  <c:v>-1.0457560005306732E-2</c:v>
                </c:pt>
                <c:pt idx="308">
                  <c:v>-1.3745320000452921E-2</c:v>
                </c:pt>
                <c:pt idx="317">
                  <c:v>-1.0883120005019009E-2</c:v>
                </c:pt>
                <c:pt idx="320">
                  <c:v>-1.2993240008654539E-2</c:v>
                </c:pt>
                <c:pt idx="324">
                  <c:v>-1.0719560006691609E-2</c:v>
                </c:pt>
                <c:pt idx="327">
                  <c:v>-1.7802000002120622E-2</c:v>
                </c:pt>
                <c:pt idx="333">
                  <c:v>-1.2569840007927269E-2</c:v>
                </c:pt>
                <c:pt idx="335">
                  <c:v>-1.6720640007406473E-2</c:v>
                </c:pt>
                <c:pt idx="337">
                  <c:v>-1.9583799999963958E-2</c:v>
                </c:pt>
                <c:pt idx="346">
                  <c:v>-1.2995520002732519E-2</c:v>
                </c:pt>
                <c:pt idx="355">
                  <c:v>-1.6626520009594969E-2</c:v>
                </c:pt>
                <c:pt idx="356">
                  <c:v>-1.5626520005753264E-2</c:v>
                </c:pt>
                <c:pt idx="358">
                  <c:v>-1.4640239998698235E-2</c:v>
                </c:pt>
                <c:pt idx="360">
                  <c:v>-3.3526000042911619E-3</c:v>
                </c:pt>
                <c:pt idx="362">
                  <c:v>-1.2914280006953049E-2</c:v>
                </c:pt>
                <c:pt idx="363">
                  <c:v>-4.9142800053232349E-3</c:v>
                </c:pt>
                <c:pt idx="365">
                  <c:v>-1.9613520009443164E-2</c:v>
                </c:pt>
                <c:pt idx="366">
                  <c:v>-2.2462840002845041E-2</c:v>
                </c:pt>
                <c:pt idx="372">
                  <c:v>-1.9120680008199997E-2</c:v>
                </c:pt>
                <c:pt idx="375">
                  <c:v>-1.9408440006372984E-2</c:v>
                </c:pt>
                <c:pt idx="377">
                  <c:v>-2.0669120007369202E-2</c:v>
                </c:pt>
                <c:pt idx="379">
                  <c:v>-2.1107680004206486E-2</c:v>
                </c:pt>
                <c:pt idx="385">
                  <c:v>-2.4765520000073593E-2</c:v>
                </c:pt>
                <c:pt idx="388">
                  <c:v>-2.3409520006680395E-2</c:v>
                </c:pt>
                <c:pt idx="389">
                  <c:v>-2.8094920002331492E-2</c:v>
                </c:pt>
                <c:pt idx="392">
                  <c:v>-1.8533360002038535E-2</c:v>
                </c:pt>
                <c:pt idx="393">
                  <c:v>-2.4382680006965529E-2</c:v>
                </c:pt>
                <c:pt idx="394">
                  <c:v>-2.6314200003980659E-2</c:v>
                </c:pt>
                <c:pt idx="395">
                  <c:v>-2.4026560007769149E-2</c:v>
                </c:pt>
                <c:pt idx="396">
                  <c:v>-2.4177360006433446E-2</c:v>
                </c:pt>
                <c:pt idx="397">
                  <c:v>-2.3177360009867698E-2</c:v>
                </c:pt>
                <c:pt idx="403">
                  <c:v>-2.5082160005695187E-2</c:v>
                </c:pt>
                <c:pt idx="405">
                  <c:v>-2.6452240002981853E-2</c:v>
                </c:pt>
                <c:pt idx="408">
                  <c:v>-2.2466080001322553E-2</c:v>
                </c:pt>
                <c:pt idx="409">
                  <c:v>-2.0246920001227409E-2</c:v>
                </c:pt>
                <c:pt idx="413">
                  <c:v>-2.8151480008091312E-2</c:v>
                </c:pt>
                <c:pt idx="416">
                  <c:v>-1.7083240003557876E-2</c:v>
                </c:pt>
                <c:pt idx="418">
                  <c:v>-3.0658640003821347E-2</c:v>
                </c:pt>
                <c:pt idx="420">
                  <c:v>-2.8234040000825189E-2</c:v>
                </c:pt>
                <c:pt idx="421">
                  <c:v>-2.3234040003444534E-2</c:v>
                </c:pt>
                <c:pt idx="423">
                  <c:v>-2.3521800008893479E-2</c:v>
                </c:pt>
                <c:pt idx="428">
                  <c:v>-3.0070360000536311E-2</c:v>
                </c:pt>
                <c:pt idx="429">
                  <c:v>-2.8289640009461436E-2</c:v>
                </c:pt>
                <c:pt idx="431">
                  <c:v>-2.4577400006819516E-2</c:v>
                </c:pt>
                <c:pt idx="432">
                  <c:v>-1.9728200000827201E-2</c:v>
                </c:pt>
                <c:pt idx="433">
                  <c:v>-2.4947480007540435E-2</c:v>
                </c:pt>
                <c:pt idx="434">
                  <c:v>-2.3522880001110025E-2</c:v>
                </c:pt>
                <c:pt idx="437">
                  <c:v>-3.8002960005542263E-2</c:v>
                </c:pt>
                <c:pt idx="438">
                  <c:v>-3.2002960004319903E-2</c:v>
                </c:pt>
                <c:pt idx="439">
                  <c:v>-3.0427680008870084E-2</c:v>
                </c:pt>
                <c:pt idx="440">
                  <c:v>-2.9509880005207378E-2</c:v>
                </c:pt>
                <c:pt idx="441">
                  <c:v>-3.7372920007328503E-2</c:v>
                </c:pt>
                <c:pt idx="442">
                  <c:v>-3.3948320007766597E-2</c:v>
                </c:pt>
                <c:pt idx="443">
                  <c:v>-3.3797640011471231E-2</c:v>
                </c:pt>
                <c:pt idx="444">
                  <c:v>-2.5797640009841416E-2</c:v>
                </c:pt>
                <c:pt idx="445">
                  <c:v>-2.8646960003243294E-2</c:v>
                </c:pt>
                <c:pt idx="446">
                  <c:v>-3.5290840001835022E-2</c:v>
                </c:pt>
                <c:pt idx="447">
                  <c:v>-2.7153880007972475E-2</c:v>
                </c:pt>
                <c:pt idx="449">
                  <c:v>-2.287996000086423E-2</c:v>
                </c:pt>
                <c:pt idx="450">
                  <c:v>-3.4660800003621262E-2</c:v>
                </c:pt>
                <c:pt idx="451">
                  <c:v>-2.9510120002669282E-2</c:v>
                </c:pt>
                <c:pt idx="452">
                  <c:v>-3.6592320000636391E-2</c:v>
                </c:pt>
                <c:pt idx="453">
                  <c:v>-3.0373160007002298E-2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A-4B62-B7B5-F236CEFF6F57}"/>
            </c:ext>
          </c:extLst>
        </c:ser>
        <c:ser>
          <c:idx val="3"/>
          <c:order val="3"/>
          <c:tx>
            <c:strRef>
              <c:f>'A (old)'!$L$20:$L$20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  <c:pt idx="64">
                  <c:v>-2.0448000068427064E-3</c:v>
                </c:pt>
                <c:pt idx="66">
                  <c:v>-1.9078400000580586E-3</c:v>
                </c:pt>
                <c:pt idx="70">
                  <c:v>-2.607319998787716E-3</c:v>
                </c:pt>
                <c:pt idx="71">
                  <c:v>-8.1142400013050064E-3</c:v>
                </c:pt>
                <c:pt idx="73">
                  <c:v>-1.4704800050822087E-3</c:v>
                </c:pt>
                <c:pt idx="74">
                  <c:v>-1.4020000016898848E-3</c:v>
                </c:pt>
                <c:pt idx="76">
                  <c:v>-2.0458799990592524E-3</c:v>
                </c:pt>
                <c:pt idx="82">
                  <c:v>-1.1698400048771873E-3</c:v>
                </c:pt>
                <c:pt idx="84">
                  <c:v>-7.5260800003889017E-3</c:v>
                </c:pt>
                <c:pt idx="85">
                  <c:v>-3.300000389572233E-5</c:v>
                </c:pt>
                <c:pt idx="87">
                  <c:v>-2.5240000104531646E-4</c:v>
                </c:pt>
                <c:pt idx="88">
                  <c:v>-5.0469600028009154E-3</c:v>
                </c:pt>
                <c:pt idx="89">
                  <c:v>-2.8692000050796196E-3</c:v>
                </c:pt>
                <c:pt idx="91">
                  <c:v>-4.6640000000479631E-3</c:v>
                </c:pt>
                <c:pt idx="92">
                  <c:v>-1.8832800051313825E-3</c:v>
                </c:pt>
                <c:pt idx="93">
                  <c:v>-5.2395200036698952E-3</c:v>
                </c:pt>
                <c:pt idx="94">
                  <c:v>-2.0341999988886528E-3</c:v>
                </c:pt>
                <c:pt idx="95">
                  <c:v>-1.7465600030845962E-3</c:v>
                </c:pt>
                <c:pt idx="96">
                  <c:v>-9.2534800060093403E-3</c:v>
                </c:pt>
                <c:pt idx="97">
                  <c:v>4.7465199968428351E-3</c:v>
                </c:pt>
                <c:pt idx="98">
                  <c:v>-4.8973600059980527E-3</c:v>
                </c:pt>
                <c:pt idx="99">
                  <c:v>1.1026399952243082E-3</c:v>
                </c:pt>
                <c:pt idx="100">
                  <c:v>-6.6508800009614788E-3</c:v>
                </c:pt>
                <c:pt idx="101">
                  <c:v>-2.7879600020241924E-3</c:v>
                </c:pt>
                <c:pt idx="102">
                  <c:v>-2.2265200022957288E-3</c:v>
                </c:pt>
                <c:pt idx="103">
                  <c:v>3.978920001827646E-3</c:v>
                </c:pt>
                <c:pt idx="106">
                  <c:v>-4.4458000047598034E-3</c:v>
                </c:pt>
                <c:pt idx="108">
                  <c:v>-4.5975999819347635E-4</c:v>
                </c:pt>
                <c:pt idx="109">
                  <c:v>-3.0908000189810991E-4</c:v>
                </c:pt>
                <c:pt idx="111">
                  <c:v>-1.5968400039128028E-3</c:v>
                </c:pt>
                <c:pt idx="113">
                  <c:v>-3.6383600017870776E-3</c:v>
                </c:pt>
                <c:pt idx="114">
                  <c:v>2.5807999991229735E-3</c:v>
                </c:pt>
                <c:pt idx="115">
                  <c:v>-4.5013999988441356E-3</c:v>
                </c:pt>
                <c:pt idx="117">
                  <c:v>-2.7206800077692606E-3</c:v>
                </c:pt>
                <c:pt idx="126">
                  <c:v>2.4846399974194355E-3</c:v>
                </c:pt>
                <c:pt idx="128">
                  <c:v>3.0599199963035062E-3</c:v>
                </c:pt>
                <c:pt idx="132">
                  <c:v>-3.3514400056446902E-3</c:v>
                </c:pt>
                <c:pt idx="133">
                  <c:v>-1.0638000021572225E-3</c:v>
                </c:pt>
                <c:pt idx="134">
                  <c:v>-6.5708400070434436E-3</c:v>
                </c:pt>
                <c:pt idx="135">
                  <c:v>3.9359599977615289E-3</c:v>
                </c:pt>
                <c:pt idx="142">
                  <c:v>-3.5180000850232318E-4</c:v>
                </c:pt>
                <c:pt idx="145">
                  <c:v>-5.8724400078062899E-3</c:v>
                </c:pt>
                <c:pt idx="146">
                  <c:v>-4.721880002762191E-3</c:v>
                </c:pt>
                <c:pt idx="147">
                  <c:v>-1.2972800032002851E-3</c:v>
                </c:pt>
                <c:pt idx="148">
                  <c:v>-1.7220000008819625E-3</c:v>
                </c:pt>
                <c:pt idx="149">
                  <c:v>-3.4480800095479935E-3</c:v>
                </c:pt>
                <c:pt idx="151">
                  <c:v>3.127199990558438E-3</c:v>
                </c:pt>
                <c:pt idx="152">
                  <c:v>-5.0648800024646334E-3</c:v>
                </c:pt>
                <c:pt idx="154">
                  <c:v>4.1541600003256463E-3</c:v>
                </c:pt>
                <c:pt idx="159">
                  <c:v>-2.4213600045186467E-3</c:v>
                </c:pt>
                <c:pt idx="160">
                  <c:v>-4.2136000411119312E-4</c:v>
                </c:pt>
                <c:pt idx="161">
                  <c:v>-2.6542400009930134E-3</c:v>
                </c:pt>
                <c:pt idx="162">
                  <c:v>-2.8439999732654542E-4</c:v>
                </c:pt>
                <c:pt idx="163">
                  <c:v>-1.1475600040284917E-3</c:v>
                </c:pt>
                <c:pt idx="164">
                  <c:v>3.2770399993751198E-3</c:v>
                </c:pt>
                <c:pt idx="165">
                  <c:v>-1.6546000042580999E-3</c:v>
                </c:pt>
                <c:pt idx="166">
                  <c:v>-6.2714000014238991E-3</c:v>
                </c:pt>
                <c:pt idx="168">
                  <c:v>-9.1528000484686345E-4</c:v>
                </c:pt>
                <c:pt idx="169">
                  <c:v>-9.1540000721579418E-4</c:v>
                </c:pt>
                <c:pt idx="174">
                  <c:v>-1.9155199988745153E-3</c:v>
                </c:pt>
                <c:pt idx="175">
                  <c:v>3.1529600018984638E-3</c:v>
                </c:pt>
                <c:pt idx="177">
                  <c:v>2.2213199918041937E-3</c:v>
                </c:pt>
                <c:pt idx="178">
                  <c:v>-1.5047600027173758E-3</c:v>
                </c:pt>
                <c:pt idx="179">
                  <c:v>5.7143999947584234E-3</c:v>
                </c:pt>
                <c:pt idx="180">
                  <c:v>-9.2948000383330509E-4</c:v>
                </c:pt>
                <c:pt idx="181">
                  <c:v>-2.3268799996003509E-3</c:v>
                </c:pt>
                <c:pt idx="182">
                  <c:v>-5.4616000852547586E-4</c:v>
                </c:pt>
                <c:pt idx="183">
                  <c:v>6.5359199943486601E-3</c:v>
                </c:pt>
                <c:pt idx="184">
                  <c:v>3.7413600002764724E-3</c:v>
                </c:pt>
                <c:pt idx="185">
                  <c:v>3.8098399963928387E-3</c:v>
                </c:pt>
                <c:pt idx="187">
                  <c:v>9.6051999571500346E-4</c:v>
                </c:pt>
                <c:pt idx="190">
                  <c:v>-6.765680001990404E-3</c:v>
                </c:pt>
                <c:pt idx="194">
                  <c:v>-1.219200057676062E-4</c:v>
                </c:pt>
                <c:pt idx="195">
                  <c:v>3.0150399979902431E-3</c:v>
                </c:pt>
                <c:pt idx="196">
                  <c:v>-2.6973200001521036E-3</c:v>
                </c:pt>
                <c:pt idx="197">
                  <c:v>-2.2042400087229908E-3</c:v>
                </c:pt>
                <c:pt idx="198">
                  <c:v>2.9464399995049462E-3</c:v>
                </c:pt>
                <c:pt idx="199">
                  <c:v>1.4919991372153163E-5</c:v>
                </c:pt>
                <c:pt idx="200">
                  <c:v>5.014919996028766E-3</c:v>
                </c:pt>
                <c:pt idx="202">
                  <c:v>5.4395199986174703E-3</c:v>
                </c:pt>
                <c:pt idx="203">
                  <c:v>-4.6842000010656193E-3</c:v>
                </c:pt>
                <c:pt idx="205">
                  <c:v>2.8039998142048717E-5</c:v>
                </c:pt>
                <c:pt idx="206">
                  <c:v>1.3841600011801347E-3</c:v>
                </c:pt>
                <c:pt idx="214">
                  <c:v>2.6031999950646423E-3</c:v>
                </c:pt>
                <c:pt idx="216">
                  <c:v>1.8771199975162745E-3</c:v>
                </c:pt>
                <c:pt idx="218">
                  <c:v>-4.5476000013877638E-3</c:v>
                </c:pt>
                <c:pt idx="219">
                  <c:v>5.8935999550158158E-4</c:v>
                </c:pt>
                <c:pt idx="220">
                  <c:v>9.233119992131833E-3</c:v>
                </c:pt>
                <c:pt idx="221">
                  <c:v>-1.6984000030788593E-3</c:v>
                </c:pt>
                <c:pt idx="222">
                  <c:v>-1.5477199995075352E-3</c:v>
                </c:pt>
                <c:pt idx="223">
                  <c:v>-3.4228000731673092E-4</c:v>
                </c:pt>
                <c:pt idx="224">
                  <c:v>3.6577199934981763E-3</c:v>
                </c:pt>
                <c:pt idx="225">
                  <c:v>-3.2738000008976087E-3</c:v>
                </c:pt>
                <c:pt idx="229">
                  <c:v>-3.8223600058699958E-3</c:v>
                </c:pt>
                <c:pt idx="230">
                  <c:v>3.6022399945068173E-3</c:v>
                </c:pt>
                <c:pt idx="231">
                  <c:v>7.8898799984017387E-3</c:v>
                </c:pt>
                <c:pt idx="235">
                  <c:v>-2.8224800043972209E-3</c:v>
                </c:pt>
                <c:pt idx="236">
                  <c:v>-4.6855200052959844E-3</c:v>
                </c:pt>
                <c:pt idx="239">
                  <c:v>-4.8919200053205714E-3</c:v>
                </c:pt>
                <c:pt idx="242">
                  <c:v>-5.2481599996099249E-3</c:v>
                </c:pt>
                <c:pt idx="243">
                  <c:v>-1.2481600060709752E-3</c:v>
                </c:pt>
                <c:pt idx="244">
                  <c:v>1.8203200015705079E-3</c:v>
                </c:pt>
                <c:pt idx="247">
                  <c:v>-5.604400001175236E-3</c:v>
                </c:pt>
                <c:pt idx="248">
                  <c:v>-5.3718800045317039E-3</c:v>
                </c:pt>
                <c:pt idx="250">
                  <c:v>-1.2892760001705028E-2</c:v>
                </c:pt>
                <c:pt idx="255">
                  <c:v>1.8931999511551112E-4</c:v>
                </c:pt>
                <c:pt idx="261">
                  <c:v>-5.9614800047711469E-3</c:v>
                </c:pt>
                <c:pt idx="263">
                  <c:v>-5.4546800020034425E-3</c:v>
                </c:pt>
                <c:pt idx="267">
                  <c:v>-1.415380000253208E-2</c:v>
                </c:pt>
                <c:pt idx="269">
                  <c:v>-6.7293200045241974E-3</c:v>
                </c:pt>
                <c:pt idx="272">
                  <c:v>-4.7294400064856745E-3</c:v>
                </c:pt>
                <c:pt idx="273">
                  <c:v>-5.5240000001504086E-3</c:v>
                </c:pt>
                <c:pt idx="274">
                  <c:v>-1.501720000669593E-2</c:v>
                </c:pt>
                <c:pt idx="276">
                  <c:v>-7.5926000063191168E-3</c:v>
                </c:pt>
                <c:pt idx="280">
                  <c:v>-5.0181600017822348E-3</c:v>
                </c:pt>
                <c:pt idx="286">
                  <c:v>-5.2374400038388558E-3</c:v>
                </c:pt>
                <c:pt idx="287">
                  <c:v>-1.8813200076692738E-3</c:v>
                </c:pt>
                <c:pt idx="288">
                  <c:v>-4.7306400010711513E-3</c:v>
                </c:pt>
                <c:pt idx="290">
                  <c:v>-8.8544800019008107E-3</c:v>
                </c:pt>
                <c:pt idx="292">
                  <c:v>-1.9649040004878771E-2</c:v>
                </c:pt>
                <c:pt idx="294">
                  <c:v>-8.8546000042697415E-3</c:v>
                </c:pt>
                <c:pt idx="295">
                  <c:v>-1.2936800005263649E-2</c:v>
                </c:pt>
                <c:pt idx="299">
                  <c:v>-1.1649160005617887E-2</c:v>
                </c:pt>
                <c:pt idx="300">
                  <c:v>-7.005400002526585E-3</c:v>
                </c:pt>
                <c:pt idx="301">
                  <c:v>-7.6492800071719103E-3</c:v>
                </c:pt>
                <c:pt idx="306">
                  <c:v>-1.2156199998571537E-2</c:v>
                </c:pt>
                <c:pt idx="307">
                  <c:v>-7.9370400053448975E-3</c:v>
                </c:pt>
                <c:pt idx="309">
                  <c:v>-9.417000001121778E-3</c:v>
                </c:pt>
                <c:pt idx="310">
                  <c:v>-6.4171200065175071E-3</c:v>
                </c:pt>
                <c:pt idx="311">
                  <c:v>-6.3486400031251833E-3</c:v>
                </c:pt>
                <c:pt idx="312">
                  <c:v>-1.0280160000547767E-2</c:v>
                </c:pt>
                <c:pt idx="313">
                  <c:v>-5.9925200039288029E-3</c:v>
                </c:pt>
                <c:pt idx="314">
                  <c:v>-5.9240400005364791E-3</c:v>
                </c:pt>
                <c:pt idx="315">
                  <c:v>-1.3362480007344857E-2</c:v>
                </c:pt>
                <c:pt idx="316">
                  <c:v>-8.7872000076458789E-3</c:v>
                </c:pt>
                <c:pt idx="318">
                  <c:v>-8.0066000082297251E-3</c:v>
                </c:pt>
                <c:pt idx="319">
                  <c:v>-1.9335640005010646E-2</c:v>
                </c:pt>
                <c:pt idx="321">
                  <c:v>-1.1623400001553819E-2</c:v>
                </c:pt>
                <c:pt idx="322">
                  <c:v>-9.9796400027116761E-3</c:v>
                </c:pt>
                <c:pt idx="323">
                  <c:v>-1.1418080001021735E-2</c:v>
                </c:pt>
                <c:pt idx="325">
                  <c:v>-1.1418320005759597E-2</c:v>
                </c:pt>
                <c:pt idx="326">
                  <c:v>-6.5691199997672811E-3</c:v>
                </c:pt>
                <c:pt idx="328">
                  <c:v>-1.0679120008717291E-2</c:v>
                </c:pt>
                <c:pt idx="329">
                  <c:v>-2.1980600009555928E-2</c:v>
                </c:pt>
                <c:pt idx="330">
                  <c:v>8.8231999689014629E-4</c:v>
                </c:pt>
                <c:pt idx="331">
                  <c:v>-1.2624599999981001E-2</c:v>
                </c:pt>
                <c:pt idx="332">
                  <c:v>-8.4054400067543611E-3</c:v>
                </c:pt>
                <c:pt idx="334">
                  <c:v>-1.2199999997392297E-2</c:v>
                </c:pt>
                <c:pt idx="338">
                  <c:v>-1.3816919999953825E-2</c:v>
                </c:pt>
                <c:pt idx="339">
                  <c:v>-1.9460920004348736E-2</c:v>
                </c:pt>
                <c:pt idx="340">
                  <c:v>-1.4104800000495743E-2</c:v>
                </c:pt>
                <c:pt idx="341">
                  <c:v>-1.4680200001748744E-2</c:v>
                </c:pt>
                <c:pt idx="342">
                  <c:v>-1.2392559998261277E-2</c:v>
                </c:pt>
                <c:pt idx="343">
                  <c:v>-1.8050160004349891E-2</c:v>
                </c:pt>
                <c:pt idx="344">
                  <c:v>-7.4748800034285523E-3</c:v>
                </c:pt>
                <c:pt idx="345">
                  <c:v>-1.7187240002385806E-2</c:v>
                </c:pt>
                <c:pt idx="347">
                  <c:v>-1.7625680004130118E-2</c:v>
                </c:pt>
                <c:pt idx="348">
                  <c:v>-1.4831240005150903E-2</c:v>
                </c:pt>
                <c:pt idx="349">
                  <c:v>-1.6844960002345033E-2</c:v>
                </c:pt>
                <c:pt idx="350">
                  <c:v>-7.8450799992424436E-3</c:v>
                </c:pt>
                <c:pt idx="351">
                  <c:v>-2.2174120007548481E-2</c:v>
                </c:pt>
                <c:pt idx="352">
                  <c:v>-1.4461999999184627E-2</c:v>
                </c:pt>
                <c:pt idx="353">
                  <c:v>-1.3105880003422499E-2</c:v>
                </c:pt>
                <c:pt idx="354">
                  <c:v>-1.7749760008882731E-2</c:v>
                </c:pt>
                <c:pt idx="357">
                  <c:v>-4.3251600072835572E-3</c:v>
                </c:pt>
                <c:pt idx="359">
                  <c:v>-4.0375200042035431E-3</c:v>
                </c:pt>
                <c:pt idx="364">
                  <c:v>-1.2051480000081938E-2</c:v>
                </c:pt>
                <c:pt idx="367">
                  <c:v>-2.9312160004337784E-2</c:v>
                </c:pt>
                <c:pt idx="368">
                  <c:v>-1.3380759999563452E-2</c:v>
                </c:pt>
                <c:pt idx="369">
                  <c:v>-2.3312279998208396E-2</c:v>
                </c:pt>
                <c:pt idx="370">
                  <c:v>-1.0531560008530505E-2</c:v>
                </c:pt>
                <c:pt idx="371">
                  <c:v>-1.531240000622347E-2</c:v>
                </c:pt>
                <c:pt idx="374">
                  <c:v>-1.2750840003718622E-2</c:v>
                </c:pt>
                <c:pt idx="376">
                  <c:v>-2.2394840008928441E-2</c:v>
                </c:pt>
                <c:pt idx="378">
                  <c:v>-2.1080120000988245E-2</c:v>
                </c:pt>
                <c:pt idx="380">
                  <c:v>-2.3231040002428927E-2</c:v>
                </c:pt>
                <c:pt idx="381">
                  <c:v>-2.4957120003819E-2</c:v>
                </c:pt>
                <c:pt idx="382">
                  <c:v>-2.0806439999432769E-2</c:v>
                </c:pt>
                <c:pt idx="383">
                  <c:v>-1.2381840002490208E-2</c:v>
                </c:pt>
                <c:pt idx="384">
                  <c:v>-1.7738080001436174E-2</c:v>
                </c:pt>
                <c:pt idx="386">
                  <c:v>-2.5313480000477284E-2</c:v>
                </c:pt>
                <c:pt idx="387">
                  <c:v>-1.9176519999746233E-2</c:v>
                </c:pt>
                <c:pt idx="390">
                  <c:v>-2.6574400006211363E-2</c:v>
                </c:pt>
                <c:pt idx="391">
                  <c:v>-1.8574400004581548E-2</c:v>
                </c:pt>
                <c:pt idx="399">
                  <c:v>-1.938291999977082E-2</c:v>
                </c:pt>
                <c:pt idx="400">
                  <c:v>-1.9807640004728455E-2</c:v>
                </c:pt>
                <c:pt idx="401">
                  <c:v>-2.8670680003415328E-2</c:v>
                </c:pt>
                <c:pt idx="402">
                  <c:v>-2.8163880000647623E-2</c:v>
                </c:pt>
                <c:pt idx="404">
                  <c:v>-1.9507000004523434E-2</c:v>
                </c:pt>
                <c:pt idx="406">
                  <c:v>-2.6150880003115162E-2</c:v>
                </c:pt>
                <c:pt idx="407">
                  <c:v>-2.0301680000557099E-2</c:v>
                </c:pt>
                <c:pt idx="410">
                  <c:v>-2.4877080002625007E-2</c:v>
                </c:pt>
                <c:pt idx="411">
                  <c:v>-1.8520960002206266E-2</c:v>
                </c:pt>
                <c:pt idx="412">
                  <c:v>-2.9630840006575454E-2</c:v>
                </c:pt>
                <c:pt idx="414">
                  <c:v>-3.5274840003694408E-2</c:v>
                </c:pt>
                <c:pt idx="415">
                  <c:v>-2.3631080002814997E-2</c:v>
                </c:pt>
                <c:pt idx="417">
                  <c:v>-2.3425760002282914E-2</c:v>
                </c:pt>
                <c:pt idx="419">
                  <c:v>-2.1357279998483136E-2</c:v>
                </c:pt>
                <c:pt idx="422">
                  <c:v>-1.7645040010393132E-2</c:v>
                </c:pt>
                <c:pt idx="424">
                  <c:v>-2.4576680007157847E-2</c:v>
                </c:pt>
                <c:pt idx="425">
                  <c:v>-2.7508200000738725E-2</c:v>
                </c:pt>
                <c:pt idx="426">
                  <c:v>-2.7220560004934669E-2</c:v>
                </c:pt>
                <c:pt idx="427">
                  <c:v>-2.3015120008494705E-2</c:v>
                </c:pt>
                <c:pt idx="430">
                  <c:v>-3.1700640007329639E-2</c:v>
                </c:pt>
                <c:pt idx="435">
                  <c:v>-3.4153160006098915E-2</c:v>
                </c:pt>
                <c:pt idx="436">
                  <c:v>-3.4194560001196805E-2</c:v>
                </c:pt>
                <c:pt idx="454">
                  <c:v>-4.0389280002273154E-2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A-4B62-B7B5-F236CEFF6F57}"/>
            </c:ext>
          </c:extLst>
        </c:ser>
        <c:ser>
          <c:idx val="4"/>
          <c:order val="4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  <c:pt idx="448">
                  <c:v>-3.3976920007262379E-2</c:v>
                </c:pt>
                <c:pt idx="460">
                  <c:v>-4.2911199903755914E-2</c:v>
                </c:pt>
                <c:pt idx="491">
                  <c:v>-5.3980920005415101E-2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A-4B62-B7B5-F236CEFF6F57}"/>
            </c:ext>
          </c:extLst>
        </c:ser>
        <c:ser>
          <c:idx val="5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1">
                  <c:v>5.3445199955604039E-3</c:v>
                </c:pt>
                <c:pt idx="2">
                  <c:v>6.7623200011439621E-3</c:v>
                </c:pt>
                <c:pt idx="3">
                  <c:v>5.7129999986500479E-3</c:v>
                </c:pt>
                <c:pt idx="4">
                  <c:v>-1.175140000123065E-2</c:v>
                </c:pt>
                <c:pt idx="5">
                  <c:v>6.1321600005612709E-3</c:v>
                </c:pt>
                <c:pt idx="6">
                  <c:v>2.47455999488011E-3</c:v>
                </c:pt>
                <c:pt idx="7">
                  <c:v>5.3306799964047968E-3</c:v>
                </c:pt>
                <c:pt idx="8">
                  <c:v>3.1813599925953895E-3</c:v>
                </c:pt>
                <c:pt idx="9">
                  <c:v>4.3991599959554151E-3</c:v>
                </c:pt>
                <c:pt idx="10">
                  <c:v>6.5498399926582351E-3</c:v>
                </c:pt>
                <c:pt idx="11">
                  <c:v>6.8668000312754884E-4</c:v>
                </c:pt>
                <c:pt idx="12">
                  <c:v>2.2067199970479123E-3</c:v>
                </c:pt>
                <c:pt idx="13">
                  <c:v>1.3573999967775308E-3</c:v>
                </c:pt>
                <c:pt idx="14">
                  <c:v>1.2751999965985306E-3</c:v>
                </c:pt>
                <c:pt idx="15">
                  <c:v>9.8743999842554331E-4</c:v>
                </c:pt>
                <c:pt idx="16">
                  <c:v>2.2818799989181571E-3</c:v>
                </c:pt>
                <c:pt idx="17">
                  <c:v>2.9735999996773899E-3</c:v>
                </c:pt>
                <c:pt idx="42">
                  <c:v>-2.9880000074626878E-3</c:v>
                </c:pt>
                <c:pt idx="43">
                  <c:v>2.0119999971939251E-3</c:v>
                </c:pt>
                <c:pt idx="44">
                  <c:v>-4.8119999701157212E-4</c:v>
                </c:pt>
                <c:pt idx="54">
                  <c:v>-5.6457200043951161E-3</c:v>
                </c:pt>
                <c:pt idx="55">
                  <c:v>-3.6457200039876625E-3</c:v>
                </c:pt>
                <c:pt idx="57">
                  <c:v>-6.7364000278757885E-4</c:v>
                </c:pt>
                <c:pt idx="58">
                  <c:v>-1.2559600072563626E-3</c:v>
                </c:pt>
                <c:pt idx="60">
                  <c:v>5.0932399899465963E-3</c:v>
                </c:pt>
                <c:pt idx="61">
                  <c:v>1.1093239991168957E-2</c:v>
                </c:pt>
                <c:pt idx="62">
                  <c:v>-3.345320001244545E-3</c:v>
                </c:pt>
                <c:pt idx="65">
                  <c:v>-2.0448000068427064E-3</c:v>
                </c:pt>
                <c:pt idx="67">
                  <c:v>-1.9078400000580586E-3</c:v>
                </c:pt>
                <c:pt idx="68">
                  <c:v>2.7489200001582503E-3</c:v>
                </c:pt>
                <c:pt idx="72">
                  <c:v>-5.1142400043318048E-3</c:v>
                </c:pt>
                <c:pt idx="75">
                  <c:v>2.6664799952413887E-3</c:v>
                </c:pt>
                <c:pt idx="77">
                  <c:v>-2.9773999995086342E-3</c:v>
                </c:pt>
                <c:pt idx="78">
                  <c:v>-2.908920003392268E-3</c:v>
                </c:pt>
                <c:pt idx="79">
                  <c:v>3.8716799972462468E-3</c:v>
                </c:pt>
                <c:pt idx="80">
                  <c:v>-5.7721999983186834E-3</c:v>
                </c:pt>
                <c:pt idx="81">
                  <c:v>-6.6627999985939823E-3</c:v>
                </c:pt>
                <c:pt idx="118">
                  <c:v>2.7931999647989869E-4</c:v>
                </c:pt>
                <c:pt idx="120">
                  <c:v>-5.0152000767411664E-4</c:v>
                </c:pt>
                <c:pt idx="172">
                  <c:v>-7.4908000024151988E-3</c:v>
                </c:pt>
                <c:pt idx="191">
                  <c:v>-8.6287200028891675E-3</c:v>
                </c:pt>
                <c:pt idx="192">
                  <c:v>-6.2872000125935301E-4</c:v>
                </c:pt>
                <c:pt idx="193">
                  <c:v>4.3712799961213022E-3</c:v>
                </c:pt>
                <c:pt idx="207">
                  <c:v>5.6717999977990985E-3</c:v>
                </c:pt>
                <c:pt idx="208">
                  <c:v>1.2671800002863165E-2</c:v>
                </c:pt>
                <c:pt idx="209">
                  <c:v>1.2671800002863165E-2</c:v>
                </c:pt>
                <c:pt idx="213">
                  <c:v>-4.5474800062947907E-3</c:v>
                </c:pt>
                <c:pt idx="232">
                  <c:v>-1.1041640005714726E-2</c:v>
                </c:pt>
                <c:pt idx="233">
                  <c:v>-8.0416400014655665E-3</c:v>
                </c:pt>
                <c:pt idx="234">
                  <c:v>-4.1640007111709565E-5</c:v>
                </c:pt>
                <c:pt idx="240">
                  <c:v>-3.8919200014788657E-3</c:v>
                </c:pt>
                <c:pt idx="245">
                  <c:v>-4.2720006604213268E-5</c:v>
                </c:pt>
                <c:pt idx="254">
                  <c:v>-1.8106800052919425E-3</c:v>
                </c:pt>
                <c:pt idx="256">
                  <c:v>1.8931999511551112E-4</c:v>
                </c:pt>
                <c:pt idx="257">
                  <c:v>5.1893199924961664E-3</c:v>
                </c:pt>
                <c:pt idx="258">
                  <c:v>1.0189319997152779E-2</c:v>
                </c:pt>
                <c:pt idx="259">
                  <c:v>1.8189319991506636E-2</c:v>
                </c:pt>
                <c:pt idx="260">
                  <c:v>1.8189319991506636E-2</c:v>
                </c:pt>
                <c:pt idx="270">
                  <c:v>4.2706800013547763E-3</c:v>
                </c:pt>
                <c:pt idx="284">
                  <c:v>-4.5935599991935305E-3</c:v>
                </c:pt>
                <c:pt idx="298">
                  <c:v>-2.8683200071100146E-3</c:v>
                </c:pt>
                <c:pt idx="304">
                  <c:v>-1.2580800001160242E-2</c:v>
                </c:pt>
                <c:pt idx="336">
                  <c:v>-1.4569960003427695E-2</c:v>
                </c:pt>
                <c:pt idx="373">
                  <c:v>-2.0750840005348437E-2</c:v>
                </c:pt>
                <c:pt idx="398">
                  <c:v>-2.6588360007735901E-2</c:v>
                </c:pt>
                <c:pt idx="456">
                  <c:v>-3.936480000265874E-2</c:v>
                </c:pt>
                <c:pt idx="462">
                  <c:v>-4.2924280001898296E-2</c:v>
                </c:pt>
                <c:pt idx="472">
                  <c:v>-4.333844000211684E-2</c:v>
                </c:pt>
                <c:pt idx="474">
                  <c:v>-4.2805360004422255E-2</c:v>
                </c:pt>
                <c:pt idx="482">
                  <c:v>-4.8716840006818529E-2</c:v>
                </c:pt>
                <c:pt idx="483">
                  <c:v>-5.0070680001226719E-2</c:v>
                </c:pt>
                <c:pt idx="484">
                  <c:v>-5.261568000423722E-2</c:v>
                </c:pt>
                <c:pt idx="485">
                  <c:v>-5.3178720001596957E-2</c:v>
                </c:pt>
                <c:pt idx="486">
                  <c:v>-5.3303380009310786E-2</c:v>
                </c:pt>
                <c:pt idx="488">
                  <c:v>-5.2765640008146875E-2</c:v>
                </c:pt>
                <c:pt idx="489">
                  <c:v>-5.2765640008146875E-2</c:v>
                </c:pt>
                <c:pt idx="490">
                  <c:v>-5.2929520003090147E-2</c:v>
                </c:pt>
                <c:pt idx="492">
                  <c:v>-5.0227480001922231E-2</c:v>
                </c:pt>
                <c:pt idx="493">
                  <c:v>-5.3985240003385115E-2</c:v>
                </c:pt>
                <c:pt idx="494">
                  <c:v>-5.6048400001600385E-2</c:v>
                </c:pt>
                <c:pt idx="495">
                  <c:v>-5.5984600003284868E-2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A-4B62-B7B5-F236CEFF6F57}"/>
            </c:ext>
          </c:extLst>
        </c:ser>
        <c:ser>
          <c:idx val="6"/>
          <c:order val="6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346">
                  <c:v>0</c:v>
                </c:pt>
                <c:pt idx="448">
                  <c:v>-3.3078736195083724E-2</c:v>
                </c:pt>
                <c:pt idx="449">
                  <c:v>-3.3139663856045436E-2</c:v>
                </c:pt>
                <c:pt idx="450">
                  <c:v>-3.3181551622956613E-2</c:v>
                </c:pt>
                <c:pt idx="451">
                  <c:v>-3.3192975559386932E-2</c:v>
                </c:pt>
                <c:pt idx="452">
                  <c:v>-3.3212015453437466E-2</c:v>
                </c:pt>
                <c:pt idx="453">
                  <c:v>-3.3253903220348643E-2</c:v>
                </c:pt>
                <c:pt idx="454">
                  <c:v>-3.8863056007636142E-2</c:v>
                </c:pt>
                <c:pt idx="455">
                  <c:v>-3.9274317719127691E-2</c:v>
                </c:pt>
                <c:pt idx="456">
                  <c:v>-3.9274317719127691E-2</c:v>
                </c:pt>
                <c:pt idx="457">
                  <c:v>-3.9438060807962291E-2</c:v>
                </c:pt>
                <c:pt idx="458">
                  <c:v>-4.062615019671565E-2</c:v>
                </c:pt>
                <c:pt idx="459">
                  <c:v>-4.1048835844637518E-2</c:v>
                </c:pt>
                <c:pt idx="460">
                  <c:v>-4.1105955526789126E-2</c:v>
                </c:pt>
                <c:pt idx="461">
                  <c:v>-4.1170691166560941E-2</c:v>
                </c:pt>
                <c:pt idx="462">
                  <c:v>-4.1243042763952971E-2</c:v>
                </c:pt>
                <c:pt idx="463">
                  <c:v>-4.1309682393129842E-2</c:v>
                </c:pt>
                <c:pt idx="464">
                  <c:v>-4.1340146223610701E-2</c:v>
                </c:pt>
                <c:pt idx="465">
                  <c:v>-4.134585819182586E-2</c:v>
                </c:pt>
                <c:pt idx="466">
                  <c:v>-4.1376322022306712E-2</c:v>
                </c:pt>
                <c:pt idx="467">
                  <c:v>-4.1376322022306712E-2</c:v>
                </c:pt>
                <c:pt idx="468">
                  <c:v>-4.150960128066046E-2</c:v>
                </c:pt>
                <c:pt idx="469">
                  <c:v>-4.1540065111141312E-2</c:v>
                </c:pt>
                <c:pt idx="470">
                  <c:v>-4.1545777079356472E-2</c:v>
                </c:pt>
                <c:pt idx="471">
                  <c:v>-4.2017966451809732E-2</c:v>
                </c:pt>
                <c:pt idx="472">
                  <c:v>-4.3581141753358622E-2</c:v>
                </c:pt>
                <c:pt idx="473">
                  <c:v>-4.3661109308370874E-2</c:v>
                </c:pt>
                <c:pt idx="474">
                  <c:v>-4.3744884842193223E-2</c:v>
                </c:pt>
                <c:pt idx="475">
                  <c:v>-4.5938280636814814E-2</c:v>
                </c:pt>
                <c:pt idx="476">
                  <c:v>-4.6052520001118022E-2</c:v>
                </c:pt>
                <c:pt idx="477">
                  <c:v>-4.6204839153522297E-2</c:v>
                </c:pt>
                <c:pt idx="478">
                  <c:v>-4.6494245543090423E-2</c:v>
                </c:pt>
                <c:pt idx="479">
                  <c:v>-4.7804190253767205E-2</c:v>
                </c:pt>
                <c:pt idx="480">
                  <c:v>-4.8312555424916477E-2</c:v>
                </c:pt>
                <c:pt idx="481">
                  <c:v>-4.8729529104623186E-2</c:v>
                </c:pt>
                <c:pt idx="482">
                  <c:v>-4.9711987637630774E-2</c:v>
                </c:pt>
                <c:pt idx="483">
                  <c:v>-5.0039473815299974E-2</c:v>
                </c:pt>
                <c:pt idx="484">
                  <c:v>-5.2419460571616797E-2</c:v>
                </c:pt>
                <c:pt idx="485">
                  <c:v>-5.2480388232578508E-2</c:v>
                </c:pt>
                <c:pt idx="486">
                  <c:v>-5.2486100200793667E-2</c:v>
                </c:pt>
                <c:pt idx="487">
                  <c:v>-5.2644131321413108E-2</c:v>
                </c:pt>
                <c:pt idx="488">
                  <c:v>-5.2644131321413108E-2</c:v>
                </c:pt>
                <c:pt idx="489">
                  <c:v>-5.2644131321413108E-2</c:v>
                </c:pt>
                <c:pt idx="490">
                  <c:v>-5.2746946749285997E-2</c:v>
                </c:pt>
                <c:pt idx="491">
                  <c:v>-5.4403417531682506E-2</c:v>
                </c:pt>
                <c:pt idx="492">
                  <c:v>-5.4685207963630418E-2</c:v>
                </c:pt>
                <c:pt idx="493">
                  <c:v>-5.4890838819376196E-2</c:v>
                </c:pt>
                <c:pt idx="494">
                  <c:v>-5.5229748933475709E-2</c:v>
                </c:pt>
                <c:pt idx="495">
                  <c:v>-5.6581581411063675E-2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A-4B62-B7B5-F236CEFF6F57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0">
                  <c:v>-1.4377417851097075E-3</c:v>
                </c:pt>
                <c:pt idx="1">
                  <c:v>-1.3425215918357759E-3</c:v>
                </c:pt>
                <c:pt idx="2">
                  <c:v>-1.337232277991875E-3</c:v>
                </c:pt>
                <c:pt idx="3">
                  <c:v>-1.3340617604199918E-3</c:v>
                </c:pt>
                <c:pt idx="4">
                  <c:v>-1.3235100016586801E-3</c:v>
                </c:pt>
                <c:pt idx="5">
                  <c:v>-1.322456233202509E-3</c:v>
                </c:pt>
                <c:pt idx="6">
                  <c:v>-1.2805153284767973E-3</c:v>
                </c:pt>
                <c:pt idx="7">
                  <c:v>-1.2524366743965707E-3</c:v>
                </c:pt>
                <c:pt idx="8">
                  <c:v>-1.2493283391974228E-3</c:v>
                </c:pt>
                <c:pt idx="9">
                  <c:v>-1.2441528984229368E-3</c:v>
                </c:pt>
                <c:pt idx="10">
                  <c:v>-1.2410507046927005E-3</c:v>
                </c:pt>
                <c:pt idx="11">
                  <c:v>-1.1500665896009895E-3</c:v>
                </c:pt>
                <c:pt idx="12">
                  <c:v>-8.4991313138676854E-4</c:v>
                </c:pt>
                <c:pt idx="13">
                  <c:v>-8.4711877878575897E-4</c:v>
                </c:pt>
                <c:pt idx="14">
                  <c:v>-8.4246664234150295E-4</c:v>
                </c:pt>
                <c:pt idx="15">
                  <c:v>-7.9263120874259116E-4</c:v>
                </c:pt>
                <c:pt idx="16">
                  <c:v>-7.4805591701024993E-4</c:v>
                </c:pt>
                <c:pt idx="17">
                  <c:v>-7.1480415146314702E-4</c:v>
                </c:pt>
                <c:pt idx="18">
                  <c:v>-3.3453958050987803E-4</c:v>
                </c:pt>
                <c:pt idx="19">
                  <c:v>-3.3220814112812878E-4</c:v>
                </c:pt>
                <c:pt idx="20">
                  <c:v>-3.2677707221287662E-4</c:v>
                </c:pt>
                <c:pt idx="21">
                  <c:v>-3.2367923394114109E-4</c:v>
                </c:pt>
                <c:pt idx="22">
                  <c:v>-3.182678689053163E-4</c:v>
                </c:pt>
                <c:pt idx="23">
                  <c:v>-3.1749584033549313E-4</c:v>
                </c:pt>
                <c:pt idx="24">
                  <c:v>-2.913991262116309E-4</c:v>
                </c:pt>
                <c:pt idx="25">
                  <c:v>-2.8911067711226771E-4</c:v>
                </c:pt>
                <c:pt idx="26">
                  <c:v>-2.6258227415413768E-4</c:v>
                </c:pt>
                <c:pt idx="27">
                  <c:v>-2.2226765273642909E-4</c:v>
                </c:pt>
                <c:pt idx="28">
                  <c:v>-2.1635857807552825E-4</c:v>
                </c:pt>
                <c:pt idx="29">
                  <c:v>-1.9069893707394057E-4</c:v>
                </c:pt>
                <c:pt idx="30">
                  <c:v>2.4186351008649923E-5</c:v>
                </c:pt>
                <c:pt idx="31">
                  <c:v>7.0868040545405547E-5</c:v>
                </c:pt>
                <c:pt idx="32">
                  <c:v>8.0291278137325367E-5</c:v>
                </c:pt>
                <c:pt idx="33">
                  <c:v>8.0917446820481451E-5</c:v>
                </c:pt>
                <c:pt idx="34">
                  <c:v>1.0267213717203572E-4</c:v>
                </c:pt>
                <c:pt idx="35">
                  <c:v>1.5539004944696306E-4</c:v>
                </c:pt>
                <c:pt idx="36">
                  <c:v>1.7780851447605443E-4</c:v>
                </c:pt>
                <c:pt idx="37">
                  <c:v>1.8364669584721924E-4</c:v>
                </c:pt>
                <c:pt idx="38">
                  <c:v>1.9755392616650595E-4</c:v>
                </c:pt>
                <c:pt idx="39">
                  <c:v>3.7038160968955788E-4</c:v>
                </c:pt>
                <c:pt idx="40">
                  <c:v>3.8361940414334897E-4</c:v>
                </c:pt>
                <c:pt idx="41">
                  <c:v>4.0097961234230196E-4</c:v>
                </c:pt>
                <c:pt idx="42">
                  <c:v>4.0716707400379002E-4</c:v>
                </c:pt>
                <c:pt idx="43">
                  <c:v>4.0716707400379002E-4</c:v>
                </c:pt>
                <c:pt idx="44">
                  <c:v>4.2128077970713003E-4</c:v>
                </c:pt>
                <c:pt idx="45">
                  <c:v>4.3240592460917163E-4</c:v>
                </c:pt>
                <c:pt idx="46">
                  <c:v>4.3332636675968723E-4</c:v>
                </c:pt>
                <c:pt idx="47">
                  <c:v>4.3928429102057989E-4</c:v>
                </c:pt>
                <c:pt idx="48">
                  <c:v>4.4065305515033574E-4</c:v>
                </c:pt>
                <c:pt idx="49">
                  <c:v>4.4791423453925151E-4</c:v>
                </c:pt>
                <c:pt idx="50">
                  <c:v>4.4836588314748575E-4</c:v>
                </c:pt>
                <c:pt idx="51">
                  <c:v>4.5152025835806103E-4</c:v>
                </c:pt>
                <c:pt idx="52">
                  <c:v>4.5286829503023759E-4</c:v>
                </c:pt>
                <c:pt idx="53">
                  <c:v>4.5645180012970302E-4</c:v>
                </c:pt>
                <c:pt idx="54">
                  <c:v>4.5912868138370515E-4</c:v>
                </c:pt>
                <c:pt idx="55">
                  <c:v>4.5912868138370515E-4</c:v>
                </c:pt>
                <c:pt idx="56">
                  <c:v>4.8021209209446209E-4</c:v>
                </c:pt>
                <c:pt idx="57">
                  <c:v>5.8782072482569617E-4</c:v>
                </c:pt>
                <c:pt idx="58">
                  <c:v>6.154346625004024E-4</c:v>
                </c:pt>
                <c:pt idx="59">
                  <c:v>6.3528793040205488E-4</c:v>
                </c:pt>
                <c:pt idx="60">
                  <c:v>6.3889086773234825E-4</c:v>
                </c:pt>
                <c:pt idx="61">
                  <c:v>6.3889086773234825E-4</c:v>
                </c:pt>
                <c:pt idx="62">
                  <c:v>6.7736396035432411E-4</c:v>
                </c:pt>
                <c:pt idx="63">
                  <c:v>7.8321623231658328E-4</c:v>
                </c:pt>
                <c:pt idx="64">
                  <c:v>7.9537059413142298E-4</c:v>
                </c:pt>
                <c:pt idx="65">
                  <c:v>7.9537059413142298E-4</c:v>
                </c:pt>
                <c:pt idx="66">
                  <c:v>7.979315026461712E-4</c:v>
                </c:pt>
                <c:pt idx="67">
                  <c:v>7.979315026461712E-4</c:v>
                </c:pt>
                <c:pt idx="68">
                  <c:v>8.4397008632649921E-4</c:v>
                </c:pt>
                <c:pt idx="69">
                  <c:v>8.4476451808588888E-4</c:v>
                </c:pt>
                <c:pt idx="70">
                  <c:v>8.4542358163466978E-4</c:v>
                </c:pt>
                <c:pt idx="71">
                  <c:v>8.4629262957208783E-4</c:v>
                </c:pt>
                <c:pt idx="72">
                  <c:v>8.4629262957208783E-4</c:v>
                </c:pt>
                <c:pt idx="73">
                  <c:v>8.4669849264164699E-4</c:v>
                </c:pt>
                <c:pt idx="74">
                  <c:v>8.4671380430309919E-4</c:v>
                </c:pt>
                <c:pt idx="75">
                  <c:v>8.4671273871411885E-4</c:v>
                </c:pt>
                <c:pt idx="76">
                  <c:v>8.4664457099129084E-4</c:v>
                </c:pt>
                <c:pt idx="77">
                  <c:v>8.4658823218210048E-4</c:v>
                </c:pt>
                <c:pt idx="78">
                  <c:v>8.4651551612247716E-4</c:v>
                </c:pt>
                <c:pt idx="79">
                  <c:v>8.4281841058819144E-4</c:v>
                </c:pt>
                <c:pt idx="80">
                  <c:v>8.4151934812670475E-4</c:v>
                </c:pt>
                <c:pt idx="81">
                  <c:v>8.3389692540641663E-4</c:v>
                </c:pt>
                <c:pt idx="82">
                  <c:v>8.2277974572916987E-4</c:v>
                </c:pt>
                <c:pt idx="83">
                  <c:v>8.1993278770996865E-4</c:v>
                </c:pt>
                <c:pt idx="84">
                  <c:v>8.1741774591198146E-4</c:v>
                </c:pt>
                <c:pt idx="85">
                  <c:v>8.1191578753656013E-4</c:v>
                </c:pt>
                <c:pt idx="86">
                  <c:v>7.9207047293520854E-4</c:v>
                </c:pt>
                <c:pt idx="87">
                  <c:v>7.9156762441395844E-4</c:v>
                </c:pt>
                <c:pt idx="88">
                  <c:v>7.8746192641363953E-4</c:v>
                </c:pt>
                <c:pt idx="89">
                  <c:v>7.4841497317153444E-4</c:v>
                </c:pt>
                <c:pt idx="90">
                  <c:v>7.0872104118882345E-4</c:v>
                </c:pt>
                <c:pt idx="91">
                  <c:v>7.0658683873099084E-4</c:v>
                </c:pt>
                <c:pt idx="92">
                  <c:v>6.8949147853530641E-4</c:v>
                </c:pt>
                <c:pt idx="93">
                  <c:v>6.7617218216415621E-4</c:v>
                </c:pt>
                <c:pt idx="94">
                  <c:v>6.4631108324792515E-4</c:v>
                </c:pt>
                <c:pt idx="95">
                  <c:v>6.4018000623602403E-4</c:v>
                </c:pt>
                <c:pt idx="96">
                  <c:v>6.2596330347413232E-4</c:v>
                </c:pt>
                <c:pt idx="97">
                  <c:v>6.2596330347413232E-4</c:v>
                </c:pt>
                <c:pt idx="98">
                  <c:v>6.1679471628522291E-4</c:v>
                </c:pt>
                <c:pt idx="99">
                  <c:v>6.1679471628522291E-4</c:v>
                </c:pt>
                <c:pt idx="100">
                  <c:v>5.9646845265803709E-4</c:v>
                </c:pt>
                <c:pt idx="101">
                  <c:v>5.7565394750368247E-4</c:v>
                </c:pt>
                <c:pt idx="102">
                  <c:v>5.2750162111848248E-4</c:v>
                </c:pt>
                <c:pt idx="103">
                  <c:v>5.17727347312164E-4</c:v>
                </c:pt>
                <c:pt idx="104">
                  <c:v>5.1112927852245416E-4</c:v>
                </c:pt>
                <c:pt idx="105">
                  <c:v>5.0780567825195076E-4</c:v>
                </c:pt>
                <c:pt idx="106">
                  <c:v>5.0194997001971626E-4</c:v>
                </c:pt>
                <c:pt idx="107">
                  <c:v>4.3835173904180282E-4</c:v>
                </c:pt>
                <c:pt idx="108">
                  <c:v>4.319264095679579E-4</c:v>
                </c:pt>
                <c:pt idx="109">
                  <c:v>4.3054302794141462E-4</c:v>
                </c:pt>
                <c:pt idx="110">
                  <c:v>4.203278583488118E-4</c:v>
                </c:pt>
                <c:pt idx="111">
                  <c:v>4.0524833696963902E-4</c:v>
                </c:pt>
                <c:pt idx="112">
                  <c:v>3.4939798771101778E-4</c:v>
                </c:pt>
                <c:pt idx="113">
                  <c:v>2.7409668118310443E-4</c:v>
                </c:pt>
                <c:pt idx="114">
                  <c:v>2.6812634795190192E-4</c:v>
                </c:pt>
                <c:pt idx="115">
                  <c:v>2.6540232433801682E-4</c:v>
                </c:pt>
                <c:pt idx="116">
                  <c:v>2.389261997923697E-4</c:v>
                </c:pt>
                <c:pt idx="117">
                  <c:v>2.310929385703933E-4</c:v>
                </c:pt>
                <c:pt idx="118">
                  <c:v>2.310929385703933E-4</c:v>
                </c:pt>
                <c:pt idx="119">
                  <c:v>2.271574997108612E-4</c:v>
                </c:pt>
                <c:pt idx="120">
                  <c:v>2.2490304782557817E-4</c:v>
                </c:pt>
                <c:pt idx="121">
                  <c:v>2.1924900549470899E-4</c:v>
                </c:pt>
                <c:pt idx="122">
                  <c:v>2.1014931170141335E-4</c:v>
                </c:pt>
                <c:pt idx="123">
                  <c:v>2.0385527187962815E-4</c:v>
                </c:pt>
                <c:pt idx="124">
                  <c:v>1.9925834038798658E-4</c:v>
                </c:pt>
                <c:pt idx="125">
                  <c:v>1.9637694163322523E-4</c:v>
                </c:pt>
                <c:pt idx="126">
                  <c:v>1.7544202042989133E-4</c:v>
                </c:pt>
                <c:pt idx="127">
                  <c:v>1.6011610411873671E-4</c:v>
                </c:pt>
                <c:pt idx="128">
                  <c:v>1.5298426032815302E-4</c:v>
                </c:pt>
                <c:pt idx="129">
                  <c:v>1.470129087701522E-4</c:v>
                </c:pt>
                <c:pt idx="130">
                  <c:v>1.3921189551131851E-4</c:v>
                </c:pt>
                <c:pt idx="131">
                  <c:v>9.4602952718437832E-5</c:v>
                </c:pt>
                <c:pt idx="132">
                  <c:v>-2.1994958183989624E-8</c:v>
                </c:pt>
                <c:pt idx="133">
                  <c:v>-1.2575768979601045E-5</c:v>
                </c:pt>
                <c:pt idx="134">
                  <c:v>-9.122351723771043E-5</c:v>
                </c:pt>
                <c:pt idx="135">
                  <c:v>-1.1212386117029143E-4</c:v>
                </c:pt>
                <c:pt idx="136">
                  <c:v>-1.1352540605767973E-4</c:v>
                </c:pt>
                <c:pt idx="137">
                  <c:v>-1.170337464305658E-4</c:v>
                </c:pt>
                <c:pt idx="138">
                  <c:v>-1.1914182138875401E-4</c:v>
                </c:pt>
                <c:pt idx="139">
                  <c:v>-1.3042378380219964E-4</c:v>
                </c:pt>
                <c:pt idx="140">
                  <c:v>-1.3254644474905398E-4</c:v>
                </c:pt>
                <c:pt idx="141">
                  <c:v>-1.4319429524595705E-4</c:v>
                </c:pt>
                <c:pt idx="142">
                  <c:v>-1.5032484906114406E-4</c:v>
                </c:pt>
                <c:pt idx="143">
                  <c:v>-1.5748099233013168E-4</c:v>
                </c:pt>
                <c:pt idx="144">
                  <c:v>-1.6322433135205854E-4</c:v>
                </c:pt>
                <c:pt idx="145">
                  <c:v>-1.907288435324322E-4</c:v>
                </c:pt>
                <c:pt idx="146">
                  <c:v>-2.4684640303183935E-4</c:v>
                </c:pt>
                <c:pt idx="147">
                  <c:v>-2.7318709109928256E-4</c:v>
                </c:pt>
                <c:pt idx="148">
                  <c:v>-3.0214047815386937E-4</c:v>
                </c:pt>
                <c:pt idx="149">
                  <c:v>-3.2680887966135606E-4</c:v>
                </c:pt>
                <c:pt idx="150">
                  <c:v>-3.3651614466860189E-4</c:v>
                </c:pt>
                <c:pt idx="151">
                  <c:v>-3.5644294618704972E-4</c:v>
                </c:pt>
                <c:pt idx="152">
                  <c:v>-5.0349753661896584E-4</c:v>
                </c:pt>
                <c:pt idx="153">
                  <c:v>-5.6656313936306944E-4</c:v>
                </c:pt>
                <c:pt idx="154">
                  <c:v>-5.7422773982772953E-4</c:v>
                </c:pt>
                <c:pt idx="155">
                  <c:v>-5.7593379921534998E-4</c:v>
                </c:pt>
                <c:pt idx="156">
                  <c:v>-5.9992610634799972E-4</c:v>
                </c:pt>
                <c:pt idx="157">
                  <c:v>-6.059555302120683E-4</c:v>
                </c:pt>
                <c:pt idx="158">
                  <c:v>-6.154556727005823E-4</c:v>
                </c:pt>
                <c:pt idx="159">
                  <c:v>-6.6781968709480038E-4</c:v>
                </c:pt>
                <c:pt idx="160">
                  <c:v>-6.6781968709480038E-4</c:v>
                </c:pt>
                <c:pt idx="161">
                  <c:v>-6.6958101970263084E-4</c:v>
                </c:pt>
                <c:pt idx="162">
                  <c:v>-6.8193900814570222E-4</c:v>
                </c:pt>
                <c:pt idx="163">
                  <c:v>-7.6167339872019481E-4</c:v>
                </c:pt>
                <c:pt idx="164">
                  <c:v>-7.9358491088011771E-4</c:v>
                </c:pt>
                <c:pt idx="165">
                  <c:v>-8.6863946013265338E-4</c:v>
                </c:pt>
                <c:pt idx="166">
                  <c:v>-1.0809639904535485E-3</c:v>
                </c:pt>
                <c:pt idx="167">
                  <c:v>-1.0859334886384722E-3</c:v>
                </c:pt>
                <c:pt idx="168">
                  <c:v>-1.1078752813299259E-3</c:v>
                </c:pt>
                <c:pt idx="169">
                  <c:v>-1.1815694532075715E-3</c:v>
                </c:pt>
                <c:pt idx="170">
                  <c:v>-1.1887076681048377E-3</c:v>
                </c:pt>
                <c:pt idx="171">
                  <c:v>-1.2030217143964579E-3</c:v>
                </c:pt>
                <c:pt idx="172">
                  <c:v>-1.2173859160175284E-3</c:v>
                </c:pt>
                <c:pt idx="173">
                  <c:v>-1.2287072599330598E-3</c:v>
                </c:pt>
                <c:pt idx="174">
                  <c:v>-1.2566272870782728E-3</c:v>
                </c:pt>
                <c:pt idx="175">
                  <c:v>-1.2649357129492129E-3</c:v>
                </c:pt>
                <c:pt idx="176">
                  <c:v>-1.2753442757963088E-3</c:v>
                </c:pt>
                <c:pt idx="177">
                  <c:v>-1.3499808967547386E-3</c:v>
                </c:pt>
                <c:pt idx="178">
                  <c:v>-1.3840416513853475E-3</c:v>
                </c:pt>
                <c:pt idx="179">
                  <c:v>-1.3958105548478586E-3</c:v>
                </c:pt>
                <c:pt idx="180">
                  <c:v>-1.4248291372447491E-3</c:v>
                </c:pt>
                <c:pt idx="181">
                  <c:v>-1.5174019916803319E-3</c:v>
                </c:pt>
                <c:pt idx="182">
                  <c:v>-1.5860918322077632E-3</c:v>
                </c:pt>
                <c:pt idx="183">
                  <c:v>-1.6625601305152082E-3</c:v>
                </c:pt>
                <c:pt idx="184">
                  <c:v>-1.6898314492525051E-3</c:v>
                </c:pt>
                <c:pt idx="185">
                  <c:v>-1.6989546433324692E-3</c:v>
                </c:pt>
                <c:pt idx="186">
                  <c:v>-1.7012380007978404E-3</c:v>
                </c:pt>
                <c:pt idx="187">
                  <c:v>-1.7023800633723331E-3</c:v>
                </c:pt>
                <c:pt idx="188">
                  <c:v>-1.7505777642688449E-3</c:v>
                </c:pt>
                <c:pt idx="189">
                  <c:v>-1.7540377300713401E-3</c:v>
                </c:pt>
                <c:pt idx="190">
                  <c:v>-1.8237206867980813E-3</c:v>
                </c:pt>
                <c:pt idx="191">
                  <c:v>-1.8424583924709892E-3</c:v>
                </c:pt>
                <c:pt idx="192">
                  <c:v>-1.8424583924709892E-3</c:v>
                </c:pt>
                <c:pt idx="193">
                  <c:v>-1.8424583924709892E-3</c:v>
                </c:pt>
                <c:pt idx="194">
                  <c:v>-1.8777681578389183E-3</c:v>
                </c:pt>
                <c:pt idx="195">
                  <c:v>-1.8966942018918014E-3</c:v>
                </c:pt>
                <c:pt idx="196">
                  <c:v>-1.9192539641384888E-3</c:v>
                </c:pt>
                <c:pt idx="197">
                  <c:v>-1.9706513755896327E-3</c:v>
                </c:pt>
                <c:pt idx="198">
                  <c:v>-1.9742548982279512E-3</c:v>
                </c:pt>
                <c:pt idx="199">
                  <c:v>-1.9838755512898072E-3</c:v>
                </c:pt>
                <c:pt idx="200">
                  <c:v>-1.9838755512898072E-3</c:v>
                </c:pt>
                <c:pt idx="201">
                  <c:v>-2.005581900000877E-3</c:v>
                </c:pt>
                <c:pt idx="202">
                  <c:v>-2.0261584690752787E-3</c:v>
                </c:pt>
                <c:pt idx="203">
                  <c:v>-2.3539121334099689E-3</c:v>
                </c:pt>
                <c:pt idx="204">
                  <c:v>-2.4195178752004129E-3</c:v>
                </c:pt>
                <c:pt idx="205">
                  <c:v>-2.4233977639397828E-3</c:v>
                </c:pt>
                <c:pt idx="206">
                  <c:v>-2.458420399882004E-3</c:v>
                </c:pt>
                <c:pt idx="207">
                  <c:v>-2.4831777844211223E-3</c:v>
                </c:pt>
                <c:pt idx="208">
                  <c:v>-2.4831777844211223E-3</c:v>
                </c:pt>
                <c:pt idx="209">
                  <c:v>-2.4831777844211223E-3</c:v>
                </c:pt>
                <c:pt idx="210">
                  <c:v>-2.4975532296478038E-3</c:v>
                </c:pt>
                <c:pt idx="211">
                  <c:v>-2.5067173616024961E-3</c:v>
                </c:pt>
                <c:pt idx="212">
                  <c:v>-2.5527261038613951E-3</c:v>
                </c:pt>
                <c:pt idx="213">
                  <c:v>-2.5646075904179233E-3</c:v>
                </c:pt>
                <c:pt idx="214">
                  <c:v>-2.5685726920384507E-3</c:v>
                </c:pt>
                <c:pt idx="215">
                  <c:v>-2.5924116658292968E-3</c:v>
                </c:pt>
                <c:pt idx="216">
                  <c:v>-2.6110104102653577E-3</c:v>
                </c:pt>
                <c:pt idx="217">
                  <c:v>-2.6136714680688317E-3</c:v>
                </c:pt>
                <c:pt idx="218">
                  <c:v>-2.6617455403953635E-3</c:v>
                </c:pt>
                <c:pt idx="219">
                  <c:v>-2.6832182468905235E-3</c:v>
                </c:pt>
                <c:pt idx="220">
                  <c:v>-2.7453171836753099E-3</c:v>
                </c:pt>
                <c:pt idx="221">
                  <c:v>-2.7561722719885262E-3</c:v>
                </c:pt>
                <c:pt idx="222">
                  <c:v>-2.7602471523658595E-3</c:v>
                </c:pt>
                <c:pt idx="223">
                  <c:v>-2.792929105214842E-3</c:v>
                </c:pt>
                <c:pt idx="224">
                  <c:v>-2.792929105214842E-3</c:v>
                </c:pt>
                <c:pt idx="225">
                  <c:v>-2.8038558439987013E-3</c:v>
                </c:pt>
                <c:pt idx="226">
                  <c:v>-2.9487873848835998E-3</c:v>
                </c:pt>
                <c:pt idx="227">
                  <c:v>-3.2023654819497583E-3</c:v>
                </c:pt>
                <c:pt idx="228">
                  <c:v>-3.2645022753721095E-3</c:v>
                </c:pt>
                <c:pt idx="229">
                  <c:v>-3.3329604525723379E-3</c:v>
                </c:pt>
                <c:pt idx="230">
                  <c:v>-3.3843071548941275E-3</c:v>
                </c:pt>
                <c:pt idx="231">
                  <c:v>-3.4123123529096696E-3</c:v>
                </c:pt>
                <c:pt idx="232">
                  <c:v>-3.424131651842108E-3</c:v>
                </c:pt>
                <c:pt idx="233">
                  <c:v>-3.424131651842108E-3</c:v>
                </c:pt>
                <c:pt idx="234">
                  <c:v>-3.424131651842108E-3</c:v>
                </c:pt>
                <c:pt idx="235">
                  <c:v>-3.4404099288534327E-3</c:v>
                </c:pt>
                <c:pt idx="236">
                  <c:v>-3.4641426959082975E-3</c:v>
                </c:pt>
                <c:pt idx="237">
                  <c:v>-3.4790089416075294E-3</c:v>
                </c:pt>
                <c:pt idx="238">
                  <c:v>-4.2646474941367999E-3</c:v>
                </c:pt>
                <c:pt idx="239">
                  <c:v>-4.3360602139188333E-3</c:v>
                </c:pt>
                <c:pt idx="240">
                  <c:v>-4.3360602139188333E-3</c:v>
                </c:pt>
                <c:pt idx="241">
                  <c:v>-4.3393180177849463E-3</c:v>
                </c:pt>
                <c:pt idx="242">
                  <c:v>-4.4112486681119108E-3</c:v>
                </c:pt>
                <c:pt idx="243">
                  <c:v>-4.4112486681119108E-3</c:v>
                </c:pt>
                <c:pt idx="244">
                  <c:v>-4.4243801942352654E-3</c:v>
                </c:pt>
                <c:pt idx="245">
                  <c:v>-4.450692378233272E-3</c:v>
                </c:pt>
                <c:pt idx="246">
                  <c:v>-4.4539860073347076E-3</c:v>
                </c:pt>
                <c:pt idx="247">
                  <c:v>-4.4869785951474192E-3</c:v>
                </c:pt>
                <c:pt idx="248">
                  <c:v>-4.8515283730130067E-3</c:v>
                </c:pt>
                <c:pt idx="249">
                  <c:v>-5.1350353046854457E-3</c:v>
                </c:pt>
                <c:pt idx="250">
                  <c:v>-5.2017080584317961E-3</c:v>
                </c:pt>
                <c:pt idx="251">
                  <c:v>-5.2157915122365483E-3</c:v>
                </c:pt>
                <c:pt idx="252">
                  <c:v>-5.2298913432917331E-3</c:v>
                </c:pt>
                <c:pt idx="253">
                  <c:v>-5.3112831928752522E-3</c:v>
                </c:pt>
                <c:pt idx="254">
                  <c:v>-5.3219394406297275E-3</c:v>
                </c:pt>
                <c:pt idx="255">
                  <c:v>-5.3219394406297275E-3</c:v>
                </c:pt>
                <c:pt idx="256">
                  <c:v>-5.3219394406297275E-3</c:v>
                </c:pt>
                <c:pt idx="257">
                  <c:v>-5.3219394406297275E-3</c:v>
                </c:pt>
                <c:pt idx="258">
                  <c:v>-5.3219394406297275E-3</c:v>
                </c:pt>
                <c:pt idx="259">
                  <c:v>-5.3219394406297275E-3</c:v>
                </c:pt>
                <c:pt idx="260">
                  <c:v>-5.3219394406297275E-3</c:v>
                </c:pt>
                <c:pt idx="261">
                  <c:v>-5.4469430105697153E-3</c:v>
                </c:pt>
                <c:pt idx="262">
                  <c:v>-5.464903021233489E-3</c:v>
                </c:pt>
                <c:pt idx="263">
                  <c:v>-5.5008998109224404E-3</c:v>
                </c:pt>
                <c:pt idx="264">
                  <c:v>-5.5478486624518071E-3</c:v>
                </c:pt>
                <c:pt idx="265">
                  <c:v>-5.5623292645795505E-3</c:v>
                </c:pt>
                <c:pt idx="266">
                  <c:v>-5.567763712637331E-3</c:v>
                </c:pt>
                <c:pt idx="267">
                  <c:v>-6.0493767722877992E-3</c:v>
                </c:pt>
                <c:pt idx="268">
                  <c:v>-6.1758210127227237E-3</c:v>
                </c:pt>
                <c:pt idx="269">
                  <c:v>-6.253763889466175E-3</c:v>
                </c:pt>
                <c:pt idx="270">
                  <c:v>-6.253763889466175E-3</c:v>
                </c:pt>
                <c:pt idx="271">
                  <c:v>-6.2671142001681744E-3</c:v>
                </c:pt>
                <c:pt idx="272">
                  <c:v>-6.3936050081576639E-3</c:v>
                </c:pt>
                <c:pt idx="273">
                  <c:v>-6.4398780317094376E-3</c:v>
                </c:pt>
                <c:pt idx="274">
                  <c:v>-6.4979265857249436E-3</c:v>
                </c:pt>
                <c:pt idx="275">
                  <c:v>-6.5484216237620529E-3</c:v>
                </c:pt>
                <c:pt idx="276">
                  <c:v>-6.5659409787800199E-3</c:v>
                </c:pt>
                <c:pt idx="277">
                  <c:v>-7.3102516090961002E-3</c:v>
                </c:pt>
                <c:pt idx="278">
                  <c:v>-7.5988067021819173E-3</c:v>
                </c:pt>
                <c:pt idx="279">
                  <c:v>-7.6612924674865183E-3</c:v>
                </c:pt>
                <c:pt idx="280">
                  <c:v>-7.673817257157543E-3</c:v>
                </c:pt>
                <c:pt idx="281">
                  <c:v>-7.7009859044202085E-3</c:v>
                </c:pt>
                <c:pt idx="282">
                  <c:v>-7.7009859044202085E-3</c:v>
                </c:pt>
                <c:pt idx="283">
                  <c:v>-7.7344836070455383E-3</c:v>
                </c:pt>
                <c:pt idx="284">
                  <c:v>-7.7470621345695455E-3</c:v>
                </c:pt>
                <c:pt idx="285">
                  <c:v>-7.7680468186725983E-3</c:v>
                </c:pt>
                <c:pt idx="286">
                  <c:v>-7.8037795094442631E-3</c:v>
                </c:pt>
                <c:pt idx="287">
                  <c:v>-7.86068343143719E-3</c:v>
                </c:pt>
                <c:pt idx="288">
                  <c:v>-7.867017604690614E-3</c:v>
                </c:pt>
                <c:pt idx="289">
                  <c:v>-7.888148148680333E-3</c:v>
                </c:pt>
                <c:pt idx="290">
                  <c:v>-8.5910187148029032E-3</c:v>
                </c:pt>
                <c:pt idx="291">
                  <c:v>-8.6064092726564571E-3</c:v>
                </c:pt>
                <c:pt idx="292">
                  <c:v>-8.643838544215127E-3</c:v>
                </c:pt>
                <c:pt idx="293">
                  <c:v>-8.654861227696679E-3</c:v>
                </c:pt>
                <c:pt idx="294">
                  <c:v>-8.7521366966463159E-3</c:v>
                </c:pt>
                <c:pt idx="295">
                  <c:v>-8.7632220742896796E-3</c:v>
                </c:pt>
                <c:pt idx="296">
                  <c:v>-8.7676580166087918E-3</c:v>
                </c:pt>
                <c:pt idx="297">
                  <c:v>-8.7743138492964948E-3</c:v>
                </c:pt>
                <c:pt idx="298">
                  <c:v>-8.7809719850350416E-3</c:v>
                </c:pt>
                <c:pt idx="299">
                  <c:v>-8.8054048532891331E-3</c:v>
                </c:pt>
                <c:pt idx="300">
                  <c:v>-8.9079141437273992E-3</c:v>
                </c:pt>
                <c:pt idx="301">
                  <c:v>-8.9683348243561976E-3</c:v>
                </c:pt>
                <c:pt idx="302">
                  <c:v>-8.9728178512703035E-3</c:v>
                </c:pt>
                <c:pt idx="303">
                  <c:v>-8.9840298967099833E-3</c:v>
                </c:pt>
                <c:pt idx="304">
                  <c:v>-8.9862730734815328E-3</c:v>
                </c:pt>
                <c:pt idx="305">
                  <c:v>-9.0514365139805174E-3</c:v>
                </c:pt>
                <c:pt idx="306">
                  <c:v>-9.0649454740447284E-3</c:v>
                </c:pt>
                <c:pt idx="307">
                  <c:v>-9.0897358269684224E-3</c:v>
                </c:pt>
                <c:pt idx="308">
                  <c:v>-9.1733487938796873E-3</c:v>
                </c:pt>
                <c:pt idx="309">
                  <c:v>-9.7987708032386458E-3</c:v>
                </c:pt>
                <c:pt idx="310">
                  <c:v>-9.9698453856614938E-3</c:v>
                </c:pt>
                <c:pt idx="311">
                  <c:v>-9.9886761949354082E-3</c:v>
                </c:pt>
                <c:pt idx="312">
                  <c:v>-1.0007523381459757E-2</c:v>
                </c:pt>
                <c:pt idx="313">
                  <c:v>-1.0052351086404081E-2</c:v>
                </c:pt>
                <c:pt idx="314">
                  <c:v>-1.0071253546148639E-2</c:v>
                </c:pt>
                <c:pt idx="315">
                  <c:v>-1.0192141720352633E-2</c:v>
                </c:pt>
                <c:pt idx="316">
                  <c:v>-1.0282647979580168E-2</c:v>
                </c:pt>
                <c:pt idx="317">
                  <c:v>-1.0325648336377209E-2</c:v>
                </c:pt>
                <c:pt idx="318">
                  <c:v>-1.0607171582671914E-2</c:v>
                </c:pt>
                <c:pt idx="319">
                  <c:v>-1.1012608433790799E-2</c:v>
                </c:pt>
                <c:pt idx="320">
                  <c:v>-1.1111358346063036E-2</c:v>
                </c:pt>
                <c:pt idx="321">
                  <c:v>-1.1146017543493685E-2</c:v>
                </c:pt>
                <c:pt idx="322">
                  <c:v>-1.126025089808542E-2</c:v>
                </c:pt>
                <c:pt idx="323">
                  <c:v>-1.1387533876794285E-2</c:v>
                </c:pt>
                <c:pt idx="324">
                  <c:v>-1.155576032150096E-2</c:v>
                </c:pt>
                <c:pt idx="325">
                  <c:v>-1.1755592619508041E-2</c:v>
                </c:pt>
                <c:pt idx="326">
                  <c:v>-1.1933993702694594E-2</c:v>
                </c:pt>
                <c:pt idx="327">
                  <c:v>-1.1939109300906661E-2</c:v>
                </c:pt>
                <c:pt idx="328">
                  <c:v>-1.2581376209881263E-2</c:v>
                </c:pt>
                <c:pt idx="329">
                  <c:v>-1.2757592193853688E-2</c:v>
                </c:pt>
                <c:pt idx="330">
                  <c:v>-1.290841161599323E-2</c:v>
                </c:pt>
                <c:pt idx="331">
                  <c:v>-1.30227378445482E-2</c:v>
                </c:pt>
                <c:pt idx="332">
                  <c:v>-1.3052060089740051E-2</c:v>
                </c:pt>
                <c:pt idx="333">
                  <c:v>-1.307874354520459E-2</c:v>
                </c:pt>
                <c:pt idx="334">
                  <c:v>-1.3116143373137327E-2</c:v>
                </c:pt>
                <c:pt idx="335">
                  <c:v>-1.3266244238162783E-2</c:v>
                </c:pt>
                <c:pt idx="336">
                  <c:v>-1.3274308002598618E-2</c:v>
                </c:pt>
                <c:pt idx="337">
                  <c:v>-1.3506448558156175E-2</c:v>
                </c:pt>
                <c:pt idx="338">
                  <c:v>-1.3910377328238202E-2</c:v>
                </c:pt>
                <c:pt idx="339">
                  <c:v>-1.4186475265159548E-2</c:v>
                </c:pt>
                <c:pt idx="340">
                  <c:v>-1.4261460439313728E-2</c:v>
                </c:pt>
                <c:pt idx="341">
                  <c:v>-1.4358941088420665E-2</c:v>
                </c:pt>
                <c:pt idx="342">
                  <c:v>-1.4411990428976718E-2</c:v>
                </c:pt>
                <c:pt idx="343">
                  <c:v>-1.4523975206754837E-2</c:v>
                </c:pt>
                <c:pt idx="344">
                  <c:v>-1.463073998134938E-2</c:v>
                </c:pt>
                <c:pt idx="345">
                  <c:v>-1.4684260935538984E-2</c:v>
                </c:pt>
                <c:pt idx="346">
                  <c:v>-1.4788751058333802E-2</c:v>
                </c:pt>
                <c:pt idx="347">
                  <c:v>-1.4828379215903534E-2</c:v>
                </c:pt>
                <c:pt idx="348">
                  <c:v>-1.4967472740617008E-2</c:v>
                </c:pt>
                <c:pt idx="349">
                  <c:v>-1.5004478229815319E-2</c:v>
                </c:pt>
                <c:pt idx="350">
                  <c:v>-1.5213081537499114E-2</c:v>
                </c:pt>
                <c:pt idx="351">
                  <c:v>-1.5692515923963452E-2</c:v>
                </c:pt>
                <c:pt idx="352">
                  <c:v>-1.6064073157025165E-2</c:v>
                </c:pt>
                <c:pt idx="353">
                  <c:v>-1.6143597644389107E-2</c:v>
                </c:pt>
                <c:pt idx="354">
                  <c:v>-1.6223308678871257E-2</c:v>
                </c:pt>
                <c:pt idx="355">
                  <c:v>-1.6309132020791026E-2</c:v>
                </c:pt>
                <c:pt idx="356">
                  <c:v>-1.6309132020791026E-2</c:v>
                </c:pt>
                <c:pt idx="357">
                  <c:v>-1.6326915443218157E-2</c:v>
                </c:pt>
                <c:pt idx="358">
                  <c:v>-1.6347674412584626E-2</c:v>
                </c:pt>
                <c:pt idx="359">
                  <c:v>-1.6383290389190189E-2</c:v>
                </c:pt>
                <c:pt idx="360">
                  <c:v>-1.640408339253021E-2</c:v>
                </c:pt>
                <c:pt idx="361">
                  <c:v>-1.6454632888841737E-2</c:v>
                </c:pt>
                <c:pt idx="362">
                  <c:v>-1.6469514461956481E-2</c:v>
                </c:pt>
                <c:pt idx="363">
                  <c:v>-1.6469514461956481E-2</c:v>
                </c:pt>
                <c:pt idx="364">
                  <c:v>-1.6858680837510881E-2</c:v>
                </c:pt>
                <c:pt idx="365">
                  <c:v>-1.7591575319307662E-2</c:v>
                </c:pt>
                <c:pt idx="366">
                  <c:v>-1.7600792144531769E-2</c:v>
                </c:pt>
                <c:pt idx="367">
                  <c:v>-1.7610011272806717E-2</c:v>
                </c:pt>
                <c:pt idx="368">
                  <c:v>-1.7810324579026308E-2</c:v>
                </c:pt>
                <c:pt idx="369">
                  <c:v>-1.7835053245612281E-2</c:v>
                </c:pt>
                <c:pt idx="370">
                  <c:v>-1.8027255702801042E-2</c:v>
                </c:pt>
                <c:pt idx="371">
                  <c:v>-1.8061458880410899E-2</c:v>
                </c:pt>
                <c:pt idx="372">
                  <c:v>-1.8176733166721075E-2</c:v>
                </c:pt>
                <c:pt idx="373">
                  <c:v>-1.8220441818593915E-2</c:v>
                </c:pt>
                <c:pt idx="374">
                  <c:v>-1.8220441818593915E-2</c:v>
                </c:pt>
                <c:pt idx="375">
                  <c:v>-1.8345600047188795E-2</c:v>
                </c:pt>
                <c:pt idx="376">
                  <c:v>-1.8534105073695142E-2</c:v>
                </c:pt>
                <c:pt idx="377">
                  <c:v>-1.9127522162714662E-2</c:v>
                </c:pt>
                <c:pt idx="378">
                  <c:v>-1.9207534118670808E-2</c:v>
                </c:pt>
                <c:pt idx="379">
                  <c:v>-1.9525952144931445E-2</c:v>
                </c:pt>
                <c:pt idx="380">
                  <c:v>-1.9668276311930528E-2</c:v>
                </c:pt>
                <c:pt idx="381">
                  <c:v>-1.9772095964778993E-2</c:v>
                </c:pt>
                <c:pt idx="382">
                  <c:v>-1.9781842491696781E-2</c:v>
                </c:pt>
                <c:pt idx="383">
                  <c:v>-1.9895722142272098E-2</c:v>
                </c:pt>
                <c:pt idx="384">
                  <c:v>-2.0045869271695396E-2</c:v>
                </c:pt>
                <c:pt idx="385">
                  <c:v>-2.0130974557787444E-2</c:v>
                </c:pt>
                <c:pt idx="386">
                  <c:v>-2.016047438328597E-2</c:v>
                </c:pt>
                <c:pt idx="387">
                  <c:v>-2.0212969696413171E-2</c:v>
                </c:pt>
                <c:pt idx="388">
                  <c:v>-2.0459914716807873E-2</c:v>
                </c:pt>
                <c:pt idx="389">
                  <c:v>-2.1411433184107671E-2</c:v>
                </c:pt>
                <c:pt idx="390">
                  <c:v>-2.1468847307295855E-2</c:v>
                </c:pt>
                <c:pt idx="391">
                  <c:v>-2.1468847307295855E-2</c:v>
                </c:pt>
                <c:pt idx="392">
                  <c:v>-2.1583897414236674E-2</c:v>
                </c:pt>
                <c:pt idx="393">
                  <c:v>-2.1594063096407722E-2</c:v>
                </c:pt>
                <c:pt idx="394">
                  <c:v>-2.1621182841556862E-2</c:v>
                </c:pt>
                <c:pt idx="395">
                  <c:v>-2.1685657873235065E-2</c:v>
                </c:pt>
                <c:pt idx="396">
                  <c:v>-2.192399457511434E-2</c:v>
                </c:pt>
                <c:pt idx="397">
                  <c:v>-2.192399457511434E-2</c:v>
                </c:pt>
                <c:pt idx="398">
                  <c:v>-2.2009418700549399E-2</c:v>
                </c:pt>
                <c:pt idx="399">
                  <c:v>-2.2091576326955402E-2</c:v>
                </c:pt>
                <c:pt idx="400">
                  <c:v>-2.2221960679197357E-2</c:v>
                </c:pt>
                <c:pt idx="401">
                  <c:v>-2.2276969900265967E-2</c:v>
                </c:pt>
                <c:pt idx="402">
                  <c:v>-2.2380288757000835E-2</c:v>
                </c:pt>
                <c:pt idx="403">
                  <c:v>-2.3380346334351244E-2</c:v>
                </c:pt>
                <c:pt idx="404">
                  <c:v>-2.3772780639274856E-2</c:v>
                </c:pt>
                <c:pt idx="405">
                  <c:v>-2.3847379637063057E-2</c:v>
                </c:pt>
                <c:pt idx="406">
                  <c:v>-2.3868714363888696E-2</c:v>
                </c:pt>
                <c:pt idx="407">
                  <c:v>-2.4118300189658895E-2</c:v>
                </c:pt>
                <c:pt idx="408">
                  <c:v>-2.4154057665441271E-2</c:v>
                </c:pt>
                <c:pt idx="409">
                  <c:v>-2.4193420444621024E-2</c:v>
                </c:pt>
                <c:pt idx="410">
                  <c:v>-2.4243563308757588E-2</c:v>
                </c:pt>
                <c:pt idx="411">
                  <c:v>-2.4340409041504897E-2</c:v>
                </c:pt>
                <c:pt idx="412">
                  <c:v>-2.497990654283759E-2</c:v>
                </c:pt>
                <c:pt idx="413">
                  <c:v>-2.5183902891880577E-2</c:v>
                </c:pt>
                <c:pt idx="414">
                  <c:v>-2.5344748705540831E-2</c:v>
                </c:pt>
                <c:pt idx="415">
                  <c:v>-2.5513435394242962E-2</c:v>
                </c:pt>
                <c:pt idx="416">
                  <c:v>-2.5749030666428415E-2</c:v>
                </c:pt>
                <c:pt idx="417">
                  <c:v>-2.5870919037857126E-2</c:v>
                </c:pt>
                <c:pt idx="418">
                  <c:v>-2.5878315168191939E-2</c:v>
                </c:pt>
                <c:pt idx="419">
                  <c:v>-2.5900509700665292E-2</c:v>
                </c:pt>
                <c:pt idx="420">
                  <c:v>-2.6007913140764526E-2</c:v>
                </c:pt>
                <c:pt idx="421">
                  <c:v>-2.6007913140764526E-2</c:v>
                </c:pt>
                <c:pt idx="422">
                  <c:v>-2.6100675042077019E-2</c:v>
                </c:pt>
                <c:pt idx="423">
                  <c:v>-2.620847921302278E-2</c:v>
                </c:pt>
                <c:pt idx="424">
                  <c:v>-2.640232215758119E-2</c:v>
                </c:pt>
                <c:pt idx="425">
                  <c:v>-2.6432205563740836E-2</c:v>
                </c:pt>
                <c:pt idx="426">
                  <c:v>-2.6503244290318993E-2</c:v>
                </c:pt>
                <c:pt idx="427">
                  <c:v>-2.6593109460209867E-2</c:v>
                </c:pt>
                <c:pt idx="428">
                  <c:v>-2.7618065747981538E-2</c:v>
                </c:pt>
                <c:pt idx="429">
                  <c:v>-2.7855199191732263E-2</c:v>
                </c:pt>
                <c:pt idx="430">
                  <c:v>-2.7951095801135382E-2</c:v>
                </c:pt>
                <c:pt idx="431">
                  <c:v>-2.8062536233466266E-2</c:v>
                </c:pt>
                <c:pt idx="432">
                  <c:v>-2.833241705504605E-2</c:v>
                </c:pt>
                <c:pt idx="433">
                  <c:v>-2.8572501474609109E-2</c:v>
                </c:pt>
                <c:pt idx="434">
                  <c:v>-2.8708467382760075E-2</c:v>
                </c:pt>
                <c:pt idx="435">
                  <c:v>-2.9047797815334266E-2</c:v>
                </c:pt>
                <c:pt idx="436">
                  <c:v>-2.9775800834855724E-2</c:v>
                </c:pt>
                <c:pt idx="437">
                  <c:v>-3.0212819383990938E-2</c:v>
                </c:pt>
                <c:pt idx="438">
                  <c:v>-3.0212819383990938E-2</c:v>
                </c:pt>
                <c:pt idx="439">
                  <c:v>-3.0364509003678531E-2</c:v>
                </c:pt>
                <c:pt idx="440">
                  <c:v>-3.0384495672826577E-2</c:v>
                </c:pt>
                <c:pt idx="441">
                  <c:v>-3.0448496004382708E-2</c:v>
                </c:pt>
                <c:pt idx="442">
                  <c:v>-3.0588725115536928E-2</c:v>
                </c:pt>
                <c:pt idx="443">
                  <c:v>-3.0600759339624528E-2</c:v>
                </c:pt>
                <c:pt idx="444">
                  <c:v>-3.0600759339624528E-2</c:v>
                </c:pt>
                <c:pt idx="445">
                  <c:v>-3.0612795866762969E-2</c:v>
                </c:pt>
                <c:pt idx="446">
                  <c:v>-3.0721228248296834E-2</c:v>
                </c:pt>
                <c:pt idx="447">
                  <c:v>-3.078557250211205E-2</c:v>
                </c:pt>
                <c:pt idx="448">
                  <c:v>-3.0849982264929E-2</c:v>
                </c:pt>
                <c:pt idx="449">
                  <c:v>-3.091445753674768E-2</c:v>
                </c:pt>
                <c:pt idx="450">
                  <c:v>-3.0958822286461917E-2</c:v>
                </c:pt>
                <c:pt idx="451">
                  <c:v>-3.0970927137442004E-2</c:v>
                </c:pt>
                <c:pt idx="452">
                  <c:v>-3.0991107006966251E-2</c:v>
                </c:pt>
                <c:pt idx="453">
                  <c:v>-3.1035525238638929E-2</c:v>
                </c:pt>
                <c:pt idx="454">
                  <c:v>-3.726321429134774E-2</c:v>
                </c:pt>
                <c:pt idx="455">
                  <c:v>-3.7741673670938287E-2</c:v>
                </c:pt>
                <c:pt idx="456">
                  <c:v>-3.7741673670938287E-2</c:v>
                </c:pt>
                <c:pt idx="457">
                  <c:v>-3.7933002148504029E-2</c:v>
                </c:pt>
                <c:pt idx="458">
                  <c:v>-3.9335417425240216E-2</c:v>
                </c:pt>
                <c:pt idx="459">
                  <c:v>-3.9840361137585253E-2</c:v>
                </c:pt>
                <c:pt idx="460">
                  <c:v>-3.9908838594727061E-2</c:v>
                </c:pt>
                <c:pt idx="461">
                  <c:v>-3.9986515982802111E-2</c:v>
                </c:pt>
                <c:pt idx="462">
                  <c:v>-4.0073419403053284E-2</c:v>
                </c:pt>
                <c:pt idx="463">
                  <c:v>-4.0153543753286912E-2</c:v>
                </c:pt>
                <c:pt idx="464">
                  <c:v>-4.0190198128922307E-2</c:v>
                </c:pt>
                <c:pt idx="465">
                  <c:v>-4.0197072647602528E-2</c:v>
                </c:pt>
                <c:pt idx="466">
                  <c:v>-4.0233746471222812E-2</c:v>
                </c:pt>
                <c:pt idx="467">
                  <c:v>-4.0233746471222812E-2</c:v>
                </c:pt>
                <c:pt idx="468">
                  <c:v>-4.0394387010201399E-2</c:v>
                </c:pt>
                <c:pt idx="469">
                  <c:v>-4.0431148861542754E-2</c:v>
                </c:pt>
                <c:pt idx="470">
                  <c:v>-4.0438043531917843E-2</c:v>
                </c:pt>
                <c:pt idx="471">
                  <c:v>-4.1009994064992034E-2</c:v>
                </c:pt>
                <c:pt idx="472">
                  <c:v>-4.2931500277899319E-2</c:v>
                </c:pt>
                <c:pt idx="473">
                  <c:v>-4.3030958406477055E-2</c:v>
                </c:pt>
                <c:pt idx="474">
                  <c:v>-4.3135273674532106E-2</c:v>
                </c:pt>
                <c:pt idx="475">
                  <c:v>-4.5910508237251402E-2</c:v>
                </c:pt>
                <c:pt idx="476">
                  <c:v>-4.6057377785410213E-2</c:v>
                </c:pt>
                <c:pt idx="477">
                  <c:v>-4.6253562101975169E-2</c:v>
                </c:pt>
                <c:pt idx="478">
                  <c:v>-4.662744028657214E-2</c:v>
                </c:pt>
                <c:pt idx="479">
                  <c:v>-4.8338216838279019E-2</c:v>
                </c:pt>
                <c:pt idx="480">
                  <c:v>-4.90102935481923E-2</c:v>
                </c:pt>
                <c:pt idx="481">
                  <c:v>-4.9564951963702655E-2</c:v>
                </c:pt>
                <c:pt idx="482">
                  <c:v>-5.0883949687681604E-2</c:v>
                </c:pt>
                <c:pt idx="483">
                  <c:v>-5.1327400787680832E-2</c:v>
                </c:pt>
                <c:pt idx="484">
                  <c:v>-5.4607012442548633E-2</c:v>
                </c:pt>
                <c:pt idx="485">
                  <c:v>-5.4692282728104169E-2</c:v>
                </c:pt>
                <c:pt idx="486">
                  <c:v>-5.4700280175990809E-2</c:v>
                </c:pt>
                <c:pt idx="487">
                  <c:v>-5.4921771222756127E-2</c:v>
                </c:pt>
                <c:pt idx="488">
                  <c:v>-5.4921771222756127E-2</c:v>
                </c:pt>
                <c:pt idx="489">
                  <c:v>-5.4921771222756127E-2</c:v>
                </c:pt>
                <c:pt idx="490">
                  <c:v>-5.506611046996903E-2</c:v>
                </c:pt>
                <c:pt idx="491">
                  <c:v>-5.7417289682162198E-2</c:v>
                </c:pt>
                <c:pt idx="492">
                  <c:v>-5.7822079660553548E-2</c:v>
                </c:pt>
                <c:pt idx="493">
                  <c:v>-5.811835131360573E-2</c:v>
                </c:pt>
                <c:pt idx="494">
                  <c:v>-5.8608279274825099E-2</c:v>
                </c:pt>
                <c:pt idx="495">
                  <c:v>-6.0582653359690139E-2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A-4B62-B7B5-F236CEFF6F57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-9672</c:v>
                </c:pt>
                <c:pt idx="1">
                  <c:v>-9583</c:v>
                </c:pt>
                <c:pt idx="2">
                  <c:v>-9578</c:v>
                </c:pt>
                <c:pt idx="3">
                  <c:v>-9575</c:v>
                </c:pt>
                <c:pt idx="4">
                  <c:v>-9565</c:v>
                </c:pt>
                <c:pt idx="5">
                  <c:v>-9564</c:v>
                </c:pt>
                <c:pt idx="6">
                  <c:v>-9524</c:v>
                </c:pt>
                <c:pt idx="7">
                  <c:v>-9497</c:v>
                </c:pt>
                <c:pt idx="8">
                  <c:v>-9494</c:v>
                </c:pt>
                <c:pt idx="9">
                  <c:v>-9489</c:v>
                </c:pt>
                <c:pt idx="10">
                  <c:v>-9486</c:v>
                </c:pt>
                <c:pt idx="11">
                  <c:v>-9397</c:v>
                </c:pt>
                <c:pt idx="12">
                  <c:v>-9088</c:v>
                </c:pt>
                <c:pt idx="13">
                  <c:v>-9085</c:v>
                </c:pt>
                <c:pt idx="14">
                  <c:v>-9080</c:v>
                </c:pt>
                <c:pt idx="15">
                  <c:v>-9026</c:v>
                </c:pt>
                <c:pt idx="16">
                  <c:v>-8977</c:v>
                </c:pt>
                <c:pt idx="17">
                  <c:v>-8940</c:v>
                </c:pt>
                <c:pt idx="18">
                  <c:v>-8485</c:v>
                </c:pt>
                <c:pt idx="19">
                  <c:v>-8482</c:v>
                </c:pt>
                <c:pt idx="20">
                  <c:v>-8475</c:v>
                </c:pt>
                <c:pt idx="21">
                  <c:v>-8471</c:v>
                </c:pt>
                <c:pt idx="22">
                  <c:v>-8464</c:v>
                </c:pt>
                <c:pt idx="23">
                  <c:v>-8463</c:v>
                </c:pt>
                <c:pt idx="24">
                  <c:v>-8429</c:v>
                </c:pt>
                <c:pt idx="25">
                  <c:v>-8426</c:v>
                </c:pt>
                <c:pt idx="26">
                  <c:v>-8391</c:v>
                </c:pt>
                <c:pt idx="27">
                  <c:v>-8337</c:v>
                </c:pt>
                <c:pt idx="28">
                  <c:v>-8329</c:v>
                </c:pt>
                <c:pt idx="29">
                  <c:v>-8294</c:v>
                </c:pt>
                <c:pt idx="30">
                  <c:v>-7982</c:v>
                </c:pt>
                <c:pt idx="31">
                  <c:v>-7909</c:v>
                </c:pt>
                <c:pt idx="32">
                  <c:v>-7894</c:v>
                </c:pt>
                <c:pt idx="33">
                  <c:v>-7893</c:v>
                </c:pt>
                <c:pt idx="34">
                  <c:v>-7858</c:v>
                </c:pt>
                <c:pt idx="35">
                  <c:v>-7771</c:v>
                </c:pt>
                <c:pt idx="36">
                  <c:v>-7733</c:v>
                </c:pt>
                <c:pt idx="37">
                  <c:v>-7723</c:v>
                </c:pt>
                <c:pt idx="38">
                  <c:v>-7699</c:v>
                </c:pt>
                <c:pt idx="39">
                  <c:v>-7376</c:v>
                </c:pt>
                <c:pt idx="40">
                  <c:v>-7349</c:v>
                </c:pt>
                <c:pt idx="41">
                  <c:v>-7313</c:v>
                </c:pt>
                <c:pt idx="42">
                  <c:v>-7300</c:v>
                </c:pt>
                <c:pt idx="43">
                  <c:v>-7300</c:v>
                </c:pt>
                <c:pt idx="44">
                  <c:v>-7270</c:v>
                </c:pt>
                <c:pt idx="45">
                  <c:v>-7246</c:v>
                </c:pt>
                <c:pt idx="46">
                  <c:v>-7244</c:v>
                </c:pt>
                <c:pt idx="47">
                  <c:v>-7231</c:v>
                </c:pt>
                <c:pt idx="48">
                  <c:v>-7228</c:v>
                </c:pt>
                <c:pt idx="49">
                  <c:v>-7212</c:v>
                </c:pt>
                <c:pt idx="50">
                  <c:v>-7211</c:v>
                </c:pt>
                <c:pt idx="51">
                  <c:v>-7204</c:v>
                </c:pt>
                <c:pt idx="52">
                  <c:v>-7201</c:v>
                </c:pt>
                <c:pt idx="53">
                  <c:v>-7193</c:v>
                </c:pt>
                <c:pt idx="54">
                  <c:v>-7187</c:v>
                </c:pt>
                <c:pt idx="55">
                  <c:v>-7187</c:v>
                </c:pt>
                <c:pt idx="56">
                  <c:v>-7139</c:v>
                </c:pt>
                <c:pt idx="57">
                  <c:v>-6869</c:v>
                </c:pt>
                <c:pt idx="58">
                  <c:v>-6791</c:v>
                </c:pt>
                <c:pt idx="59">
                  <c:v>-6732</c:v>
                </c:pt>
                <c:pt idx="60">
                  <c:v>-6721</c:v>
                </c:pt>
                <c:pt idx="61">
                  <c:v>-6721</c:v>
                </c:pt>
                <c:pt idx="62">
                  <c:v>-6597</c:v>
                </c:pt>
                <c:pt idx="63">
                  <c:v>-6151</c:v>
                </c:pt>
                <c:pt idx="64">
                  <c:v>-6080</c:v>
                </c:pt>
                <c:pt idx="65">
                  <c:v>-6080</c:v>
                </c:pt>
                <c:pt idx="66">
                  <c:v>-6064</c:v>
                </c:pt>
                <c:pt idx="67">
                  <c:v>-6064</c:v>
                </c:pt>
                <c:pt idx="68">
                  <c:v>-5593</c:v>
                </c:pt>
                <c:pt idx="69">
                  <c:v>-5570</c:v>
                </c:pt>
                <c:pt idx="70">
                  <c:v>-5547</c:v>
                </c:pt>
                <c:pt idx="71">
                  <c:v>-5504</c:v>
                </c:pt>
                <c:pt idx="72">
                  <c:v>-5504</c:v>
                </c:pt>
                <c:pt idx="73">
                  <c:v>-5458</c:v>
                </c:pt>
                <c:pt idx="74">
                  <c:v>-5450</c:v>
                </c:pt>
                <c:pt idx="75">
                  <c:v>-5442</c:v>
                </c:pt>
                <c:pt idx="76">
                  <c:v>-5423</c:v>
                </c:pt>
                <c:pt idx="77">
                  <c:v>-5415</c:v>
                </c:pt>
                <c:pt idx="78">
                  <c:v>-5407</c:v>
                </c:pt>
                <c:pt idx="79">
                  <c:v>-5272</c:v>
                </c:pt>
                <c:pt idx="80">
                  <c:v>-5245</c:v>
                </c:pt>
                <c:pt idx="81">
                  <c:v>-5130</c:v>
                </c:pt>
                <c:pt idx="82">
                  <c:v>-5014</c:v>
                </c:pt>
                <c:pt idx="83">
                  <c:v>-4989</c:v>
                </c:pt>
                <c:pt idx="84">
                  <c:v>-4968</c:v>
                </c:pt>
                <c:pt idx="85">
                  <c:v>-4925</c:v>
                </c:pt>
                <c:pt idx="86">
                  <c:v>-4793</c:v>
                </c:pt>
                <c:pt idx="87">
                  <c:v>-4790</c:v>
                </c:pt>
                <c:pt idx="88">
                  <c:v>-4766</c:v>
                </c:pt>
                <c:pt idx="89">
                  <c:v>-4570</c:v>
                </c:pt>
                <c:pt idx="90">
                  <c:v>-4408</c:v>
                </c:pt>
                <c:pt idx="91">
                  <c:v>-4400</c:v>
                </c:pt>
                <c:pt idx="92">
                  <c:v>-4338</c:v>
                </c:pt>
                <c:pt idx="93">
                  <c:v>-4292</c:v>
                </c:pt>
                <c:pt idx="94">
                  <c:v>-4195</c:v>
                </c:pt>
                <c:pt idx="95">
                  <c:v>-4176</c:v>
                </c:pt>
                <c:pt idx="96">
                  <c:v>-4133</c:v>
                </c:pt>
                <c:pt idx="97">
                  <c:v>-4133</c:v>
                </c:pt>
                <c:pt idx="98">
                  <c:v>-4106</c:v>
                </c:pt>
                <c:pt idx="99">
                  <c:v>-4106</c:v>
                </c:pt>
                <c:pt idx="100">
                  <c:v>-4048</c:v>
                </c:pt>
                <c:pt idx="101">
                  <c:v>-3991</c:v>
                </c:pt>
                <c:pt idx="102">
                  <c:v>-3867</c:v>
                </c:pt>
                <c:pt idx="103">
                  <c:v>-3843</c:v>
                </c:pt>
                <c:pt idx="104">
                  <c:v>-3827</c:v>
                </c:pt>
                <c:pt idx="105">
                  <c:v>-3819</c:v>
                </c:pt>
                <c:pt idx="106">
                  <c:v>-3805</c:v>
                </c:pt>
                <c:pt idx="107">
                  <c:v>-3660</c:v>
                </c:pt>
                <c:pt idx="108">
                  <c:v>-3646</c:v>
                </c:pt>
                <c:pt idx="109">
                  <c:v>-3643</c:v>
                </c:pt>
                <c:pt idx="110">
                  <c:v>-3621</c:v>
                </c:pt>
                <c:pt idx="111">
                  <c:v>-3589</c:v>
                </c:pt>
                <c:pt idx="112">
                  <c:v>-3475</c:v>
                </c:pt>
                <c:pt idx="113">
                  <c:v>-3331</c:v>
                </c:pt>
                <c:pt idx="114">
                  <c:v>-3320</c:v>
                </c:pt>
                <c:pt idx="115">
                  <c:v>-3315</c:v>
                </c:pt>
                <c:pt idx="116">
                  <c:v>-3267</c:v>
                </c:pt>
                <c:pt idx="117">
                  <c:v>-3253</c:v>
                </c:pt>
                <c:pt idx="118">
                  <c:v>-3253</c:v>
                </c:pt>
                <c:pt idx="119">
                  <c:v>-3246</c:v>
                </c:pt>
                <c:pt idx="120">
                  <c:v>-3242</c:v>
                </c:pt>
                <c:pt idx="121">
                  <c:v>-3232</c:v>
                </c:pt>
                <c:pt idx="122">
                  <c:v>-3216</c:v>
                </c:pt>
                <c:pt idx="123">
                  <c:v>-3205</c:v>
                </c:pt>
                <c:pt idx="124">
                  <c:v>-3197</c:v>
                </c:pt>
                <c:pt idx="125">
                  <c:v>-3192</c:v>
                </c:pt>
                <c:pt idx="126">
                  <c:v>-3156</c:v>
                </c:pt>
                <c:pt idx="127">
                  <c:v>-3130</c:v>
                </c:pt>
                <c:pt idx="128">
                  <c:v>-3118</c:v>
                </c:pt>
                <c:pt idx="129">
                  <c:v>-3108</c:v>
                </c:pt>
                <c:pt idx="130">
                  <c:v>-3095</c:v>
                </c:pt>
                <c:pt idx="131">
                  <c:v>-3022</c:v>
                </c:pt>
                <c:pt idx="132">
                  <c:v>-2874</c:v>
                </c:pt>
                <c:pt idx="133">
                  <c:v>-2855</c:v>
                </c:pt>
                <c:pt idx="134">
                  <c:v>-2739</c:v>
                </c:pt>
                <c:pt idx="135">
                  <c:v>-2709</c:v>
                </c:pt>
                <c:pt idx="136">
                  <c:v>-2707</c:v>
                </c:pt>
                <c:pt idx="137">
                  <c:v>-2702</c:v>
                </c:pt>
                <c:pt idx="138">
                  <c:v>-2699</c:v>
                </c:pt>
                <c:pt idx="139">
                  <c:v>-2683</c:v>
                </c:pt>
                <c:pt idx="140">
                  <c:v>-2680</c:v>
                </c:pt>
                <c:pt idx="141">
                  <c:v>-2665</c:v>
                </c:pt>
                <c:pt idx="142">
                  <c:v>-2655</c:v>
                </c:pt>
                <c:pt idx="143">
                  <c:v>-2645</c:v>
                </c:pt>
                <c:pt idx="144">
                  <c:v>-2637</c:v>
                </c:pt>
                <c:pt idx="145">
                  <c:v>-2599</c:v>
                </c:pt>
                <c:pt idx="146">
                  <c:v>-2523</c:v>
                </c:pt>
                <c:pt idx="147">
                  <c:v>-2488</c:v>
                </c:pt>
                <c:pt idx="148">
                  <c:v>-2450</c:v>
                </c:pt>
                <c:pt idx="149">
                  <c:v>-2418</c:v>
                </c:pt>
                <c:pt idx="150">
                  <c:v>-2405.5</c:v>
                </c:pt>
                <c:pt idx="151">
                  <c:v>-2380</c:v>
                </c:pt>
                <c:pt idx="152">
                  <c:v>-2198</c:v>
                </c:pt>
                <c:pt idx="153">
                  <c:v>-2123</c:v>
                </c:pt>
                <c:pt idx="154">
                  <c:v>-2114</c:v>
                </c:pt>
                <c:pt idx="155">
                  <c:v>-2112</c:v>
                </c:pt>
                <c:pt idx="156">
                  <c:v>-2084</c:v>
                </c:pt>
                <c:pt idx="157">
                  <c:v>-2077</c:v>
                </c:pt>
                <c:pt idx="158">
                  <c:v>-2066</c:v>
                </c:pt>
                <c:pt idx="159">
                  <c:v>-2006</c:v>
                </c:pt>
                <c:pt idx="160">
                  <c:v>-2006</c:v>
                </c:pt>
                <c:pt idx="161">
                  <c:v>-2004</c:v>
                </c:pt>
                <c:pt idx="162">
                  <c:v>-1990</c:v>
                </c:pt>
                <c:pt idx="163">
                  <c:v>-1901</c:v>
                </c:pt>
                <c:pt idx="164">
                  <c:v>-1866</c:v>
                </c:pt>
                <c:pt idx="165">
                  <c:v>-1785</c:v>
                </c:pt>
                <c:pt idx="166">
                  <c:v>-1565</c:v>
                </c:pt>
                <c:pt idx="167">
                  <c:v>-1560</c:v>
                </c:pt>
                <c:pt idx="168">
                  <c:v>-1538</c:v>
                </c:pt>
                <c:pt idx="169">
                  <c:v>-1465</c:v>
                </c:pt>
                <c:pt idx="170">
                  <c:v>-1458</c:v>
                </c:pt>
                <c:pt idx="171">
                  <c:v>-1444</c:v>
                </c:pt>
                <c:pt idx="172">
                  <c:v>-1430</c:v>
                </c:pt>
                <c:pt idx="173">
                  <c:v>-1419</c:v>
                </c:pt>
                <c:pt idx="174">
                  <c:v>-1392</c:v>
                </c:pt>
                <c:pt idx="175">
                  <c:v>-1384</c:v>
                </c:pt>
                <c:pt idx="176">
                  <c:v>-1374</c:v>
                </c:pt>
                <c:pt idx="177">
                  <c:v>-1303</c:v>
                </c:pt>
                <c:pt idx="178">
                  <c:v>-1271</c:v>
                </c:pt>
                <c:pt idx="179">
                  <c:v>-1260</c:v>
                </c:pt>
                <c:pt idx="180">
                  <c:v>-1233</c:v>
                </c:pt>
                <c:pt idx="181">
                  <c:v>-1148</c:v>
                </c:pt>
                <c:pt idx="182">
                  <c:v>-1086</c:v>
                </c:pt>
                <c:pt idx="183">
                  <c:v>-1018</c:v>
                </c:pt>
                <c:pt idx="184">
                  <c:v>-994</c:v>
                </c:pt>
                <c:pt idx="185">
                  <c:v>-986</c:v>
                </c:pt>
                <c:pt idx="186">
                  <c:v>-984</c:v>
                </c:pt>
                <c:pt idx="187">
                  <c:v>-983</c:v>
                </c:pt>
                <c:pt idx="188">
                  <c:v>-941</c:v>
                </c:pt>
                <c:pt idx="189">
                  <c:v>-938</c:v>
                </c:pt>
                <c:pt idx="190">
                  <c:v>-878</c:v>
                </c:pt>
                <c:pt idx="191">
                  <c:v>-862</c:v>
                </c:pt>
                <c:pt idx="192">
                  <c:v>-862</c:v>
                </c:pt>
                <c:pt idx="193">
                  <c:v>-862</c:v>
                </c:pt>
                <c:pt idx="194">
                  <c:v>-832</c:v>
                </c:pt>
                <c:pt idx="195">
                  <c:v>-816</c:v>
                </c:pt>
                <c:pt idx="196">
                  <c:v>-797</c:v>
                </c:pt>
                <c:pt idx="197">
                  <c:v>-754</c:v>
                </c:pt>
                <c:pt idx="198">
                  <c:v>-751</c:v>
                </c:pt>
                <c:pt idx="199">
                  <c:v>-743</c:v>
                </c:pt>
                <c:pt idx="200">
                  <c:v>-743</c:v>
                </c:pt>
                <c:pt idx="201">
                  <c:v>-725</c:v>
                </c:pt>
                <c:pt idx="202">
                  <c:v>-708</c:v>
                </c:pt>
                <c:pt idx="203">
                  <c:v>-445</c:v>
                </c:pt>
                <c:pt idx="204">
                  <c:v>-394</c:v>
                </c:pt>
                <c:pt idx="205">
                  <c:v>-391</c:v>
                </c:pt>
                <c:pt idx="206">
                  <c:v>-364</c:v>
                </c:pt>
                <c:pt idx="207">
                  <c:v>-345</c:v>
                </c:pt>
                <c:pt idx="208">
                  <c:v>-345</c:v>
                </c:pt>
                <c:pt idx="209">
                  <c:v>-345</c:v>
                </c:pt>
                <c:pt idx="210">
                  <c:v>-334</c:v>
                </c:pt>
                <c:pt idx="211">
                  <c:v>-327</c:v>
                </c:pt>
                <c:pt idx="212">
                  <c:v>-292</c:v>
                </c:pt>
                <c:pt idx="213">
                  <c:v>-283</c:v>
                </c:pt>
                <c:pt idx="214">
                  <c:v>-280</c:v>
                </c:pt>
                <c:pt idx="215">
                  <c:v>-262</c:v>
                </c:pt>
                <c:pt idx="216">
                  <c:v>-248</c:v>
                </c:pt>
                <c:pt idx="217">
                  <c:v>-246</c:v>
                </c:pt>
                <c:pt idx="218">
                  <c:v>-210</c:v>
                </c:pt>
                <c:pt idx="219">
                  <c:v>-194</c:v>
                </c:pt>
                <c:pt idx="220">
                  <c:v>-148</c:v>
                </c:pt>
                <c:pt idx="221">
                  <c:v>-140</c:v>
                </c:pt>
                <c:pt idx="222">
                  <c:v>-137</c:v>
                </c:pt>
                <c:pt idx="223">
                  <c:v>-113</c:v>
                </c:pt>
                <c:pt idx="224">
                  <c:v>-113</c:v>
                </c:pt>
                <c:pt idx="225">
                  <c:v>-105</c:v>
                </c:pt>
                <c:pt idx="226">
                  <c:v>0</c:v>
                </c:pt>
                <c:pt idx="227">
                  <c:v>179</c:v>
                </c:pt>
                <c:pt idx="228">
                  <c:v>222</c:v>
                </c:pt>
                <c:pt idx="229">
                  <c:v>269</c:v>
                </c:pt>
                <c:pt idx="230">
                  <c:v>304</c:v>
                </c:pt>
                <c:pt idx="231">
                  <c:v>323</c:v>
                </c:pt>
                <c:pt idx="232">
                  <c:v>331</c:v>
                </c:pt>
                <c:pt idx="233">
                  <c:v>331</c:v>
                </c:pt>
                <c:pt idx="234">
                  <c:v>331</c:v>
                </c:pt>
                <c:pt idx="235">
                  <c:v>342</c:v>
                </c:pt>
                <c:pt idx="236">
                  <c:v>358</c:v>
                </c:pt>
                <c:pt idx="237">
                  <c:v>368</c:v>
                </c:pt>
                <c:pt idx="238">
                  <c:v>874</c:v>
                </c:pt>
                <c:pt idx="239">
                  <c:v>918</c:v>
                </c:pt>
                <c:pt idx="240">
                  <c:v>918</c:v>
                </c:pt>
                <c:pt idx="241">
                  <c:v>920</c:v>
                </c:pt>
                <c:pt idx="242">
                  <c:v>964</c:v>
                </c:pt>
                <c:pt idx="243">
                  <c:v>964</c:v>
                </c:pt>
                <c:pt idx="244">
                  <c:v>972</c:v>
                </c:pt>
                <c:pt idx="245">
                  <c:v>988</c:v>
                </c:pt>
                <c:pt idx="246">
                  <c:v>990</c:v>
                </c:pt>
                <c:pt idx="247">
                  <c:v>1010</c:v>
                </c:pt>
                <c:pt idx="248">
                  <c:v>1227</c:v>
                </c:pt>
                <c:pt idx="249">
                  <c:v>1391</c:v>
                </c:pt>
                <c:pt idx="250">
                  <c:v>1429</c:v>
                </c:pt>
                <c:pt idx="251">
                  <c:v>1437</c:v>
                </c:pt>
                <c:pt idx="252">
                  <c:v>1445</c:v>
                </c:pt>
                <c:pt idx="253">
                  <c:v>1491</c:v>
                </c:pt>
                <c:pt idx="254">
                  <c:v>1497</c:v>
                </c:pt>
                <c:pt idx="255">
                  <c:v>1497</c:v>
                </c:pt>
                <c:pt idx="256">
                  <c:v>1497</c:v>
                </c:pt>
                <c:pt idx="257">
                  <c:v>1497</c:v>
                </c:pt>
                <c:pt idx="258">
                  <c:v>1497</c:v>
                </c:pt>
                <c:pt idx="259">
                  <c:v>1497</c:v>
                </c:pt>
                <c:pt idx="260">
                  <c:v>1497</c:v>
                </c:pt>
                <c:pt idx="261">
                  <c:v>1567</c:v>
                </c:pt>
                <c:pt idx="262">
                  <c:v>1577</c:v>
                </c:pt>
                <c:pt idx="263">
                  <c:v>1597</c:v>
                </c:pt>
                <c:pt idx="264">
                  <c:v>1623</c:v>
                </c:pt>
                <c:pt idx="265">
                  <c:v>1631</c:v>
                </c:pt>
                <c:pt idx="266">
                  <c:v>1634</c:v>
                </c:pt>
                <c:pt idx="267">
                  <c:v>1895</c:v>
                </c:pt>
                <c:pt idx="268">
                  <c:v>1962</c:v>
                </c:pt>
                <c:pt idx="269">
                  <c:v>2003</c:v>
                </c:pt>
                <c:pt idx="270">
                  <c:v>2003</c:v>
                </c:pt>
                <c:pt idx="271">
                  <c:v>2010</c:v>
                </c:pt>
                <c:pt idx="272">
                  <c:v>2076</c:v>
                </c:pt>
                <c:pt idx="273">
                  <c:v>2100</c:v>
                </c:pt>
                <c:pt idx="274">
                  <c:v>2130</c:v>
                </c:pt>
                <c:pt idx="275">
                  <c:v>2156</c:v>
                </c:pt>
                <c:pt idx="276">
                  <c:v>2165</c:v>
                </c:pt>
                <c:pt idx="277">
                  <c:v>2538</c:v>
                </c:pt>
                <c:pt idx="278">
                  <c:v>2678</c:v>
                </c:pt>
                <c:pt idx="279">
                  <c:v>2708</c:v>
                </c:pt>
                <c:pt idx="280">
                  <c:v>2714</c:v>
                </c:pt>
                <c:pt idx="281">
                  <c:v>2727</c:v>
                </c:pt>
                <c:pt idx="282">
                  <c:v>2727</c:v>
                </c:pt>
                <c:pt idx="283">
                  <c:v>2743</c:v>
                </c:pt>
                <c:pt idx="284">
                  <c:v>2749</c:v>
                </c:pt>
                <c:pt idx="285">
                  <c:v>2759</c:v>
                </c:pt>
                <c:pt idx="286">
                  <c:v>2776</c:v>
                </c:pt>
                <c:pt idx="287">
                  <c:v>2803</c:v>
                </c:pt>
                <c:pt idx="288">
                  <c:v>2806</c:v>
                </c:pt>
                <c:pt idx="289">
                  <c:v>2816</c:v>
                </c:pt>
                <c:pt idx="290">
                  <c:v>3142</c:v>
                </c:pt>
                <c:pt idx="291">
                  <c:v>3149</c:v>
                </c:pt>
                <c:pt idx="292">
                  <c:v>3166</c:v>
                </c:pt>
                <c:pt idx="293">
                  <c:v>3171</c:v>
                </c:pt>
                <c:pt idx="294">
                  <c:v>3215</c:v>
                </c:pt>
                <c:pt idx="295">
                  <c:v>3220</c:v>
                </c:pt>
                <c:pt idx="296">
                  <c:v>3222</c:v>
                </c:pt>
                <c:pt idx="297">
                  <c:v>3225</c:v>
                </c:pt>
                <c:pt idx="298">
                  <c:v>3228</c:v>
                </c:pt>
                <c:pt idx="299">
                  <c:v>3239</c:v>
                </c:pt>
                <c:pt idx="300">
                  <c:v>3285</c:v>
                </c:pt>
                <c:pt idx="301">
                  <c:v>3312</c:v>
                </c:pt>
                <c:pt idx="302">
                  <c:v>3314</c:v>
                </c:pt>
                <c:pt idx="303">
                  <c:v>3319</c:v>
                </c:pt>
                <c:pt idx="304">
                  <c:v>3320</c:v>
                </c:pt>
                <c:pt idx="305">
                  <c:v>3349</c:v>
                </c:pt>
                <c:pt idx="306">
                  <c:v>3355</c:v>
                </c:pt>
                <c:pt idx="307">
                  <c:v>3366</c:v>
                </c:pt>
                <c:pt idx="308">
                  <c:v>3403</c:v>
                </c:pt>
                <c:pt idx="309">
                  <c:v>3675</c:v>
                </c:pt>
                <c:pt idx="310">
                  <c:v>3748</c:v>
                </c:pt>
                <c:pt idx="311">
                  <c:v>3756</c:v>
                </c:pt>
                <c:pt idx="312">
                  <c:v>3764</c:v>
                </c:pt>
                <c:pt idx="313">
                  <c:v>3783</c:v>
                </c:pt>
                <c:pt idx="314">
                  <c:v>3791</c:v>
                </c:pt>
                <c:pt idx="315">
                  <c:v>3842</c:v>
                </c:pt>
                <c:pt idx="316">
                  <c:v>3880</c:v>
                </c:pt>
                <c:pt idx="317">
                  <c:v>3898</c:v>
                </c:pt>
                <c:pt idx="318">
                  <c:v>4015</c:v>
                </c:pt>
                <c:pt idx="319">
                  <c:v>4181</c:v>
                </c:pt>
                <c:pt idx="320">
                  <c:v>4221</c:v>
                </c:pt>
                <c:pt idx="321">
                  <c:v>4235</c:v>
                </c:pt>
                <c:pt idx="322">
                  <c:v>4281</c:v>
                </c:pt>
                <c:pt idx="323">
                  <c:v>4332</c:v>
                </c:pt>
                <c:pt idx="324">
                  <c:v>4399</c:v>
                </c:pt>
                <c:pt idx="325">
                  <c:v>4478</c:v>
                </c:pt>
                <c:pt idx="326">
                  <c:v>4548</c:v>
                </c:pt>
                <c:pt idx="327">
                  <c:v>4550</c:v>
                </c:pt>
                <c:pt idx="328">
                  <c:v>4798</c:v>
                </c:pt>
                <c:pt idx="329">
                  <c:v>4865</c:v>
                </c:pt>
                <c:pt idx="330">
                  <c:v>4922</c:v>
                </c:pt>
                <c:pt idx="331">
                  <c:v>4965</c:v>
                </c:pt>
                <c:pt idx="332">
                  <c:v>4976</c:v>
                </c:pt>
                <c:pt idx="333">
                  <c:v>4986</c:v>
                </c:pt>
                <c:pt idx="334">
                  <c:v>5000</c:v>
                </c:pt>
                <c:pt idx="335">
                  <c:v>5056</c:v>
                </c:pt>
                <c:pt idx="336">
                  <c:v>5059</c:v>
                </c:pt>
                <c:pt idx="337">
                  <c:v>5145</c:v>
                </c:pt>
                <c:pt idx="338">
                  <c:v>5293</c:v>
                </c:pt>
                <c:pt idx="339">
                  <c:v>5393</c:v>
                </c:pt>
                <c:pt idx="340">
                  <c:v>5420</c:v>
                </c:pt>
                <c:pt idx="341">
                  <c:v>5455</c:v>
                </c:pt>
                <c:pt idx="342">
                  <c:v>5474</c:v>
                </c:pt>
                <c:pt idx="343">
                  <c:v>5514</c:v>
                </c:pt>
                <c:pt idx="344">
                  <c:v>5552</c:v>
                </c:pt>
                <c:pt idx="345">
                  <c:v>5571</c:v>
                </c:pt>
                <c:pt idx="346">
                  <c:v>5608</c:v>
                </c:pt>
                <c:pt idx="347">
                  <c:v>5622</c:v>
                </c:pt>
                <c:pt idx="348">
                  <c:v>5671</c:v>
                </c:pt>
                <c:pt idx="349">
                  <c:v>5684</c:v>
                </c:pt>
                <c:pt idx="350">
                  <c:v>5757</c:v>
                </c:pt>
                <c:pt idx="351">
                  <c:v>5923</c:v>
                </c:pt>
                <c:pt idx="352">
                  <c:v>6050</c:v>
                </c:pt>
                <c:pt idx="353">
                  <c:v>6077</c:v>
                </c:pt>
                <c:pt idx="354">
                  <c:v>6104</c:v>
                </c:pt>
                <c:pt idx="355">
                  <c:v>6133</c:v>
                </c:pt>
                <c:pt idx="356">
                  <c:v>6133</c:v>
                </c:pt>
                <c:pt idx="357">
                  <c:v>6139</c:v>
                </c:pt>
                <c:pt idx="358">
                  <c:v>6146</c:v>
                </c:pt>
                <c:pt idx="359">
                  <c:v>6158</c:v>
                </c:pt>
                <c:pt idx="360">
                  <c:v>6165</c:v>
                </c:pt>
                <c:pt idx="361">
                  <c:v>6182</c:v>
                </c:pt>
                <c:pt idx="362">
                  <c:v>6187</c:v>
                </c:pt>
                <c:pt idx="363">
                  <c:v>6187</c:v>
                </c:pt>
                <c:pt idx="364">
                  <c:v>6317</c:v>
                </c:pt>
                <c:pt idx="365">
                  <c:v>6558</c:v>
                </c:pt>
                <c:pt idx="366">
                  <c:v>6561</c:v>
                </c:pt>
                <c:pt idx="367">
                  <c:v>6564</c:v>
                </c:pt>
                <c:pt idx="368">
                  <c:v>6629</c:v>
                </c:pt>
                <c:pt idx="369">
                  <c:v>6637</c:v>
                </c:pt>
                <c:pt idx="370">
                  <c:v>6699</c:v>
                </c:pt>
                <c:pt idx="371">
                  <c:v>6710</c:v>
                </c:pt>
                <c:pt idx="372">
                  <c:v>6747</c:v>
                </c:pt>
                <c:pt idx="373">
                  <c:v>6761</c:v>
                </c:pt>
                <c:pt idx="374">
                  <c:v>6761</c:v>
                </c:pt>
                <c:pt idx="375">
                  <c:v>6801</c:v>
                </c:pt>
                <c:pt idx="376">
                  <c:v>6861</c:v>
                </c:pt>
                <c:pt idx="377">
                  <c:v>7048</c:v>
                </c:pt>
                <c:pt idx="378">
                  <c:v>7073</c:v>
                </c:pt>
                <c:pt idx="379">
                  <c:v>7172</c:v>
                </c:pt>
                <c:pt idx="380">
                  <c:v>7216</c:v>
                </c:pt>
                <c:pt idx="381">
                  <c:v>7248</c:v>
                </c:pt>
                <c:pt idx="382">
                  <c:v>7251</c:v>
                </c:pt>
                <c:pt idx="383">
                  <c:v>7286</c:v>
                </c:pt>
                <c:pt idx="384">
                  <c:v>7332</c:v>
                </c:pt>
                <c:pt idx="385">
                  <c:v>7358</c:v>
                </c:pt>
                <c:pt idx="386">
                  <c:v>7367</c:v>
                </c:pt>
                <c:pt idx="387">
                  <c:v>7383</c:v>
                </c:pt>
                <c:pt idx="388">
                  <c:v>7458</c:v>
                </c:pt>
                <c:pt idx="389">
                  <c:v>7743</c:v>
                </c:pt>
                <c:pt idx="390">
                  <c:v>7760</c:v>
                </c:pt>
                <c:pt idx="391">
                  <c:v>7760</c:v>
                </c:pt>
                <c:pt idx="392">
                  <c:v>7794</c:v>
                </c:pt>
                <c:pt idx="393">
                  <c:v>7797</c:v>
                </c:pt>
                <c:pt idx="394">
                  <c:v>7805</c:v>
                </c:pt>
                <c:pt idx="395">
                  <c:v>7824</c:v>
                </c:pt>
                <c:pt idx="396">
                  <c:v>7894</c:v>
                </c:pt>
                <c:pt idx="397">
                  <c:v>7894</c:v>
                </c:pt>
                <c:pt idx="398">
                  <c:v>7919</c:v>
                </c:pt>
                <c:pt idx="399">
                  <c:v>7943</c:v>
                </c:pt>
                <c:pt idx="400">
                  <c:v>7981</c:v>
                </c:pt>
                <c:pt idx="401">
                  <c:v>7997</c:v>
                </c:pt>
                <c:pt idx="402">
                  <c:v>8027</c:v>
                </c:pt>
                <c:pt idx="403">
                  <c:v>8314</c:v>
                </c:pt>
                <c:pt idx="404">
                  <c:v>8425</c:v>
                </c:pt>
                <c:pt idx="405">
                  <c:v>8446</c:v>
                </c:pt>
                <c:pt idx="406">
                  <c:v>8452</c:v>
                </c:pt>
                <c:pt idx="407">
                  <c:v>8522</c:v>
                </c:pt>
                <c:pt idx="408">
                  <c:v>8532</c:v>
                </c:pt>
                <c:pt idx="409">
                  <c:v>8543</c:v>
                </c:pt>
                <c:pt idx="410">
                  <c:v>8557</c:v>
                </c:pt>
                <c:pt idx="411">
                  <c:v>8584</c:v>
                </c:pt>
                <c:pt idx="412">
                  <c:v>8761</c:v>
                </c:pt>
                <c:pt idx="413">
                  <c:v>8817</c:v>
                </c:pt>
                <c:pt idx="414">
                  <c:v>8861</c:v>
                </c:pt>
                <c:pt idx="415">
                  <c:v>8907</c:v>
                </c:pt>
                <c:pt idx="416">
                  <c:v>8971</c:v>
                </c:pt>
                <c:pt idx="417">
                  <c:v>9004</c:v>
                </c:pt>
                <c:pt idx="418">
                  <c:v>9006</c:v>
                </c:pt>
                <c:pt idx="419">
                  <c:v>9012</c:v>
                </c:pt>
                <c:pt idx="420">
                  <c:v>9041</c:v>
                </c:pt>
                <c:pt idx="421">
                  <c:v>9041</c:v>
                </c:pt>
                <c:pt idx="422">
                  <c:v>9066</c:v>
                </c:pt>
                <c:pt idx="423">
                  <c:v>9095</c:v>
                </c:pt>
                <c:pt idx="424">
                  <c:v>9147</c:v>
                </c:pt>
                <c:pt idx="425">
                  <c:v>9155</c:v>
                </c:pt>
                <c:pt idx="426">
                  <c:v>9174</c:v>
                </c:pt>
                <c:pt idx="427">
                  <c:v>9198</c:v>
                </c:pt>
                <c:pt idx="428">
                  <c:v>9469</c:v>
                </c:pt>
                <c:pt idx="429">
                  <c:v>9531</c:v>
                </c:pt>
                <c:pt idx="430">
                  <c:v>9556</c:v>
                </c:pt>
                <c:pt idx="431">
                  <c:v>9585</c:v>
                </c:pt>
                <c:pt idx="432">
                  <c:v>9655</c:v>
                </c:pt>
                <c:pt idx="433">
                  <c:v>9717</c:v>
                </c:pt>
                <c:pt idx="434">
                  <c:v>9752</c:v>
                </c:pt>
                <c:pt idx="435">
                  <c:v>9839</c:v>
                </c:pt>
                <c:pt idx="436">
                  <c:v>10024</c:v>
                </c:pt>
                <c:pt idx="437">
                  <c:v>10134</c:v>
                </c:pt>
                <c:pt idx="438">
                  <c:v>10134</c:v>
                </c:pt>
                <c:pt idx="439">
                  <c:v>10172</c:v>
                </c:pt>
                <c:pt idx="440">
                  <c:v>10177</c:v>
                </c:pt>
                <c:pt idx="441">
                  <c:v>10193</c:v>
                </c:pt>
                <c:pt idx="442">
                  <c:v>10228</c:v>
                </c:pt>
                <c:pt idx="443">
                  <c:v>10231</c:v>
                </c:pt>
                <c:pt idx="444">
                  <c:v>10231</c:v>
                </c:pt>
                <c:pt idx="445">
                  <c:v>10234</c:v>
                </c:pt>
                <c:pt idx="446">
                  <c:v>10261</c:v>
                </c:pt>
                <c:pt idx="447">
                  <c:v>10277</c:v>
                </c:pt>
                <c:pt idx="448">
                  <c:v>10293</c:v>
                </c:pt>
                <c:pt idx="449">
                  <c:v>10309</c:v>
                </c:pt>
                <c:pt idx="450">
                  <c:v>10320</c:v>
                </c:pt>
                <c:pt idx="451">
                  <c:v>10323</c:v>
                </c:pt>
                <c:pt idx="452">
                  <c:v>10328</c:v>
                </c:pt>
                <c:pt idx="453">
                  <c:v>10339</c:v>
                </c:pt>
                <c:pt idx="454">
                  <c:v>11812</c:v>
                </c:pt>
                <c:pt idx="455">
                  <c:v>11920</c:v>
                </c:pt>
                <c:pt idx="456">
                  <c:v>11920</c:v>
                </c:pt>
                <c:pt idx="457">
                  <c:v>11963</c:v>
                </c:pt>
                <c:pt idx="458">
                  <c:v>12275</c:v>
                </c:pt>
                <c:pt idx="459">
                  <c:v>12386</c:v>
                </c:pt>
                <c:pt idx="460">
                  <c:v>12401</c:v>
                </c:pt>
                <c:pt idx="461">
                  <c:v>12418</c:v>
                </c:pt>
                <c:pt idx="462">
                  <c:v>12437</c:v>
                </c:pt>
                <c:pt idx="463">
                  <c:v>12454.5</c:v>
                </c:pt>
                <c:pt idx="464">
                  <c:v>12462.5</c:v>
                </c:pt>
                <c:pt idx="465">
                  <c:v>12464</c:v>
                </c:pt>
                <c:pt idx="466">
                  <c:v>12472</c:v>
                </c:pt>
                <c:pt idx="467">
                  <c:v>12472</c:v>
                </c:pt>
                <c:pt idx="468">
                  <c:v>12507</c:v>
                </c:pt>
                <c:pt idx="469">
                  <c:v>12515</c:v>
                </c:pt>
                <c:pt idx="470">
                  <c:v>12516.5</c:v>
                </c:pt>
                <c:pt idx="471">
                  <c:v>12640.5</c:v>
                </c:pt>
                <c:pt idx="472">
                  <c:v>13051</c:v>
                </c:pt>
                <c:pt idx="473">
                  <c:v>13072</c:v>
                </c:pt>
                <c:pt idx="474">
                  <c:v>13094</c:v>
                </c:pt>
                <c:pt idx="475">
                  <c:v>13670</c:v>
                </c:pt>
                <c:pt idx="476">
                  <c:v>13700</c:v>
                </c:pt>
                <c:pt idx="477">
                  <c:v>13740</c:v>
                </c:pt>
                <c:pt idx="478">
                  <c:v>13816</c:v>
                </c:pt>
                <c:pt idx="479">
                  <c:v>14160</c:v>
                </c:pt>
                <c:pt idx="480">
                  <c:v>14293.5</c:v>
                </c:pt>
                <c:pt idx="481">
                  <c:v>14403</c:v>
                </c:pt>
                <c:pt idx="482">
                  <c:v>14661</c:v>
                </c:pt>
                <c:pt idx="483">
                  <c:v>14747</c:v>
                </c:pt>
                <c:pt idx="484">
                  <c:v>15372</c:v>
                </c:pt>
                <c:pt idx="485">
                  <c:v>15388</c:v>
                </c:pt>
                <c:pt idx="486">
                  <c:v>15389.5</c:v>
                </c:pt>
                <c:pt idx="487">
                  <c:v>15431</c:v>
                </c:pt>
                <c:pt idx="488">
                  <c:v>15431</c:v>
                </c:pt>
                <c:pt idx="489">
                  <c:v>15431</c:v>
                </c:pt>
                <c:pt idx="490">
                  <c:v>15458</c:v>
                </c:pt>
                <c:pt idx="491">
                  <c:v>15893</c:v>
                </c:pt>
                <c:pt idx="492">
                  <c:v>15967</c:v>
                </c:pt>
                <c:pt idx="493">
                  <c:v>16021</c:v>
                </c:pt>
                <c:pt idx="494">
                  <c:v>16110</c:v>
                </c:pt>
                <c:pt idx="495">
                  <c:v>16465</c:v>
                </c:pt>
              </c:numCache>
            </c:numRef>
          </c:xVal>
          <c:yVal>
            <c:numRef>
              <c:f>'A (old)'!$U$21:$U$982</c:f>
              <c:numCache>
                <c:formatCode>General</c:formatCode>
                <c:ptCount val="962"/>
                <c:pt idx="47">
                  <c:v>-0.1465223600025638</c:v>
                </c:pt>
                <c:pt idx="110">
                  <c:v>0.14112923999346094</c:v>
                </c:pt>
                <c:pt idx="150">
                  <c:v>0.13884641999175074</c:v>
                </c:pt>
                <c:pt idx="173">
                  <c:v>7.7328359999228269E-2</c:v>
                </c:pt>
                <c:pt idx="361">
                  <c:v>-4.4832079998741392E-2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A-4B62-B7B5-F236CEFF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0368"/>
        <c:axId val="1"/>
      </c:scatterChart>
      <c:valAx>
        <c:axId val="84705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47570049319057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023598820058997E-2"/>
              <c:y val="0.3682641017178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036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772861356932153E-2"/>
          <c:y val="0.92215568862275454"/>
          <c:w val="0.86283185840707965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7374898650489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409077630253201E-2"/>
          <c:y val="8.1632833831211532E-2"/>
          <c:w val="0.94017206121706776"/>
          <c:h val="0.83900412548745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Q_fit!$D$21:$D$505</c:f>
              <c:numCache>
                <c:formatCode>General</c:formatCode>
                <c:ptCount val="485"/>
                <c:pt idx="0">
                  <c:v>-0.96719999999999995</c:v>
                </c:pt>
                <c:pt idx="1">
                  <c:v>-0.95830000000000004</c:v>
                </c:pt>
                <c:pt idx="2">
                  <c:v>-0.95779999999999998</c:v>
                </c:pt>
                <c:pt idx="3">
                  <c:v>-0.95750000000000002</c:v>
                </c:pt>
                <c:pt idx="4">
                  <c:v>-0.95650000000000002</c:v>
                </c:pt>
                <c:pt idx="5">
                  <c:v>-0.95640000000000003</c:v>
                </c:pt>
                <c:pt idx="6">
                  <c:v>-0.95240000000000002</c:v>
                </c:pt>
                <c:pt idx="7">
                  <c:v>-0.94969999999999999</c:v>
                </c:pt>
                <c:pt idx="8">
                  <c:v>-0.94940000000000002</c:v>
                </c:pt>
                <c:pt idx="9">
                  <c:v>-0.94889999999999997</c:v>
                </c:pt>
                <c:pt idx="10">
                  <c:v>-0.9486</c:v>
                </c:pt>
                <c:pt idx="11">
                  <c:v>-0.93969999999999998</c:v>
                </c:pt>
                <c:pt idx="12">
                  <c:v>-0.90880000000000005</c:v>
                </c:pt>
                <c:pt idx="13">
                  <c:v>-0.90849999999999997</c:v>
                </c:pt>
                <c:pt idx="14">
                  <c:v>-0.90800000000000003</c:v>
                </c:pt>
                <c:pt idx="15">
                  <c:v>-0.90259999999999996</c:v>
                </c:pt>
                <c:pt idx="16">
                  <c:v>-0.89770000000000005</c:v>
                </c:pt>
                <c:pt idx="17">
                  <c:v>-0.89400000000000002</c:v>
                </c:pt>
                <c:pt idx="18">
                  <c:v>-0.84850000000000003</c:v>
                </c:pt>
                <c:pt idx="19">
                  <c:v>-0.84819999999999995</c:v>
                </c:pt>
                <c:pt idx="20">
                  <c:v>-0.84750000000000003</c:v>
                </c:pt>
                <c:pt idx="21">
                  <c:v>-0.84709999999999996</c:v>
                </c:pt>
                <c:pt idx="22">
                  <c:v>-0.84640000000000004</c:v>
                </c:pt>
                <c:pt idx="23">
                  <c:v>-0.84630000000000005</c:v>
                </c:pt>
                <c:pt idx="24">
                  <c:v>-0.84289999999999998</c:v>
                </c:pt>
                <c:pt idx="25">
                  <c:v>-0.84260000000000002</c:v>
                </c:pt>
                <c:pt idx="26">
                  <c:v>-0.83909999999999996</c:v>
                </c:pt>
                <c:pt idx="27">
                  <c:v>-0.8337</c:v>
                </c:pt>
                <c:pt idx="28">
                  <c:v>-0.83289999999999997</c:v>
                </c:pt>
                <c:pt idx="29">
                  <c:v>-0.82940000000000003</c:v>
                </c:pt>
                <c:pt idx="30">
                  <c:v>-0.79820000000000002</c:v>
                </c:pt>
                <c:pt idx="31">
                  <c:v>-0.79090000000000005</c:v>
                </c:pt>
                <c:pt idx="32">
                  <c:v>-0.78939999999999999</c:v>
                </c:pt>
                <c:pt idx="33">
                  <c:v>-0.7893</c:v>
                </c:pt>
                <c:pt idx="34">
                  <c:v>-0.78580000000000005</c:v>
                </c:pt>
                <c:pt idx="35">
                  <c:v>-0.77710000000000001</c:v>
                </c:pt>
                <c:pt idx="36">
                  <c:v>-0.77329999999999999</c:v>
                </c:pt>
                <c:pt idx="37">
                  <c:v>-0.77229999999999999</c:v>
                </c:pt>
                <c:pt idx="38">
                  <c:v>-0.76990000000000003</c:v>
                </c:pt>
                <c:pt idx="39">
                  <c:v>-0.73760000000000003</c:v>
                </c:pt>
                <c:pt idx="40">
                  <c:v>-0.7349</c:v>
                </c:pt>
                <c:pt idx="41">
                  <c:v>-0.73129999999999995</c:v>
                </c:pt>
                <c:pt idx="42">
                  <c:v>-0.73</c:v>
                </c:pt>
                <c:pt idx="43">
                  <c:v>-0.73</c:v>
                </c:pt>
                <c:pt idx="44">
                  <c:v>-0.72699999999999998</c:v>
                </c:pt>
                <c:pt idx="45">
                  <c:v>-0.72460000000000002</c:v>
                </c:pt>
                <c:pt idx="46">
                  <c:v>-0.72440000000000004</c:v>
                </c:pt>
                <c:pt idx="47">
                  <c:v>-0.7228</c:v>
                </c:pt>
                <c:pt idx="48">
                  <c:v>-0.72119999999999995</c:v>
                </c:pt>
                <c:pt idx="49">
                  <c:v>-0.72109999999999996</c:v>
                </c:pt>
                <c:pt idx="50">
                  <c:v>-0.72040000000000004</c:v>
                </c:pt>
                <c:pt idx="51">
                  <c:v>-0.72009999999999996</c:v>
                </c:pt>
                <c:pt idx="52">
                  <c:v>-0.71930000000000005</c:v>
                </c:pt>
                <c:pt idx="53">
                  <c:v>-0.71870000000000001</c:v>
                </c:pt>
                <c:pt idx="54">
                  <c:v>-0.71870000000000001</c:v>
                </c:pt>
                <c:pt idx="55">
                  <c:v>-0.71389999999999998</c:v>
                </c:pt>
                <c:pt idx="56">
                  <c:v>-0.68689999999999996</c:v>
                </c:pt>
                <c:pt idx="57">
                  <c:v>-0.67910000000000004</c:v>
                </c:pt>
                <c:pt idx="58">
                  <c:v>-0.67320000000000002</c:v>
                </c:pt>
                <c:pt idx="59">
                  <c:v>-0.67210000000000003</c:v>
                </c:pt>
                <c:pt idx="60">
                  <c:v>-0.67210000000000003</c:v>
                </c:pt>
                <c:pt idx="61">
                  <c:v>-0.65969999999999995</c:v>
                </c:pt>
                <c:pt idx="62">
                  <c:v>-0.61509999999999998</c:v>
                </c:pt>
                <c:pt idx="63">
                  <c:v>-0.60799999999999998</c:v>
                </c:pt>
                <c:pt idx="64">
                  <c:v>-0.60799999999999998</c:v>
                </c:pt>
                <c:pt idx="65">
                  <c:v>-0.60640000000000005</c:v>
                </c:pt>
                <c:pt idx="66">
                  <c:v>-0.60640000000000005</c:v>
                </c:pt>
                <c:pt idx="67">
                  <c:v>-0.55930000000000002</c:v>
                </c:pt>
                <c:pt idx="68">
                  <c:v>-0.55700000000000005</c:v>
                </c:pt>
                <c:pt idx="69">
                  <c:v>-0.55469999999999997</c:v>
                </c:pt>
                <c:pt idx="70">
                  <c:v>-0.5504</c:v>
                </c:pt>
                <c:pt idx="71">
                  <c:v>-0.5504</c:v>
                </c:pt>
                <c:pt idx="72">
                  <c:v>-0.54579999999999995</c:v>
                </c:pt>
                <c:pt idx="73">
                  <c:v>-0.54500000000000004</c:v>
                </c:pt>
                <c:pt idx="74">
                  <c:v>-0.54420000000000002</c:v>
                </c:pt>
                <c:pt idx="75">
                  <c:v>-0.5423</c:v>
                </c:pt>
                <c:pt idx="76">
                  <c:v>-0.54149999999999998</c:v>
                </c:pt>
                <c:pt idx="77">
                  <c:v>-0.54069999999999996</c:v>
                </c:pt>
                <c:pt idx="78">
                  <c:v>-0.5272</c:v>
                </c:pt>
                <c:pt idx="79">
                  <c:v>-0.52449999999999997</c:v>
                </c:pt>
                <c:pt idx="80">
                  <c:v>-0.51300000000000001</c:v>
                </c:pt>
                <c:pt idx="81">
                  <c:v>-0.50139999999999996</c:v>
                </c:pt>
                <c:pt idx="82">
                  <c:v>-0.49890000000000001</c:v>
                </c:pt>
                <c:pt idx="83">
                  <c:v>-0.49680000000000002</c:v>
                </c:pt>
                <c:pt idx="84">
                  <c:v>-0.49249999999999999</c:v>
                </c:pt>
                <c:pt idx="85">
                  <c:v>-0.47899999999999998</c:v>
                </c:pt>
                <c:pt idx="86">
                  <c:v>-0.47660000000000002</c:v>
                </c:pt>
                <c:pt idx="87">
                  <c:v>-0.45700000000000002</c:v>
                </c:pt>
                <c:pt idx="88">
                  <c:v>-0.44080000000000003</c:v>
                </c:pt>
                <c:pt idx="89">
                  <c:v>-0.44</c:v>
                </c:pt>
                <c:pt idx="90">
                  <c:v>-0.43380000000000002</c:v>
                </c:pt>
                <c:pt idx="91">
                  <c:v>-0.42920000000000003</c:v>
                </c:pt>
                <c:pt idx="92">
                  <c:v>-0.41949999999999998</c:v>
                </c:pt>
                <c:pt idx="93">
                  <c:v>-0.41760000000000003</c:v>
                </c:pt>
                <c:pt idx="94">
                  <c:v>-0.4133</c:v>
                </c:pt>
                <c:pt idx="95">
                  <c:v>-0.4133</c:v>
                </c:pt>
                <c:pt idx="96">
                  <c:v>-0.41060000000000002</c:v>
                </c:pt>
                <c:pt idx="97">
                  <c:v>-0.41060000000000002</c:v>
                </c:pt>
                <c:pt idx="98">
                  <c:v>-0.40479999999999999</c:v>
                </c:pt>
                <c:pt idx="99">
                  <c:v>-0.39910000000000001</c:v>
                </c:pt>
                <c:pt idx="100">
                  <c:v>-0.38669999999999999</c:v>
                </c:pt>
                <c:pt idx="101">
                  <c:v>-0.38429999999999997</c:v>
                </c:pt>
                <c:pt idx="102">
                  <c:v>-0.38269999999999998</c:v>
                </c:pt>
                <c:pt idx="103">
                  <c:v>-0.38190000000000002</c:v>
                </c:pt>
                <c:pt idx="104">
                  <c:v>-0.3805</c:v>
                </c:pt>
                <c:pt idx="105">
                  <c:v>-0.36599999999999999</c:v>
                </c:pt>
                <c:pt idx="106">
                  <c:v>-0.36459999999999998</c:v>
                </c:pt>
                <c:pt idx="107">
                  <c:v>-0.36430000000000001</c:v>
                </c:pt>
                <c:pt idx="108">
                  <c:v>-0.3589</c:v>
                </c:pt>
                <c:pt idx="109">
                  <c:v>-0.34749999999999998</c:v>
                </c:pt>
                <c:pt idx="110">
                  <c:v>-0.33310000000000001</c:v>
                </c:pt>
                <c:pt idx="111">
                  <c:v>-0.33200000000000002</c:v>
                </c:pt>
                <c:pt idx="112">
                  <c:v>-0.33150000000000002</c:v>
                </c:pt>
                <c:pt idx="113">
                  <c:v>-0.32669999999999999</c:v>
                </c:pt>
                <c:pt idx="114">
                  <c:v>-0.32529999999999998</c:v>
                </c:pt>
                <c:pt idx="115">
                  <c:v>-0.32529999999999998</c:v>
                </c:pt>
                <c:pt idx="116">
                  <c:v>-0.3246</c:v>
                </c:pt>
                <c:pt idx="117">
                  <c:v>-0.32419999999999999</c:v>
                </c:pt>
                <c:pt idx="118">
                  <c:v>-0.32319999999999999</c:v>
                </c:pt>
                <c:pt idx="119">
                  <c:v>-0.3216</c:v>
                </c:pt>
                <c:pt idx="120">
                  <c:v>-0.32050000000000001</c:v>
                </c:pt>
                <c:pt idx="121">
                  <c:v>-0.31969999999999998</c:v>
                </c:pt>
                <c:pt idx="122">
                  <c:v>-0.31919999999999998</c:v>
                </c:pt>
                <c:pt idx="123">
                  <c:v>-0.31559999999999999</c:v>
                </c:pt>
                <c:pt idx="124">
                  <c:v>-0.313</c:v>
                </c:pt>
                <c:pt idx="125">
                  <c:v>-0.31180000000000002</c:v>
                </c:pt>
                <c:pt idx="126">
                  <c:v>-0.31080000000000002</c:v>
                </c:pt>
                <c:pt idx="127">
                  <c:v>-0.3095</c:v>
                </c:pt>
                <c:pt idx="128">
                  <c:v>-0.30220000000000002</c:v>
                </c:pt>
                <c:pt idx="129">
                  <c:v>-0.28739999999999999</c:v>
                </c:pt>
                <c:pt idx="130">
                  <c:v>-0.28549999999999998</c:v>
                </c:pt>
                <c:pt idx="131">
                  <c:v>-0.27389999999999998</c:v>
                </c:pt>
                <c:pt idx="132">
                  <c:v>-0.27089999999999997</c:v>
                </c:pt>
                <c:pt idx="133">
                  <c:v>-0.2707</c:v>
                </c:pt>
                <c:pt idx="134">
                  <c:v>-0.2702</c:v>
                </c:pt>
                <c:pt idx="135">
                  <c:v>-0.26989999999999997</c:v>
                </c:pt>
                <c:pt idx="136">
                  <c:v>-0.26829999999999998</c:v>
                </c:pt>
                <c:pt idx="137">
                  <c:v>-0.26800000000000002</c:v>
                </c:pt>
                <c:pt idx="138">
                  <c:v>-0.26650000000000001</c:v>
                </c:pt>
                <c:pt idx="139">
                  <c:v>-0.26550000000000001</c:v>
                </c:pt>
                <c:pt idx="140">
                  <c:v>-0.26450000000000001</c:v>
                </c:pt>
                <c:pt idx="141">
                  <c:v>-0.26369999999999999</c:v>
                </c:pt>
                <c:pt idx="142">
                  <c:v>-0.25990000000000002</c:v>
                </c:pt>
                <c:pt idx="143">
                  <c:v>-0.25230000000000002</c:v>
                </c:pt>
                <c:pt idx="144">
                  <c:v>-0.24879999999999999</c:v>
                </c:pt>
                <c:pt idx="145">
                  <c:v>-0.245</c:v>
                </c:pt>
                <c:pt idx="146">
                  <c:v>-0.24179999999999999</c:v>
                </c:pt>
                <c:pt idx="147">
                  <c:v>-0.23799999999999999</c:v>
                </c:pt>
                <c:pt idx="148">
                  <c:v>-0.2198</c:v>
                </c:pt>
                <c:pt idx="149">
                  <c:v>-0.21229999999999999</c:v>
                </c:pt>
                <c:pt idx="150">
                  <c:v>-0.2114</c:v>
                </c:pt>
                <c:pt idx="151">
                  <c:v>-0.2112</c:v>
                </c:pt>
                <c:pt idx="152">
                  <c:v>-0.2084</c:v>
                </c:pt>
                <c:pt idx="153">
                  <c:v>-0.2077</c:v>
                </c:pt>
                <c:pt idx="154">
                  <c:v>-0.20660000000000001</c:v>
                </c:pt>
                <c:pt idx="155">
                  <c:v>-0.2006</c:v>
                </c:pt>
                <c:pt idx="156">
                  <c:v>-0.2006</c:v>
                </c:pt>
                <c:pt idx="157">
                  <c:v>-0.20039999999999999</c:v>
                </c:pt>
                <c:pt idx="158">
                  <c:v>-0.19900000000000001</c:v>
                </c:pt>
                <c:pt idx="159">
                  <c:v>-0.19009999999999999</c:v>
                </c:pt>
                <c:pt idx="160">
                  <c:v>-0.18659999999999999</c:v>
                </c:pt>
                <c:pt idx="161">
                  <c:v>-0.17849999999999999</c:v>
                </c:pt>
                <c:pt idx="162">
                  <c:v>-0.1565</c:v>
                </c:pt>
                <c:pt idx="163">
                  <c:v>-0.156</c:v>
                </c:pt>
                <c:pt idx="164">
                  <c:v>-0.15379999999999999</c:v>
                </c:pt>
                <c:pt idx="165">
                  <c:v>-0.14649999999999999</c:v>
                </c:pt>
                <c:pt idx="166">
                  <c:v>-0.14580000000000001</c:v>
                </c:pt>
                <c:pt idx="167">
                  <c:v>-0.1444</c:v>
                </c:pt>
                <c:pt idx="168">
                  <c:v>-0.14299999999999999</c:v>
                </c:pt>
                <c:pt idx="169">
                  <c:v>-0.13919999999999999</c:v>
                </c:pt>
                <c:pt idx="170">
                  <c:v>-0.1384</c:v>
                </c:pt>
                <c:pt idx="171">
                  <c:v>-0.13739999999999999</c:v>
                </c:pt>
                <c:pt idx="172">
                  <c:v>-0.1303</c:v>
                </c:pt>
                <c:pt idx="173">
                  <c:v>-0.12709999999999999</c:v>
                </c:pt>
                <c:pt idx="174">
                  <c:v>-0.126</c:v>
                </c:pt>
                <c:pt idx="175">
                  <c:v>-0.12330000000000001</c:v>
                </c:pt>
                <c:pt idx="176">
                  <c:v>-0.1148</c:v>
                </c:pt>
                <c:pt idx="177">
                  <c:v>-0.1086</c:v>
                </c:pt>
                <c:pt idx="178">
                  <c:v>-0.1018</c:v>
                </c:pt>
                <c:pt idx="179">
                  <c:v>-9.9400000000000002E-2</c:v>
                </c:pt>
                <c:pt idx="180">
                  <c:v>-9.8599999999999993E-2</c:v>
                </c:pt>
                <c:pt idx="181">
                  <c:v>-9.8400000000000001E-2</c:v>
                </c:pt>
                <c:pt idx="182">
                  <c:v>-9.8299999999999998E-2</c:v>
                </c:pt>
                <c:pt idx="183">
                  <c:v>-9.4100000000000003E-2</c:v>
                </c:pt>
                <c:pt idx="184">
                  <c:v>-9.3799999999999994E-2</c:v>
                </c:pt>
                <c:pt idx="185">
                  <c:v>-8.7800000000000003E-2</c:v>
                </c:pt>
                <c:pt idx="186">
                  <c:v>-8.6199999999999999E-2</c:v>
                </c:pt>
                <c:pt idx="187">
                  <c:v>-8.6199999999999999E-2</c:v>
                </c:pt>
                <c:pt idx="188">
                  <c:v>-8.6199999999999999E-2</c:v>
                </c:pt>
                <c:pt idx="189">
                  <c:v>-8.3199999999999996E-2</c:v>
                </c:pt>
                <c:pt idx="190">
                  <c:v>-8.1600000000000006E-2</c:v>
                </c:pt>
                <c:pt idx="191">
                  <c:v>-7.9699999999999993E-2</c:v>
                </c:pt>
                <c:pt idx="192">
                  <c:v>-7.5399999999999995E-2</c:v>
                </c:pt>
                <c:pt idx="193">
                  <c:v>-7.51E-2</c:v>
                </c:pt>
                <c:pt idx="194">
                  <c:v>-7.4300000000000005E-2</c:v>
                </c:pt>
                <c:pt idx="195">
                  <c:v>-7.4300000000000005E-2</c:v>
                </c:pt>
                <c:pt idx="196">
                  <c:v>-7.2499999999999995E-2</c:v>
                </c:pt>
                <c:pt idx="197">
                  <c:v>-7.0800000000000002E-2</c:v>
                </c:pt>
                <c:pt idx="198">
                  <c:v>-4.4499999999999998E-2</c:v>
                </c:pt>
                <c:pt idx="199">
                  <c:v>-3.9399999999999998E-2</c:v>
                </c:pt>
                <c:pt idx="200">
                  <c:v>-3.9100000000000003E-2</c:v>
                </c:pt>
                <c:pt idx="201">
                  <c:v>-3.6400000000000002E-2</c:v>
                </c:pt>
                <c:pt idx="202">
                  <c:v>-3.4500000000000003E-2</c:v>
                </c:pt>
                <c:pt idx="203">
                  <c:v>-3.4500000000000003E-2</c:v>
                </c:pt>
                <c:pt idx="204">
                  <c:v>-3.4500000000000003E-2</c:v>
                </c:pt>
                <c:pt idx="205">
                  <c:v>-3.3399999999999999E-2</c:v>
                </c:pt>
                <c:pt idx="206">
                  <c:v>-3.27E-2</c:v>
                </c:pt>
                <c:pt idx="207">
                  <c:v>-2.92E-2</c:v>
                </c:pt>
                <c:pt idx="208">
                  <c:v>-2.8299999999999999E-2</c:v>
                </c:pt>
                <c:pt idx="209">
                  <c:v>-2.8000000000000001E-2</c:v>
                </c:pt>
                <c:pt idx="210">
                  <c:v>-2.6200000000000001E-2</c:v>
                </c:pt>
                <c:pt idx="211">
                  <c:v>-2.4799999999999999E-2</c:v>
                </c:pt>
                <c:pt idx="212">
                  <c:v>-2.46E-2</c:v>
                </c:pt>
                <c:pt idx="213">
                  <c:v>-2.1000000000000001E-2</c:v>
                </c:pt>
                <c:pt idx="214">
                  <c:v>-1.9400000000000001E-2</c:v>
                </c:pt>
                <c:pt idx="215">
                  <c:v>-1.4800000000000001E-2</c:v>
                </c:pt>
                <c:pt idx="216">
                  <c:v>-1.4E-2</c:v>
                </c:pt>
                <c:pt idx="217">
                  <c:v>-1.37E-2</c:v>
                </c:pt>
                <c:pt idx="218">
                  <c:v>-1.1299999999999999E-2</c:v>
                </c:pt>
                <c:pt idx="219">
                  <c:v>-1.1299999999999999E-2</c:v>
                </c:pt>
                <c:pt idx="220">
                  <c:v>-1.0500000000000001E-2</c:v>
                </c:pt>
                <c:pt idx="221">
                  <c:v>0</c:v>
                </c:pt>
                <c:pt idx="222">
                  <c:v>1.7899999999999999E-2</c:v>
                </c:pt>
                <c:pt idx="223">
                  <c:v>2.2200000000000001E-2</c:v>
                </c:pt>
                <c:pt idx="224">
                  <c:v>2.69E-2</c:v>
                </c:pt>
                <c:pt idx="225">
                  <c:v>3.04E-2</c:v>
                </c:pt>
                <c:pt idx="226">
                  <c:v>3.2300000000000002E-2</c:v>
                </c:pt>
                <c:pt idx="227">
                  <c:v>3.3099999999999997E-2</c:v>
                </c:pt>
                <c:pt idx="228">
                  <c:v>3.3099999999999997E-2</c:v>
                </c:pt>
                <c:pt idx="229">
                  <c:v>3.3099999999999997E-2</c:v>
                </c:pt>
                <c:pt idx="230">
                  <c:v>3.4200000000000001E-2</c:v>
                </c:pt>
                <c:pt idx="231">
                  <c:v>3.5799999999999998E-2</c:v>
                </c:pt>
                <c:pt idx="232">
                  <c:v>3.6799999999999999E-2</c:v>
                </c:pt>
                <c:pt idx="233">
                  <c:v>8.7400000000000005E-2</c:v>
                </c:pt>
                <c:pt idx="234">
                  <c:v>9.1800000000000007E-2</c:v>
                </c:pt>
                <c:pt idx="235">
                  <c:v>9.1800000000000007E-2</c:v>
                </c:pt>
                <c:pt idx="236">
                  <c:v>9.1999999999999998E-2</c:v>
                </c:pt>
                <c:pt idx="237">
                  <c:v>9.64E-2</c:v>
                </c:pt>
                <c:pt idx="238">
                  <c:v>9.64E-2</c:v>
                </c:pt>
                <c:pt idx="239">
                  <c:v>9.7199999999999995E-2</c:v>
                </c:pt>
                <c:pt idx="240">
                  <c:v>9.8799999999999999E-2</c:v>
                </c:pt>
                <c:pt idx="241">
                  <c:v>9.9000000000000005E-2</c:v>
                </c:pt>
                <c:pt idx="242">
                  <c:v>0.10100000000000001</c:v>
                </c:pt>
                <c:pt idx="243">
                  <c:v>0.1227</c:v>
                </c:pt>
                <c:pt idx="244">
                  <c:v>0.1391</c:v>
                </c:pt>
                <c:pt idx="245">
                  <c:v>0.1429</c:v>
                </c:pt>
                <c:pt idx="246">
                  <c:v>0.14369999999999999</c:v>
                </c:pt>
                <c:pt idx="247">
                  <c:v>0.14449999999999999</c:v>
                </c:pt>
                <c:pt idx="248">
                  <c:v>0.14910000000000001</c:v>
                </c:pt>
                <c:pt idx="249">
                  <c:v>0.1497</c:v>
                </c:pt>
                <c:pt idx="250">
                  <c:v>0.1497</c:v>
                </c:pt>
                <c:pt idx="251">
                  <c:v>0.1497</c:v>
                </c:pt>
                <c:pt idx="252">
                  <c:v>0.1497</c:v>
                </c:pt>
                <c:pt idx="253">
                  <c:v>0.1497</c:v>
                </c:pt>
                <c:pt idx="254">
                  <c:v>0.1497</c:v>
                </c:pt>
                <c:pt idx="255">
                  <c:v>0.1497</c:v>
                </c:pt>
                <c:pt idx="256">
                  <c:v>0.15670000000000001</c:v>
                </c:pt>
                <c:pt idx="257">
                  <c:v>0.15770000000000001</c:v>
                </c:pt>
                <c:pt idx="258">
                  <c:v>0.15970000000000001</c:v>
                </c:pt>
                <c:pt idx="259">
                  <c:v>0.1623</c:v>
                </c:pt>
                <c:pt idx="260">
                  <c:v>0.16309999999999999</c:v>
                </c:pt>
                <c:pt idx="261">
                  <c:v>0.16339999999999999</c:v>
                </c:pt>
                <c:pt idx="262">
                  <c:v>0.1895</c:v>
                </c:pt>
                <c:pt idx="263">
                  <c:v>0.19620000000000001</c:v>
                </c:pt>
                <c:pt idx="264">
                  <c:v>0.20030000000000001</c:v>
                </c:pt>
                <c:pt idx="265">
                  <c:v>0.20030000000000001</c:v>
                </c:pt>
                <c:pt idx="266">
                  <c:v>0.20100000000000001</c:v>
                </c:pt>
                <c:pt idx="267">
                  <c:v>0.20760000000000001</c:v>
                </c:pt>
                <c:pt idx="268">
                  <c:v>0.21</c:v>
                </c:pt>
                <c:pt idx="269">
                  <c:v>0.21299999999999999</c:v>
                </c:pt>
                <c:pt idx="270">
                  <c:v>0.21560000000000001</c:v>
                </c:pt>
                <c:pt idx="271">
                  <c:v>0.2165</c:v>
                </c:pt>
                <c:pt idx="272">
                  <c:v>0.25380000000000003</c:v>
                </c:pt>
                <c:pt idx="273">
                  <c:v>0.26779999999999998</c:v>
                </c:pt>
                <c:pt idx="274">
                  <c:v>0.27079999999999999</c:v>
                </c:pt>
                <c:pt idx="275">
                  <c:v>0.27139999999999997</c:v>
                </c:pt>
                <c:pt idx="276">
                  <c:v>0.2727</c:v>
                </c:pt>
                <c:pt idx="277">
                  <c:v>0.2727</c:v>
                </c:pt>
                <c:pt idx="278">
                  <c:v>0.27429999999999999</c:v>
                </c:pt>
                <c:pt idx="279">
                  <c:v>0.27489999999999998</c:v>
                </c:pt>
                <c:pt idx="280">
                  <c:v>0.27589999999999998</c:v>
                </c:pt>
                <c:pt idx="281">
                  <c:v>0.27760000000000001</c:v>
                </c:pt>
                <c:pt idx="282">
                  <c:v>0.28029999999999999</c:v>
                </c:pt>
                <c:pt idx="283">
                  <c:v>0.28060000000000002</c:v>
                </c:pt>
                <c:pt idx="284">
                  <c:v>0.28160000000000002</c:v>
                </c:pt>
                <c:pt idx="285">
                  <c:v>0.31419999999999998</c:v>
                </c:pt>
                <c:pt idx="286">
                  <c:v>0.31490000000000001</c:v>
                </c:pt>
                <c:pt idx="287">
                  <c:v>0.31659999999999999</c:v>
                </c:pt>
                <c:pt idx="288">
                  <c:v>0.31709999999999999</c:v>
                </c:pt>
                <c:pt idx="289">
                  <c:v>0.32150000000000001</c:v>
                </c:pt>
                <c:pt idx="290">
                  <c:v>0.32200000000000001</c:v>
                </c:pt>
                <c:pt idx="291">
                  <c:v>0.32219999999999999</c:v>
                </c:pt>
                <c:pt idx="292">
                  <c:v>0.32250000000000001</c:v>
                </c:pt>
                <c:pt idx="293">
                  <c:v>0.32279999999999998</c:v>
                </c:pt>
                <c:pt idx="294">
                  <c:v>0.32390000000000002</c:v>
                </c:pt>
                <c:pt idx="295">
                  <c:v>0.32850000000000001</c:v>
                </c:pt>
                <c:pt idx="296">
                  <c:v>0.33119999999999999</c:v>
                </c:pt>
                <c:pt idx="297">
                  <c:v>0.33139999999999997</c:v>
                </c:pt>
                <c:pt idx="298">
                  <c:v>0.33189999999999997</c:v>
                </c:pt>
                <c:pt idx="299">
                  <c:v>0.33200000000000002</c:v>
                </c:pt>
                <c:pt idx="300">
                  <c:v>0.33489999999999998</c:v>
                </c:pt>
                <c:pt idx="301">
                  <c:v>0.33550000000000002</c:v>
                </c:pt>
                <c:pt idx="302">
                  <c:v>0.33660000000000001</c:v>
                </c:pt>
                <c:pt idx="303">
                  <c:v>0.34029999999999999</c:v>
                </c:pt>
                <c:pt idx="304">
                  <c:v>0.36749999999999999</c:v>
                </c:pt>
                <c:pt idx="305">
                  <c:v>0.37480000000000002</c:v>
                </c:pt>
                <c:pt idx="306">
                  <c:v>0.37559999999999999</c:v>
                </c:pt>
                <c:pt idx="307">
                  <c:v>0.37640000000000001</c:v>
                </c:pt>
                <c:pt idx="308">
                  <c:v>0.37830000000000003</c:v>
                </c:pt>
                <c:pt idx="309">
                  <c:v>0.37909999999999999</c:v>
                </c:pt>
                <c:pt idx="310">
                  <c:v>0.38419999999999999</c:v>
                </c:pt>
                <c:pt idx="311">
                  <c:v>0.38800000000000001</c:v>
                </c:pt>
                <c:pt idx="312">
                  <c:v>0.38979999999999998</c:v>
                </c:pt>
                <c:pt idx="313">
                  <c:v>0.40150000000000002</c:v>
                </c:pt>
                <c:pt idx="314">
                  <c:v>0.41810000000000003</c:v>
                </c:pt>
                <c:pt idx="315">
                  <c:v>0.42209999999999998</c:v>
                </c:pt>
                <c:pt idx="316">
                  <c:v>0.42349999999999999</c:v>
                </c:pt>
                <c:pt idx="317">
                  <c:v>0.42809999999999998</c:v>
                </c:pt>
                <c:pt idx="318">
                  <c:v>0.43319999999999997</c:v>
                </c:pt>
                <c:pt idx="319">
                  <c:v>0.43990000000000001</c:v>
                </c:pt>
                <c:pt idx="320">
                  <c:v>0.44779999999999998</c:v>
                </c:pt>
                <c:pt idx="321">
                  <c:v>0.45479999999999998</c:v>
                </c:pt>
                <c:pt idx="322">
                  <c:v>0.45500000000000002</c:v>
                </c:pt>
                <c:pt idx="323">
                  <c:v>0.4798</c:v>
                </c:pt>
                <c:pt idx="324">
                  <c:v>0.48649999999999999</c:v>
                </c:pt>
                <c:pt idx="325">
                  <c:v>0.49220000000000003</c:v>
                </c:pt>
                <c:pt idx="326">
                  <c:v>0.4965</c:v>
                </c:pt>
                <c:pt idx="327">
                  <c:v>0.49759999999999999</c:v>
                </c:pt>
                <c:pt idx="328">
                  <c:v>0.49859999999999999</c:v>
                </c:pt>
                <c:pt idx="329">
                  <c:v>0.5</c:v>
                </c:pt>
                <c:pt idx="330">
                  <c:v>0.50560000000000005</c:v>
                </c:pt>
                <c:pt idx="331">
                  <c:v>0.50590000000000002</c:v>
                </c:pt>
                <c:pt idx="332">
                  <c:v>0.51449999999999996</c:v>
                </c:pt>
                <c:pt idx="333">
                  <c:v>0.52929999999999999</c:v>
                </c:pt>
                <c:pt idx="334">
                  <c:v>0.5393</c:v>
                </c:pt>
                <c:pt idx="335">
                  <c:v>0.54200000000000004</c:v>
                </c:pt>
                <c:pt idx="336">
                  <c:v>0.54549999999999998</c:v>
                </c:pt>
                <c:pt idx="337">
                  <c:v>0.5474</c:v>
                </c:pt>
                <c:pt idx="338">
                  <c:v>0.5514</c:v>
                </c:pt>
                <c:pt idx="339">
                  <c:v>0.55520000000000003</c:v>
                </c:pt>
                <c:pt idx="340">
                  <c:v>0.55710000000000004</c:v>
                </c:pt>
                <c:pt idx="341">
                  <c:v>0.56079999999999997</c:v>
                </c:pt>
                <c:pt idx="342">
                  <c:v>0.56220000000000003</c:v>
                </c:pt>
                <c:pt idx="343">
                  <c:v>0.56710000000000005</c:v>
                </c:pt>
                <c:pt idx="344">
                  <c:v>0.56840000000000002</c:v>
                </c:pt>
                <c:pt idx="345">
                  <c:v>0.57569999999999999</c:v>
                </c:pt>
                <c:pt idx="346">
                  <c:v>0.59230000000000005</c:v>
                </c:pt>
                <c:pt idx="347">
                  <c:v>0.60499999999999998</c:v>
                </c:pt>
                <c:pt idx="348">
                  <c:v>0.60770000000000002</c:v>
                </c:pt>
                <c:pt idx="349">
                  <c:v>0.61040000000000005</c:v>
                </c:pt>
                <c:pt idx="350">
                  <c:v>0.61329999999999996</c:v>
                </c:pt>
                <c:pt idx="351">
                  <c:v>0.61329999999999996</c:v>
                </c:pt>
                <c:pt idx="352">
                  <c:v>0.6139</c:v>
                </c:pt>
                <c:pt idx="353">
                  <c:v>0.61460000000000004</c:v>
                </c:pt>
                <c:pt idx="354">
                  <c:v>0.61580000000000001</c:v>
                </c:pt>
                <c:pt idx="355">
                  <c:v>0.61650000000000005</c:v>
                </c:pt>
                <c:pt idx="356">
                  <c:v>0.61870000000000003</c:v>
                </c:pt>
                <c:pt idx="357">
                  <c:v>0.61870000000000003</c:v>
                </c:pt>
                <c:pt idx="358">
                  <c:v>0.63170000000000004</c:v>
                </c:pt>
                <c:pt idx="359">
                  <c:v>0.65580000000000005</c:v>
                </c:pt>
                <c:pt idx="360">
                  <c:v>0.65610000000000002</c:v>
                </c:pt>
                <c:pt idx="361">
                  <c:v>0.65639999999999998</c:v>
                </c:pt>
                <c:pt idx="362">
                  <c:v>0.66290000000000004</c:v>
                </c:pt>
                <c:pt idx="363">
                  <c:v>0.66369999999999996</c:v>
                </c:pt>
                <c:pt idx="364">
                  <c:v>0.66990000000000005</c:v>
                </c:pt>
                <c:pt idx="365">
                  <c:v>0.67100000000000004</c:v>
                </c:pt>
                <c:pt idx="366">
                  <c:v>0.67469999999999997</c:v>
                </c:pt>
                <c:pt idx="367">
                  <c:v>0.67610000000000003</c:v>
                </c:pt>
                <c:pt idx="368">
                  <c:v>0.67610000000000003</c:v>
                </c:pt>
                <c:pt idx="369">
                  <c:v>0.68010000000000004</c:v>
                </c:pt>
                <c:pt idx="370">
                  <c:v>0.68610000000000004</c:v>
                </c:pt>
                <c:pt idx="371">
                  <c:v>0.70479999999999998</c:v>
                </c:pt>
                <c:pt idx="372">
                  <c:v>0.70730000000000004</c:v>
                </c:pt>
                <c:pt idx="373">
                  <c:v>0.71719999999999995</c:v>
                </c:pt>
                <c:pt idx="374">
                  <c:v>0.72160000000000002</c:v>
                </c:pt>
                <c:pt idx="375">
                  <c:v>0.7248</c:v>
                </c:pt>
                <c:pt idx="376">
                  <c:v>0.72509999999999997</c:v>
                </c:pt>
                <c:pt idx="377">
                  <c:v>0.72860000000000003</c:v>
                </c:pt>
                <c:pt idx="378">
                  <c:v>0.73319999999999996</c:v>
                </c:pt>
                <c:pt idx="379">
                  <c:v>0.73580000000000001</c:v>
                </c:pt>
                <c:pt idx="380">
                  <c:v>0.73670000000000002</c:v>
                </c:pt>
                <c:pt idx="381">
                  <c:v>0.73829999999999996</c:v>
                </c:pt>
                <c:pt idx="382">
                  <c:v>0.74580000000000002</c:v>
                </c:pt>
                <c:pt idx="383">
                  <c:v>0.77429999999999999</c:v>
                </c:pt>
                <c:pt idx="384">
                  <c:v>0.77600000000000002</c:v>
                </c:pt>
                <c:pt idx="385">
                  <c:v>0.77600000000000002</c:v>
                </c:pt>
                <c:pt idx="386">
                  <c:v>0.77939999999999998</c:v>
                </c:pt>
                <c:pt idx="387">
                  <c:v>0.77969999999999995</c:v>
                </c:pt>
                <c:pt idx="388">
                  <c:v>0.78049999999999997</c:v>
                </c:pt>
                <c:pt idx="389">
                  <c:v>0.78239999999999998</c:v>
                </c:pt>
                <c:pt idx="390">
                  <c:v>0.78939999999999999</c:v>
                </c:pt>
                <c:pt idx="391">
                  <c:v>0.78939999999999999</c:v>
                </c:pt>
                <c:pt idx="392">
                  <c:v>0.79190000000000005</c:v>
                </c:pt>
                <c:pt idx="393">
                  <c:v>0.79430000000000001</c:v>
                </c:pt>
                <c:pt idx="394">
                  <c:v>0.79810000000000003</c:v>
                </c:pt>
                <c:pt idx="395">
                  <c:v>0.79969999999999997</c:v>
                </c:pt>
                <c:pt idx="396">
                  <c:v>0.80269999999999997</c:v>
                </c:pt>
                <c:pt idx="397">
                  <c:v>0.83140000000000003</c:v>
                </c:pt>
                <c:pt idx="398">
                  <c:v>0.84250000000000003</c:v>
                </c:pt>
                <c:pt idx="399">
                  <c:v>0.84460000000000002</c:v>
                </c:pt>
                <c:pt idx="400">
                  <c:v>0.84519999999999995</c:v>
                </c:pt>
                <c:pt idx="401">
                  <c:v>0.85219999999999996</c:v>
                </c:pt>
                <c:pt idx="402">
                  <c:v>0.85319999999999996</c:v>
                </c:pt>
                <c:pt idx="403">
                  <c:v>0.85429999999999995</c:v>
                </c:pt>
                <c:pt idx="404">
                  <c:v>0.85570000000000002</c:v>
                </c:pt>
                <c:pt idx="405">
                  <c:v>0.85840000000000005</c:v>
                </c:pt>
                <c:pt idx="406">
                  <c:v>0.87609999999999999</c:v>
                </c:pt>
                <c:pt idx="407">
                  <c:v>0.88170000000000004</c:v>
                </c:pt>
                <c:pt idx="408">
                  <c:v>0.8861</c:v>
                </c:pt>
                <c:pt idx="409">
                  <c:v>0.89070000000000005</c:v>
                </c:pt>
                <c:pt idx="410">
                  <c:v>0.89710000000000001</c:v>
                </c:pt>
                <c:pt idx="411">
                  <c:v>0.90039999999999998</c:v>
                </c:pt>
                <c:pt idx="412">
                  <c:v>0.90059999999999996</c:v>
                </c:pt>
                <c:pt idx="413">
                  <c:v>0.9012</c:v>
                </c:pt>
                <c:pt idx="414">
                  <c:v>0.90410000000000001</c:v>
                </c:pt>
                <c:pt idx="415">
                  <c:v>0.90410000000000001</c:v>
                </c:pt>
                <c:pt idx="416">
                  <c:v>0.90659999999999996</c:v>
                </c:pt>
                <c:pt idx="417">
                  <c:v>0.90949999999999998</c:v>
                </c:pt>
                <c:pt idx="418">
                  <c:v>0.91469999999999996</c:v>
                </c:pt>
                <c:pt idx="419">
                  <c:v>0.91549999999999998</c:v>
                </c:pt>
                <c:pt idx="420">
                  <c:v>0.91739999999999999</c:v>
                </c:pt>
                <c:pt idx="421">
                  <c:v>0.91979999999999995</c:v>
                </c:pt>
                <c:pt idx="422">
                  <c:v>0.94689999999999996</c:v>
                </c:pt>
                <c:pt idx="423">
                  <c:v>0.95309999999999995</c:v>
                </c:pt>
                <c:pt idx="424">
                  <c:v>0.9556</c:v>
                </c:pt>
                <c:pt idx="425">
                  <c:v>0.95850000000000002</c:v>
                </c:pt>
                <c:pt idx="426">
                  <c:v>0.96550000000000002</c:v>
                </c:pt>
                <c:pt idx="427">
                  <c:v>0.97170000000000001</c:v>
                </c:pt>
                <c:pt idx="428">
                  <c:v>0.97519999999999996</c:v>
                </c:pt>
                <c:pt idx="429">
                  <c:v>0.9839</c:v>
                </c:pt>
                <c:pt idx="430">
                  <c:v>1.0024</c:v>
                </c:pt>
                <c:pt idx="431">
                  <c:v>1.0134000000000001</c:v>
                </c:pt>
                <c:pt idx="432">
                  <c:v>1.0134000000000001</c:v>
                </c:pt>
                <c:pt idx="433">
                  <c:v>1.0172000000000001</c:v>
                </c:pt>
                <c:pt idx="434">
                  <c:v>1.0177</c:v>
                </c:pt>
                <c:pt idx="435">
                  <c:v>1.0193000000000001</c:v>
                </c:pt>
                <c:pt idx="436">
                  <c:v>1.0227999999999999</c:v>
                </c:pt>
                <c:pt idx="437">
                  <c:v>1.0230999999999999</c:v>
                </c:pt>
                <c:pt idx="438">
                  <c:v>1.0230999999999999</c:v>
                </c:pt>
                <c:pt idx="439">
                  <c:v>1.0234000000000001</c:v>
                </c:pt>
                <c:pt idx="440">
                  <c:v>1.0261</c:v>
                </c:pt>
                <c:pt idx="441">
                  <c:v>1.0277000000000001</c:v>
                </c:pt>
                <c:pt idx="442">
                  <c:v>1.0293000000000001</c:v>
                </c:pt>
                <c:pt idx="443">
                  <c:v>1.0308999999999999</c:v>
                </c:pt>
                <c:pt idx="444">
                  <c:v>1.032</c:v>
                </c:pt>
                <c:pt idx="445">
                  <c:v>1.0323</c:v>
                </c:pt>
                <c:pt idx="446">
                  <c:v>1.0327999999999999</c:v>
                </c:pt>
                <c:pt idx="447">
                  <c:v>1.0339</c:v>
                </c:pt>
                <c:pt idx="448">
                  <c:v>1.1812</c:v>
                </c:pt>
                <c:pt idx="449">
                  <c:v>1.1919999999999999</c:v>
                </c:pt>
                <c:pt idx="450">
                  <c:v>1.1962999999999999</c:v>
                </c:pt>
                <c:pt idx="451">
                  <c:v>1.2275</c:v>
                </c:pt>
                <c:pt idx="452">
                  <c:v>1.2385999999999999</c:v>
                </c:pt>
                <c:pt idx="453">
                  <c:v>1.2401</c:v>
                </c:pt>
                <c:pt idx="454">
                  <c:v>1.2418</c:v>
                </c:pt>
                <c:pt idx="455">
                  <c:v>1.2437</c:v>
                </c:pt>
                <c:pt idx="456">
                  <c:v>1.2454499999999999</c:v>
                </c:pt>
                <c:pt idx="457">
                  <c:v>1.2462500000000001</c:v>
                </c:pt>
                <c:pt idx="458">
                  <c:v>1.2464</c:v>
                </c:pt>
                <c:pt idx="459">
                  <c:v>1.2472000000000001</c:v>
                </c:pt>
                <c:pt idx="460">
                  <c:v>1.2472000000000001</c:v>
                </c:pt>
                <c:pt idx="461">
                  <c:v>1.2506999999999999</c:v>
                </c:pt>
                <c:pt idx="462">
                  <c:v>1.2515000000000001</c:v>
                </c:pt>
                <c:pt idx="463">
                  <c:v>1.2516499999999999</c:v>
                </c:pt>
                <c:pt idx="464">
                  <c:v>1.2640499999999999</c:v>
                </c:pt>
                <c:pt idx="465">
                  <c:v>1.3050999999999999</c:v>
                </c:pt>
                <c:pt idx="466">
                  <c:v>1.3071999999999999</c:v>
                </c:pt>
                <c:pt idx="467">
                  <c:v>1.3093999999999999</c:v>
                </c:pt>
                <c:pt idx="468">
                  <c:v>1.367</c:v>
                </c:pt>
                <c:pt idx="469">
                  <c:v>1.37</c:v>
                </c:pt>
                <c:pt idx="470">
                  <c:v>1.3740000000000001</c:v>
                </c:pt>
                <c:pt idx="471">
                  <c:v>1.3815999999999999</c:v>
                </c:pt>
                <c:pt idx="472">
                  <c:v>1.4159999999999999</c:v>
                </c:pt>
                <c:pt idx="473">
                  <c:v>1.4293499999999999</c:v>
                </c:pt>
                <c:pt idx="474">
                  <c:v>1.4402999999999999</c:v>
                </c:pt>
                <c:pt idx="475">
                  <c:v>1.4661</c:v>
                </c:pt>
                <c:pt idx="476">
                  <c:v>1.4746999999999999</c:v>
                </c:pt>
                <c:pt idx="477">
                  <c:v>1.5371999999999999</c:v>
                </c:pt>
                <c:pt idx="478">
                  <c:v>1.5387999999999999</c:v>
                </c:pt>
                <c:pt idx="479">
                  <c:v>1.53895</c:v>
                </c:pt>
                <c:pt idx="480">
                  <c:v>1.5430999999999999</c:v>
                </c:pt>
                <c:pt idx="481">
                  <c:v>1.5430999999999999</c:v>
                </c:pt>
                <c:pt idx="482">
                  <c:v>1.5430999999999999</c:v>
                </c:pt>
                <c:pt idx="483">
                  <c:v>1.5458000000000001</c:v>
                </c:pt>
                <c:pt idx="484">
                  <c:v>1.5892999999999999</c:v>
                </c:pt>
              </c:numCache>
            </c:numRef>
          </c:xVal>
          <c:yVal>
            <c:numRef>
              <c:f>Q_fit!$E$21:$E$505</c:f>
              <c:numCache>
                <c:formatCode>General</c:formatCode>
                <c:ptCount val="485"/>
                <c:pt idx="0">
                  <c:v>0.42076800018548965</c:v>
                </c:pt>
                <c:pt idx="1">
                  <c:v>0.53445199955604039</c:v>
                </c:pt>
                <c:pt idx="2">
                  <c:v>0.67623200011439621</c:v>
                </c:pt>
                <c:pt idx="3">
                  <c:v>0.57129999986500479</c:v>
                </c:pt>
                <c:pt idx="4">
                  <c:v>-1.175140000123065</c:v>
                </c:pt>
                <c:pt idx="5">
                  <c:v>0.61321600005612709</c:v>
                </c:pt>
                <c:pt idx="6">
                  <c:v>0.247455999488011</c:v>
                </c:pt>
                <c:pt idx="7">
                  <c:v>0.53306799964047968</c:v>
                </c:pt>
                <c:pt idx="8">
                  <c:v>0.31813599925953895</c:v>
                </c:pt>
                <c:pt idx="9">
                  <c:v>0.43991599959554151</c:v>
                </c:pt>
                <c:pt idx="10">
                  <c:v>0.65498399926582351</c:v>
                </c:pt>
                <c:pt idx="11">
                  <c:v>6.8668000312754884E-2</c:v>
                </c:pt>
                <c:pt idx="12">
                  <c:v>0.22067199970479123</c:v>
                </c:pt>
                <c:pt idx="13">
                  <c:v>0.13573999967775308</c:v>
                </c:pt>
                <c:pt idx="14">
                  <c:v>0.12751999965985306</c:v>
                </c:pt>
                <c:pt idx="15">
                  <c:v>9.8743999842554331E-2</c:v>
                </c:pt>
                <c:pt idx="16">
                  <c:v>0.22818799989181571</c:v>
                </c:pt>
                <c:pt idx="17">
                  <c:v>0.29735999996773899</c:v>
                </c:pt>
                <c:pt idx="18">
                  <c:v>-0.70066000043880194</c:v>
                </c:pt>
                <c:pt idx="19">
                  <c:v>-0.63559200061718002</c:v>
                </c:pt>
                <c:pt idx="20">
                  <c:v>-0.14710000032209791</c:v>
                </c:pt>
                <c:pt idx="21">
                  <c:v>-0.76367599976947531</c:v>
                </c:pt>
                <c:pt idx="22">
                  <c:v>-0.34518400061642751</c:v>
                </c:pt>
                <c:pt idx="23">
                  <c:v>-0.75682800088543445</c:v>
                </c:pt>
                <c:pt idx="24">
                  <c:v>-0.20272399997338653</c:v>
                </c:pt>
                <c:pt idx="25">
                  <c:v>0.21234399973764084</c:v>
                </c:pt>
                <c:pt idx="26">
                  <c:v>-0.24519600046915002</c:v>
                </c:pt>
                <c:pt idx="27">
                  <c:v>1.2260279996553436</c:v>
                </c:pt>
                <c:pt idx="28">
                  <c:v>3.287599902250804E-2</c:v>
                </c:pt>
                <c:pt idx="29">
                  <c:v>-0.1246640007593669</c:v>
                </c:pt>
                <c:pt idx="30">
                  <c:v>-5.7592000666772947E-2</c:v>
                </c:pt>
                <c:pt idx="31">
                  <c:v>0.54239599994616583</c:v>
                </c:pt>
                <c:pt idx="32">
                  <c:v>0.28773599988198839</c:v>
                </c:pt>
                <c:pt idx="33">
                  <c:v>0.45609200024046004</c:v>
                </c:pt>
                <c:pt idx="34">
                  <c:v>0.39855199938756414</c:v>
                </c:pt>
                <c:pt idx="35">
                  <c:v>0.18552399997133762</c:v>
                </c:pt>
                <c:pt idx="36">
                  <c:v>4.305199981899932E-2</c:v>
                </c:pt>
                <c:pt idx="37">
                  <c:v>0.27661200001602992</c:v>
                </c:pt>
                <c:pt idx="38">
                  <c:v>9.7155999537790194E-2</c:v>
                </c:pt>
                <c:pt idx="39">
                  <c:v>0.6861439993372187</c:v>
                </c:pt>
                <c:pt idx="40">
                  <c:v>0.32175599990296178</c:v>
                </c:pt>
                <c:pt idx="41">
                  <c:v>1.2571999832289293E-2</c:v>
                </c:pt>
                <c:pt idx="42">
                  <c:v>-0.29880000074626878</c:v>
                </c:pt>
                <c:pt idx="43">
                  <c:v>0.20119999971939251</c:v>
                </c:pt>
                <c:pt idx="44">
                  <c:v>-4.8119999701157212E-2</c:v>
                </c:pt>
                <c:pt idx="45">
                  <c:v>-0.12757600052282214</c:v>
                </c:pt>
                <c:pt idx="46">
                  <c:v>4.9135999870486557E-2</c:v>
                </c:pt>
                <c:pt idx="47">
                  <c:v>0.26283199986210093</c:v>
                </c:pt>
                <c:pt idx="48">
                  <c:v>0.27652799981296994</c:v>
                </c:pt>
                <c:pt idx="49">
                  <c:v>-8.5116000263951719E-2</c:v>
                </c:pt>
                <c:pt idx="50">
                  <c:v>-0.21662400031345896</c:v>
                </c:pt>
                <c:pt idx="51">
                  <c:v>-0.50155600038124248</c:v>
                </c:pt>
                <c:pt idx="52">
                  <c:v>-0.79470799973933026</c:v>
                </c:pt>
                <c:pt idx="53">
                  <c:v>-0.56457200043951161</c:v>
                </c:pt>
                <c:pt idx="54">
                  <c:v>-0.36457200039876625</c:v>
                </c:pt>
                <c:pt idx="55">
                  <c:v>-2.3484000848839059E-2</c:v>
                </c:pt>
                <c:pt idx="56">
                  <c:v>-6.7364000278757885E-2</c:v>
                </c:pt>
                <c:pt idx="57">
                  <c:v>-0.12559600072563626</c:v>
                </c:pt>
                <c:pt idx="58">
                  <c:v>-1.2592000712174922E-2</c:v>
                </c:pt>
                <c:pt idx="59">
                  <c:v>0.50932399899465963</c:v>
                </c:pt>
                <c:pt idx="60">
                  <c:v>1.1093239991168957</c:v>
                </c:pt>
                <c:pt idx="61">
                  <c:v>-0.3345320001244545</c:v>
                </c:pt>
                <c:pt idx="62">
                  <c:v>-0.24775600031716749</c:v>
                </c:pt>
                <c:pt idx="63">
                  <c:v>-0.20448000068427064</c:v>
                </c:pt>
                <c:pt idx="64">
                  <c:v>-0.20448000068427064</c:v>
                </c:pt>
                <c:pt idx="65">
                  <c:v>-0.19078400000580586</c:v>
                </c:pt>
                <c:pt idx="66">
                  <c:v>-0.19078400000580586</c:v>
                </c:pt>
                <c:pt idx="67">
                  <c:v>0.27489200001582503</c:v>
                </c:pt>
                <c:pt idx="68">
                  <c:v>-0.31292000057874247</c:v>
                </c:pt>
                <c:pt idx="69">
                  <c:v>-0.2607319998787716</c:v>
                </c:pt>
                <c:pt idx="70">
                  <c:v>-0.81142400013050064</c:v>
                </c:pt>
                <c:pt idx="71">
                  <c:v>-0.51142400043318048</c:v>
                </c:pt>
                <c:pt idx="72">
                  <c:v>-0.14704800050822087</c:v>
                </c:pt>
                <c:pt idx="73">
                  <c:v>-0.14020000016898848</c:v>
                </c:pt>
                <c:pt idx="74">
                  <c:v>0.26664799952413887</c:v>
                </c:pt>
                <c:pt idx="75">
                  <c:v>-0.20458799990592524</c:v>
                </c:pt>
                <c:pt idx="76">
                  <c:v>-0.29773999995086342</c:v>
                </c:pt>
                <c:pt idx="77">
                  <c:v>-0.2908920003392268</c:v>
                </c:pt>
                <c:pt idx="78">
                  <c:v>0.38716799972462468</c:v>
                </c:pt>
                <c:pt idx="79">
                  <c:v>-0.57721999983186834</c:v>
                </c:pt>
                <c:pt idx="80">
                  <c:v>-0.66627999985939823</c:v>
                </c:pt>
                <c:pt idx="81">
                  <c:v>-0.11698400048771873</c:v>
                </c:pt>
                <c:pt idx="82">
                  <c:v>-0.28808400020352565</c:v>
                </c:pt>
                <c:pt idx="83">
                  <c:v>-0.75260800003889017</c:v>
                </c:pt>
                <c:pt idx="84">
                  <c:v>-3.300000389572233E-3</c:v>
                </c:pt>
                <c:pt idx="85">
                  <c:v>-2.5240000104531646E-2</c:v>
                </c:pt>
                <c:pt idx="86">
                  <c:v>-0.50469600028009154</c:v>
                </c:pt>
                <c:pt idx="87">
                  <c:v>-0.28692000050796196</c:v>
                </c:pt>
                <c:pt idx="88">
                  <c:v>-0.25324800008093007</c:v>
                </c:pt>
                <c:pt idx="89">
                  <c:v>-0.46640000000479631</c:v>
                </c:pt>
                <c:pt idx="90">
                  <c:v>-0.18832800051313825</c:v>
                </c:pt>
                <c:pt idx="91">
                  <c:v>-0.52395200036698952</c:v>
                </c:pt>
                <c:pt idx="92">
                  <c:v>-0.20341999988886528</c:v>
                </c:pt>
                <c:pt idx="93">
                  <c:v>-0.17465600030845962</c:v>
                </c:pt>
                <c:pt idx="94">
                  <c:v>-0.92534800060093403</c:v>
                </c:pt>
                <c:pt idx="95">
                  <c:v>0.47465199968428351</c:v>
                </c:pt>
                <c:pt idx="96">
                  <c:v>-0.48973600059980527</c:v>
                </c:pt>
                <c:pt idx="97">
                  <c:v>0.11026399952243082</c:v>
                </c:pt>
                <c:pt idx="98">
                  <c:v>-0.66508800009614788</c:v>
                </c:pt>
                <c:pt idx="99">
                  <c:v>-0.27879600020241924</c:v>
                </c:pt>
                <c:pt idx="100">
                  <c:v>-0.22265200022957288</c:v>
                </c:pt>
                <c:pt idx="101">
                  <c:v>0.3978920001827646</c:v>
                </c:pt>
                <c:pt idx="102">
                  <c:v>-0.17841200096881948</c:v>
                </c:pt>
                <c:pt idx="103">
                  <c:v>0.11843599932035431</c:v>
                </c:pt>
                <c:pt idx="104">
                  <c:v>-0.44458000047598034</c:v>
                </c:pt>
                <c:pt idx="105">
                  <c:v>-0.38296000057016499</c:v>
                </c:pt>
                <c:pt idx="106">
                  <c:v>-4.5975999819347635E-2</c:v>
                </c:pt>
                <c:pt idx="107">
                  <c:v>-3.0908000189810991E-2</c:v>
                </c:pt>
                <c:pt idx="108">
                  <c:v>-0.15968400039128028</c:v>
                </c:pt>
                <c:pt idx="109">
                  <c:v>-8.710000038263388E-2</c:v>
                </c:pt>
                <c:pt idx="110">
                  <c:v>-0.36383600017870776</c:v>
                </c:pt>
                <c:pt idx="111">
                  <c:v>0.25807999991229735</c:v>
                </c:pt>
                <c:pt idx="112">
                  <c:v>-0.45013999988441356</c:v>
                </c:pt>
                <c:pt idx="113">
                  <c:v>-0.80905200011329725</c:v>
                </c:pt>
                <c:pt idx="114">
                  <c:v>-0.27206800077692606</c:v>
                </c:pt>
                <c:pt idx="115">
                  <c:v>2.7931999647989869E-2</c:v>
                </c:pt>
                <c:pt idx="116">
                  <c:v>-6.3575999956810847E-2</c:v>
                </c:pt>
                <c:pt idx="117">
                  <c:v>-5.0152000767411664E-2</c:v>
                </c:pt>
                <c:pt idx="118">
                  <c:v>-0.26659200084395707</c:v>
                </c:pt>
                <c:pt idx="119">
                  <c:v>-0.65289600024698302</c:v>
                </c:pt>
                <c:pt idx="120">
                  <c:v>6.9019999500596896E-2</c:v>
                </c:pt>
                <c:pt idx="121">
                  <c:v>-0.12413200020091608</c:v>
                </c:pt>
                <c:pt idx="122">
                  <c:v>-3.235199983464554E-2</c:v>
                </c:pt>
                <c:pt idx="123">
                  <c:v>0.24846399974194355</c:v>
                </c:pt>
                <c:pt idx="124">
                  <c:v>0.44571999969775788</c:v>
                </c:pt>
                <c:pt idx="125">
                  <c:v>0.30599199963035062</c:v>
                </c:pt>
                <c:pt idx="126">
                  <c:v>8.9551999553805217E-2</c:v>
                </c:pt>
                <c:pt idx="127">
                  <c:v>0.18817999953171238</c:v>
                </c:pt>
                <c:pt idx="128">
                  <c:v>0.6881679997604806</c:v>
                </c:pt>
                <c:pt idx="129">
                  <c:v>-0.33514400056446902</c:v>
                </c:pt>
                <c:pt idx="130">
                  <c:v>-0.10638000021572225</c:v>
                </c:pt>
                <c:pt idx="131">
                  <c:v>-0.65708400070434436</c:v>
                </c:pt>
                <c:pt idx="132">
                  <c:v>0.39359599977615289</c:v>
                </c:pt>
                <c:pt idx="133">
                  <c:v>-0.52969200041843578</c:v>
                </c:pt>
                <c:pt idx="134">
                  <c:v>6.2087999685900286E-2</c:v>
                </c:pt>
                <c:pt idx="135">
                  <c:v>0.37715599974035285</c:v>
                </c:pt>
                <c:pt idx="136">
                  <c:v>-0.70914800089667551</c:v>
                </c:pt>
                <c:pt idx="137">
                  <c:v>-0.19408000007388182</c:v>
                </c:pt>
                <c:pt idx="138">
                  <c:v>-0.24874000082490966</c:v>
                </c:pt>
                <c:pt idx="139">
                  <c:v>-3.5180000850232318E-2</c:v>
                </c:pt>
                <c:pt idx="140">
                  <c:v>-0.35162000058335252</c:v>
                </c:pt>
                <c:pt idx="141">
                  <c:v>-0.5447720002848655</c:v>
                </c:pt>
                <c:pt idx="142">
                  <c:v>-0.58724400078062899</c:v>
                </c:pt>
                <c:pt idx="143">
                  <c:v>-0.4721880002762191</c:v>
                </c:pt>
                <c:pt idx="144">
                  <c:v>-0.12972800032002851</c:v>
                </c:pt>
                <c:pt idx="145">
                  <c:v>-0.17220000008819625</c:v>
                </c:pt>
                <c:pt idx="146">
                  <c:v>-0.34480800095479935</c:v>
                </c:pt>
                <c:pt idx="147">
                  <c:v>0.3127199990558438</c:v>
                </c:pt>
                <c:pt idx="148">
                  <c:v>-0.50648800024646334</c:v>
                </c:pt>
                <c:pt idx="149">
                  <c:v>-0.22978799970587716</c:v>
                </c:pt>
                <c:pt idx="150">
                  <c:v>0.41541600003256463</c:v>
                </c:pt>
                <c:pt idx="151">
                  <c:v>-0.60787199981859885</c:v>
                </c:pt>
                <c:pt idx="152">
                  <c:v>7.6095999975223094E-2</c:v>
                </c:pt>
                <c:pt idx="153">
                  <c:v>0.2345879991480615</c:v>
                </c:pt>
                <c:pt idx="154">
                  <c:v>-0.14349600023706444</c:v>
                </c:pt>
                <c:pt idx="155">
                  <c:v>-0.24213600045186467</c:v>
                </c:pt>
                <c:pt idx="156">
                  <c:v>-4.2136000411119312E-2</c:v>
                </c:pt>
                <c:pt idx="157">
                  <c:v>-0.26542400009930134</c:v>
                </c:pt>
                <c:pt idx="158">
                  <c:v>-2.8439999732654542E-2</c:v>
                </c:pt>
                <c:pt idx="159">
                  <c:v>-0.11475600040284917</c:v>
                </c:pt>
                <c:pt idx="160">
                  <c:v>0.32770399993751198</c:v>
                </c:pt>
                <c:pt idx="161">
                  <c:v>-0.16546000042580999</c:v>
                </c:pt>
                <c:pt idx="162">
                  <c:v>-0.62714000014238991</c:v>
                </c:pt>
                <c:pt idx="163">
                  <c:v>-0.43536000011954457</c:v>
                </c:pt>
                <c:pt idx="164">
                  <c:v>-9.1528000484686345E-2</c:v>
                </c:pt>
                <c:pt idx="165">
                  <c:v>-9.1540000721579418E-2</c:v>
                </c:pt>
                <c:pt idx="166">
                  <c:v>0.27695199969457462</c:v>
                </c:pt>
                <c:pt idx="167">
                  <c:v>-0.18606400044518523</c:v>
                </c:pt>
                <c:pt idx="168">
                  <c:v>-0.74908000024151988</c:v>
                </c:pt>
                <c:pt idx="169">
                  <c:v>-0.19155199988745153</c:v>
                </c:pt>
                <c:pt idx="170">
                  <c:v>0.31529600018984638</c:v>
                </c:pt>
                <c:pt idx="171">
                  <c:v>-0.20114400031161495</c:v>
                </c:pt>
                <c:pt idx="172">
                  <c:v>0.22213199918041937</c:v>
                </c:pt>
                <c:pt idx="173">
                  <c:v>-0.15047600027173758</c:v>
                </c:pt>
                <c:pt idx="174">
                  <c:v>0.57143999947584234</c:v>
                </c:pt>
                <c:pt idx="175">
                  <c:v>-9.2948000383330509E-2</c:v>
                </c:pt>
                <c:pt idx="176">
                  <c:v>-0.23268799996003509</c:v>
                </c:pt>
                <c:pt idx="177">
                  <c:v>-5.4616000852547586E-2</c:v>
                </c:pt>
                <c:pt idx="178">
                  <c:v>0.65359199943486601</c:v>
                </c:pt>
                <c:pt idx="179">
                  <c:v>0.37413600002764724</c:v>
                </c:pt>
                <c:pt idx="180">
                  <c:v>0.38098399963928387</c:v>
                </c:pt>
                <c:pt idx="181">
                  <c:v>5.7695999566931278E-2</c:v>
                </c:pt>
                <c:pt idx="182">
                  <c:v>9.6051999571500346E-2</c:v>
                </c:pt>
                <c:pt idx="183">
                  <c:v>-0.19299600025988184</c:v>
                </c:pt>
                <c:pt idx="184">
                  <c:v>0.22207199945114553</c:v>
                </c:pt>
                <c:pt idx="185">
                  <c:v>-0.6765680001990404</c:v>
                </c:pt>
                <c:pt idx="186">
                  <c:v>-0.86287200028891675</c:v>
                </c:pt>
                <c:pt idx="187">
                  <c:v>-6.2872000125935301E-2</c:v>
                </c:pt>
                <c:pt idx="188">
                  <c:v>0.43712799961213022</c:v>
                </c:pt>
                <c:pt idx="189">
                  <c:v>-1.219200057676062E-2</c:v>
                </c:pt>
                <c:pt idx="190">
                  <c:v>0.30150399979902431</c:v>
                </c:pt>
                <c:pt idx="191">
                  <c:v>-0.26973200001521036</c:v>
                </c:pt>
                <c:pt idx="192">
                  <c:v>-0.22042400087229908</c:v>
                </c:pt>
                <c:pt idx="193">
                  <c:v>0.29464399995049462</c:v>
                </c:pt>
                <c:pt idx="194">
                  <c:v>1.4919991372153163E-3</c:v>
                </c:pt>
                <c:pt idx="195">
                  <c:v>0.5014919996028766</c:v>
                </c:pt>
                <c:pt idx="196">
                  <c:v>-0.1081000009435229</c:v>
                </c:pt>
                <c:pt idx="197">
                  <c:v>0.54395199986174703</c:v>
                </c:pt>
                <c:pt idx="198">
                  <c:v>-0.46842000010656193</c:v>
                </c:pt>
                <c:pt idx="199">
                  <c:v>0.28773599915439263</c:v>
                </c:pt>
                <c:pt idx="200">
                  <c:v>2.8039998142048717E-3</c:v>
                </c:pt>
                <c:pt idx="201">
                  <c:v>0.13841600011801347</c:v>
                </c:pt>
                <c:pt idx="202">
                  <c:v>0.56717999977990985</c:v>
                </c:pt>
                <c:pt idx="203">
                  <c:v>1.2671800002863165</c:v>
                </c:pt>
                <c:pt idx="204">
                  <c:v>1.2671800002863165</c:v>
                </c:pt>
                <c:pt idx="205">
                  <c:v>-0.20090399993932806</c:v>
                </c:pt>
                <c:pt idx="206">
                  <c:v>-0.24241200080723502</c:v>
                </c:pt>
                <c:pt idx="207">
                  <c:v>0.20004799953312613</c:v>
                </c:pt>
                <c:pt idx="208">
                  <c:v>-0.45474800062947907</c:v>
                </c:pt>
                <c:pt idx="209">
                  <c:v>0.26031999950646423</c:v>
                </c:pt>
                <c:pt idx="210">
                  <c:v>-0.14927200027159415</c:v>
                </c:pt>
                <c:pt idx="211">
                  <c:v>0.18771199975162745</c:v>
                </c:pt>
                <c:pt idx="212">
                  <c:v>-0.63557600005879067</c:v>
                </c:pt>
                <c:pt idx="213">
                  <c:v>-0.45476000013877638</c:v>
                </c:pt>
                <c:pt idx="214">
                  <c:v>5.8935999550158158E-2</c:v>
                </c:pt>
                <c:pt idx="215">
                  <c:v>0.9233119992131833</c:v>
                </c:pt>
                <c:pt idx="216">
                  <c:v>-0.16984000030788593</c:v>
                </c:pt>
                <c:pt idx="217">
                  <c:v>-0.15477199995075352</c:v>
                </c:pt>
                <c:pt idx="218">
                  <c:v>-3.4228000731673092E-2</c:v>
                </c:pt>
                <c:pt idx="219">
                  <c:v>0.36577199934981763</c:v>
                </c:pt>
                <c:pt idx="220">
                  <c:v>-0.32738000008976087</c:v>
                </c:pt>
                <c:pt idx="221">
                  <c:v>0</c:v>
                </c:pt>
                <c:pt idx="222">
                  <c:v>-1.0342760004277807</c:v>
                </c:pt>
                <c:pt idx="223">
                  <c:v>-0.5849680004757829</c:v>
                </c:pt>
                <c:pt idx="224">
                  <c:v>-0.38223600058699958</c:v>
                </c:pt>
                <c:pt idx="225">
                  <c:v>0.36022399945068173</c:v>
                </c:pt>
                <c:pt idx="226">
                  <c:v>0.78898799984017387</c:v>
                </c:pt>
                <c:pt idx="227">
                  <c:v>-1.1041640005714726</c:v>
                </c:pt>
                <c:pt idx="228">
                  <c:v>-0.80416400014655665</c:v>
                </c:pt>
                <c:pt idx="229">
                  <c:v>-4.1640007111709565E-3</c:v>
                </c:pt>
                <c:pt idx="230">
                  <c:v>-0.28224800043972209</c:v>
                </c:pt>
                <c:pt idx="231">
                  <c:v>-0.46855200052959844</c:v>
                </c:pt>
                <c:pt idx="232">
                  <c:v>-0.38499200018122792</c:v>
                </c:pt>
                <c:pt idx="233">
                  <c:v>-0.17685600032564253</c:v>
                </c:pt>
                <c:pt idx="234">
                  <c:v>-0.48919200053205714</c:v>
                </c:pt>
                <c:pt idx="235">
                  <c:v>-0.38919200014788657</c:v>
                </c:pt>
                <c:pt idx="236">
                  <c:v>-0.51248000090708956</c:v>
                </c:pt>
                <c:pt idx="237">
                  <c:v>-0.52481599996099249</c:v>
                </c:pt>
                <c:pt idx="238">
                  <c:v>-0.12481600060709752</c:v>
                </c:pt>
                <c:pt idx="239">
                  <c:v>0.18203200015705079</c:v>
                </c:pt>
                <c:pt idx="240">
                  <c:v>-4.2720006604213268E-3</c:v>
                </c:pt>
                <c:pt idx="241">
                  <c:v>-2.756000030785799E-2</c:v>
                </c:pt>
                <c:pt idx="242">
                  <c:v>-0.5604400001175236</c:v>
                </c:pt>
                <c:pt idx="243">
                  <c:v>-0.53718800045317039</c:v>
                </c:pt>
                <c:pt idx="244">
                  <c:v>-0.94680400070501491</c:v>
                </c:pt>
                <c:pt idx="245">
                  <c:v>-1.2892760001705028</c:v>
                </c:pt>
                <c:pt idx="246">
                  <c:v>-0.7824280000932049</c:v>
                </c:pt>
                <c:pt idx="247">
                  <c:v>-0.57558000044082291</c:v>
                </c:pt>
                <c:pt idx="248">
                  <c:v>-1.011203999951249</c:v>
                </c:pt>
                <c:pt idx="249">
                  <c:v>-0.18106800052919425</c:v>
                </c:pt>
                <c:pt idx="250">
                  <c:v>1.8931999511551112E-2</c:v>
                </c:pt>
                <c:pt idx="251">
                  <c:v>1.8931999511551112E-2</c:v>
                </c:pt>
                <c:pt idx="252">
                  <c:v>0.51893199924961664</c:v>
                </c:pt>
                <c:pt idx="253">
                  <c:v>1.0189319997152779</c:v>
                </c:pt>
                <c:pt idx="254">
                  <c:v>1.8189319991506636</c:v>
                </c:pt>
                <c:pt idx="255">
                  <c:v>1.8189319991506636</c:v>
                </c:pt>
                <c:pt idx="256">
                  <c:v>-0.59614800047711469</c:v>
                </c:pt>
                <c:pt idx="257">
                  <c:v>-1.3125880002917256</c:v>
                </c:pt>
                <c:pt idx="258">
                  <c:v>-0.54546800020034425</c:v>
                </c:pt>
                <c:pt idx="259">
                  <c:v>-1.1482120004075114</c:v>
                </c:pt>
                <c:pt idx="260">
                  <c:v>-0.94136400075512938</c:v>
                </c:pt>
                <c:pt idx="261">
                  <c:v>-0.92629600039799698</c:v>
                </c:pt>
                <c:pt idx="262">
                  <c:v>-1.415380000253208</c:v>
                </c:pt>
                <c:pt idx="263">
                  <c:v>-1.2455280004360247</c:v>
                </c:pt>
                <c:pt idx="264">
                  <c:v>-0.67293200045241974</c:v>
                </c:pt>
                <c:pt idx="265">
                  <c:v>0.42706800013547763</c:v>
                </c:pt>
                <c:pt idx="266">
                  <c:v>-0.80444000050192699</c:v>
                </c:pt>
                <c:pt idx="267">
                  <c:v>-0.47294400064856745</c:v>
                </c:pt>
                <c:pt idx="268">
                  <c:v>-0.55240000001504086</c:v>
                </c:pt>
                <c:pt idx="269">
                  <c:v>-1.501720000669593</c:v>
                </c:pt>
                <c:pt idx="270">
                  <c:v>-0.80446400024811737</c:v>
                </c:pt>
                <c:pt idx="271">
                  <c:v>-0.75926000063191168</c:v>
                </c:pt>
                <c:pt idx="272">
                  <c:v>-0.55247200070880353</c:v>
                </c:pt>
                <c:pt idx="273">
                  <c:v>-0.98263200052315369</c:v>
                </c:pt>
                <c:pt idx="274">
                  <c:v>-1.1319520002871286</c:v>
                </c:pt>
                <c:pt idx="275">
                  <c:v>-0.50181600017822348</c:v>
                </c:pt>
                <c:pt idx="276">
                  <c:v>-0.80318800028180704</c:v>
                </c:pt>
                <c:pt idx="277">
                  <c:v>-0.80318800028180704</c:v>
                </c:pt>
                <c:pt idx="278">
                  <c:v>-0.88949200071510859</c:v>
                </c:pt>
                <c:pt idx="279">
                  <c:v>-0.45935599991935305</c:v>
                </c:pt>
                <c:pt idx="280">
                  <c:v>-0.97579600042081438</c:v>
                </c:pt>
                <c:pt idx="281">
                  <c:v>-0.52374400038388558</c:v>
                </c:pt>
                <c:pt idx="282">
                  <c:v>-0.18813200076692738</c:v>
                </c:pt>
                <c:pt idx="283">
                  <c:v>-0.47306400010711513</c:v>
                </c:pt>
                <c:pt idx="284">
                  <c:v>-1.0895040002651513</c:v>
                </c:pt>
                <c:pt idx="285">
                  <c:v>-0.88544800019008107</c:v>
                </c:pt>
                <c:pt idx="286">
                  <c:v>-1.5169559999776538</c:v>
                </c:pt>
                <c:pt idx="287">
                  <c:v>-1.9649040004878771</c:v>
                </c:pt>
                <c:pt idx="288">
                  <c:v>-1.373124000383541</c:v>
                </c:pt>
                <c:pt idx="289">
                  <c:v>-0.88546000042697415</c:v>
                </c:pt>
                <c:pt idx="290">
                  <c:v>-1.2936800005263649</c:v>
                </c:pt>
                <c:pt idx="291">
                  <c:v>-1.3169680001738016</c:v>
                </c:pt>
                <c:pt idx="292">
                  <c:v>-1.2019000001600944</c:v>
                </c:pt>
                <c:pt idx="293">
                  <c:v>-0.28683200071100146</c:v>
                </c:pt>
                <c:pt idx="294">
                  <c:v>-1.1649160005617887</c:v>
                </c:pt>
                <c:pt idx="295">
                  <c:v>-0.7005400002526585</c:v>
                </c:pt>
                <c:pt idx="296">
                  <c:v>-0.76492800071719103</c:v>
                </c:pt>
                <c:pt idx="297">
                  <c:v>-1.3882160004868638</c:v>
                </c:pt>
                <c:pt idx="298">
                  <c:v>-1.7964360005862545</c:v>
                </c:pt>
                <c:pt idx="299">
                  <c:v>-1.2580800001160242</c:v>
                </c:pt>
                <c:pt idx="300">
                  <c:v>-1.0457560005306732</c:v>
                </c:pt>
                <c:pt idx="301">
                  <c:v>-1.2156199998571537</c:v>
                </c:pt>
                <c:pt idx="302">
                  <c:v>-0.79370400053448975</c:v>
                </c:pt>
                <c:pt idx="303">
                  <c:v>-1.3745320000452921</c:v>
                </c:pt>
                <c:pt idx="304">
                  <c:v>-0.9417000001121778</c:v>
                </c:pt>
                <c:pt idx="305">
                  <c:v>-0.64171200065175071</c:v>
                </c:pt>
                <c:pt idx="306">
                  <c:v>-0.63486400031251833</c:v>
                </c:pt>
                <c:pt idx="307">
                  <c:v>-1.0280160000547767</c:v>
                </c:pt>
                <c:pt idx="308">
                  <c:v>-0.59925200039288029</c:v>
                </c:pt>
                <c:pt idx="309">
                  <c:v>-0.59240400005364791</c:v>
                </c:pt>
                <c:pt idx="310">
                  <c:v>-1.3362480007344857</c:v>
                </c:pt>
                <c:pt idx="311">
                  <c:v>-0.87872000076458789</c:v>
                </c:pt>
                <c:pt idx="312">
                  <c:v>-1.0883120005019009</c:v>
                </c:pt>
                <c:pt idx="313">
                  <c:v>-0.80066000082297251</c:v>
                </c:pt>
                <c:pt idx="314">
                  <c:v>-1.9335640005010646</c:v>
                </c:pt>
                <c:pt idx="315">
                  <c:v>-1.2993240008654539</c:v>
                </c:pt>
                <c:pt idx="316">
                  <c:v>-1.1623400001553819</c:v>
                </c:pt>
                <c:pt idx="317">
                  <c:v>-0.99796400027116761</c:v>
                </c:pt>
                <c:pt idx="318">
                  <c:v>-1.1418080001021735</c:v>
                </c:pt>
                <c:pt idx="319">
                  <c:v>-1.0719560006691609</c:v>
                </c:pt>
                <c:pt idx="320">
                  <c:v>-1.1418320005759597</c:v>
                </c:pt>
                <c:pt idx="321">
                  <c:v>-0.65691199997672811</c:v>
                </c:pt>
                <c:pt idx="322">
                  <c:v>-1.7802000002120622</c:v>
                </c:pt>
                <c:pt idx="323">
                  <c:v>-1.0679120008717291</c:v>
                </c:pt>
                <c:pt idx="324">
                  <c:v>-2.1980600009555928</c:v>
                </c:pt>
                <c:pt idx="325">
                  <c:v>8.8231999689014629E-2</c:v>
                </c:pt>
                <c:pt idx="326">
                  <c:v>-1.2624599999981001</c:v>
                </c:pt>
                <c:pt idx="327">
                  <c:v>-0.84054400067543611</c:v>
                </c:pt>
                <c:pt idx="328">
                  <c:v>-1.2569840007927269</c:v>
                </c:pt>
                <c:pt idx="329">
                  <c:v>-1.2199999997392297</c:v>
                </c:pt>
                <c:pt idx="330">
                  <c:v>-1.6720640007406473</c:v>
                </c:pt>
                <c:pt idx="331">
                  <c:v>-1.4569960003427695</c:v>
                </c:pt>
                <c:pt idx="332">
                  <c:v>-1.9583799999963958</c:v>
                </c:pt>
                <c:pt idx="333">
                  <c:v>-1.3816919999953825</c:v>
                </c:pt>
                <c:pt idx="334">
                  <c:v>-1.9460920004348736</c:v>
                </c:pt>
                <c:pt idx="335">
                  <c:v>-1.4104800000495743</c:v>
                </c:pt>
                <c:pt idx="336">
                  <c:v>-1.4680200001748744</c:v>
                </c:pt>
                <c:pt idx="337">
                  <c:v>-1.2392559998261277</c:v>
                </c:pt>
                <c:pt idx="338">
                  <c:v>-1.8050160004349891</c:v>
                </c:pt>
                <c:pt idx="339">
                  <c:v>-0.74748800034285523</c:v>
                </c:pt>
                <c:pt idx="340">
                  <c:v>-1.7187240002385806</c:v>
                </c:pt>
                <c:pt idx="341">
                  <c:v>-1.2995520002732519</c:v>
                </c:pt>
                <c:pt idx="342">
                  <c:v>-1.7625680004130118</c:v>
                </c:pt>
                <c:pt idx="343">
                  <c:v>-1.4831240005150903</c:v>
                </c:pt>
                <c:pt idx="344">
                  <c:v>-1.6844960002345033</c:v>
                </c:pt>
                <c:pt idx="345">
                  <c:v>-0.78450799992424436</c:v>
                </c:pt>
                <c:pt idx="346">
                  <c:v>-2.2174120007548481</c:v>
                </c:pt>
                <c:pt idx="347">
                  <c:v>-1.4461999999184627</c:v>
                </c:pt>
                <c:pt idx="348">
                  <c:v>-1.3105880003422499</c:v>
                </c:pt>
                <c:pt idx="349">
                  <c:v>-1.7749760008882731</c:v>
                </c:pt>
                <c:pt idx="350">
                  <c:v>-1.6626520009594969</c:v>
                </c:pt>
                <c:pt idx="351">
                  <c:v>-1.5626520005753264</c:v>
                </c:pt>
                <c:pt idx="352">
                  <c:v>-0.43251600072835572</c:v>
                </c:pt>
                <c:pt idx="353">
                  <c:v>-1.4640239998698235</c:v>
                </c:pt>
                <c:pt idx="354">
                  <c:v>-0.40375200042035431</c:v>
                </c:pt>
                <c:pt idx="355">
                  <c:v>-0.33526000042911619</c:v>
                </c:pt>
                <c:pt idx="356">
                  <c:v>-1.2914280006953049</c:v>
                </c:pt>
                <c:pt idx="357">
                  <c:v>-0.49142800053232349</c:v>
                </c:pt>
                <c:pt idx="358">
                  <c:v>-1.2051480000081938</c:v>
                </c:pt>
                <c:pt idx="359">
                  <c:v>-1.9613520009443164</c:v>
                </c:pt>
                <c:pt idx="360">
                  <c:v>-2.2462840002845041</c:v>
                </c:pt>
                <c:pt idx="361">
                  <c:v>-2.9312160004337784</c:v>
                </c:pt>
                <c:pt idx="362">
                  <c:v>-1.3380759999563452</c:v>
                </c:pt>
                <c:pt idx="363">
                  <c:v>-2.3312279998208396</c:v>
                </c:pt>
                <c:pt idx="364">
                  <c:v>-1.0531560008530505</c:v>
                </c:pt>
                <c:pt idx="365">
                  <c:v>-1.531240000622347</c:v>
                </c:pt>
                <c:pt idx="366">
                  <c:v>-1.9120680008199997</c:v>
                </c:pt>
                <c:pt idx="367">
                  <c:v>-2.0750840005348437</c:v>
                </c:pt>
                <c:pt idx="368">
                  <c:v>-1.2750840003718622</c:v>
                </c:pt>
                <c:pt idx="369">
                  <c:v>-1.9408440006372984</c:v>
                </c:pt>
                <c:pt idx="370">
                  <c:v>-2.2394840008928441</c:v>
                </c:pt>
                <c:pt idx="371">
                  <c:v>-2.0669120007369202</c:v>
                </c:pt>
                <c:pt idx="372">
                  <c:v>-2.1080120000988245</c:v>
                </c:pt>
                <c:pt idx="373">
                  <c:v>-2.1107680004206486</c:v>
                </c:pt>
                <c:pt idx="374">
                  <c:v>-2.3231040002428927</c:v>
                </c:pt>
                <c:pt idx="375">
                  <c:v>-2.4957120003819</c:v>
                </c:pt>
                <c:pt idx="376">
                  <c:v>-2.0806439999432769</c:v>
                </c:pt>
                <c:pt idx="377">
                  <c:v>-1.2381840002490208</c:v>
                </c:pt>
                <c:pt idx="378">
                  <c:v>-1.7738080001436174</c:v>
                </c:pt>
                <c:pt idx="379">
                  <c:v>-2.4765520000073593</c:v>
                </c:pt>
                <c:pt idx="380">
                  <c:v>-2.5313480000477284</c:v>
                </c:pt>
                <c:pt idx="381">
                  <c:v>-1.9176519999746233</c:v>
                </c:pt>
                <c:pt idx="382">
                  <c:v>-2.3409520006680395</c:v>
                </c:pt>
                <c:pt idx="383">
                  <c:v>-2.8094920002331492</c:v>
                </c:pt>
                <c:pt idx="384">
                  <c:v>-2.6574400006211363</c:v>
                </c:pt>
                <c:pt idx="385">
                  <c:v>-1.8574400004581548</c:v>
                </c:pt>
                <c:pt idx="386">
                  <c:v>-1.8533360002038535</c:v>
                </c:pt>
                <c:pt idx="387">
                  <c:v>-2.4382680006965529</c:v>
                </c:pt>
                <c:pt idx="388">
                  <c:v>-2.6314200003980659</c:v>
                </c:pt>
                <c:pt idx="389">
                  <c:v>-2.4026560007769149</c:v>
                </c:pt>
                <c:pt idx="390">
                  <c:v>-2.4177360006433446</c:v>
                </c:pt>
                <c:pt idx="391">
                  <c:v>-2.3177360009867698</c:v>
                </c:pt>
                <c:pt idx="392">
                  <c:v>-2.6588360007735901</c:v>
                </c:pt>
                <c:pt idx="393">
                  <c:v>-1.938291999977082</c:v>
                </c:pt>
                <c:pt idx="394">
                  <c:v>-1.9807640004728455</c:v>
                </c:pt>
                <c:pt idx="395">
                  <c:v>-2.8670680003415328</c:v>
                </c:pt>
                <c:pt idx="396">
                  <c:v>-2.8163880000647623</c:v>
                </c:pt>
                <c:pt idx="397">
                  <c:v>-2.5082160005695187</c:v>
                </c:pt>
                <c:pt idx="398">
                  <c:v>-1.9507000004523434</c:v>
                </c:pt>
                <c:pt idx="399">
                  <c:v>-2.6452240002981853</c:v>
                </c:pt>
                <c:pt idx="400">
                  <c:v>-2.6150880003115162</c:v>
                </c:pt>
                <c:pt idx="401">
                  <c:v>-2.0301680000557099</c:v>
                </c:pt>
                <c:pt idx="402">
                  <c:v>-2.2466080001322553</c:v>
                </c:pt>
                <c:pt idx="403">
                  <c:v>-2.0246920001227409</c:v>
                </c:pt>
                <c:pt idx="404">
                  <c:v>-2.4877080002625007</c:v>
                </c:pt>
                <c:pt idx="405">
                  <c:v>-1.8520960002206266</c:v>
                </c:pt>
                <c:pt idx="406">
                  <c:v>-2.9630840006575454</c:v>
                </c:pt>
                <c:pt idx="407">
                  <c:v>-2.8151480008091312</c:v>
                </c:pt>
                <c:pt idx="408">
                  <c:v>-3.5274840003694408</c:v>
                </c:pt>
                <c:pt idx="409">
                  <c:v>-2.3631080002814997</c:v>
                </c:pt>
                <c:pt idx="410">
                  <c:v>-1.7083240003557876</c:v>
                </c:pt>
                <c:pt idx="411">
                  <c:v>-2.3425760002282914</c:v>
                </c:pt>
                <c:pt idx="412">
                  <c:v>-3.0658640003821347</c:v>
                </c:pt>
                <c:pt idx="413">
                  <c:v>-2.1357279998483136</c:v>
                </c:pt>
                <c:pt idx="414">
                  <c:v>-2.8234040000825189</c:v>
                </c:pt>
                <c:pt idx="415">
                  <c:v>-2.3234040003444534</c:v>
                </c:pt>
                <c:pt idx="416">
                  <c:v>-1.7645040010393132</c:v>
                </c:pt>
                <c:pt idx="417">
                  <c:v>-2.3521800008893479</c:v>
                </c:pt>
                <c:pt idx="418">
                  <c:v>-2.4576680007157847</c:v>
                </c:pt>
                <c:pt idx="419">
                  <c:v>-2.7508200000738725</c:v>
                </c:pt>
                <c:pt idx="420">
                  <c:v>-2.7220560004934669</c:v>
                </c:pt>
                <c:pt idx="421">
                  <c:v>-2.3015120008494705</c:v>
                </c:pt>
                <c:pt idx="422">
                  <c:v>-3.0070360000536311</c:v>
                </c:pt>
                <c:pt idx="423">
                  <c:v>-2.8289640009461436</c:v>
                </c:pt>
                <c:pt idx="424">
                  <c:v>-3.1700640007329639</c:v>
                </c:pt>
                <c:pt idx="425">
                  <c:v>-2.4577400006819516</c:v>
                </c:pt>
                <c:pt idx="426">
                  <c:v>-1.9728200000827201</c:v>
                </c:pt>
                <c:pt idx="427">
                  <c:v>-2.4947480007540435</c:v>
                </c:pt>
                <c:pt idx="428">
                  <c:v>-2.3522880001110025</c:v>
                </c:pt>
                <c:pt idx="429">
                  <c:v>-3.4153160006098915</c:v>
                </c:pt>
                <c:pt idx="430">
                  <c:v>-3.4194560001196805</c:v>
                </c:pt>
                <c:pt idx="431">
                  <c:v>-3.8002960005542263</c:v>
                </c:pt>
                <c:pt idx="432">
                  <c:v>-3.2002960004319903</c:v>
                </c:pt>
                <c:pt idx="433">
                  <c:v>-3.0427680008870084</c:v>
                </c:pt>
                <c:pt idx="434">
                  <c:v>-2.9509880005207378</c:v>
                </c:pt>
                <c:pt idx="435">
                  <c:v>-3.7372920007328503</c:v>
                </c:pt>
                <c:pt idx="436">
                  <c:v>-3.3948320007766597</c:v>
                </c:pt>
                <c:pt idx="437">
                  <c:v>-3.3797640011471231</c:v>
                </c:pt>
                <c:pt idx="438">
                  <c:v>-2.5797640009841416</c:v>
                </c:pt>
                <c:pt idx="439">
                  <c:v>-2.8646960003243294</c:v>
                </c:pt>
                <c:pt idx="440">
                  <c:v>-3.5290840001835022</c:v>
                </c:pt>
                <c:pt idx="441">
                  <c:v>-2.7153880007972475</c:v>
                </c:pt>
                <c:pt idx="442">
                  <c:v>-3.3976920007262379</c:v>
                </c:pt>
                <c:pt idx="443">
                  <c:v>-2.287996000086423</c:v>
                </c:pt>
                <c:pt idx="444">
                  <c:v>-3.4660800003621262</c:v>
                </c:pt>
                <c:pt idx="445">
                  <c:v>-2.9510120002669282</c:v>
                </c:pt>
                <c:pt idx="446">
                  <c:v>-3.6592320000636391</c:v>
                </c:pt>
                <c:pt idx="447">
                  <c:v>-3.0373160007002298</c:v>
                </c:pt>
                <c:pt idx="448">
                  <c:v>-4.0389280002273154</c:v>
                </c:pt>
                <c:pt idx="449">
                  <c:v>-3.936480000265874</c:v>
                </c:pt>
                <c:pt idx="450">
                  <c:v>-3.9171720003650989</c:v>
                </c:pt>
                <c:pt idx="451">
                  <c:v>-4.1800999999395572</c:v>
                </c:pt>
                <c:pt idx="452">
                  <c:v>-4.272584000864299</c:v>
                </c:pt>
                <c:pt idx="453">
                  <c:v>-4.2911199903755914</c:v>
                </c:pt>
                <c:pt idx="454">
                  <c:v>-4.1751920005481225</c:v>
                </c:pt>
                <c:pt idx="455">
                  <c:v>-4.2924280001898296</c:v>
                </c:pt>
                <c:pt idx="456">
                  <c:v>-4.7151980004855432</c:v>
                </c:pt>
                <c:pt idx="457">
                  <c:v>-3.6983500001952052</c:v>
                </c:pt>
                <c:pt idx="458">
                  <c:v>-4.2208160004520323</c:v>
                </c:pt>
                <c:pt idx="459">
                  <c:v>-4.7239680010534357</c:v>
                </c:pt>
                <c:pt idx="460">
                  <c:v>-4.0739680007391144</c:v>
                </c:pt>
                <c:pt idx="461">
                  <c:v>-4.3415080006525386</c:v>
                </c:pt>
                <c:pt idx="462">
                  <c:v>-4.2446600004041102</c:v>
                </c:pt>
                <c:pt idx="463">
                  <c:v>-4.2771259999426547</c:v>
                </c:pt>
                <c:pt idx="464">
                  <c:v>-4.7109819999604952</c:v>
                </c:pt>
                <c:pt idx="465">
                  <c:v>-4.333844000211684</c:v>
                </c:pt>
                <c:pt idx="466">
                  <c:v>-4.29036800051108</c:v>
                </c:pt>
                <c:pt idx="467">
                  <c:v>-4.2805360004422255</c:v>
                </c:pt>
                <c:pt idx="468">
                  <c:v>-4.5234800003527198</c:v>
                </c:pt>
                <c:pt idx="469">
                  <c:v>-4.4528000005811919</c:v>
                </c:pt>
                <c:pt idx="470">
                  <c:v>-4.4085600005928427</c:v>
                </c:pt>
                <c:pt idx="471">
                  <c:v>-4.553504000796238</c:v>
                </c:pt>
                <c:pt idx="472">
                  <c:v>-4.5090400002663955</c:v>
                </c:pt>
                <c:pt idx="473">
                  <c:v>-5.0185140004032291</c:v>
                </c:pt>
                <c:pt idx="474">
                  <c:v>-4.7585320004145615</c:v>
                </c:pt>
                <c:pt idx="475">
                  <c:v>-4.8716840006818529</c:v>
                </c:pt>
                <c:pt idx="476">
                  <c:v>-5.0070680001226719</c:v>
                </c:pt>
                <c:pt idx="477">
                  <c:v>-5.261568000423722</c:v>
                </c:pt>
                <c:pt idx="478">
                  <c:v>-5.3178720001596957</c:v>
                </c:pt>
                <c:pt idx="479">
                  <c:v>-5.3303380009310786</c:v>
                </c:pt>
                <c:pt idx="480">
                  <c:v>-5.3165640005317982</c:v>
                </c:pt>
                <c:pt idx="481">
                  <c:v>-5.2765640008146875</c:v>
                </c:pt>
                <c:pt idx="482">
                  <c:v>-5.2765640008146875</c:v>
                </c:pt>
                <c:pt idx="483">
                  <c:v>-5.2929520003090147</c:v>
                </c:pt>
                <c:pt idx="484">
                  <c:v>-5.3980920005415101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FA-456E-89A8-4A127D17B97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Q_fit!$D$21:$D$505</c:f>
              <c:numCache>
                <c:formatCode>General</c:formatCode>
                <c:ptCount val="485"/>
                <c:pt idx="0">
                  <c:v>-0.96719999999999995</c:v>
                </c:pt>
                <c:pt idx="1">
                  <c:v>-0.95830000000000004</c:v>
                </c:pt>
                <c:pt idx="2">
                  <c:v>-0.95779999999999998</c:v>
                </c:pt>
                <c:pt idx="3">
                  <c:v>-0.95750000000000002</c:v>
                </c:pt>
                <c:pt idx="4">
                  <c:v>-0.95650000000000002</c:v>
                </c:pt>
                <c:pt idx="5">
                  <c:v>-0.95640000000000003</c:v>
                </c:pt>
                <c:pt idx="6">
                  <c:v>-0.95240000000000002</c:v>
                </c:pt>
                <c:pt idx="7">
                  <c:v>-0.94969999999999999</c:v>
                </c:pt>
                <c:pt idx="8">
                  <c:v>-0.94940000000000002</c:v>
                </c:pt>
                <c:pt idx="9">
                  <c:v>-0.94889999999999997</c:v>
                </c:pt>
                <c:pt idx="10">
                  <c:v>-0.9486</c:v>
                </c:pt>
                <c:pt idx="11">
                  <c:v>-0.93969999999999998</c:v>
                </c:pt>
                <c:pt idx="12">
                  <c:v>-0.90880000000000005</c:v>
                </c:pt>
                <c:pt idx="13">
                  <c:v>-0.90849999999999997</c:v>
                </c:pt>
                <c:pt idx="14">
                  <c:v>-0.90800000000000003</c:v>
                </c:pt>
                <c:pt idx="15">
                  <c:v>-0.90259999999999996</c:v>
                </c:pt>
                <c:pt idx="16">
                  <c:v>-0.89770000000000005</c:v>
                </c:pt>
                <c:pt idx="17">
                  <c:v>-0.89400000000000002</c:v>
                </c:pt>
                <c:pt idx="18">
                  <c:v>-0.84850000000000003</c:v>
                </c:pt>
                <c:pt idx="19">
                  <c:v>-0.84819999999999995</c:v>
                </c:pt>
                <c:pt idx="20">
                  <c:v>-0.84750000000000003</c:v>
                </c:pt>
                <c:pt idx="21">
                  <c:v>-0.84709999999999996</c:v>
                </c:pt>
                <c:pt idx="22">
                  <c:v>-0.84640000000000004</c:v>
                </c:pt>
                <c:pt idx="23">
                  <c:v>-0.84630000000000005</c:v>
                </c:pt>
                <c:pt idx="24">
                  <c:v>-0.84289999999999998</c:v>
                </c:pt>
                <c:pt idx="25">
                  <c:v>-0.84260000000000002</c:v>
                </c:pt>
                <c:pt idx="26">
                  <c:v>-0.83909999999999996</c:v>
                </c:pt>
                <c:pt idx="27">
                  <c:v>-0.8337</c:v>
                </c:pt>
                <c:pt idx="28">
                  <c:v>-0.83289999999999997</c:v>
                </c:pt>
                <c:pt idx="29">
                  <c:v>-0.82940000000000003</c:v>
                </c:pt>
                <c:pt idx="30">
                  <c:v>-0.79820000000000002</c:v>
                </c:pt>
                <c:pt idx="31">
                  <c:v>-0.79090000000000005</c:v>
                </c:pt>
                <c:pt idx="32">
                  <c:v>-0.78939999999999999</c:v>
                </c:pt>
                <c:pt idx="33">
                  <c:v>-0.7893</c:v>
                </c:pt>
                <c:pt idx="34">
                  <c:v>-0.78580000000000005</c:v>
                </c:pt>
                <c:pt idx="35">
                  <c:v>-0.77710000000000001</c:v>
                </c:pt>
                <c:pt idx="36">
                  <c:v>-0.77329999999999999</c:v>
                </c:pt>
                <c:pt idx="37">
                  <c:v>-0.77229999999999999</c:v>
                </c:pt>
                <c:pt idx="38">
                  <c:v>-0.76990000000000003</c:v>
                </c:pt>
                <c:pt idx="39">
                  <c:v>-0.73760000000000003</c:v>
                </c:pt>
                <c:pt idx="40">
                  <c:v>-0.7349</c:v>
                </c:pt>
                <c:pt idx="41">
                  <c:v>-0.73129999999999995</c:v>
                </c:pt>
                <c:pt idx="42">
                  <c:v>-0.73</c:v>
                </c:pt>
                <c:pt idx="43">
                  <c:v>-0.73</c:v>
                </c:pt>
                <c:pt idx="44">
                  <c:v>-0.72699999999999998</c:v>
                </c:pt>
                <c:pt idx="45">
                  <c:v>-0.72460000000000002</c:v>
                </c:pt>
                <c:pt idx="46">
                  <c:v>-0.72440000000000004</c:v>
                </c:pt>
                <c:pt idx="47">
                  <c:v>-0.7228</c:v>
                </c:pt>
                <c:pt idx="48">
                  <c:v>-0.72119999999999995</c:v>
                </c:pt>
                <c:pt idx="49">
                  <c:v>-0.72109999999999996</c:v>
                </c:pt>
                <c:pt idx="50">
                  <c:v>-0.72040000000000004</c:v>
                </c:pt>
                <c:pt idx="51">
                  <c:v>-0.72009999999999996</c:v>
                </c:pt>
                <c:pt idx="52">
                  <c:v>-0.71930000000000005</c:v>
                </c:pt>
                <c:pt idx="53">
                  <c:v>-0.71870000000000001</c:v>
                </c:pt>
                <c:pt idx="54">
                  <c:v>-0.71870000000000001</c:v>
                </c:pt>
                <c:pt idx="55">
                  <c:v>-0.71389999999999998</c:v>
                </c:pt>
                <c:pt idx="56">
                  <c:v>-0.68689999999999996</c:v>
                </c:pt>
                <c:pt idx="57">
                  <c:v>-0.67910000000000004</c:v>
                </c:pt>
                <c:pt idx="58">
                  <c:v>-0.67320000000000002</c:v>
                </c:pt>
                <c:pt idx="59">
                  <c:v>-0.67210000000000003</c:v>
                </c:pt>
                <c:pt idx="60">
                  <c:v>-0.67210000000000003</c:v>
                </c:pt>
                <c:pt idx="61">
                  <c:v>-0.65969999999999995</c:v>
                </c:pt>
                <c:pt idx="62">
                  <c:v>-0.61509999999999998</c:v>
                </c:pt>
                <c:pt idx="63">
                  <c:v>-0.60799999999999998</c:v>
                </c:pt>
                <c:pt idx="64">
                  <c:v>-0.60799999999999998</c:v>
                </c:pt>
                <c:pt idx="65">
                  <c:v>-0.60640000000000005</c:v>
                </c:pt>
                <c:pt idx="66">
                  <c:v>-0.60640000000000005</c:v>
                </c:pt>
                <c:pt idx="67">
                  <c:v>-0.55930000000000002</c:v>
                </c:pt>
                <c:pt idx="68">
                  <c:v>-0.55700000000000005</c:v>
                </c:pt>
                <c:pt idx="69">
                  <c:v>-0.55469999999999997</c:v>
                </c:pt>
                <c:pt idx="70">
                  <c:v>-0.5504</c:v>
                </c:pt>
                <c:pt idx="71">
                  <c:v>-0.5504</c:v>
                </c:pt>
                <c:pt idx="72">
                  <c:v>-0.54579999999999995</c:v>
                </c:pt>
                <c:pt idx="73">
                  <c:v>-0.54500000000000004</c:v>
                </c:pt>
                <c:pt idx="74">
                  <c:v>-0.54420000000000002</c:v>
                </c:pt>
                <c:pt idx="75">
                  <c:v>-0.5423</c:v>
                </c:pt>
                <c:pt idx="76">
                  <c:v>-0.54149999999999998</c:v>
                </c:pt>
                <c:pt idx="77">
                  <c:v>-0.54069999999999996</c:v>
                </c:pt>
                <c:pt idx="78">
                  <c:v>-0.5272</c:v>
                </c:pt>
                <c:pt idx="79">
                  <c:v>-0.52449999999999997</c:v>
                </c:pt>
                <c:pt idx="80">
                  <c:v>-0.51300000000000001</c:v>
                </c:pt>
                <c:pt idx="81">
                  <c:v>-0.50139999999999996</c:v>
                </c:pt>
                <c:pt idx="82">
                  <c:v>-0.49890000000000001</c:v>
                </c:pt>
                <c:pt idx="83">
                  <c:v>-0.49680000000000002</c:v>
                </c:pt>
                <c:pt idx="84">
                  <c:v>-0.49249999999999999</c:v>
                </c:pt>
                <c:pt idx="85">
                  <c:v>-0.47899999999999998</c:v>
                </c:pt>
                <c:pt idx="86">
                  <c:v>-0.47660000000000002</c:v>
                </c:pt>
                <c:pt idx="87">
                  <c:v>-0.45700000000000002</c:v>
                </c:pt>
                <c:pt idx="88">
                  <c:v>-0.44080000000000003</c:v>
                </c:pt>
                <c:pt idx="89">
                  <c:v>-0.44</c:v>
                </c:pt>
                <c:pt idx="90">
                  <c:v>-0.43380000000000002</c:v>
                </c:pt>
                <c:pt idx="91">
                  <c:v>-0.42920000000000003</c:v>
                </c:pt>
                <c:pt idx="92">
                  <c:v>-0.41949999999999998</c:v>
                </c:pt>
                <c:pt idx="93">
                  <c:v>-0.41760000000000003</c:v>
                </c:pt>
                <c:pt idx="94">
                  <c:v>-0.4133</c:v>
                </c:pt>
                <c:pt idx="95">
                  <c:v>-0.4133</c:v>
                </c:pt>
                <c:pt idx="96">
                  <c:v>-0.41060000000000002</c:v>
                </c:pt>
                <c:pt idx="97">
                  <c:v>-0.41060000000000002</c:v>
                </c:pt>
                <c:pt idx="98">
                  <c:v>-0.40479999999999999</c:v>
                </c:pt>
                <c:pt idx="99">
                  <c:v>-0.39910000000000001</c:v>
                </c:pt>
                <c:pt idx="100">
                  <c:v>-0.38669999999999999</c:v>
                </c:pt>
                <c:pt idx="101">
                  <c:v>-0.38429999999999997</c:v>
                </c:pt>
                <c:pt idx="102">
                  <c:v>-0.38269999999999998</c:v>
                </c:pt>
                <c:pt idx="103">
                  <c:v>-0.38190000000000002</c:v>
                </c:pt>
                <c:pt idx="104">
                  <c:v>-0.3805</c:v>
                </c:pt>
                <c:pt idx="105">
                  <c:v>-0.36599999999999999</c:v>
                </c:pt>
                <c:pt idx="106">
                  <c:v>-0.36459999999999998</c:v>
                </c:pt>
                <c:pt idx="107">
                  <c:v>-0.36430000000000001</c:v>
                </c:pt>
                <c:pt idx="108">
                  <c:v>-0.3589</c:v>
                </c:pt>
                <c:pt idx="109">
                  <c:v>-0.34749999999999998</c:v>
                </c:pt>
                <c:pt idx="110">
                  <c:v>-0.33310000000000001</c:v>
                </c:pt>
                <c:pt idx="111">
                  <c:v>-0.33200000000000002</c:v>
                </c:pt>
                <c:pt idx="112">
                  <c:v>-0.33150000000000002</c:v>
                </c:pt>
                <c:pt idx="113">
                  <c:v>-0.32669999999999999</c:v>
                </c:pt>
                <c:pt idx="114">
                  <c:v>-0.32529999999999998</c:v>
                </c:pt>
                <c:pt idx="115">
                  <c:v>-0.32529999999999998</c:v>
                </c:pt>
                <c:pt idx="116">
                  <c:v>-0.3246</c:v>
                </c:pt>
                <c:pt idx="117">
                  <c:v>-0.32419999999999999</c:v>
                </c:pt>
                <c:pt idx="118">
                  <c:v>-0.32319999999999999</c:v>
                </c:pt>
                <c:pt idx="119">
                  <c:v>-0.3216</c:v>
                </c:pt>
                <c:pt idx="120">
                  <c:v>-0.32050000000000001</c:v>
                </c:pt>
                <c:pt idx="121">
                  <c:v>-0.31969999999999998</c:v>
                </c:pt>
                <c:pt idx="122">
                  <c:v>-0.31919999999999998</c:v>
                </c:pt>
                <c:pt idx="123">
                  <c:v>-0.31559999999999999</c:v>
                </c:pt>
                <c:pt idx="124">
                  <c:v>-0.313</c:v>
                </c:pt>
                <c:pt idx="125">
                  <c:v>-0.31180000000000002</c:v>
                </c:pt>
                <c:pt idx="126">
                  <c:v>-0.31080000000000002</c:v>
                </c:pt>
                <c:pt idx="127">
                  <c:v>-0.3095</c:v>
                </c:pt>
                <c:pt idx="128">
                  <c:v>-0.30220000000000002</c:v>
                </c:pt>
                <c:pt idx="129">
                  <c:v>-0.28739999999999999</c:v>
                </c:pt>
                <c:pt idx="130">
                  <c:v>-0.28549999999999998</c:v>
                </c:pt>
                <c:pt idx="131">
                  <c:v>-0.27389999999999998</c:v>
                </c:pt>
                <c:pt idx="132">
                  <c:v>-0.27089999999999997</c:v>
                </c:pt>
                <c:pt idx="133">
                  <c:v>-0.2707</c:v>
                </c:pt>
                <c:pt idx="134">
                  <c:v>-0.2702</c:v>
                </c:pt>
                <c:pt idx="135">
                  <c:v>-0.26989999999999997</c:v>
                </c:pt>
                <c:pt idx="136">
                  <c:v>-0.26829999999999998</c:v>
                </c:pt>
                <c:pt idx="137">
                  <c:v>-0.26800000000000002</c:v>
                </c:pt>
                <c:pt idx="138">
                  <c:v>-0.26650000000000001</c:v>
                </c:pt>
                <c:pt idx="139">
                  <c:v>-0.26550000000000001</c:v>
                </c:pt>
                <c:pt idx="140">
                  <c:v>-0.26450000000000001</c:v>
                </c:pt>
                <c:pt idx="141">
                  <c:v>-0.26369999999999999</c:v>
                </c:pt>
                <c:pt idx="142">
                  <c:v>-0.25990000000000002</c:v>
                </c:pt>
                <c:pt idx="143">
                  <c:v>-0.25230000000000002</c:v>
                </c:pt>
                <c:pt idx="144">
                  <c:v>-0.24879999999999999</c:v>
                </c:pt>
                <c:pt idx="145">
                  <c:v>-0.245</c:v>
                </c:pt>
                <c:pt idx="146">
                  <c:v>-0.24179999999999999</c:v>
                </c:pt>
                <c:pt idx="147">
                  <c:v>-0.23799999999999999</c:v>
                </c:pt>
                <c:pt idx="148">
                  <c:v>-0.2198</c:v>
                </c:pt>
                <c:pt idx="149">
                  <c:v>-0.21229999999999999</c:v>
                </c:pt>
                <c:pt idx="150">
                  <c:v>-0.2114</c:v>
                </c:pt>
                <c:pt idx="151">
                  <c:v>-0.2112</c:v>
                </c:pt>
                <c:pt idx="152">
                  <c:v>-0.2084</c:v>
                </c:pt>
                <c:pt idx="153">
                  <c:v>-0.2077</c:v>
                </c:pt>
                <c:pt idx="154">
                  <c:v>-0.20660000000000001</c:v>
                </c:pt>
                <c:pt idx="155">
                  <c:v>-0.2006</c:v>
                </c:pt>
                <c:pt idx="156">
                  <c:v>-0.2006</c:v>
                </c:pt>
                <c:pt idx="157">
                  <c:v>-0.20039999999999999</c:v>
                </c:pt>
                <c:pt idx="158">
                  <c:v>-0.19900000000000001</c:v>
                </c:pt>
                <c:pt idx="159">
                  <c:v>-0.19009999999999999</c:v>
                </c:pt>
                <c:pt idx="160">
                  <c:v>-0.18659999999999999</c:v>
                </c:pt>
                <c:pt idx="161">
                  <c:v>-0.17849999999999999</c:v>
                </c:pt>
                <c:pt idx="162">
                  <c:v>-0.1565</c:v>
                </c:pt>
                <c:pt idx="163">
                  <c:v>-0.156</c:v>
                </c:pt>
                <c:pt idx="164">
                  <c:v>-0.15379999999999999</c:v>
                </c:pt>
                <c:pt idx="165">
                  <c:v>-0.14649999999999999</c:v>
                </c:pt>
                <c:pt idx="166">
                  <c:v>-0.14580000000000001</c:v>
                </c:pt>
                <c:pt idx="167">
                  <c:v>-0.1444</c:v>
                </c:pt>
                <c:pt idx="168">
                  <c:v>-0.14299999999999999</c:v>
                </c:pt>
                <c:pt idx="169">
                  <c:v>-0.13919999999999999</c:v>
                </c:pt>
                <c:pt idx="170">
                  <c:v>-0.1384</c:v>
                </c:pt>
                <c:pt idx="171">
                  <c:v>-0.13739999999999999</c:v>
                </c:pt>
                <c:pt idx="172">
                  <c:v>-0.1303</c:v>
                </c:pt>
                <c:pt idx="173">
                  <c:v>-0.12709999999999999</c:v>
                </c:pt>
                <c:pt idx="174">
                  <c:v>-0.126</c:v>
                </c:pt>
                <c:pt idx="175">
                  <c:v>-0.12330000000000001</c:v>
                </c:pt>
                <c:pt idx="176">
                  <c:v>-0.1148</c:v>
                </c:pt>
                <c:pt idx="177">
                  <c:v>-0.1086</c:v>
                </c:pt>
                <c:pt idx="178">
                  <c:v>-0.1018</c:v>
                </c:pt>
                <c:pt idx="179">
                  <c:v>-9.9400000000000002E-2</c:v>
                </c:pt>
                <c:pt idx="180">
                  <c:v>-9.8599999999999993E-2</c:v>
                </c:pt>
                <c:pt idx="181">
                  <c:v>-9.8400000000000001E-2</c:v>
                </c:pt>
                <c:pt idx="182">
                  <c:v>-9.8299999999999998E-2</c:v>
                </c:pt>
                <c:pt idx="183">
                  <c:v>-9.4100000000000003E-2</c:v>
                </c:pt>
                <c:pt idx="184">
                  <c:v>-9.3799999999999994E-2</c:v>
                </c:pt>
                <c:pt idx="185">
                  <c:v>-8.7800000000000003E-2</c:v>
                </c:pt>
                <c:pt idx="186">
                  <c:v>-8.6199999999999999E-2</c:v>
                </c:pt>
                <c:pt idx="187">
                  <c:v>-8.6199999999999999E-2</c:v>
                </c:pt>
                <c:pt idx="188">
                  <c:v>-8.6199999999999999E-2</c:v>
                </c:pt>
                <c:pt idx="189">
                  <c:v>-8.3199999999999996E-2</c:v>
                </c:pt>
                <c:pt idx="190">
                  <c:v>-8.1600000000000006E-2</c:v>
                </c:pt>
                <c:pt idx="191">
                  <c:v>-7.9699999999999993E-2</c:v>
                </c:pt>
                <c:pt idx="192">
                  <c:v>-7.5399999999999995E-2</c:v>
                </c:pt>
                <c:pt idx="193">
                  <c:v>-7.51E-2</c:v>
                </c:pt>
                <c:pt idx="194">
                  <c:v>-7.4300000000000005E-2</c:v>
                </c:pt>
                <c:pt idx="195">
                  <c:v>-7.4300000000000005E-2</c:v>
                </c:pt>
                <c:pt idx="196">
                  <c:v>-7.2499999999999995E-2</c:v>
                </c:pt>
                <c:pt idx="197">
                  <c:v>-7.0800000000000002E-2</c:v>
                </c:pt>
                <c:pt idx="198">
                  <c:v>-4.4499999999999998E-2</c:v>
                </c:pt>
                <c:pt idx="199">
                  <c:v>-3.9399999999999998E-2</c:v>
                </c:pt>
                <c:pt idx="200">
                  <c:v>-3.9100000000000003E-2</c:v>
                </c:pt>
                <c:pt idx="201">
                  <c:v>-3.6400000000000002E-2</c:v>
                </c:pt>
                <c:pt idx="202">
                  <c:v>-3.4500000000000003E-2</c:v>
                </c:pt>
                <c:pt idx="203">
                  <c:v>-3.4500000000000003E-2</c:v>
                </c:pt>
                <c:pt idx="204">
                  <c:v>-3.4500000000000003E-2</c:v>
                </c:pt>
                <c:pt idx="205">
                  <c:v>-3.3399999999999999E-2</c:v>
                </c:pt>
                <c:pt idx="206">
                  <c:v>-3.27E-2</c:v>
                </c:pt>
                <c:pt idx="207">
                  <c:v>-2.92E-2</c:v>
                </c:pt>
                <c:pt idx="208">
                  <c:v>-2.8299999999999999E-2</c:v>
                </c:pt>
                <c:pt idx="209">
                  <c:v>-2.8000000000000001E-2</c:v>
                </c:pt>
                <c:pt idx="210">
                  <c:v>-2.6200000000000001E-2</c:v>
                </c:pt>
                <c:pt idx="211">
                  <c:v>-2.4799999999999999E-2</c:v>
                </c:pt>
                <c:pt idx="212">
                  <c:v>-2.46E-2</c:v>
                </c:pt>
                <c:pt idx="213">
                  <c:v>-2.1000000000000001E-2</c:v>
                </c:pt>
                <c:pt idx="214">
                  <c:v>-1.9400000000000001E-2</c:v>
                </c:pt>
                <c:pt idx="215">
                  <c:v>-1.4800000000000001E-2</c:v>
                </c:pt>
                <c:pt idx="216">
                  <c:v>-1.4E-2</c:v>
                </c:pt>
                <c:pt idx="217">
                  <c:v>-1.37E-2</c:v>
                </c:pt>
                <c:pt idx="218">
                  <c:v>-1.1299999999999999E-2</c:v>
                </c:pt>
                <c:pt idx="219">
                  <c:v>-1.1299999999999999E-2</c:v>
                </c:pt>
                <c:pt idx="220">
                  <c:v>-1.0500000000000001E-2</c:v>
                </c:pt>
                <c:pt idx="221">
                  <c:v>0</c:v>
                </c:pt>
                <c:pt idx="222">
                  <c:v>1.7899999999999999E-2</c:v>
                </c:pt>
                <c:pt idx="223">
                  <c:v>2.2200000000000001E-2</c:v>
                </c:pt>
                <c:pt idx="224">
                  <c:v>2.69E-2</c:v>
                </c:pt>
                <c:pt idx="225">
                  <c:v>3.04E-2</c:v>
                </c:pt>
                <c:pt idx="226">
                  <c:v>3.2300000000000002E-2</c:v>
                </c:pt>
                <c:pt idx="227">
                  <c:v>3.3099999999999997E-2</c:v>
                </c:pt>
                <c:pt idx="228">
                  <c:v>3.3099999999999997E-2</c:v>
                </c:pt>
                <c:pt idx="229">
                  <c:v>3.3099999999999997E-2</c:v>
                </c:pt>
                <c:pt idx="230">
                  <c:v>3.4200000000000001E-2</c:v>
                </c:pt>
                <c:pt idx="231">
                  <c:v>3.5799999999999998E-2</c:v>
                </c:pt>
                <c:pt idx="232">
                  <c:v>3.6799999999999999E-2</c:v>
                </c:pt>
                <c:pt idx="233">
                  <c:v>8.7400000000000005E-2</c:v>
                </c:pt>
                <c:pt idx="234">
                  <c:v>9.1800000000000007E-2</c:v>
                </c:pt>
                <c:pt idx="235">
                  <c:v>9.1800000000000007E-2</c:v>
                </c:pt>
                <c:pt idx="236">
                  <c:v>9.1999999999999998E-2</c:v>
                </c:pt>
                <c:pt idx="237">
                  <c:v>9.64E-2</c:v>
                </c:pt>
                <c:pt idx="238">
                  <c:v>9.64E-2</c:v>
                </c:pt>
                <c:pt idx="239">
                  <c:v>9.7199999999999995E-2</c:v>
                </c:pt>
                <c:pt idx="240">
                  <c:v>9.8799999999999999E-2</c:v>
                </c:pt>
                <c:pt idx="241">
                  <c:v>9.9000000000000005E-2</c:v>
                </c:pt>
                <c:pt idx="242">
                  <c:v>0.10100000000000001</c:v>
                </c:pt>
                <c:pt idx="243">
                  <c:v>0.1227</c:v>
                </c:pt>
                <c:pt idx="244">
                  <c:v>0.1391</c:v>
                </c:pt>
                <c:pt idx="245">
                  <c:v>0.1429</c:v>
                </c:pt>
                <c:pt idx="246">
                  <c:v>0.14369999999999999</c:v>
                </c:pt>
                <c:pt idx="247">
                  <c:v>0.14449999999999999</c:v>
                </c:pt>
                <c:pt idx="248">
                  <c:v>0.14910000000000001</c:v>
                </c:pt>
                <c:pt idx="249">
                  <c:v>0.1497</c:v>
                </c:pt>
                <c:pt idx="250">
                  <c:v>0.1497</c:v>
                </c:pt>
                <c:pt idx="251">
                  <c:v>0.1497</c:v>
                </c:pt>
                <c:pt idx="252">
                  <c:v>0.1497</c:v>
                </c:pt>
                <c:pt idx="253">
                  <c:v>0.1497</c:v>
                </c:pt>
                <c:pt idx="254">
                  <c:v>0.1497</c:v>
                </c:pt>
                <c:pt idx="255">
                  <c:v>0.1497</c:v>
                </c:pt>
                <c:pt idx="256">
                  <c:v>0.15670000000000001</c:v>
                </c:pt>
                <c:pt idx="257">
                  <c:v>0.15770000000000001</c:v>
                </c:pt>
                <c:pt idx="258">
                  <c:v>0.15970000000000001</c:v>
                </c:pt>
                <c:pt idx="259">
                  <c:v>0.1623</c:v>
                </c:pt>
                <c:pt idx="260">
                  <c:v>0.16309999999999999</c:v>
                </c:pt>
                <c:pt idx="261">
                  <c:v>0.16339999999999999</c:v>
                </c:pt>
                <c:pt idx="262">
                  <c:v>0.1895</c:v>
                </c:pt>
                <c:pt idx="263">
                  <c:v>0.19620000000000001</c:v>
                </c:pt>
                <c:pt idx="264">
                  <c:v>0.20030000000000001</c:v>
                </c:pt>
                <c:pt idx="265">
                  <c:v>0.20030000000000001</c:v>
                </c:pt>
                <c:pt idx="266">
                  <c:v>0.20100000000000001</c:v>
                </c:pt>
                <c:pt idx="267">
                  <c:v>0.20760000000000001</c:v>
                </c:pt>
                <c:pt idx="268">
                  <c:v>0.21</c:v>
                </c:pt>
                <c:pt idx="269">
                  <c:v>0.21299999999999999</c:v>
                </c:pt>
                <c:pt idx="270">
                  <c:v>0.21560000000000001</c:v>
                </c:pt>
                <c:pt idx="271">
                  <c:v>0.2165</c:v>
                </c:pt>
                <c:pt idx="272">
                  <c:v>0.25380000000000003</c:v>
                </c:pt>
                <c:pt idx="273">
                  <c:v>0.26779999999999998</c:v>
                </c:pt>
                <c:pt idx="274">
                  <c:v>0.27079999999999999</c:v>
                </c:pt>
                <c:pt idx="275">
                  <c:v>0.27139999999999997</c:v>
                </c:pt>
                <c:pt idx="276">
                  <c:v>0.2727</c:v>
                </c:pt>
                <c:pt idx="277">
                  <c:v>0.2727</c:v>
                </c:pt>
                <c:pt idx="278">
                  <c:v>0.27429999999999999</c:v>
                </c:pt>
                <c:pt idx="279">
                  <c:v>0.27489999999999998</c:v>
                </c:pt>
                <c:pt idx="280">
                  <c:v>0.27589999999999998</c:v>
                </c:pt>
                <c:pt idx="281">
                  <c:v>0.27760000000000001</c:v>
                </c:pt>
                <c:pt idx="282">
                  <c:v>0.28029999999999999</c:v>
                </c:pt>
                <c:pt idx="283">
                  <c:v>0.28060000000000002</c:v>
                </c:pt>
                <c:pt idx="284">
                  <c:v>0.28160000000000002</c:v>
                </c:pt>
                <c:pt idx="285">
                  <c:v>0.31419999999999998</c:v>
                </c:pt>
                <c:pt idx="286">
                  <c:v>0.31490000000000001</c:v>
                </c:pt>
                <c:pt idx="287">
                  <c:v>0.31659999999999999</c:v>
                </c:pt>
                <c:pt idx="288">
                  <c:v>0.31709999999999999</c:v>
                </c:pt>
                <c:pt idx="289">
                  <c:v>0.32150000000000001</c:v>
                </c:pt>
                <c:pt idx="290">
                  <c:v>0.32200000000000001</c:v>
                </c:pt>
                <c:pt idx="291">
                  <c:v>0.32219999999999999</c:v>
                </c:pt>
                <c:pt idx="292">
                  <c:v>0.32250000000000001</c:v>
                </c:pt>
                <c:pt idx="293">
                  <c:v>0.32279999999999998</c:v>
                </c:pt>
                <c:pt idx="294">
                  <c:v>0.32390000000000002</c:v>
                </c:pt>
                <c:pt idx="295">
                  <c:v>0.32850000000000001</c:v>
                </c:pt>
                <c:pt idx="296">
                  <c:v>0.33119999999999999</c:v>
                </c:pt>
                <c:pt idx="297">
                  <c:v>0.33139999999999997</c:v>
                </c:pt>
                <c:pt idx="298">
                  <c:v>0.33189999999999997</c:v>
                </c:pt>
                <c:pt idx="299">
                  <c:v>0.33200000000000002</c:v>
                </c:pt>
                <c:pt idx="300">
                  <c:v>0.33489999999999998</c:v>
                </c:pt>
                <c:pt idx="301">
                  <c:v>0.33550000000000002</c:v>
                </c:pt>
                <c:pt idx="302">
                  <c:v>0.33660000000000001</c:v>
                </c:pt>
                <c:pt idx="303">
                  <c:v>0.34029999999999999</c:v>
                </c:pt>
                <c:pt idx="304">
                  <c:v>0.36749999999999999</c:v>
                </c:pt>
                <c:pt idx="305">
                  <c:v>0.37480000000000002</c:v>
                </c:pt>
                <c:pt idx="306">
                  <c:v>0.37559999999999999</c:v>
                </c:pt>
                <c:pt idx="307">
                  <c:v>0.37640000000000001</c:v>
                </c:pt>
                <c:pt idx="308">
                  <c:v>0.37830000000000003</c:v>
                </c:pt>
                <c:pt idx="309">
                  <c:v>0.37909999999999999</c:v>
                </c:pt>
                <c:pt idx="310">
                  <c:v>0.38419999999999999</c:v>
                </c:pt>
                <c:pt idx="311">
                  <c:v>0.38800000000000001</c:v>
                </c:pt>
                <c:pt idx="312">
                  <c:v>0.38979999999999998</c:v>
                </c:pt>
                <c:pt idx="313">
                  <c:v>0.40150000000000002</c:v>
                </c:pt>
                <c:pt idx="314">
                  <c:v>0.41810000000000003</c:v>
                </c:pt>
                <c:pt idx="315">
                  <c:v>0.42209999999999998</c:v>
                </c:pt>
                <c:pt idx="316">
                  <c:v>0.42349999999999999</c:v>
                </c:pt>
                <c:pt idx="317">
                  <c:v>0.42809999999999998</c:v>
                </c:pt>
                <c:pt idx="318">
                  <c:v>0.43319999999999997</c:v>
                </c:pt>
                <c:pt idx="319">
                  <c:v>0.43990000000000001</c:v>
                </c:pt>
                <c:pt idx="320">
                  <c:v>0.44779999999999998</c:v>
                </c:pt>
                <c:pt idx="321">
                  <c:v>0.45479999999999998</c:v>
                </c:pt>
                <c:pt idx="322">
                  <c:v>0.45500000000000002</c:v>
                </c:pt>
                <c:pt idx="323">
                  <c:v>0.4798</c:v>
                </c:pt>
                <c:pt idx="324">
                  <c:v>0.48649999999999999</c:v>
                </c:pt>
                <c:pt idx="325">
                  <c:v>0.49220000000000003</c:v>
                </c:pt>
                <c:pt idx="326">
                  <c:v>0.4965</c:v>
                </c:pt>
                <c:pt idx="327">
                  <c:v>0.49759999999999999</c:v>
                </c:pt>
                <c:pt idx="328">
                  <c:v>0.49859999999999999</c:v>
                </c:pt>
                <c:pt idx="329">
                  <c:v>0.5</c:v>
                </c:pt>
                <c:pt idx="330">
                  <c:v>0.50560000000000005</c:v>
                </c:pt>
                <c:pt idx="331">
                  <c:v>0.50590000000000002</c:v>
                </c:pt>
                <c:pt idx="332">
                  <c:v>0.51449999999999996</c:v>
                </c:pt>
                <c:pt idx="333">
                  <c:v>0.52929999999999999</c:v>
                </c:pt>
                <c:pt idx="334">
                  <c:v>0.5393</c:v>
                </c:pt>
                <c:pt idx="335">
                  <c:v>0.54200000000000004</c:v>
                </c:pt>
                <c:pt idx="336">
                  <c:v>0.54549999999999998</c:v>
                </c:pt>
                <c:pt idx="337">
                  <c:v>0.5474</c:v>
                </c:pt>
                <c:pt idx="338">
                  <c:v>0.5514</c:v>
                </c:pt>
                <c:pt idx="339">
                  <c:v>0.55520000000000003</c:v>
                </c:pt>
                <c:pt idx="340">
                  <c:v>0.55710000000000004</c:v>
                </c:pt>
                <c:pt idx="341">
                  <c:v>0.56079999999999997</c:v>
                </c:pt>
                <c:pt idx="342">
                  <c:v>0.56220000000000003</c:v>
                </c:pt>
                <c:pt idx="343">
                  <c:v>0.56710000000000005</c:v>
                </c:pt>
                <c:pt idx="344">
                  <c:v>0.56840000000000002</c:v>
                </c:pt>
                <c:pt idx="345">
                  <c:v>0.57569999999999999</c:v>
                </c:pt>
                <c:pt idx="346">
                  <c:v>0.59230000000000005</c:v>
                </c:pt>
                <c:pt idx="347">
                  <c:v>0.60499999999999998</c:v>
                </c:pt>
                <c:pt idx="348">
                  <c:v>0.60770000000000002</c:v>
                </c:pt>
                <c:pt idx="349">
                  <c:v>0.61040000000000005</c:v>
                </c:pt>
                <c:pt idx="350">
                  <c:v>0.61329999999999996</c:v>
                </c:pt>
                <c:pt idx="351">
                  <c:v>0.61329999999999996</c:v>
                </c:pt>
                <c:pt idx="352">
                  <c:v>0.6139</c:v>
                </c:pt>
                <c:pt idx="353">
                  <c:v>0.61460000000000004</c:v>
                </c:pt>
                <c:pt idx="354">
                  <c:v>0.61580000000000001</c:v>
                </c:pt>
                <c:pt idx="355">
                  <c:v>0.61650000000000005</c:v>
                </c:pt>
                <c:pt idx="356">
                  <c:v>0.61870000000000003</c:v>
                </c:pt>
                <c:pt idx="357">
                  <c:v>0.61870000000000003</c:v>
                </c:pt>
                <c:pt idx="358">
                  <c:v>0.63170000000000004</c:v>
                </c:pt>
                <c:pt idx="359">
                  <c:v>0.65580000000000005</c:v>
                </c:pt>
                <c:pt idx="360">
                  <c:v>0.65610000000000002</c:v>
                </c:pt>
                <c:pt idx="361">
                  <c:v>0.65639999999999998</c:v>
                </c:pt>
                <c:pt idx="362">
                  <c:v>0.66290000000000004</c:v>
                </c:pt>
                <c:pt idx="363">
                  <c:v>0.66369999999999996</c:v>
                </c:pt>
                <c:pt idx="364">
                  <c:v>0.66990000000000005</c:v>
                </c:pt>
                <c:pt idx="365">
                  <c:v>0.67100000000000004</c:v>
                </c:pt>
                <c:pt idx="366">
                  <c:v>0.67469999999999997</c:v>
                </c:pt>
                <c:pt idx="367">
                  <c:v>0.67610000000000003</c:v>
                </c:pt>
                <c:pt idx="368">
                  <c:v>0.67610000000000003</c:v>
                </c:pt>
                <c:pt idx="369">
                  <c:v>0.68010000000000004</c:v>
                </c:pt>
                <c:pt idx="370">
                  <c:v>0.68610000000000004</c:v>
                </c:pt>
                <c:pt idx="371">
                  <c:v>0.70479999999999998</c:v>
                </c:pt>
                <c:pt idx="372">
                  <c:v>0.70730000000000004</c:v>
                </c:pt>
                <c:pt idx="373">
                  <c:v>0.71719999999999995</c:v>
                </c:pt>
                <c:pt idx="374">
                  <c:v>0.72160000000000002</c:v>
                </c:pt>
                <c:pt idx="375">
                  <c:v>0.7248</c:v>
                </c:pt>
                <c:pt idx="376">
                  <c:v>0.72509999999999997</c:v>
                </c:pt>
                <c:pt idx="377">
                  <c:v>0.72860000000000003</c:v>
                </c:pt>
                <c:pt idx="378">
                  <c:v>0.73319999999999996</c:v>
                </c:pt>
                <c:pt idx="379">
                  <c:v>0.73580000000000001</c:v>
                </c:pt>
                <c:pt idx="380">
                  <c:v>0.73670000000000002</c:v>
                </c:pt>
                <c:pt idx="381">
                  <c:v>0.73829999999999996</c:v>
                </c:pt>
                <c:pt idx="382">
                  <c:v>0.74580000000000002</c:v>
                </c:pt>
                <c:pt idx="383">
                  <c:v>0.77429999999999999</c:v>
                </c:pt>
                <c:pt idx="384">
                  <c:v>0.77600000000000002</c:v>
                </c:pt>
                <c:pt idx="385">
                  <c:v>0.77600000000000002</c:v>
                </c:pt>
                <c:pt idx="386">
                  <c:v>0.77939999999999998</c:v>
                </c:pt>
                <c:pt idx="387">
                  <c:v>0.77969999999999995</c:v>
                </c:pt>
                <c:pt idx="388">
                  <c:v>0.78049999999999997</c:v>
                </c:pt>
                <c:pt idx="389">
                  <c:v>0.78239999999999998</c:v>
                </c:pt>
                <c:pt idx="390">
                  <c:v>0.78939999999999999</c:v>
                </c:pt>
                <c:pt idx="391">
                  <c:v>0.78939999999999999</c:v>
                </c:pt>
                <c:pt idx="392">
                  <c:v>0.79190000000000005</c:v>
                </c:pt>
                <c:pt idx="393">
                  <c:v>0.79430000000000001</c:v>
                </c:pt>
                <c:pt idx="394">
                  <c:v>0.79810000000000003</c:v>
                </c:pt>
                <c:pt idx="395">
                  <c:v>0.79969999999999997</c:v>
                </c:pt>
                <c:pt idx="396">
                  <c:v>0.80269999999999997</c:v>
                </c:pt>
                <c:pt idx="397">
                  <c:v>0.83140000000000003</c:v>
                </c:pt>
                <c:pt idx="398">
                  <c:v>0.84250000000000003</c:v>
                </c:pt>
                <c:pt idx="399">
                  <c:v>0.84460000000000002</c:v>
                </c:pt>
                <c:pt idx="400">
                  <c:v>0.84519999999999995</c:v>
                </c:pt>
                <c:pt idx="401">
                  <c:v>0.85219999999999996</c:v>
                </c:pt>
                <c:pt idx="402">
                  <c:v>0.85319999999999996</c:v>
                </c:pt>
                <c:pt idx="403">
                  <c:v>0.85429999999999995</c:v>
                </c:pt>
                <c:pt idx="404">
                  <c:v>0.85570000000000002</c:v>
                </c:pt>
                <c:pt idx="405">
                  <c:v>0.85840000000000005</c:v>
                </c:pt>
                <c:pt idx="406">
                  <c:v>0.87609999999999999</c:v>
                </c:pt>
                <c:pt idx="407">
                  <c:v>0.88170000000000004</c:v>
                </c:pt>
                <c:pt idx="408">
                  <c:v>0.8861</c:v>
                </c:pt>
                <c:pt idx="409">
                  <c:v>0.89070000000000005</c:v>
                </c:pt>
                <c:pt idx="410">
                  <c:v>0.89710000000000001</c:v>
                </c:pt>
                <c:pt idx="411">
                  <c:v>0.90039999999999998</c:v>
                </c:pt>
                <c:pt idx="412">
                  <c:v>0.90059999999999996</c:v>
                </c:pt>
                <c:pt idx="413">
                  <c:v>0.9012</c:v>
                </c:pt>
                <c:pt idx="414">
                  <c:v>0.90410000000000001</c:v>
                </c:pt>
                <c:pt idx="415">
                  <c:v>0.90410000000000001</c:v>
                </c:pt>
                <c:pt idx="416">
                  <c:v>0.90659999999999996</c:v>
                </c:pt>
                <c:pt idx="417">
                  <c:v>0.90949999999999998</c:v>
                </c:pt>
                <c:pt idx="418">
                  <c:v>0.91469999999999996</c:v>
                </c:pt>
                <c:pt idx="419">
                  <c:v>0.91549999999999998</c:v>
                </c:pt>
                <c:pt idx="420">
                  <c:v>0.91739999999999999</c:v>
                </c:pt>
                <c:pt idx="421">
                  <c:v>0.91979999999999995</c:v>
                </c:pt>
                <c:pt idx="422">
                  <c:v>0.94689999999999996</c:v>
                </c:pt>
                <c:pt idx="423">
                  <c:v>0.95309999999999995</c:v>
                </c:pt>
                <c:pt idx="424">
                  <c:v>0.9556</c:v>
                </c:pt>
                <c:pt idx="425">
                  <c:v>0.95850000000000002</c:v>
                </c:pt>
                <c:pt idx="426">
                  <c:v>0.96550000000000002</c:v>
                </c:pt>
                <c:pt idx="427">
                  <c:v>0.97170000000000001</c:v>
                </c:pt>
                <c:pt idx="428">
                  <c:v>0.97519999999999996</c:v>
                </c:pt>
                <c:pt idx="429">
                  <c:v>0.9839</c:v>
                </c:pt>
                <c:pt idx="430">
                  <c:v>1.0024</c:v>
                </c:pt>
                <c:pt idx="431">
                  <c:v>1.0134000000000001</c:v>
                </c:pt>
                <c:pt idx="432">
                  <c:v>1.0134000000000001</c:v>
                </c:pt>
                <c:pt idx="433">
                  <c:v>1.0172000000000001</c:v>
                </c:pt>
                <c:pt idx="434">
                  <c:v>1.0177</c:v>
                </c:pt>
                <c:pt idx="435">
                  <c:v>1.0193000000000001</c:v>
                </c:pt>
                <c:pt idx="436">
                  <c:v>1.0227999999999999</c:v>
                </c:pt>
                <c:pt idx="437">
                  <c:v>1.0230999999999999</c:v>
                </c:pt>
                <c:pt idx="438">
                  <c:v>1.0230999999999999</c:v>
                </c:pt>
                <c:pt idx="439">
                  <c:v>1.0234000000000001</c:v>
                </c:pt>
                <c:pt idx="440">
                  <c:v>1.0261</c:v>
                </c:pt>
                <c:pt idx="441">
                  <c:v>1.0277000000000001</c:v>
                </c:pt>
                <c:pt idx="442">
                  <c:v>1.0293000000000001</c:v>
                </c:pt>
                <c:pt idx="443">
                  <c:v>1.0308999999999999</c:v>
                </c:pt>
                <c:pt idx="444">
                  <c:v>1.032</c:v>
                </c:pt>
                <c:pt idx="445">
                  <c:v>1.0323</c:v>
                </c:pt>
                <c:pt idx="446">
                  <c:v>1.0327999999999999</c:v>
                </c:pt>
                <c:pt idx="447">
                  <c:v>1.0339</c:v>
                </c:pt>
                <c:pt idx="448">
                  <c:v>1.1812</c:v>
                </c:pt>
                <c:pt idx="449">
                  <c:v>1.1919999999999999</c:v>
                </c:pt>
                <c:pt idx="450">
                  <c:v>1.1962999999999999</c:v>
                </c:pt>
                <c:pt idx="451">
                  <c:v>1.2275</c:v>
                </c:pt>
                <c:pt idx="452">
                  <c:v>1.2385999999999999</c:v>
                </c:pt>
                <c:pt idx="453">
                  <c:v>1.2401</c:v>
                </c:pt>
                <c:pt idx="454">
                  <c:v>1.2418</c:v>
                </c:pt>
                <c:pt idx="455">
                  <c:v>1.2437</c:v>
                </c:pt>
                <c:pt idx="456">
                  <c:v>1.2454499999999999</c:v>
                </c:pt>
                <c:pt idx="457">
                  <c:v>1.2462500000000001</c:v>
                </c:pt>
                <c:pt idx="458">
                  <c:v>1.2464</c:v>
                </c:pt>
                <c:pt idx="459">
                  <c:v>1.2472000000000001</c:v>
                </c:pt>
                <c:pt idx="460">
                  <c:v>1.2472000000000001</c:v>
                </c:pt>
                <c:pt idx="461">
                  <c:v>1.2506999999999999</c:v>
                </c:pt>
                <c:pt idx="462">
                  <c:v>1.2515000000000001</c:v>
                </c:pt>
                <c:pt idx="463">
                  <c:v>1.2516499999999999</c:v>
                </c:pt>
                <c:pt idx="464">
                  <c:v>1.2640499999999999</c:v>
                </c:pt>
                <c:pt idx="465">
                  <c:v>1.3050999999999999</c:v>
                </c:pt>
                <c:pt idx="466">
                  <c:v>1.3071999999999999</c:v>
                </c:pt>
                <c:pt idx="467">
                  <c:v>1.3093999999999999</c:v>
                </c:pt>
                <c:pt idx="468">
                  <c:v>1.367</c:v>
                </c:pt>
                <c:pt idx="469">
                  <c:v>1.37</c:v>
                </c:pt>
                <c:pt idx="470">
                  <c:v>1.3740000000000001</c:v>
                </c:pt>
                <c:pt idx="471">
                  <c:v>1.3815999999999999</c:v>
                </c:pt>
                <c:pt idx="472">
                  <c:v>1.4159999999999999</c:v>
                </c:pt>
                <c:pt idx="473">
                  <c:v>1.4293499999999999</c:v>
                </c:pt>
                <c:pt idx="474">
                  <c:v>1.4402999999999999</c:v>
                </c:pt>
                <c:pt idx="475">
                  <c:v>1.4661</c:v>
                </c:pt>
                <c:pt idx="476">
                  <c:v>1.4746999999999999</c:v>
                </c:pt>
                <c:pt idx="477">
                  <c:v>1.5371999999999999</c:v>
                </c:pt>
                <c:pt idx="478">
                  <c:v>1.5387999999999999</c:v>
                </c:pt>
                <c:pt idx="479">
                  <c:v>1.53895</c:v>
                </c:pt>
                <c:pt idx="480">
                  <c:v>1.5430999999999999</c:v>
                </c:pt>
                <c:pt idx="481">
                  <c:v>1.5430999999999999</c:v>
                </c:pt>
                <c:pt idx="482">
                  <c:v>1.5430999999999999</c:v>
                </c:pt>
                <c:pt idx="483">
                  <c:v>1.5458000000000001</c:v>
                </c:pt>
                <c:pt idx="484">
                  <c:v>1.5892999999999999</c:v>
                </c:pt>
              </c:numCache>
            </c:numRef>
          </c:xVal>
          <c:yVal>
            <c:numRef>
              <c:f>Q_fit!$K$21:$K$505</c:f>
              <c:numCache>
                <c:formatCode>General</c:formatCode>
                <c:ptCount val="485"/>
                <c:pt idx="0">
                  <c:v>-0.14377417851097052</c:v>
                </c:pt>
                <c:pt idx="1">
                  <c:v>-0.13425215918357769</c:v>
                </c:pt>
                <c:pt idx="2">
                  <c:v>-0.13372322779918733</c:v>
                </c:pt>
                <c:pt idx="3">
                  <c:v>-0.13340617604199889</c:v>
                </c:pt>
                <c:pt idx="4">
                  <c:v>-0.13235100016586787</c:v>
                </c:pt>
                <c:pt idx="5">
                  <c:v>-0.13224562332025047</c:v>
                </c:pt>
                <c:pt idx="6">
                  <c:v>-0.12805153284767945</c:v>
                </c:pt>
                <c:pt idx="7">
                  <c:v>-0.12524366743965687</c:v>
                </c:pt>
                <c:pt idx="8">
                  <c:v>-0.12493283391974219</c:v>
                </c:pt>
                <c:pt idx="9">
                  <c:v>-0.12441528984229344</c:v>
                </c:pt>
                <c:pt idx="10">
                  <c:v>-0.12410507046926988</c:v>
                </c:pt>
                <c:pt idx="11">
                  <c:v>-0.11500665896009887</c:v>
                </c:pt>
                <c:pt idx="12">
                  <c:v>-8.4991313138676805E-2</c:v>
                </c:pt>
                <c:pt idx="13">
                  <c:v>-8.4711877878575592E-2</c:v>
                </c:pt>
                <c:pt idx="14">
                  <c:v>-8.4246664234150392E-2</c:v>
                </c:pt>
                <c:pt idx="15">
                  <c:v>-7.926312087425913E-2</c:v>
                </c:pt>
                <c:pt idx="16">
                  <c:v>-7.4805591701024632E-2</c:v>
                </c:pt>
                <c:pt idx="17">
                  <c:v>-7.1480415146314646E-2</c:v>
                </c:pt>
                <c:pt idx="18">
                  <c:v>-3.3453958050987609E-2</c:v>
                </c:pt>
                <c:pt idx="19">
                  <c:v>-3.3220814112812747E-2</c:v>
                </c:pt>
                <c:pt idx="20">
                  <c:v>-3.2677707221287711E-2</c:v>
                </c:pt>
                <c:pt idx="21">
                  <c:v>-3.2367923394113873E-2</c:v>
                </c:pt>
                <c:pt idx="22">
                  <c:v>-3.1826786890531644E-2</c:v>
                </c:pt>
                <c:pt idx="23">
                  <c:v>-3.1749584033549327E-2</c:v>
                </c:pt>
                <c:pt idx="24">
                  <c:v>-2.9139912621163E-2</c:v>
                </c:pt>
                <c:pt idx="25">
                  <c:v>-2.8911067711226757E-2</c:v>
                </c:pt>
                <c:pt idx="26">
                  <c:v>-2.6258227415413504E-2</c:v>
                </c:pt>
                <c:pt idx="27">
                  <c:v>-2.2226765273642646E-2</c:v>
                </c:pt>
                <c:pt idx="28">
                  <c:v>-2.1635857807552616E-2</c:v>
                </c:pt>
                <c:pt idx="29">
                  <c:v>-1.9069893707393759E-2</c:v>
                </c:pt>
                <c:pt idx="30">
                  <c:v>2.4186351008651519E-3</c:v>
                </c:pt>
                <c:pt idx="31">
                  <c:v>7.0868040545407629E-3</c:v>
                </c:pt>
                <c:pt idx="32">
                  <c:v>8.0291278137325506E-3</c:v>
                </c:pt>
                <c:pt idx="33">
                  <c:v>8.0917446820485406E-3</c:v>
                </c:pt>
                <c:pt idx="34">
                  <c:v>1.0267213717203627E-2</c:v>
                </c:pt>
                <c:pt idx="35">
                  <c:v>1.5539004944696511E-2</c:v>
                </c:pt>
                <c:pt idx="36">
                  <c:v>1.7780851447605661E-2</c:v>
                </c:pt>
                <c:pt idx="37">
                  <c:v>1.8364669584722049E-2</c:v>
                </c:pt>
                <c:pt idx="38">
                  <c:v>1.9755392616650713E-2</c:v>
                </c:pt>
                <c:pt idx="39">
                  <c:v>3.7038160968955847E-2</c:v>
                </c:pt>
                <c:pt idx="40">
                  <c:v>3.8361940414335161E-2</c:v>
                </c:pt>
                <c:pt idx="41">
                  <c:v>4.0097961234230373E-2</c:v>
                </c:pt>
                <c:pt idx="42">
                  <c:v>4.0716707400379359E-2</c:v>
                </c:pt>
                <c:pt idx="43">
                  <c:v>4.0716707400379359E-2</c:v>
                </c:pt>
                <c:pt idx="44">
                  <c:v>4.2128077970713274E-2</c:v>
                </c:pt>
                <c:pt idx="45">
                  <c:v>4.3240592460917271E-2</c:v>
                </c:pt>
                <c:pt idx="46">
                  <c:v>4.3332636675968761E-2</c:v>
                </c:pt>
                <c:pt idx="47">
                  <c:v>4.4065305515033515E-2</c:v>
                </c:pt>
                <c:pt idx="48">
                  <c:v>4.4791423453925394E-2</c:v>
                </c:pt>
                <c:pt idx="49">
                  <c:v>4.4836588314748682E-2</c:v>
                </c:pt>
                <c:pt idx="50">
                  <c:v>4.5152025835806242E-2</c:v>
                </c:pt>
                <c:pt idx="51">
                  <c:v>4.5286829503024095E-2</c:v>
                </c:pt>
                <c:pt idx="52">
                  <c:v>4.5645180012970354E-2</c:v>
                </c:pt>
                <c:pt idx="53">
                  <c:v>4.5912868138370588E-2</c:v>
                </c:pt>
                <c:pt idx="54">
                  <c:v>4.5912868138370588E-2</c:v>
                </c:pt>
                <c:pt idx="55">
                  <c:v>4.8021209209446414E-2</c:v>
                </c:pt>
                <c:pt idx="56">
                  <c:v>5.8782072482569836E-2</c:v>
                </c:pt>
                <c:pt idx="57">
                  <c:v>6.1543466250040368E-2</c:v>
                </c:pt>
                <c:pt idx="58">
                  <c:v>6.3528793040205755E-2</c:v>
                </c:pt>
                <c:pt idx="59">
                  <c:v>6.3889086773235015E-2</c:v>
                </c:pt>
                <c:pt idx="60">
                  <c:v>6.3889086773235015E-2</c:v>
                </c:pt>
                <c:pt idx="61">
                  <c:v>6.7736396035432689E-2</c:v>
                </c:pt>
                <c:pt idx="62">
                  <c:v>7.8321623231658533E-2</c:v>
                </c:pt>
                <c:pt idx="63">
                  <c:v>7.9537059413142375E-2</c:v>
                </c:pt>
                <c:pt idx="64">
                  <c:v>7.9537059413142375E-2</c:v>
                </c:pt>
                <c:pt idx="65">
                  <c:v>7.9793150264617252E-2</c:v>
                </c:pt>
                <c:pt idx="66">
                  <c:v>7.9793150264617252E-2</c:v>
                </c:pt>
                <c:pt idx="67">
                  <c:v>8.4397008632649984E-2</c:v>
                </c:pt>
                <c:pt idx="68">
                  <c:v>8.4476451808588982E-2</c:v>
                </c:pt>
                <c:pt idx="69">
                  <c:v>8.4542358163467168E-2</c:v>
                </c:pt>
                <c:pt idx="70">
                  <c:v>8.4629262957208851E-2</c:v>
                </c:pt>
                <c:pt idx="71">
                  <c:v>8.4629262957208851E-2</c:v>
                </c:pt>
                <c:pt idx="72">
                  <c:v>8.4669849264164709E-2</c:v>
                </c:pt>
                <c:pt idx="73">
                  <c:v>8.4671380430309973E-2</c:v>
                </c:pt>
                <c:pt idx="74">
                  <c:v>8.4671273871411989E-2</c:v>
                </c:pt>
                <c:pt idx="75">
                  <c:v>8.466445709912912E-2</c:v>
                </c:pt>
                <c:pt idx="76">
                  <c:v>8.4658823218210111E-2</c:v>
                </c:pt>
                <c:pt idx="77">
                  <c:v>8.4651551612247689E-2</c:v>
                </c:pt>
                <c:pt idx="78">
                  <c:v>8.4281841058819196E-2</c:v>
                </c:pt>
                <c:pt idx="79">
                  <c:v>8.4151934812670637E-2</c:v>
                </c:pt>
                <c:pt idx="80">
                  <c:v>8.3389692540641769E-2</c:v>
                </c:pt>
                <c:pt idx="81">
                  <c:v>8.2277974572917023E-2</c:v>
                </c:pt>
                <c:pt idx="82">
                  <c:v>8.1993278770996936E-2</c:v>
                </c:pt>
                <c:pt idx="83">
                  <c:v>8.1741774591198135E-2</c:v>
                </c:pt>
                <c:pt idx="84">
                  <c:v>8.1191578753656179E-2</c:v>
                </c:pt>
                <c:pt idx="85">
                  <c:v>7.9156762441395967E-2</c:v>
                </c:pt>
                <c:pt idx="86">
                  <c:v>7.874619264136401E-2</c:v>
                </c:pt>
                <c:pt idx="87">
                  <c:v>7.4841497317153616E-2</c:v>
                </c:pt>
                <c:pt idx="88">
                  <c:v>7.0872104118882423E-2</c:v>
                </c:pt>
                <c:pt idx="89">
                  <c:v>7.0658683873099204E-2</c:v>
                </c:pt>
                <c:pt idx="90">
                  <c:v>6.8949147853530707E-2</c:v>
                </c:pt>
                <c:pt idx="91">
                  <c:v>6.761721821641567E-2</c:v>
                </c:pt>
                <c:pt idx="92">
                  <c:v>6.463110832479263E-2</c:v>
                </c:pt>
                <c:pt idx="93">
                  <c:v>6.4018000623602522E-2</c:v>
                </c:pt>
                <c:pt idx="94">
                  <c:v>6.2596330347413298E-2</c:v>
                </c:pt>
                <c:pt idx="95">
                  <c:v>6.2596330347413298E-2</c:v>
                </c:pt>
                <c:pt idx="96">
                  <c:v>6.1679471628522387E-2</c:v>
                </c:pt>
                <c:pt idx="97">
                  <c:v>6.1679471628522387E-2</c:v>
                </c:pt>
                <c:pt idx="98">
                  <c:v>5.9646845265803827E-2</c:v>
                </c:pt>
                <c:pt idx="99">
                  <c:v>5.7565394750368287E-2</c:v>
                </c:pt>
                <c:pt idx="100">
                  <c:v>5.275016211184827E-2</c:v>
                </c:pt>
                <c:pt idx="101">
                  <c:v>5.1772734731216408E-2</c:v>
                </c:pt>
                <c:pt idx="102">
                  <c:v>5.1112927852245499E-2</c:v>
                </c:pt>
                <c:pt idx="103">
                  <c:v>5.0780567825195133E-2</c:v>
                </c:pt>
                <c:pt idx="104">
                  <c:v>5.0194997001971692E-2</c:v>
                </c:pt>
                <c:pt idx="105">
                  <c:v>4.3835173904180375E-2</c:v>
                </c:pt>
                <c:pt idx="106">
                  <c:v>4.3192640956795758E-2</c:v>
                </c:pt>
                <c:pt idx="107">
                  <c:v>4.3054302794141464E-2</c:v>
                </c:pt>
                <c:pt idx="108">
                  <c:v>4.0524833696963997E-2</c:v>
                </c:pt>
                <c:pt idx="109">
                  <c:v>3.4939798771101788E-2</c:v>
                </c:pt>
                <c:pt idx="110">
                  <c:v>2.7409668118310471E-2</c:v>
                </c:pt>
                <c:pt idx="111">
                  <c:v>2.6812634795190221E-2</c:v>
                </c:pt>
                <c:pt idx="112">
                  <c:v>2.6540232433801714E-2</c:v>
                </c:pt>
                <c:pt idx="113">
                  <c:v>2.3892619979237001E-2</c:v>
                </c:pt>
                <c:pt idx="114">
                  <c:v>2.3109293857039304E-2</c:v>
                </c:pt>
                <c:pt idx="115">
                  <c:v>2.3109293857039304E-2</c:v>
                </c:pt>
                <c:pt idx="116">
                  <c:v>2.2715749971086135E-2</c:v>
                </c:pt>
                <c:pt idx="117">
                  <c:v>2.2490304782557785E-2</c:v>
                </c:pt>
                <c:pt idx="118">
                  <c:v>2.1924900549470938E-2</c:v>
                </c:pt>
                <c:pt idx="119">
                  <c:v>2.1014931170141388E-2</c:v>
                </c:pt>
                <c:pt idx="120">
                  <c:v>2.0385527187962854E-2</c:v>
                </c:pt>
                <c:pt idx="121">
                  <c:v>1.9925834038798662E-2</c:v>
                </c:pt>
                <c:pt idx="122">
                  <c:v>1.9637694163322533E-2</c:v>
                </c:pt>
                <c:pt idx="123">
                  <c:v>1.7544202042989204E-2</c:v>
                </c:pt>
                <c:pt idx="124">
                  <c:v>1.6011610411873684E-2</c:v>
                </c:pt>
                <c:pt idx="125">
                  <c:v>1.5298426032815365E-2</c:v>
                </c:pt>
                <c:pt idx="126">
                  <c:v>1.4701290877015216E-2</c:v>
                </c:pt>
                <c:pt idx="127">
                  <c:v>1.3921189551131863E-2</c:v>
                </c:pt>
                <c:pt idx="128">
                  <c:v>9.4602952718438049E-3</c:v>
                </c:pt>
                <c:pt idx="129">
                  <c:v>-2.1994958183807478E-6</c:v>
                </c:pt>
                <c:pt idx="130">
                  <c:v>-1.2575768979600777E-3</c:v>
                </c:pt>
                <c:pt idx="131">
                  <c:v>-9.1223517237710855E-3</c:v>
                </c:pt>
                <c:pt idx="132">
                  <c:v>-1.1212386117029127E-2</c:v>
                </c:pt>
                <c:pt idx="133">
                  <c:v>-1.1352540605767986E-2</c:v>
                </c:pt>
                <c:pt idx="134">
                  <c:v>-1.1703374643056583E-2</c:v>
                </c:pt>
                <c:pt idx="135">
                  <c:v>-1.1914182138875351E-2</c:v>
                </c:pt>
                <c:pt idx="136">
                  <c:v>-1.3042378380219974E-2</c:v>
                </c:pt>
                <c:pt idx="137">
                  <c:v>-1.3254644474905375E-2</c:v>
                </c:pt>
                <c:pt idx="138">
                  <c:v>-1.4319429524595667E-2</c:v>
                </c:pt>
                <c:pt idx="139">
                  <c:v>-1.5032484906114335E-2</c:v>
                </c:pt>
                <c:pt idx="140">
                  <c:v>-1.5748099233013152E-2</c:v>
                </c:pt>
                <c:pt idx="141">
                  <c:v>-1.632243313520583E-2</c:v>
                </c:pt>
                <c:pt idx="142">
                  <c:v>-1.9072884353243155E-2</c:v>
                </c:pt>
                <c:pt idx="143">
                  <c:v>-2.4684640303183916E-2</c:v>
                </c:pt>
                <c:pt idx="144">
                  <c:v>-2.7318709109928216E-2</c:v>
                </c:pt>
                <c:pt idx="145">
                  <c:v>-3.0214047815386919E-2</c:v>
                </c:pt>
                <c:pt idx="146">
                  <c:v>-3.2680887966135594E-2</c:v>
                </c:pt>
                <c:pt idx="147">
                  <c:v>-3.5644294618704969E-2</c:v>
                </c:pt>
                <c:pt idx="148">
                  <c:v>-5.0349753661896597E-2</c:v>
                </c:pt>
                <c:pt idx="149">
                  <c:v>-5.6656313936306914E-2</c:v>
                </c:pt>
                <c:pt idx="150">
                  <c:v>-5.7422773982772936E-2</c:v>
                </c:pt>
                <c:pt idx="151">
                  <c:v>-5.7593379921534966E-2</c:v>
                </c:pt>
                <c:pt idx="152">
                  <c:v>-5.9992610634799964E-2</c:v>
                </c:pt>
                <c:pt idx="153">
                  <c:v>-6.0595553021206817E-2</c:v>
                </c:pt>
                <c:pt idx="154">
                  <c:v>-6.1545567270058187E-2</c:v>
                </c:pt>
                <c:pt idx="155">
                  <c:v>-6.678196870948E-2</c:v>
                </c:pt>
                <c:pt idx="156">
                  <c:v>-6.678196870948E-2</c:v>
                </c:pt>
                <c:pt idx="157">
                  <c:v>-6.6958101970263112E-2</c:v>
                </c:pt>
                <c:pt idx="158">
                  <c:v>-6.8193900814570205E-2</c:v>
                </c:pt>
                <c:pt idx="159">
                  <c:v>-7.6167339872019485E-2</c:v>
                </c:pt>
                <c:pt idx="160">
                  <c:v>-7.9358491088011768E-2</c:v>
                </c:pt>
                <c:pt idx="161">
                  <c:v>-8.6863946013265331E-2</c:v>
                </c:pt>
                <c:pt idx="162">
                  <c:v>-0.10809639904535484</c:v>
                </c:pt>
                <c:pt idx="163">
                  <c:v>-0.10859334886384721</c:v>
                </c:pt>
                <c:pt idx="164">
                  <c:v>-0.11078752813299256</c:v>
                </c:pt>
                <c:pt idx="165">
                  <c:v>-0.11815694532075713</c:v>
                </c:pt>
                <c:pt idx="166">
                  <c:v>-0.11887076681048377</c:v>
                </c:pt>
                <c:pt idx="167">
                  <c:v>-0.12030217143964579</c:v>
                </c:pt>
                <c:pt idx="168">
                  <c:v>-0.12173859160175282</c:v>
                </c:pt>
                <c:pt idx="169">
                  <c:v>-0.12566272870782727</c:v>
                </c:pt>
                <c:pt idx="170">
                  <c:v>-0.12649357129492128</c:v>
                </c:pt>
                <c:pt idx="171">
                  <c:v>-0.12753442757963088</c:v>
                </c:pt>
                <c:pt idx="172">
                  <c:v>-0.13499808967547386</c:v>
                </c:pt>
                <c:pt idx="173">
                  <c:v>-0.13840416513853476</c:v>
                </c:pt>
                <c:pt idx="174">
                  <c:v>-0.13958105548478589</c:v>
                </c:pt>
                <c:pt idx="175">
                  <c:v>-0.14248291372447489</c:v>
                </c:pt>
                <c:pt idx="176">
                  <c:v>-0.15174019916803316</c:v>
                </c:pt>
                <c:pt idx="177">
                  <c:v>-0.1586091832207763</c:v>
                </c:pt>
                <c:pt idx="178">
                  <c:v>-0.16625601305152082</c:v>
                </c:pt>
                <c:pt idx="179">
                  <c:v>-0.16898314492525052</c:v>
                </c:pt>
                <c:pt idx="180">
                  <c:v>-0.16989546433324695</c:v>
                </c:pt>
                <c:pt idx="181">
                  <c:v>-0.17012380007978403</c:v>
                </c:pt>
                <c:pt idx="182">
                  <c:v>-0.17023800633723329</c:v>
                </c:pt>
                <c:pt idx="183">
                  <c:v>-0.1750577764268845</c:v>
                </c:pt>
                <c:pt idx="184">
                  <c:v>-0.17540377300713403</c:v>
                </c:pt>
                <c:pt idx="185">
                  <c:v>-0.18237206867980812</c:v>
                </c:pt>
                <c:pt idx="186">
                  <c:v>-0.18424583924709892</c:v>
                </c:pt>
                <c:pt idx="187">
                  <c:v>-0.18424583924709892</c:v>
                </c:pt>
                <c:pt idx="188">
                  <c:v>-0.18424583924709892</c:v>
                </c:pt>
                <c:pt idx="189">
                  <c:v>-0.18777681578389183</c:v>
                </c:pt>
                <c:pt idx="190">
                  <c:v>-0.18966942018918015</c:v>
                </c:pt>
                <c:pt idx="191">
                  <c:v>-0.19192539641384887</c:v>
                </c:pt>
                <c:pt idx="192">
                  <c:v>-0.19706513755896324</c:v>
                </c:pt>
                <c:pt idx="193">
                  <c:v>-0.19742548982279512</c:v>
                </c:pt>
                <c:pt idx="194">
                  <c:v>-0.19838755512898068</c:v>
                </c:pt>
                <c:pt idx="195">
                  <c:v>-0.19838755512898068</c:v>
                </c:pt>
                <c:pt idx="196">
                  <c:v>-0.20055819000008773</c:v>
                </c:pt>
                <c:pt idx="197">
                  <c:v>-0.2026158469075279</c:v>
                </c:pt>
                <c:pt idx="198">
                  <c:v>-0.23539121334099689</c:v>
                </c:pt>
                <c:pt idx="199">
                  <c:v>-0.24195178752004134</c:v>
                </c:pt>
                <c:pt idx="200">
                  <c:v>-0.2423397763939783</c:v>
                </c:pt>
                <c:pt idx="201">
                  <c:v>-0.24584203998820039</c:v>
                </c:pt>
                <c:pt idx="202">
                  <c:v>-0.2483177784421122</c:v>
                </c:pt>
                <c:pt idx="203">
                  <c:v>-0.2483177784421122</c:v>
                </c:pt>
                <c:pt idx="204">
                  <c:v>-0.2483177784421122</c:v>
                </c:pt>
                <c:pt idx="205">
                  <c:v>-0.2497553229647804</c:v>
                </c:pt>
                <c:pt idx="206">
                  <c:v>-0.25067173616024963</c:v>
                </c:pt>
                <c:pt idx="207">
                  <c:v>-0.25527261038613952</c:v>
                </c:pt>
                <c:pt idx="208">
                  <c:v>-0.25646075904179239</c:v>
                </c:pt>
                <c:pt idx="209">
                  <c:v>-0.25685726920384505</c:v>
                </c:pt>
                <c:pt idx="210">
                  <c:v>-0.25924116658292967</c:v>
                </c:pt>
                <c:pt idx="211">
                  <c:v>-0.26110104102653581</c:v>
                </c:pt>
                <c:pt idx="212">
                  <c:v>-0.26136714680688322</c:v>
                </c:pt>
                <c:pt idx="213">
                  <c:v>-0.26617455403953638</c:v>
                </c:pt>
                <c:pt idx="214">
                  <c:v>-0.26832182468905236</c:v>
                </c:pt>
                <c:pt idx="215">
                  <c:v>-0.27453171836753099</c:v>
                </c:pt>
                <c:pt idx="216">
                  <c:v>-0.27561722719885262</c:v>
                </c:pt>
                <c:pt idx="217">
                  <c:v>-0.27602471523658595</c:v>
                </c:pt>
                <c:pt idx="218">
                  <c:v>-0.27929291052148419</c:v>
                </c:pt>
                <c:pt idx="219">
                  <c:v>-0.27929291052148419</c:v>
                </c:pt>
                <c:pt idx="220">
                  <c:v>-0.28038558439987016</c:v>
                </c:pt>
                <c:pt idx="221">
                  <c:v>-0.29487873848835999</c:v>
                </c:pt>
                <c:pt idx="222">
                  <c:v>-0.32023654819497582</c:v>
                </c:pt>
                <c:pt idx="223">
                  <c:v>-0.32645022753721098</c:v>
                </c:pt>
                <c:pt idx="224">
                  <c:v>-0.33329604525723383</c:v>
                </c:pt>
                <c:pt idx="225">
                  <c:v>-0.33843071548941273</c:v>
                </c:pt>
                <c:pt idx="226">
                  <c:v>-0.34123123529096694</c:v>
                </c:pt>
                <c:pt idx="227">
                  <c:v>-0.34241316518421078</c:v>
                </c:pt>
                <c:pt idx="228">
                  <c:v>-0.34241316518421078</c:v>
                </c:pt>
                <c:pt idx="229">
                  <c:v>-0.34241316518421078</c:v>
                </c:pt>
                <c:pt idx="230">
                  <c:v>-0.34404099288534329</c:v>
                </c:pt>
                <c:pt idx="231">
                  <c:v>-0.34641426959082983</c:v>
                </c:pt>
                <c:pt idx="232">
                  <c:v>-0.34790089416075298</c:v>
                </c:pt>
                <c:pt idx="233">
                  <c:v>-0.42646474941368007</c:v>
                </c:pt>
                <c:pt idx="234">
                  <c:v>-0.43360602139188331</c:v>
                </c:pt>
                <c:pt idx="235">
                  <c:v>-0.43360602139188331</c:v>
                </c:pt>
                <c:pt idx="236">
                  <c:v>-0.43393180177849466</c:v>
                </c:pt>
                <c:pt idx="237">
                  <c:v>-0.44112486681119112</c:v>
                </c:pt>
                <c:pt idx="238">
                  <c:v>-0.44112486681119112</c:v>
                </c:pt>
                <c:pt idx="239">
                  <c:v>-0.44243801942352656</c:v>
                </c:pt>
                <c:pt idx="240">
                  <c:v>-0.44506923782332725</c:v>
                </c:pt>
                <c:pt idx="241">
                  <c:v>-0.44539860073347076</c:v>
                </c:pt>
                <c:pt idx="242">
                  <c:v>-0.448697859514742</c:v>
                </c:pt>
                <c:pt idx="243">
                  <c:v>-0.48515283730130071</c:v>
                </c:pt>
                <c:pt idx="244">
                  <c:v>-0.51350353046854458</c:v>
                </c:pt>
                <c:pt idx="245">
                  <c:v>-0.52017080584317976</c:v>
                </c:pt>
                <c:pt idx="246">
                  <c:v>-0.52157915122365484</c:v>
                </c:pt>
                <c:pt idx="247">
                  <c:v>-0.52298913432917327</c:v>
                </c:pt>
                <c:pt idx="248">
                  <c:v>-0.53112831928752524</c:v>
                </c:pt>
                <c:pt idx="249">
                  <c:v>-0.53219394406297271</c:v>
                </c:pt>
                <c:pt idx="250">
                  <c:v>-0.53219394406297271</c:v>
                </c:pt>
                <c:pt idx="251">
                  <c:v>-0.53219394406297271</c:v>
                </c:pt>
                <c:pt idx="252">
                  <c:v>-0.53219394406297271</c:v>
                </c:pt>
                <c:pt idx="253">
                  <c:v>-0.53219394406297271</c:v>
                </c:pt>
                <c:pt idx="254">
                  <c:v>-0.53219394406297271</c:v>
                </c:pt>
                <c:pt idx="255">
                  <c:v>-0.53219394406297271</c:v>
                </c:pt>
                <c:pt idx="256">
                  <c:v>-0.54469430105697159</c:v>
                </c:pt>
                <c:pt idx="257">
                  <c:v>-0.54649030212334893</c:v>
                </c:pt>
                <c:pt idx="258">
                  <c:v>-0.55008998109224405</c:v>
                </c:pt>
                <c:pt idx="259">
                  <c:v>-0.55478486624518064</c:v>
                </c:pt>
                <c:pt idx="260">
                  <c:v>-0.55623292645795508</c:v>
                </c:pt>
                <c:pt idx="261">
                  <c:v>-0.55677637126373303</c:v>
                </c:pt>
                <c:pt idx="262">
                  <c:v>-0.60493767722877989</c:v>
                </c:pt>
                <c:pt idx="263">
                  <c:v>-0.61758210127227242</c:v>
                </c:pt>
                <c:pt idx="264">
                  <c:v>-0.62537638894661762</c:v>
                </c:pt>
                <c:pt idx="265">
                  <c:v>-0.62537638894661762</c:v>
                </c:pt>
                <c:pt idx="266">
                  <c:v>-0.62671142001681746</c:v>
                </c:pt>
                <c:pt idx="267">
                  <c:v>-0.63936050081576634</c:v>
                </c:pt>
                <c:pt idx="268">
                  <c:v>-0.64398780317094373</c:v>
                </c:pt>
                <c:pt idx="269">
                  <c:v>-0.64979265857249446</c:v>
                </c:pt>
                <c:pt idx="270">
                  <c:v>-0.65484216237620541</c:v>
                </c:pt>
                <c:pt idx="271">
                  <c:v>-0.65659409787800194</c:v>
                </c:pt>
                <c:pt idx="272">
                  <c:v>-0.73102516090961012</c:v>
                </c:pt>
                <c:pt idx="273">
                  <c:v>-0.75988067021819172</c:v>
                </c:pt>
                <c:pt idx="274">
                  <c:v>-0.76612924674865179</c:v>
                </c:pt>
                <c:pt idx="275">
                  <c:v>-0.76738172571575436</c:v>
                </c:pt>
                <c:pt idx="276">
                  <c:v>-0.770098590442021</c:v>
                </c:pt>
                <c:pt idx="277">
                  <c:v>-0.770098590442021</c:v>
                </c:pt>
                <c:pt idx="278">
                  <c:v>-0.77344836070455392</c:v>
                </c:pt>
                <c:pt idx="279">
                  <c:v>-0.77470621345695456</c:v>
                </c:pt>
                <c:pt idx="280">
                  <c:v>-0.77680468186725993</c:v>
                </c:pt>
                <c:pt idx="281">
                  <c:v>-0.78037795094442641</c:v>
                </c:pt>
                <c:pt idx="282">
                  <c:v>-0.78606834314371887</c:v>
                </c:pt>
                <c:pt idx="283">
                  <c:v>-0.78670176046906137</c:v>
                </c:pt>
                <c:pt idx="284">
                  <c:v>-0.78881481486803329</c:v>
                </c:pt>
                <c:pt idx="285">
                  <c:v>-0.85910187148029027</c:v>
                </c:pt>
                <c:pt idx="286">
                  <c:v>-0.86064092726564567</c:v>
                </c:pt>
                <c:pt idx="287">
                  <c:v>-0.86438385442151267</c:v>
                </c:pt>
                <c:pt idx="288">
                  <c:v>-0.86548612276966796</c:v>
                </c:pt>
                <c:pt idx="289">
                  <c:v>-0.87521366966463154</c:v>
                </c:pt>
                <c:pt idx="290">
                  <c:v>-0.87632220742896816</c:v>
                </c:pt>
                <c:pt idx="291">
                  <c:v>-0.87676580166087936</c:v>
                </c:pt>
                <c:pt idx="292">
                  <c:v>-0.87743138492964978</c:v>
                </c:pt>
                <c:pt idx="293">
                  <c:v>-0.87809719850350421</c:v>
                </c:pt>
                <c:pt idx="294">
                  <c:v>-0.88054048532891349</c:v>
                </c:pt>
                <c:pt idx="295">
                  <c:v>-0.89079141437273979</c:v>
                </c:pt>
                <c:pt idx="296">
                  <c:v>-0.89683348243561967</c:v>
                </c:pt>
                <c:pt idx="297">
                  <c:v>-0.89728178512703027</c:v>
                </c:pt>
                <c:pt idx="298">
                  <c:v>-0.8984029896709983</c:v>
                </c:pt>
                <c:pt idx="299">
                  <c:v>-0.89862730734815344</c:v>
                </c:pt>
                <c:pt idx="300">
                  <c:v>-0.90514365139805164</c:v>
                </c:pt>
                <c:pt idx="301">
                  <c:v>-0.90649454740447299</c:v>
                </c:pt>
                <c:pt idx="302">
                  <c:v>-0.90897358269684236</c:v>
                </c:pt>
                <c:pt idx="303">
                  <c:v>-0.91733487938796876</c:v>
                </c:pt>
                <c:pt idx="304">
                  <c:v>-0.97987708032386456</c:v>
                </c:pt>
                <c:pt idx="305">
                  <c:v>-0.99698453856614955</c:v>
                </c:pt>
                <c:pt idx="306">
                  <c:v>-0.99886761949354097</c:v>
                </c:pt>
                <c:pt idx="307">
                  <c:v>-1.0007523381459758</c:v>
                </c:pt>
                <c:pt idx="308">
                  <c:v>-1.0052351086404083</c:v>
                </c:pt>
                <c:pt idx="309">
                  <c:v>-1.007125354614864</c:v>
                </c:pt>
                <c:pt idx="310">
                  <c:v>-1.0192141720352632</c:v>
                </c:pt>
                <c:pt idx="311">
                  <c:v>-1.0282647979580166</c:v>
                </c:pt>
                <c:pt idx="312">
                  <c:v>-1.0325648336377209</c:v>
                </c:pt>
                <c:pt idx="313">
                  <c:v>-1.0607171582671915</c:v>
                </c:pt>
                <c:pt idx="314">
                  <c:v>-1.10126084337908</c:v>
                </c:pt>
                <c:pt idx="315">
                  <c:v>-1.1111358346063036</c:v>
                </c:pt>
                <c:pt idx="316">
                  <c:v>-1.1146017543493687</c:v>
                </c:pt>
                <c:pt idx="317">
                  <c:v>-1.126025089808542</c:v>
                </c:pt>
                <c:pt idx="318">
                  <c:v>-1.1387533876794285</c:v>
                </c:pt>
                <c:pt idx="319">
                  <c:v>-1.1555760321500961</c:v>
                </c:pt>
                <c:pt idx="320">
                  <c:v>-1.175559261950804</c:v>
                </c:pt>
                <c:pt idx="321">
                  <c:v>-1.1933993702694594</c:v>
                </c:pt>
                <c:pt idx="322">
                  <c:v>-1.1939109300906663</c:v>
                </c:pt>
                <c:pt idx="323">
                  <c:v>-1.2581376209881263</c:v>
                </c:pt>
                <c:pt idx="324">
                  <c:v>-1.2757592193853688</c:v>
                </c:pt>
                <c:pt idx="325">
                  <c:v>-1.2908411615993232</c:v>
                </c:pt>
                <c:pt idx="326">
                  <c:v>-1.30227378445482</c:v>
                </c:pt>
                <c:pt idx="327">
                  <c:v>-1.3052060089740052</c:v>
                </c:pt>
                <c:pt idx="328">
                  <c:v>-1.307874354520459</c:v>
                </c:pt>
                <c:pt idx="329">
                  <c:v>-1.311614337313733</c:v>
                </c:pt>
                <c:pt idx="330">
                  <c:v>-1.3266244238162783</c:v>
                </c:pt>
                <c:pt idx="331">
                  <c:v>-1.3274308002598618</c:v>
                </c:pt>
                <c:pt idx="332">
                  <c:v>-1.3506448558156177</c:v>
                </c:pt>
                <c:pt idx="333">
                  <c:v>-1.3910377328238204</c:v>
                </c:pt>
                <c:pt idx="334">
                  <c:v>-1.4186475265159546</c:v>
                </c:pt>
                <c:pt idx="335">
                  <c:v>-1.4261460439313729</c:v>
                </c:pt>
                <c:pt idx="336">
                  <c:v>-1.4358941088420667</c:v>
                </c:pt>
                <c:pt idx="337">
                  <c:v>-1.4411990428976718</c:v>
                </c:pt>
                <c:pt idx="338">
                  <c:v>-1.4523975206754836</c:v>
                </c:pt>
                <c:pt idx="339">
                  <c:v>-1.4630739981349381</c:v>
                </c:pt>
                <c:pt idx="340">
                  <c:v>-1.4684260935538984</c:v>
                </c:pt>
                <c:pt idx="341">
                  <c:v>-1.4788751058333802</c:v>
                </c:pt>
                <c:pt idx="342">
                  <c:v>-1.4828379215903533</c:v>
                </c:pt>
                <c:pt idx="343">
                  <c:v>-1.4967472740617009</c:v>
                </c:pt>
                <c:pt idx="344">
                  <c:v>-1.5004478229815321</c:v>
                </c:pt>
                <c:pt idx="345">
                  <c:v>-1.5213081537499114</c:v>
                </c:pt>
                <c:pt idx="346">
                  <c:v>-1.5692515923963455</c:v>
                </c:pt>
                <c:pt idx="347">
                  <c:v>-1.6064073157025165</c:v>
                </c:pt>
                <c:pt idx="348">
                  <c:v>-1.6143597644389107</c:v>
                </c:pt>
                <c:pt idx="349">
                  <c:v>-1.6223308678871258</c:v>
                </c:pt>
                <c:pt idx="350">
                  <c:v>-1.6309132020791024</c:v>
                </c:pt>
                <c:pt idx="351">
                  <c:v>-1.6309132020791024</c:v>
                </c:pt>
                <c:pt idx="352">
                  <c:v>-1.632691544321816</c:v>
                </c:pt>
                <c:pt idx="353">
                  <c:v>-1.6347674412584627</c:v>
                </c:pt>
                <c:pt idx="354">
                  <c:v>-1.6383290389190188</c:v>
                </c:pt>
                <c:pt idx="355">
                  <c:v>-1.6404083392530215</c:v>
                </c:pt>
                <c:pt idx="356">
                  <c:v>-1.646951446195648</c:v>
                </c:pt>
                <c:pt idx="357">
                  <c:v>-1.646951446195648</c:v>
                </c:pt>
                <c:pt idx="358">
                  <c:v>-1.685868083751088</c:v>
                </c:pt>
                <c:pt idx="359">
                  <c:v>-1.7591575319307662</c:v>
                </c:pt>
                <c:pt idx="360">
                  <c:v>-1.7600792144531767</c:v>
                </c:pt>
                <c:pt idx="361">
                  <c:v>-1.761001127280672</c:v>
                </c:pt>
                <c:pt idx="362">
                  <c:v>-1.7810324579026311</c:v>
                </c:pt>
                <c:pt idx="363">
                  <c:v>-1.783505324561228</c:v>
                </c:pt>
                <c:pt idx="364">
                  <c:v>-1.8027255702801044</c:v>
                </c:pt>
                <c:pt idx="365">
                  <c:v>-1.8061458880410899</c:v>
                </c:pt>
                <c:pt idx="366">
                  <c:v>-1.8176733166721077</c:v>
                </c:pt>
                <c:pt idx="367">
                  <c:v>-1.8220441818593918</c:v>
                </c:pt>
                <c:pt idx="368">
                  <c:v>-1.8220441818593918</c:v>
                </c:pt>
                <c:pt idx="369">
                  <c:v>-1.8345600047188795</c:v>
                </c:pt>
                <c:pt idx="370">
                  <c:v>-1.8534105073695144</c:v>
                </c:pt>
                <c:pt idx="371">
                  <c:v>-1.9127522162714663</c:v>
                </c:pt>
                <c:pt idx="372">
                  <c:v>-1.920753411867081</c:v>
                </c:pt>
                <c:pt idx="373">
                  <c:v>-1.9525952144931442</c:v>
                </c:pt>
                <c:pt idx="374">
                  <c:v>-1.9668276311930528</c:v>
                </c:pt>
                <c:pt idx="375">
                  <c:v>-1.9772095964778993</c:v>
                </c:pt>
                <c:pt idx="376">
                  <c:v>-1.9781842491696779</c:v>
                </c:pt>
                <c:pt idx="377">
                  <c:v>-1.9895722142272099</c:v>
                </c:pt>
                <c:pt idx="378">
                  <c:v>-2.0045869271695396</c:v>
                </c:pt>
                <c:pt idx="379">
                  <c:v>-2.0130974557787447</c:v>
                </c:pt>
                <c:pt idx="380">
                  <c:v>-2.0160474383285969</c:v>
                </c:pt>
                <c:pt idx="381">
                  <c:v>-2.021296969641317</c:v>
                </c:pt>
                <c:pt idx="382">
                  <c:v>-2.0459914716807877</c:v>
                </c:pt>
                <c:pt idx="383">
                  <c:v>-2.1411433184107671</c:v>
                </c:pt>
                <c:pt idx="384">
                  <c:v>-2.1468847307295853</c:v>
                </c:pt>
                <c:pt idx="385">
                  <c:v>-2.1468847307295853</c:v>
                </c:pt>
                <c:pt idx="386">
                  <c:v>-2.1583897414236675</c:v>
                </c:pt>
                <c:pt idx="387">
                  <c:v>-2.1594063096407723</c:v>
                </c:pt>
                <c:pt idx="388">
                  <c:v>-2.1621182841556861</c:v>
                </c:pt>
                <c:pt idx="389">
                  <c:v>-2.168565787323506</c:v>
                </c:pt>
                <c:pt idx="390">
                  <c:v>-2.1923994575114341</c:v>
                </c:pt>
                <c:pt idx="391">
                  <c:v>-2.1923994575114341</c:v>
                </c:pt>
                <c:pt idx="392">
                  <c:v>-2.2009418700549404</c:v>
                </c:pt>
                <c:pt idx="393">
                  <c:v>-2.2091576326955407</c:v>
                </c:pt>
                <c:pt idx="394">
                  <c:v>-2.2221960679197355</c:v>
                </c:pt>
                <c:pt idx="395">
                  <c:v>-2.2276969900265966</c:v>
                </c:pt>
                <c:pt idx="396">
                  <c:v>-2.2380288757000839</c:v>
                </c:pt>
                <c:pt idx="397">
                  <c:v>-2.3380346334351247</c:v>
                </c:pt>
                <c:pt idx="398">
                  <c:v>-2.377278063927486</c:v>
                </c:pt>
                <c:pt idx="399">
                  <c:v>-2.3847379637063058</c:v>
                </c:pt>
                <c:pt idx="400">
                  <c:v>-2.3868714363888692</c:v>
                </c:pt>
                <c:pt idx="401">
                  <c:v>-2.4118300189658894</c:v>
                </c:pt>
                <c:pt idx="402">
                  <c:v>-2.4154057665441271</c:v>
                </c:pt>
                <c:pt idx="403">
                  <c:v>-2.4193420444621023</c:v>
                </c:pt>
                <c:pt idx="404">
                  <c:v>-2.4243563308757592</c:v>
                </c:pt>
                <c:pt idx="405">
                  <c:v>-2.43404090415049</c:v>
                </c:pt>
                <c:pt idx="406">
                  <c:v>-2.4979906542837589</c:v>
                </c:pt>
                <c:pt idx="407">
                  <c:v>-2.5183902891880576</c:v>
                </c:pt>
                <c:pt idx="408">
                  <c:v>-2.5344748705540834</c:v>
                </c:pt>
                <c:pt idx="409">
                  <c:v>-2.5513435394242965</c:v>
                </c:pt>
                <c:pt idx="410">
                  <c:v>-2.5749030666428414</c:v>
                </c:pt>
                <c:pt idx="411">
                  <c:v>-2.5870919037857125</c:v>
                </c:pt>
                <c:pt idx="412">
                  <c:v>-2.5878315168191941</c:v>
                </c:pt>
                <c:pt idx="413">
                  <c:v>-2.5900509700665291</c:v>
                </c:pt>
                <c:pt idx="414">
                  <c:v>-2.6007913140764525</c:v>
                </c:pt>
                <c:pt idx="415">
                  <c:v>-2.6007913140764525</c:v>
                </c:pt>
                <c:pt idx="416">
                  <c:v>-2.6100675042077022</c:v>
                </c:pt>
                <c:pt idx="417">
                  <c:v>-2.6208479213022775</c:v>
                </c:pt>
                <c:pt idx="418">
                  <c:v>-2.6402322157581186</c:v>
                </c:pt>
                <c:pt idx="419">
                  <c:v>-2.6432205563740836</c:v>
                </c:pt>
                <c:pt idx="420">
                  <c:v>-2.6503244290318997</c:v>
                </c:pt>
                <c:pt idx="421">
                  <c:v>-2.6593109460209865</c:v>
                </c:pt>
                <c:pt idx="422">
                  <c:v>-2.7618065747981539</c:v>
                </c:pt>
                <c:pt idx="423">
                  <c:v>-2.7855199191732263</c:v>
                </c:pt>
                <c:pt idx="424">
                  <c:v>-2.7951095801135386</c:v>
                </c:pt>
                <c:pt idx="425">
                  <c:v>-2.8062536233466266</c:v>
                </c:pt>
                <c:pt idx="426">
                  <c:v>-2.8332417055046051</c:v>
                </c:pt>
                <c:pt idx="427">
                  <c:v>-2.8572501474609107</c:v>
                </c:pt>
                <c:pt idx="428">
                  <c:v>-2.8708467382760072</c:v>
                </c:pt>
                <c:pt idx="429">
                  <c:v>-2.9047797815334269</c:v>
                </c:pt>
                <c:pt idx="430">
                  <c:v>-2.9775800834855723</c:v>
                </c:pt>
                <c:pt idx="431">
                  <c:v>-3.0212819383990945</c:v>
                </c:pt>
                <c:pt idx="432">
                  <c:v>-3.0212819383990945</c:v>
                </c:pt>
                <c:pt idx="433">
                  <c:v>-3.0364509003678539</c:v>
                </c:pt>
                <c:pt idx="434">
                  <c:v>-3.0384495672826581</c:v>
                </c:pt>
                <c:pt idx="435">
                  <c:v>-3.0448496004382717</c:v>
                </c:pt>
                <c:pt idx="436">
                  <c:v>-3.0588725115536923</c:v>
                </c:pt>
                <c:pt idx="437">
                  <c:v>-3.0600759339624521</c:v>
                </c:pt>
                <c:pt idx="438">
                  <c:v>-3.0600759339624521</c:v>
                </c:pt>
                <c:pt idx="439">
                  <c:v>-3.0612795866762967</c:v>
                </c:pt>
                <c:pt idx="440">
                  <c:v>-3.0721228248296835</c:v>
                </c:pt>
                <c:pt idx="441">
                  <c:v>-3.0785572502112055</c:v>
                </c:pt>
                <c:pt idx="442">
                  <c:v>-3.0849982264929006</c:v>
                </c:pt>
                <c:pt idx="443">
                  <c:v>-3.0914457536747681</c:v>
                </c:pt>
                <c:pt idx="444">
                  <c:v>-3.0958822286461918</c:v>
                </c:pt>
                <c:pt idx="445">
                  <c:v>-3.0970927137442006</c:v>
                </c:pt>
                <c:pt idx="446">
                  <c:v>-3.0991107006966248</c:v>
                </c:pt>
                <c:pt idx="447">
                  <c:v>-3.1035525238638932</c:v>
                </c:pt>
                <c:pt idx="448">
                  <c:v>-3.7263214291347744</c:v>
                </c:pt>
                <c:pt idx="449">
                  <c:v>-3.7741673670938289</c:v>
                </c:pt>
                <c:pt idx="450">
                  <c:v>-3.7933002148504027</c:v>
                </c:pt>
                <c:pt idx="451">
                  <c:v>-3.9335417425240218</c:v>
                </c:pt>
                <c:pt idx="452">
                  <c:v>-3.984036113758525</c:v>
                </c:pt>
                <c:pt idx="453">
                  <c:v>-3.9908838594727065</c:v>
                </c:pt>
                <c:pt idx="454">
                  <c:v>-3.9986515982802109</c:v>
                </c:pt>
                <c:pt idx="455">
                  <c:v>-4.007341940305329</c:v>
                </c:pt>
                <c:pt idx="456">
                  <c:v>-4.0153543753286911</c:v>
                </c:pt>
                <c:pt idx="457">
                  <c:v>-4.019019812892231</c:v>
                </c:pt>
                <c:pt idx="458">
                  <c:v>-4.0197072647602523</c:v>
                </c:pt>
                <c:pt idx="459">
                  <c:v>-4.0233746471222815</c:v>
                </c:pt>
                <c:pt idx="460">
                  <c:v>-4.0233746471222815</c:v>
                </c:pt>
                <c:pt idx="461">
                  <c:v>-4.0394387010201394</c:v>
                </c:pt>
                <c:pt idx="462">
                  <c:v>-4.0431148861542763</c:v>
                </c:pt>
                <c:pt idx="463">
                  <c:v>-4.0438043531917849</c:v>
                </c:pt>
                <c:pt idx="464">
                  <c:v>-4.100999406499203</c:v>
                </c:pt>
                <c:pt idx="465">
                  <c:v>-4.2931500277899319</c:v>
                </c:pt>
                <c:pt idx="466">
                  <c:v>-4.3030958406477051</c:v>
                </c:pt>
                <c:pt idx="467">
                  <c:v>-4.3135273674532097</c:v>
                </c:pt>
                <c:pt idx="468">
                  <c:v>-4.5910508237251406</c:v>
                </c:pt>
                <c:pt idx="469">
                  <c:v>-4.6057377785410214</c:v>
                </c:pt>
                <c:pt idx="470">
                  <c:v>-4.6253562101975181</c:v>
                </c:pt>
                <c:pt idx="471">
                  <c:v>-4.6627440286572144</c:v>
                </c:pt>
                <c:pt idx="472">
                  <c:v>-4.8338216838279013</c:v>
                </c:pt>
                <c:pt idx="473">
                  <c:v>-4.9010293548192294</c:v>
                </c:pt>
                <c:pt idx="474">
                  <c:v>-4.9564951963702661</c:v>
                </c:pt>
                <c:pt idx="475">
                  <c:v>-5.08839496876816</c:v>
                </c:pt>
                <c:pt idx="476">
                  <c:v>-5.1327400787680828</c:v>
                </c:pt>
                <c:pt idx="477">
                  <c:v>-5.4607012442548637</c:v>
                </c:pt>
                <c:pt idx="478">
                  <c:v>-5.4692282728104171</c:v>
                </c:pt>
                <c:pt idx="479">
                  <c:v>-5.4700280175990814</c:v>
                </c:pt>
                <c:pt idx="480">
                  <c:v>-5.4921771222756117</c:v>
                </c:pt>
                <c:pt idx="481">
                  <c:v>-5.4921771222756117</c:v>
                </c:pt>
                <c:pt idx="482">
                  <c:v>-5.4921771222756117</c:v>
                </c:pt>
                <c:pt idx="483">
                  <c:v>-5.5066110469969036</c:v>
                </c:pt>
                <c:pt idx="484">
                  <c:v>-5.7417289682162203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A-456E-89A8-4A127D17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1344"/>
        <c:axId val="1"/>
      </c:scatterChart>
      <c:valAx>
        <c:axId val="7618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451860184143644"/>
              <c:y val="0.952383094970271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6562810601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13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91330891330893"/>
          <c:y val="0.95918367346938771"/>
          <c:w val="0.40659340659340659"/>
          <c:h val="0.98639455782312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209550</xdr:colOff>
      <xdr:row>18</xdr:row>
      <xdr:rowOff>47625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1C6C8E61-90A7-F17F-6208-529E1B99E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295274</xdr:colOff>
      <xdr:row>0</xdr:row>
      <xdr:rowOff>38100</xdr:rowOff>
    </xdr:from>
    <xdr:to>
      <xdr:col>26</xdr:col>
      <xdr:colOff>571499</xdr:colOff>
      <xdr:row>18</xdr:row>
      <xdr:rowOff>47625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91015926-8161-9D47-DF9F-4D967C3C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85725</xdr:rowOff>
    </xdr:from>
    <xdr:to>
      <xdr:col>23</xdr:col>
      <xdr:colOff>133350</xdr:colOff>
      <xdr:row>20</xdr:row>
      <xdr:rowOff>47625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2FE6B8-E8FE-96D5-145F-84F85709C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20</xdr:row>
      <xdr:rowOff>66675</xdr:rowOff>
    </xdr:from>
    <xdr:to>
      <xdr:col>29</xdr:col>
      <xdr:colOff>409575</xdr:colOff>
      <xdr:row>39</xdr:row>
      <xdr:rowOff>152400</xdr:rowOff>
    </xdr:to>
    <xdr:graphicFrame macro="">
      <xdr:nvGraphicFramePr>
        <xdr:cNvPr id="2058" name="Chart 1">
          <a:extLst>
            <a:ext uri="{FF2B5EF4-FFF2-40B4-BE49-F238E27FC236}">
              <a16:creationId xmlns:a16="http://schemas.microsoft.com/office/drawing/2014/main" id="{1C02C3CD-76BD-97A8-8B0E-C044565C0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476250</xdr:colOff>
      <xdr:row>18</xdr:row>
      <xdr:rowOff>76200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93C415B6-FF52-7423-2472-4BEC55BD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285750</xdr:colOff>
      <xdr:row>18</xdr:row>
      <xdr:rowOff>85725</xdr:rowOff>
    </xdr:to>
    <xdr:graphicFrame macro="">
      <xdr:nvGraphicFramePr>
        <xdr:cNvPr id="2060" name="Chart 3">
          <a:extLst>
            <a:ext uri="{FF2B5EF4-FFF2-40B4-BE49-F238E27FC236}">
              <a16:creationId xmlns:a16="http://schemas.microsoft.com/office/drawing/2014/main" id="{9AC3B620-BE5D-575E-6174-06290DD62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20</xdr:col>
      <xdr:colOff>485775</xdr:colOff>
      <xdr:row>25</xdr:row>
      <xdr:rowOff>38100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AB8C312E-EED3-7E62-2CEA-C03C7749F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117" Type="http://schemas.openxmlformats.org/officeDocument/2006/relationships/hyperlink" Target="http://www.konkoly.hu/cgi-bin/IBVS?5887" TargetMode="External"/><Relationship Id="rId21" Type="http://schemas.openxmlformats.org/officeDocument/2006/relationships/hyperlink" Target="http://www.konkoly.hu/cgi-bin/IBVS?299" TargetMode="External"/><Relationship Id="rId42" Type="http://schemas.openxmlformats.org/officeDocument/2006/relationships/hyperlink" Target="http://www.konkoly.hu/cgi-bin/IBVS?775" TargetMode="External"/><Relationship Id="rId47" Type="http://schemas.openxmlformats.org/officeDocument/2006/relationships/hyperlink" Target="http://www.konkoly.hu/cgi-bin/IBVS?795" TargetMode="External"/><Relationship Id="rId63" Type="http://schemas.openxmlformats.org/officeDocument/2006/relationships/hyperlink" Target="http://www.bav-astro.de/sfs/BAVM_link.php?BAVMnr=56" TargetMode="External"/><Relationship Id="rId68" Type="http://schemas.openxmlformats.org/officeDocument/2006/relationships/hyperlink" Target="http://www.konkoly.hu/cgi-bin/IBVS?5364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www.aavso.org/sites/default/files/jaavso/v36n2/171.pdf" TargetMode="External"/><Relationship Id="rId133" Type="http://schemas.openxmlformats.org/officeDocument/2006/relationships/hyperlink" Target="http://www.bav-astro.de/sfs/BAVM_link.php?BAVMnr=228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konkoly.hu/cgi-bin/IBVS?574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775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bav-astro.de/sfs/BAVM_link.php?BAVMnr=172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46" TargetMode="External"/><Relationship Id="rId123" Type="http://schemas.openxmlformats.org/officeDocument/2006/relationships/hyperlink" Target="http://www.konkoly.hu/cgi-bin/IBVS?5887" TargetMode="External"/><Relationship Id="rId128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187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299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konkoly.hu/cgi-bin/IBVS?795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bav-astro.de/sfs/BAVM_link.php?BAVMnr=158" TargetMode="External"/><Relationship Id="rId113" Type="http://schemas.openxmlformats.org/officeDocument/2006/relationships/hyperlink" Target="http://www.aavso.org/sites/default/files/jaavso/v36n2/186.pdf" TargetMode="External"/><Relationship Id="rId118" Type="http://schemas.openxmlformats.org/officeDocument/2006/relationships/hyperlink" Target="http://www.konkoly.hu/cgi-bin/IBVS?5887" TargetMode="External"/><Relationship Id="rId134" Type="http://schemas.openxmlformats.org/officeDocument/2006/relationships/hyperlink" Target="http://var.astro.cz/oejv/issues/oejv0160.pdf" TargetMode="External"/><Relationship Id="rId139" Type="http://schemas.openxmlformats.org/officeDocument/2006/relationships/hyperlink" Target="http://www.konkoly.hu/cgi-bin/IBVS?6125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795" TargetMode="External"/><Relationship Id="rId72" Type="http://schemas.openxmlformats.org/officeDocument/2006/relationships/hyperlink" Target="http://www.konkoly.hu/cgi-bin/IBVS?5662" TargetMode="External"/><Relationship Id="rId80" Type="http://schemas.openxmlformats.org/officeDocument/2006/relationships/hyperlink" Target="http://www.bav-astro.de/sfs/BAVM_link.php?BAVMnr=172" TargetMode="External"/><Relationship Id="rId85" Type="http://schemas.openxmlformats.org/officeDocument/2006/relationships/hyperlink" Target="http://var.astro.cz/oejv/issues/oejv0003.pdf" TargetMode="External"/><Relationship Id="rId93" Type="http://schemas.openxmlformats.org/officeDocument/2006/relationships/hyperlink" Target="http://www.konkoly.hu/cgi-bin/IBVS?5636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75" TargetMode="External"/><Relationship Id="rId59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vsolj.cetus-net.org/no38.pdf" TargetMode="External"/><Relationship Id="rId103" Type="http://schemas.openxmlformats.org/officeDocument/2006/relationships/hyperlink" Target="http://vsolj.cetus-net.org/no44.pdf" TargetMode="External"/><Relationship Id="rId108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bav-astro.de/sfs/BAVM_link.php?BAVMnr=201" TargetMode="External"/><Relationship Id="rId124" Type="http://schemas.openxmlformats.org/officeDocument/2006/relationships/hyperlink" Target="http://www.aavso.org/sites/default/files/jaavso/v37n1/44.pdf" TargetMode="External"/><Relationship Id="rId129" Type="http://schemas.openxmlformats.org/officeDocument/2006/relationships/hyperlink" Target="http://www.konkoly.hu/cgi-bin/IBVS?5924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299" TargetMode="External"/><Relationship Id="rId41" Type="http://schemas.openxmlformats.org/officeDocument/2006/relationships/hyperlink" Target="http://www.konkoly.hu/cgi-bin/IBVS?775" TargetMode="External"/><Relationship Id="rId54" Type="http://schemas.openxmlformats.org/officeDocument/2006/relationships/hyperlink" Target="http://www.konkoly.hu/cgi-bin/IBVS?786" TargetMode="External"/><Relationship Id="rId62" Type="http://schemas.openxmlformats.org/officeDocument/2006/relationships/hyperlink" Target="http://www.konkoly.hu/cgi-bin/IBVS?2117" TargetMode="External"/><Relationship Id="rId70" Type="http://schemas.openxmlformats.org/officeDocument/2006/relationships/hyperlink" Target="http://www.konkoly.hu/cgi-bin/IBVS?5616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solj.cetus-net.org/no43.pdf" TargetMode="External"/><Relationship Id="rId88" Type="http://schemas.openxmlformats.org/officeDocument/2006/relationships/hyperlink" Target="http://vsolj.cetus-net.org/no43.pdf" TargetMode="External"/><Relationship Id="rId91" Type="http://schemas.openxmlformats.org/officeDocument/2006/relationships/hyperlink" Target="http://www.konkoly.hu/cgi-bin/IBVS?5636" TargetMode="External"/><Relationship Id="rId96" Type="http://schemas.openxmlformats.org/officeDocument/2006/relationships/hyperlink" Target="http://www.konkoly.hu/cgi-bin/IBVS?5636" TargetMode="External"/><Relationship Id="rId111" Type="http://schemas.openxmlformats.org/officeDocument/2006/relationships/hyperlink" Target="http://vsolj.cetus-net.org/no46.pdf" TargetMode="External"/><Relationship Id="rId132" Type="http://schemas.openxmlformats.org/officeDocument/2006/relationships/hyperlink" Target="http://vsolj.cetus-net.org/vsoljno53.pdf" TargetMode="External"/><Relationship Id="rId14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14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775" TargetMode="External"/><Relationship Id="rId49" Type="http://schemas.openxmlformats.org/officeDocument/2006/relationships/hyperlink" Target="http://www.konkoly.hu/cgi-bin/IBVS?795" TargetMode="External"/><Relationship Id="rId57" Type="http://schemas.openxmlformats.org/officeDocument/2006/relationships/hyperlink" Target="http://www.konkoly.hu/cgi-bin/IBVS?1249" TargetMode="External"/><Relationship Id="rId106" Type="http://schemas.openxmlformats.org/officeDocument/2006/relationships/hyperlink" Target="http://vsolj.cetus-net.org/no45.pdf" TargetMode="External"/><Relationship Id="rId114" Type="http://schemas.openxmlformats.org/officeDocument/2006/relationships/hyperlink" Target="http://www.aavso.org/sites/default/files/jaavso/v36n2/186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79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konkoly.hu/cgi-bin/IBVS?775" TargetMode="External"/><Relationship Id="rId60" Type="http://schemas.openxmlformats.org/officeDocument/2006/relationships/hyperlink" Target="http://www.konkoly.hu/cgi-bin/IBVS?1249" TargetMode="External"/><Relationship Id="rId65" Type="http://schemas.openxmlformats.org/officeDocument/2006/relationships/hyperlink" Target="http://www.bav-astro.de/sfs/BAVM_link.php?BAVMnr=93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bav-astro.de/sfs/BAVM_link.php?BAVMnr=186" TargetMode="External"/><Relationship Id="rId81" Type="http://schemas.openxmlformats.org/officeDocument/2006/relationships/hyperlink" Target="http://vsolj.cetus-net.org/no42.pdf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konkoly.hu/cgi-bin/IBVS?5636" TargetMode="External"/><Relationship Id="rId99" Type="http://schemas.openxmlformats.org/officeDocument/2006/relationships/hyperlink" Target="http://www.bav-astro.de/sfs/BAVM_link.php?BAVMnr=178" TargetMode="External"/><Relationship Id="rId101" Type="http://schemas.openxmlformats.org/officeDocument/2006/relationships/hyperlink" Target="http://vsolj.cetus-net.org/no4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konkoly.hu/cgi-bin/IBVS?5988" TargetMode="External"/><Relationship Id="rId135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795" TargetMode="External"/><Relationship Id="rId55" Type="http://schemas.openxmlformats.org/officeDocument/2006/relationships/hyperlink" Target="http://www.konkoly.hu/cgi-bin/IBVS?786" TargetMode="External"/><Relationship Id="rId76" Type="http://schemas.openxmlformats.org/officeDocument/2006/relationships/hyperlink" Target="http://www.bav-astro.de/sfs/BAVM_link.php?BAVMnr=172" TargetMode="External"/><Relationship Id="rId97" Type="http://schemas.openxmlformats.org/officeDocument/2006/relationships/hyperlink" Target="http://www.konkoly.hu/cgi-bin/IBVS?5662" TargetMode="External"/><Relationship Id="rId104" Type="http://schemas.openxmlformats.org/officeDocument/2006/relationships/hyperlink" Target="http://www.bav-astro.de/sfs/BAVM_link.php?BAVMnr=178" TargetMode="External"/><Relationship Id="rId120" Type="http://schemas.openxmlformats.org/officeDocument/2006/relationships/hyperlink" Target="http://var.astro.cz/oejv/issues/oejv0094.pdf" TargetMode="External"/><Relationship Id="rId125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www.konkoly.hu/cgi-bin/IBVS?5493" TargetMode="External"/><Relationship Id="rId92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www.konkoly.hu/cgi-bin/IBVS?187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299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66" Type="http://schemas.openxmlformats.org/officeDocument/2006/relationships/hyperlink" Target="http://www.konkoly.hu/cgi-bin/IBVS?4840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aavso.org/sites/default/files/jaavso/v36n2/171.pdf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8" TargetMode="External"/><Relationship Id="rId61" Type="http://schemas.openxmlformats.org/officeDocument/2006/relationships/hyperlink" Target="http://www.konkoly.hu/cgi-bin/IBVS?1502" TargetMode="External"/><Relationship Id="rId82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187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75" TargetMode="External"/><Relationship Id="rId56" Type="http://schemas.openxmlformats.org/officeDocument/2006/relationships/hyperlink" Target="http://www.konkoly.hu/cgi-bin/IBVS?1249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vsolj.cetus-net.org/no44.pdf" TargetMode="External"/><Relationship Id="rId105" Type="http://schemas.openxmlformats.org/officeDocument/2006/relationships/hyperlink" Target="http://www.konkoly.hu/cgi-bin/IBVS?5746" TargetMode="External"/><Relationship Id="rId126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79"/>
  <sheetViews>
    <sheetView tabSelected="1" workbookViewId="0">
      <pane xSplit="13" ySplit="22" topLeftCell="N806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6.5703125" customWidth="1"/>
    <col min="2" max="2" width="4.140625" style="18" customWidth="1"/>
    <col min="3" max="3" width="13.7109375" style="7" customWidth="1"/>
    <col min="4" max="4" width="13.7109375" customWidth="1"/>
    <col min="5" max="5" width="10.5703125" customWidth="1"/>
    <col min="6" max="6" width="15.42578125" customWidth="1"/>
    <col min="7" max="7" width="8" customWidth="1"/>
    <col min="8" max="13" width="8.7109375" customWidth="1"/>
    <col min="14" max="14" width="9.5703125" customWidth="1"/>
    <col min="15" max="15" width="8.7109375" customWidth="1"/>
    <col min="16" max="16" width="11" customWidth="1"/>
    <col min="17" max="18" width="10.28515625" customWidth="1"/>
    <col min="19" max="19" width="5" customWidth="1"/>
    <col min="20" max="20" width="7.85546875" customWidth="1"/>
  </cols>
  <sheetData>
    <row r="1" spans="1:34" ht="21" thickBot="1" x14ac:dyDescent="0.35">
      <c r="A1" s="1" t="s">
        <v>1025</v>
      </c>
      <c r="W1" s="70" t="s">
        <v>930</v>
      </c>
      <c r="X1" s="70" t="s">
        <v>990</v>
      </c>
      <c r="Z1" t="s">
        <v>1127</v>
      </c>
    </row>
    <row r="2" spans="1:34" ht="12.95" customHeight="1" thickBot="1" x14ac:dyDescent="0.25">
      <c r="A2" t="s">
        <v>979</v>
      </c>
      <c r="B2" s="18" t="s">
        <v>998</v>
      </c>
      <c r="E2" s="174" t="s">
        <v>2396</v>
      </c>
      <c r="F2" s="175" t="s">
        <v>2399</v>
      </c>
      <c r="W2">
        <v>-50000</v>
      </c>
      <c r="X2" s="3">
        <f>+D$11+D$12*W2+D$13*W2^2</f>
        <v>-0.19545478314817311</v>
      </c>
    </row>
    <row r="3" spans="1:34" ht="12.95" customHeight="1" thickBot="1" x14ac:dyDescent="0.25">
      <c r="C3" s="7" t="s">
        <v>999</v>
      </c>
      <c r="E3" s="172" t="s">
        <v>1117</v>
      </c>
      <c r="F3" s="177">
        <v>1</v>
      </c>
      <c r="W3">
        <v>-45000</v>
      </c>
      <c r="X3" s="3">
        <f t="shared" ref="X3:X19" si="0">+D$11+D$12*W3+D$13*W3^2</f>
        <v>-0.15219228648234095</v>
      </c>
      <c r="Z3" s="107" t="s">
        <v>1128</v>
      </c>
      <c r="AA3" s="107"/>
    </row>
    <row r="4" spans="1:34" ht="12.95" customHeight="1" thickTop="1" thickBot="1" x14ac:dyDescent="0.25">
      <c r="A4" s="9" t="s">
        <v>980</v>
      </c>
      <c r="C4" s="135">
        <v>45000.357000000004</v>
      </c>
      <c r="D4" s="171">
        <v>0.62861644000000005</v>
      </c>
      <c r="E4" s="172" t="s">
        <v>1118</v>
      </c>
      <c r="F4" s="176">
        <f ca="1">NOW()+15018.5+$C$5/24</f>
        <v>60680.702169675926</v>
      </c>
      <c r="W4">
        <v>-40000</v>
      </c>
      <c r="X4" s="3">
        <f t="shared" si="0"/>
        <v>-0.11429496300742988</v>
      </c>
      <c r="Z4" t="s">
        <v>1129</v>
      </c>
      <c r="AA4">
        <v>0.91154197991916863</v>
      </c>
    </row>
    <row r="5" spans="1:34" ht="12.95" customHeight="1" thickTop="1" x14ac:dyDescent="0.2">
      <c r="A5" s="93" t="s">
        <v>1115</v>
      </c>
      <c r="B5" s="32"/>
      <c r="C5" s="65">
        <v>-9.5</v>
      </c>
      <c r="D5" s="32" t="s">
        <v>1116</v>
      </c>
      <c r="E5" s="172" t="s">
        <v>1119</v>
      </c>
      <c r="F5" s="176">
        <f ca="1">ROUND(2*($F$4-$C$7)/$C$8,0)/2+$F$3</f>
        <v>24945.5</v>
      </c>
      <c r="W5">
        <v>-35000</v>
      </c>
      <c r="X5" s="3">
        <f t="shared" si="0"/>
        <v>-8.1762812723439937E-2</v>
      </c>
      <c r="Z5" t="s">
        <v>1130</v>
      </c>
      <c r="AA5">
        <v>0.83090878115495803</v>
      </c>
    </row>
    <row r="6" spans="1:34" ht="12.95" customHeight="1" x14ac:dyDescent="0.2">
      <c r="A6" s="9" t="s">
        <v>981</v>
      </c>
      <c r="C6"/>
      <c r="E6" s="172" t="s">
        <v>1120</v>
      </c>
      <c r="F6" s="176">
        <f ca="1">ROUND(2*($F$4-$C$15)/$C$16,0)/2+$F$3</f>
        <v>290.5</v>
      </c>
      <c r="W6">
        <v>-30000</v>
      </c>
      <c r="X6" s="3">
        <f t="shared" si="0"/>
        <v>-5.4595835630371098E-2</v>
      </c>
      <c r="Z6" t="s">
        <v>1131</v>
      </c>
      <c r="AA6">
        <v>0.82607760347367121</v>
      </c>
    </row>
    <row r="7" spans="1:34" ht="12.95" customHeight="1" x14ac:dyDescent="0.2">
      <c r="A7" t="s">
        <v>923</v>
      </c>
      <c r="C7">
        <v>45000.357000000004</v>
      </c>
      <c r="D7" s="35" t="s">
        <v>2400</v>
      </c>
      <c r="E7" s="172" t="s">
        <v>2397</v>
      </c>
      <c r="F7" s="178">
        <f ca="1">+$C$15+$C$16*$F$6-15018.5-$C$5/24</f>
        <v>45663.313683554567</v>
      </c>
      <c r="W7">
        <v>-25000</v>
      </c>
      <c r="X7" s="3">
        <f t="shared" si="0"/>
        <v>-3.2794031728223379E-2</v>
      </c>
      <c r="Z7" t="s">
        <v>1132</v>
      </c>
      <c r="AA7">
        <v>1.9967445685748326E-3</v>
      </c>
    </row>
    <row r="8" spans="1:34" ht="12.95" customHeight="1" thickBot="1" x14ac:dyDescent="0.25">
      <c r="A8" t="s">
        <v>924</v>
      </c>
      <c r="C8">
        <v>0.62861261000000002</v>
      </c>
      <c r="D8" s="35" t="s">
        <v>2400</v>
      </c>
      <c r="E8" s="173" t="s">
        <v>2398</v>
      </c>
      <c r="F8" s="179">
        <f ca="1">+($C$15+$C$16*$F$6)-($C$16/2)-15018.5-$C$5/24</f>
        <v>45662.999377372587</v>
      </c>
      <c r="W8">
        <v>-20000</v>
      </c>
      <c r="X8" s="3">
        <f t="shared" si="0"/>
        <v>-1.6357401016996776E-2</v>
      </c>
      <c r="Z8" s="105" t="s">
        <v>1133</v>
      </c>
      <c r="AA8" s="105">
        <v>37</v>
      </c>
    </row>
    <row r="9" spans="1:34" ht="12.95" customHeight="1" x14ac:dyDescent="0.2">
      <c r="A9" s="30" t="s">
        <v>1030</v>
      </c>
      <c r="B9" s="131">
        <v>700</v>
      </c>
      <c r="C9" s="136" t="str">
        <f>"F"&amp;B9</f>
        <v>F700</v>
      </c>
      <c r="D9" s="30" t="str">
        <f>"G"&amp;B9</f>
        <v>G700</v>
      </c>
      <c r="W9">
        <v>-15000</v>
      </c>
      <c r="X9" s="3">
        <f t="shared" si="0"/>
        <v>-5.2859434966912831E-3</v>
      </c>
    </row>
    <row r="10" spans="1:34" ht="12.95" customHeight="1" thickBot="1" x14ac:dyDescent="0.25">
      <c r="C10" s="129" t="s">
        <v>987</v>
      </c>
      <c r="D10" s="11" t="s">
        <v>988</v>
      </c>
      <c r="W10">
        <v>-10000</v>
      </c>
      <c r="X10" s="3">
        <f t="shared" si="0"/>
        <v>4.2034083269309672E-4</v>
      </c>
      <c r="Z10" t="s">
        <v>1134</v>
      </c>
    </row>
    <row r="11" spans="1:34" ht="12.95" customHeight="1" x14ac:dyDescent="0.2">
      <c r="A11" t="s">
        <v>982</v>
      </c>
      <c r="C11" s="137">
        <f ca="1">INTERCEPT(INDIRECT(D9):G995,INDIRECT(C9):$F995)</f>
        <v>1.1125092262368567E-2</v>
      </c>
      <c r="D11" s="3">
        <f>+E11*F11</f>
        <v>-4.262610081301482E-3</v>
      </c>
      <c r="E11" s="14">
        <v>-4.2626100813014816</v>
      </c>
      <c r="F11" s="3">
        <v>1E-3</v>
      </c>
      <c r="W11">
        <v>-5000</v>
      </c>
      <c r="X11" s="3">
        <f t="shared" si="0"/>
        <v>7.6145197115636432E-4</v>
      </c>
      <c r="Z11" s="106"/>
      <c r="AA11" s="106" t="s">
        <v>1139</v>
      </c>
      <c r="AB11" s="106" t="s">
        <v>1140</v>
      </c>
      <c r="AC11" s="106" t="s">
        <v>1141</v>
      </c>
      <c r="AD11" s="106" t="s">
        <v>1065</v>
      </c>
      <c r="AE11" s="106" t="s">
        <v>1142</v>
      </c>
    </row>
    <row r="12" spans="1:34" ht="12.95" customHeight="1" x14ac:dyDescent="0.2">
      <c r="A12" t="s">
        <v>983</v>
      </c>
      <c r="C12" s="137">
        <f ca="1">SLOPE(INDIRECT(D9):G995,INDIRECT(C9):$F995)</f>
        <v>-2.460414117033799E-7</v>
      </c>
      <c r="D12" s="3">
        <f>+E12*F12</f>
        <v>-1.5413297295836806E-6</v>
      </c>
      <c r="E12" s="15">
        <v>-1.5413297295836808</v>
      </c>
      <c r="F12" s="3">
        <v>9.9999999999999995E-7</v>
      </c>
      <c r="W12">
        <v>0</v>
      </c>
      <c r="X12" s="3">
        <f t="shared" si="0"/>
        <v>-4.262610081301482E-3</v>
      </c>
      <c r="Z12" t="s">
        <v>1135</v>
      </c>
      <c r="AA12">
        <v>1</v>
      </c>
      <c r="AB12">
        <v>6.8571770337787121E-4</v>
      </c>
      <c r="AC12">
        <v>6.8571770337787121E-4</v>
      </c>
      <c r="AD12">
        <v>171.98886813320919</v>
      </c>
      <c r="AE12">
        <v>4.5371966421764683E-15</v>
      </c>
    </row>
    <row r="13" spans="1:34" ht="12.95" customHeight="1" thickBot="1" x14ac:dyDescent="0.25">
      <c r="A13" t="s">
        <v>984</v>
      </c>
      <c r="D13" s="3">
        <f>+E13*F13</f>
        <v>-1.0730346381842227E-10</v>
      </c>
      <c r="E13" s="16">
        <v>-1.0730346381842226</v>
      </c>
      <c r="F13" s="3">
        <v>1E-10</v>
      </c>
      <c r="W13">
        <v>5000</v>
      </c>
      <c r="X13" s="3">
        <f t="shared" si="0"/>
        <v>-1.4651845324680442E-2</v>
      </c>
      <c r="Z13" t="s">
        <v>1136</v>
      </c>
      <c r="AA13">
        <v>35</v>
      </c>
      <c r="AB13">
        <v>1.395446105246583E-4</v>
      </c>
      <c r="AC13">
        <v>3.9869888721330938E-6</v>
      </c>
    </row>
    <row r="14" spans="1:34" ht="12.95" customHeight="1" thickBot="1" x14ac:dyDescent="0.25">
      <c r="A14" t="s">
        <v>985</v>
      </c>
      <c r="E14">
        <f>SUM(U21:U973)</f>
        <v>0.27733544573661778</v>
      </c>
      <c r="W14">
        <v>10000</v>
      </c>
      <c r="X14" s="3">
        <f t="shared" si="0"/>
        <v>-3.0406253758980515E-2</v>
      </c>
      <c r="Z14" s="105" t="s">
        <v>1137</v>
      </c>
      <c r="AA14" s="105">
        <v>36</v>
      </c>
      <c r="AB14" s="105">
        <v>8.2526231390252951E-4</v>
      </c>
      <c r="AC14" s="105"/>
      <c r="AD14" s="105"/>
      <c r="AE14" s="105"/>
    </row>
    <row r="15" spans="1:34" ht="12.95" customHeight="1" thickBot="1" x14ac:dyDescent="0.25">
      <c r="A15" s="10" t="s">
        <v>986</v>
      </c>
      <c r="C15" s="82">
        <f ca="1">(C7+C11)+(C8+C12)*INT(MAX(F21:F3516))</f>
        <v>60498.805958491263</v>
      </c>
      <c r="D15" s="29">
        <f>+C7+INT(MAX(F21:F1571))*C8+D11+D12*INT(MAX(F21:F4006))+D13*INT(MAX(F21:F4033)^2)</f>
        <v>60498.693409003507</v>
      </c>
      <c r="E15" s="94"/>
      <c r="F15" s="65"/>
      <c r="W15">
        <v>15000</v>
      </c>
      <c r="X15" s="3">
        <f t="shared" si="0"/>
        <v>-5.1525835384201704E-2</v>
      </c>
    </row>
    <row r="16" spans="1:34" ht="12.95" customHeight="1" x14ac:dyDescent="0.2">
      <c r="A16" s="9" t="s">
        <v>925</v>
      </c>
      <c r="C16" s="138">
        <f ca="1">+C8+C12</f>
        <v>0.62861236395858833</v>
      </c>
      <c r="D16" s="29">
        <f>+C8+D12+2*D13*F103</f>
        <v>0.62861385169290795</v>
      </c>
      <c r="E16" s="94"/>
      <c r="F16" s="95"/>
      <c r="W16">
        <v>20000</v>
      </c>
      <c r="X16" s="3">
        <f t="shared" si="0"/>
        <v>-7.8010590200343996E-2</v>
      </c>
      <c r="Z16" s="106"/>
      <c r="AA16" s="106" t="s">
        <v>1143</v>
      </c>
      <c r="AB16" s="106" t="s">
        <v>1132</v>
      </c>
      <c r="AC16" s="106" t="s">
        <v>1144</v>
      </c>
      <c r="AD16" s="106" t="s">
        <v>1145</v>
      </c>
      <c r="AE16" s="106" t="s">
        <v>1146</v>
      </c>
      <c r="AF16" s="106" t="s">
        <v>1147</v>
      </c>
      <c r="AG16" s="106" t="s">
        <v>1148</v>
      </c>
      <c r="AH16" s="106" t="s">
        <v>1149</v>
      </c>
    </row>
    <row r="17" spans="1:34" ht="12.95" customHeight="1" thickBot="1" x14ac:dyDescent="0.25">
      <c r="A17" s="31" t="s">
        <v>1023</v>
      </c>
      <c r="C17" s="161">
        <f>COUNT(C21:C2174)</f>
        <v>800</v>
      </c>
      <c r="E17" s="94"/>
      <c r="F17" s="95"/>
      <c r="W17">
        <f>W16+5000</f>
        <v>25000</v>
      </c>
      <c r="X17" s="3">
        <f t="shared" si="0"/>
        <v>-0.10986051820740741</v>
      </c>
      <c r="Z17" t="s">
        <v>1138</v>
      </c>
      <c r="AA17">
        <v>-8.5168355378978397E-5</v>
      </c>
      <c r="AB17">
        <v>3.503905549488354E-3</v>
      </c>
      <c r="AC17">
        <v>-2.4306692682231353E-2</v>
      </c>
      <c r="AD17">
        <v>0.98074603113182357</v>
      </c>
      <c r="AE17">
        <v>-7.1984834823862771E-3</v>
      </c>
      <c r="AF17">
        <v>7.028146771628321E-3</v>
      </c>
      <c r="AG17">
        <v>-7.1984834823862771E-3</v>
      </c>
      <c r="AH17">
        <v>7.028146771628321E-3</v>
      </c>
    </row>
    <row r="18" spans="1:34" ht="12.95" customHeight="1" thickTop="1" thickBot="1" x14ac:dyDescent="0.25">
      <c r="A18" s="9" t="s">
        <v>1122</v>
      </c>
      <c r="C18" s="139">
        <f ca="1">+C15</f>
        <v>60498.805958491263</v>
      </c>
      <c r="D18" s="41">
        <f ca="1">C16</f>
        <v>0.62861236395858833</v>
      </c>
      <c r="E18" s="94"/>
      <c r="F18" s="29"/>
      <c r="W18">
        <f t="shared" ref="W18:W19" si="1">W17+5000</f>
        <v>30000</v>
      </c>
      <c r="X18" s="3">
        <f t="shared" si="0"/>
        <v>-0.14707561940539193</v>
      </c>
      <c r="Z18" s="105" t="s">
        <v>1150</v>
      </c>
      <c r="AA18" s="105">
        <v>-3.3833329887183823E-6</v>
      </c>
      <c r="AB18" s="105">
        <v>2.5798507042139763E-7</v>
      </c>
      <c r="AC18" s="105">
        <v>-13.114452643294371</v>
      </c>
      <c r="AD18" s="105">
        <v>4.5371966421759224E-15</v>
      </c>
      <c r="AE18" s="105">
        <v>-3.9070711654619131E-6</v>
      </c>
      <c r="AF18" s="105">
        <v>-2.8595948119748511E-6</v>
      </c>
      <c r="AG18" s="105">
        <v>-3.9070711654619131E-6</v>
      </c>
      <c r="AH18" s="105">
        <v>-2.8595948119748511E-6</v>
      </c>
    </row>
    <row r="19" spans="1:34" ht="12.95" customHeight="1" thickBot="1" x14ac:dyDescent="0.25">
      <c r="A19" s="9" t="s">
        <v>1123</v>
      </c>
      <c r="C19" s="140">
        <f>+D15</f>
        <v>60498.693409003507</v>
      </c>
      <c r="D19" s="39">
        <f>+D16</f>
        <v>0.62861385169290795</v>
      </c>
      <c r="E19" s="94"/>
      <c r="F19" s="96"/>
      <c r="G19" t="s">
        <v>926</v>
      </c>
      <c r="O19" t="s">
        <v>927</v>
      </c>
      <c r="W19">
        <f t="shared" si="1"/>
        <v>35000</v>
      </c>
      <c r="X19" s="3">
        <f t="shared" si="0"/>
        <v>-0.18965589379429756</v>
      </c>
    </row>
    <row r="20" spans="1:34" ht="12.95" customHeight="1" thickBot="1" x14ac:dyDescent="0.25">
      <c r="A20" s="11" t="s">
        <v>994</v>
      </c>
      <c r="B20" s="11" t="s">
        <v>928</v>
      </c>
      <c r="C20" s="129" t="s">
        <v>993</v>
      </c>
      <c r="D20" s="11" t="s">
        <v>992</v>
      </c>
      <c r="E20" s="11" t="s">
        <v>929</v>
      </c>
      <c r="F20" s="11" t="s">
        <v>930</v>
      </c>
      <c r="G20" s="11" t="s">
        <v>931</v>
      </c>
      <c r="H20" s="12" t="s">
        <v>802</v>
      </c>
      <c r="I20" s="12" t="s">
        <v>1126</v>
      </c>
      <c r="J20" s="12" t="s">
        <v>1172</v>
      </c>
      <c r="K20" s="12" t="s">
        <v>1171</v>
      </c>
      <c r="L20" s="12" t="s">
        <v>2402</v>
      </c>
      <c r="M20" s="12" t="s">
        <v>2401</v>
      </c>
      <c r="N20" s="12" t="s">
        <v>2403</v>
      </c>
      <c r="O20" s="12" t="s">
        <v>989</v>
      </c>
      <c r="P20" s="11" t="s">
        <v>990</v>
      </c>
      <c r="Q20" s="11" t="s">
        <v>991</v>
      </c>
      <c r="R20" s="11"/>
      <c r="S20" s="11" t="s">
        <v>995</v>
      </c>
      <c r="T20" s="11" t="s">
        <v>996</v>
      </c>
      <c r="U20" s="11" t="s">
        <v>997</v>
      </c>
      <c r="V20" s="132" t="s">
        <v>798</v>
      </c>
    </row>
    <row r="21" spans="1:34" ht="12.95" customHeight="1" x14ac:dyDescent="0.2">
      <c r="A21" s="128" t="s">
        <v>1181</v>
      </c>
      <c r="B21" s="68" t="s">
        <v>1007</v>
      </c>
      <c r="C21" s="128">
        <v>15020.371999999999</v>
      </c>
      <c r="D21" s="128" t="s">
        <v>1126</v>
      </c>
      <c r="E21">
        <f t="shared" ref="E21:E84" si="2">(C21-C$7)/C$8</f>
        <v>-47692.306077028908</v>
      </c>
      <c r="F21">
        <f t="shared" ref="F21:F84" si="3">+ROUND(2*E21,0)/2</f>
        <v>-47692.5</v>
      </c>
      <c r="G21">
        <f t="shared" ref="G21:G52" si="4">C21-(C$7+F21*C$8)</f>
        <v>0.12190242499491433</v>
      </c>
      <c r="H21">
        <f t="shared" ref="H21:H32" si="5">G21</f>
        <v>0.12190242499491433</v>
      </c>
      <c r="P21" s="3">
        <f t="shared" ref="P21:P84" si="6">+D$11+D$12*F21+D$13*F21^2</f>
        <v>-0.17482247055200756</v>
      </c>
      <c r="Q21" s="13">
        <f t="shared" ref="Q21:Q84" si="7">+C21-15018.5</f>
        <v>1.8719999999993888</v>
      </c>
      <c r="R21" s="13"/>
    </row>
    <row r="22" spans="1:34" ht="12.95" customHeight="1" x14ac:dyDescent="0.2">
      <c r="A22" s="128" t="s">
        <v>1181</v>
      </c>
      <c r="B22" s="68" t="s">
        <v>1007</v>
      </c>
      <c r="C22" s="128">
        <v>15314.56</v>
      </c>
      <c r="D22" s="128" t="s">
        <v>1126</v>
      </c>
      <c r="E22">
        <f t="shared" si="2"/>
        <v>-47224.310374556444</v>
      </c>
      <c r="F22">
        <f t="shared" si="3"/>
        <v>-47224.5</v>
      </c>
      <c r="G22">
        <f t="shared" si="4"/>
        <v>0.11920094499691913</v>
      </c>
      <c r="H22">
        <f t="shared" si="5"/>
        <v>0.11920094499691913</v>
      </c>
      <c r="P22" s="3">
        <f t="shared" si="6"/>
        <v>-0.17077726895983422</v>
      </c>
      <c r="Q22" s="13">
        <f t="shared" si="7"/>
        <v>296.05999999999949</v>
      </c>
      <c r="R22" s="13"/>
    </row>
    <row r="23" spans="1:34" ht="12.95" customHeight="1" x14ac:dyDescent="0.2">
      <c r="A23" s="128" t="s">
        <v>1181</v>
      </c>
      <c r="B23" s="68" t="s">
        <v>1007</v>
      </c>
      <c r="C23" s="128">
        <v>17442.414000000001</v>
      </c>
      <c r="D23" s="128" t="s">
        <v>1126</v>
      </c>
      <c r="E23">
        <f t="shared" si="2"/>
        <v>-43839.30987321429</v>
      </c>
      <c r="F23">
        <f t="shared" si="3"/>
        <v>-43839.5</v>
      </c>
      <c r="G23">
        <f t="shared" si="4"/>
        <v>0.1195160949973797</v>
      </c>
      <c r="H23">
        <f t="shared" si="5"/>
        <v>0.1195160949973797</v>
      </c>
      <c r="P23" s="3">
        <f t="shared" si="6"/>
        <v>-0.14291820139476566</v>
      </c>
      <c r="Q23" s="13">
        <f t="shared" si="7"/>
        <v>2423.9140000000007</v>
      </c>
      <c r="R23" s="13"/>
    </row>
    <row r="24" spans="1:34" ht="12.95" customHeight="1" x14ac:dyDescent="0.2">
      <c r="A24" s="128" t="s">
        <v>1181</v>
      </c>
      <c r="B24" s="68" t="s">
        <v>1007</v>
      </c>
      <c r="C24" s="128">
        <v>17450.593000000001</v>
      </c>
      <c r="D24" s="128" t="s">
        <v>1126</v>
      </c>
      <c r="E24">
        <f t="shared" si="2"/>
        <v>-43826.298680199878</v>
      </c>
      <c r="F24">
        <f t="shared" si="3"/>
        <v>-43826.5</v>
      </c>
      <c r="G24">
        <f t="shared" si="4"/>
        <v>0.12655216499842936</v>
      </c>
      <c r="H24">
        <f t="shared" si="5"/>
        <v>0.12655216499842936</v>
      </c>
      <c r="P24" s="3">
        <f t="shared" si="6"/>
        <v>-0.14281594943028186</v>
      </c>
      <c r="Q24" s="13">
        <f t="shared" si="7"/>
        <v>2432.0930000000008</v>
      </c>
      <c r="R24" s="13"/>
    </row>
    <row r="25" spans="1:34" ht="12.95" customHeight="1" x14ac:dyDescent="0.2">
      <c r="A25" s="128" t="s">
        <v>1181</v>
      </c>
      <c r="B25" s="68" t="s">
        <v>1007</v>
      </c>
      <c r="C25" s="128">
        <v>17452.475999999999</v>
      </c>
      <c r="D25" s="128" t="s">
        <v>1126</v>
      </c>
      <c r="E25">
        <f t="shared" si="2"/>
        <v>-43823.303194633663</v>
      </c>
      <c r="F25">
        <f t="shared" si="3"/>
        <v>-43823.5</v>
      </c>
      <c r="G25">
        <f t="shared" si="4"/>
        <v>0.12371433499720297</v>
      </c>
      <c r="H25">
        <f t="shared" si="5"/>
        <v>0.12371433499720297</v>
      </c>
      <c r="P25" s="3">
        <f t="shared" si="6"/>
        <v>-0.14279235797365958</v>
      </c>
      <c r="Q25" s="13">
        <f t="shared" si="7"/>
        <v>2433.9759999999987</v>
      </c>
      <c r="R25" s="13"/>
    </row>
    <row r="26" spans="1:34" ht="12.95" customHeight="1" x14ac:dyDescent="0.2">
      <c r="A26" s="128" t="s">
        <v>1181</v>
      </c>
      <c r="B26" s="68" t="s">
        <v>1007</v>
      </c>
      <c r="C26" s="128">
        <v>17454.363000000001</v>
      </c>
      <c r="D26" s="128" t="s">
        <v>1126</v>
      </c>
      <c r="E26">
        <f t="shared" si="2"/>
        <v>-43820.301345847962</v>
      </c>
      <c r="F26">
        <f t="shared" si="3"/>
        <v>-43820.5</v>
      </c>
      <c r="G26">
        <f t="shared" si="4"/>
        <v>0.12487650499679148</v>
      </c>
      <c r="H26">
        <f t="shared" si="5"/>
        <v>0.12487650499679148</v>
      </c>
      <c r="P26" s="3">
        <f t="shared" si="6"/>
        <v>-0.14276876844849962</v>
      </c>
      <c r="Q26" s="13">
        <f t="shared" si="7"/>
        <v>2435.8630000000012</v>
      </c>
      <c r="R26" s="13"/>
    </row>
    <row r="27" spans="1:34" ht="12.95" customHeight="1" x14ac:dyDescent="0.2">
      <c r="A27" s="128" t="s">
        <v>1181</v>
      </c>
      <c r="B27" s="68" t="s">
        <v>1007</v>
      </c>
      <c r="C27" s="128">
        <v>17455.618999999999</v>
      </c>
      <c r="D27" s="128" t="s">
        <v>1126</v>
      </c>
      <c r="E27">
        <f t="shared" si="2"/>
        <v>-43818.30329493391</v>
      </c>
      <c r="F27">
        <f t="shared" si="3"/>
        <v>-43818.5</v>
      </c>
      <c r="G27">
        <f t="shared" si="4"/>
        <v>0.12365128499732236</v>
      </c>
      <c r="H27">
        <f t="shared" si="5"/>
        <v>0.12365128499732236</v>
      </c>
      <c r="P27" s="3">
        <f t="shared" si="6"/>
        <v>-0.14275304317142762</v>
      </c>
      <c r="Q27" s="13">
        <f t="shared" si="7"/>
        <v>2437.1189999999988</v>
      </c>
      <c r="R27" s="13"/>
    </row>
    <row r="28" spans="1:34" ht="12.95" customHeight="1" x14ac:dyDescent="0.2">
      <c r="A28" s="128" t="s">
        <v>1181</v>
      </c>
      <c r="B28" s="68" t="s">
        <v>1007</v>
      </c>
      <c r="C28" s="128">
        <v>17459.393</v>
      </c>
      <c r="D28" s="128" t="s">
        <v>1126</v>
      </c>
      <c r="E28">
        <f t="shared" si="2"/>
        <v>-43812.299597362522</v>
      </c>
      <c r="F28">
        <f t="shared" si="3"/>
        <v>-43812.5</v>
      </c>
      <c r="G28">
        <f t="shared" si="4"/>
        <v>0.12597562499649939</v>
      </c>
      <c r="H28">
        <f t="shared" si="5"/>
        <v>0.12597562499649939</v>
      </c>
      <c r="P28" s="3">
        <f t="shared" si="6"/>
        <v>-0.14270587249077787</v>
      </c>
      <c r="Q28" s="13">
        <f t="shared" si="7"/>
        <v>2440.893</v>
      </c>
      <c r="R28" s="13"/>
    </row>
    <row r="29" spans="1:34" ht="12.95" customHeight="1" x14ac:dyDescent="0.2">
      <c r="A29" s="128" t="s">
        <v>1181</v>
      </c>
      <c r="B29" s="68" t="s">
        <v>1007</v>
      </c>
      <c r="C29" s="128">
        <v>17462.537</v>
      </c>
      <c r="D29" s="128" t="s">
        <v>1126</v>
      </c>
      <c r="E29">
        <f t="shared" si="2"/>
        <v>-43807.298106857896</v>
      </c>
      <c r="F29">
        <f t="shared" si="3"/>
        <v>-43807.5</v>
      </c>
      <c r="G29">
        <f t="shared" si="4"/>
        <v>0.12691257499682251</v>
      </c>
      <c r="H29">
        <f t="shared" si="5"/>
        <v>0.12691257499682251</v>
      </c>
      <c r="P29" s="3">
        <f t="shared" si="6"/>
        <v>-0.14266656949192696</v>
      </c>
      <c r="Q29" s="13">
        <f t="shared" si="7"/>
        <v>2444.0370000000003</v>
      </c>
      <c r="R29" s="13"/>
    </row>
    <row r="30" spans="1:34" ht="12.95" customHeight="1" x14ac:dyDescent="0.2">
      <c r="A30" s="128" t="s">
        <v>1181</v>
      </c>
      <c r="B30" s="68" t="s">
        <v>1007</v>
      </c>
      <c r="C30" s="128">
        <v>17464.421999999999</v>
      </c>
      <c r="D30" s="128" t="s">
        <v>1126</v>
      </c>
      <c r="E30">
        <f t="shared" si="2"/>
        <v>-43804.299439681941</v>
      </c>
      <c r="F30">
        <f t="shared" si="3"/>
        <v>-43804.5</v>
      </c>
      <c r="G30">
        <f t="shared" si="4"/>
        <v>0.12607474499600357</v>
      </c>
      <c r="H30">
        <f t="shared" si="5"/>
        <v>0.12607474499600357</v>
      </c>
      <c r="P30" s="3">
        <f t="shared" si="6"/>
        <v>-0.14264299026789951</v>
      </c>
      <c r="Q30" s="13">
        <f t="shared" si="7"/>
        <v>2445.9219999999987</v>
      </c>
      <c r="R30" s="13"/>
    </row>
    <row r="31" spans="1:34" ht="12.95" customHeight="1" x14ac:dyDescent="0.2">
      <c r="A31" s="128" t="s">
        <v>1181</v>
      </c>
      <c r="B31" s="68" t="s">
        <v>1007</v>
      </c>
      <c r="C31" s="128">
        <v>17479.507000000001</v>
      </c>
      <c r="D31" s="128" t="s">
        <v>1126</v>
      </c>
      <c r="E31">
        <f t="shared" si="2"/>
        <v>-43780.302148249939</v>
      </c>
      <c r="F31">
        <f t="shared" si="3"/>
        <v>-43780.5</v>
      </c>
      <c r="G31">
        <f t="shared" si="4"/>
        <v>0.12437210499774665</v>
      </c>
      <c r="H31">
        <f t="shared" si="5"/>
        <v>0.12437210499774665</v>
      </c>
      <c r="P31" s="3">
        <f t="shared" si="6"/>
        <v>-0.14245442600832464</v>
      </c>
      <c r="Q31" s="13">
        <f t="shared" si="7"/>
        <v>2461.0070000000014</v>
      </c>
      <c r="R31" s="13"/>
    </row>
    <row r="32" spans="1:34" ht="12.95" customHeight="1" x14ac:dyDescent="0.2">
      <c r="A32" s="128" t="s">
        <v>1181</v>
      </c>
      <c r="B32" s="68" t="s">
        <v>1007</v>
      </c>
      <c r="C32" s="128">
        <v>17481.391</v>
      </c>
      <c r="D32" s="128" t="s">
        <v>1126</v>
      </c>
      <c r="E32">
        <f t="shared" si="2"/>
        <v>-43777.305071878851</v>
      </c>
      <c r="F32">
        <f t="shared" si="3"/>
        <v>-43777.5</v>
      </c>
      <c r="G32">
        <f t="shared" si="4"/>
        <v>0.12253427499672398</v>
      </c>
      <c r="H32">
        <f t="shared" si="5"/>
        <v>0.12253427499672398</v>
      </c>
      <c r="P32" s="3">
        <f t="shared" si="6"/>
        <v>-0.14243086416745837</v>
      </c>
      <c r="Q32" s="13">
        <f t="shared" si="7"/>
        <v>2462.8909999999996</v>
      </c>
      <c r="R32" s="13"/>
    </row>
    <row r="33" spans="1:18" ht="12.95" customHeight="1" x14ac:dyDescent="0.2">
      <c r="A33" s="128" t="s">
        <v>1181</v>
      </c>
      <c r="B33" s="68" t="s">
        <v>1007</v>
      </c>
      <c r="C33" s="128">
        <v>17498.37</v>
      </c>
      <c r="D33" s="128" t="s">
        <v>1126</v>
      </c>
      <c r="E33">
        <f t="shared" si="2"/>
        <v>-43750.294796027083</v>
      </c>
      <c r="F33">
        <f t="shared" si="3"/>
        <v>-43750.5</v>
      </c>
      <c r="G33">
        <f t="shared" si="4"/>
        <v>0.12899380499584367</v>
      </c>
      <c r="I33">
        <f t="shared" ref="I33:I64" si="8">G33</f>
        <v>0.12899380499584367</v>
      </c>
      <c r="P33" s="3">
        <f t="shared" si="6"/>
        <v>-0.14221889451546743</v>
      </c>
      <c r="Q33" s="13">
        <f t="shared" si="7"/>
        <v>2479.869999999999</v>
      </c>
      <c r="R33" s="13"/>
    </row>
    <row r="34" spans="1:18" ht="12.95" customHeight="1" x14ac:dyDescent="0.2">
      <c r="A34" s="128" t="s">
        <v>1220</v>
      </c>
      <c r="B34" s="68" t="s">
        <v>1007</v>
      </c>
      <c r="C34" s="128">
        <v>19226.436000000002</v>
      </c>
      <c r="D34" s="128" t="s">
        <v>1126</v>
      </c>
      <c r="E34">
        <f t="shared" si="2"/>
        <v>-41001.278991205734</v>
      </c>
      <c r="F34">
        <f t="shared" si="3"/>
        <v>-41001.5</v>
      </c>
      <c r="G34">
        <f t="shared" si="4"/>
        <v>0.13892891499926918</v>
      </c>
      <c r="I34">
        <f t="shared" si="8"/>
        <v>0.13892891499926918</v>
      </c>
      <c r="P34" s="3">
        <f t="shared" si="6"/>
        <v>-0.1214561004200265</v>
      </c>
      <c r="Q34" s="13">
        <f t="shared" si="7"/>
        <v>4207.9360000000015</v>
      </c>
      <c r="R34" s="13"/>
    </row>
    <row r="35" spans="1:18" ht="12.95" customHeight="1" x14ac:dyDescent="0.2">
      <c r="A35" s="128" t="s">
        <v>1225</v>
      </c>
      <c r="B35" s="68" t="s">
        <v>1007</v>
      </c>
      <c r="C35" s="128">
        <v>19737.514999999999</v>
      </c>
      <c r="D35" s="128" t="s">
        <v>1126</v>
      </c>
      <c r="E35">
        <f t="shared" si="2"/>
        <v>-40188.252030133473</v>
      </c>
      <c r="F35">
        <f t="shared" si="3"/>
        <v>-40188.5</v>
      </c>
      <c r="G35">
        <f t="shared" si="4"/>
        <v>0.15587698499803082</v>
      </c>
      <c r="I35">
        <f t="shared" si="8"/>
        <v>0.15587698499803082</v>
      </c>
      <c r="P35" s="3">
        <f t="shared" si="6"/>
        <v>-0.11562637132128742</v>
      </c>
      <c r="Q35" s="13">
        <f t="shared" si="7"/>
        <v>4719.0149999999994</v>
      </c>
      <c r="R35" s="13"/>
    </row>
    <row r="36" spans="1:18" ht="12.95" customHeight="1" x14ac:dyDescent="0.2">
      <c r="A36" s="128" t="s">
        <v>1230</v>
      </c>
      <c r="B36" s="68" t="s">
        <v>1007</v>
      </c>
      <c r="C36" s="128">
        <v>20624.486000000001</v>
      </c>
      <c r="D36" s="128" t="s">
        <v>1126</v>
      </c>
      <c r="E36">
        <f t="shared" si="2"/>
        <v>-38777.254245663324</v>
      </c>
      <c r="F36">
        <f t="shared" si="3"/>
        <v>-38777.5</v>
      </c>
      <c r="G36">
        <f t="shared" si="4"/>
        <v>0.15448427499723039</v>
      </c>
      <c r="I36">
        <f t="shared" si="8"/>
        <v>0.15448427499723039</v>
      </c>
      <c r="P36" s="3">
        <f t="shared" si="6"/>
        <v>-0.10584532553772752</v>
      </c>
      <c r="Q36" s="13">
        <f t="shared" si="7"/>
        <v>5605.9860000000008</v>
      </c>
      <c r="R36" s="13"/>
    </row>
    <row r="37" spans="1:18" ht="12.95" customHeight="1" x14ac:dyDescent="0.2">
      <c r="A37" s="128" t="s">
        <v>1230</v>
      </c>
      <c r="B37" s="68" t="s">
        <v>1007</v>
      </c>
      <c r="C37" s="128">
        <v>20697.398000000001</v>
      </c>
      <c r="D37" s="128" t="s">
        <v>1126</v>
      </c>
      <c r="E37">
        <f t="shared" si="2"/>
        <v>-38661.26548113631</v>
      </c>
      <c r="F37">
        <f t="shared" si="3"/>
        <v>-38661.5</v>
      </c>
      <c r="G37">
        <f t="shared" si="4"/>
        <v>0.1474215149974043</v>
      </c>
      <c r="I37">
        <f t="shared" si="8"/>
        <v>0.1474215149974043</v>
      </c>
      <c r="P37" s="3">
        <f t="shared" si="6"/>
        <v>-0.10506022092594158</v>
      </c>
      <c r="Q37" s="13">
        <f t="shared" si="7"/>
        <v>5678.898000000001</v>
      </c>
      <c r="R37" s="13"/>
    </row>
    <row r="38" spans="1:18" ht="12.95" customHeight="1" x14ac:dyDescent="0.2">
      <c r="A38" s="128" t="s">
        <v>1230</v>
      </c>
      <c r="B38" s="68" t="s">
        <v>1007</v>
      </c>
      <c r="C38" s="128">
        <v>20741.414000000001</v>
      </c>
      <c r="D38" s="128" t="s">
        <v>1126</v>
      </c>
      <c r="E38">
        <f t="shared" si="2"/>
        <v>-38591.24461407162</v>
      </c>
      <c r="F38">
        <f t="shared" si="3"/>
        <v>-38591</v>
      </c>
      <c r="G38">
        <f t="shared" si="4"/>
        <v>-0.15376749000279233</v>
      </c>
      <c r="I38">
        <f t="shared" si="8"/>
        <v>-0.15376749000279233</v>
      </c>
      <c r="P38" s="3">
        <f t="shared" si="6"/>
        <v>-0.10458447768275364</v>
      </c>
      <c r="Q38" s="13">
        <f t="shared" si="7"/>
        <v>5722.9140000000007</v>
      </c>
      <c r="R38" s="13"/>
    </row>
    <row r="39" spans="1:18" ht="12.95" customHeight="1" x14ac:dyDescent="0.2">
      <c r="A39" s="128" t="s">
        <v>1230</v>
      </c>
      <c r="B39" s="68" t="s">
        <v>1007</v>
      </c>
      <c r="C39" s="128">
        <v>20753.356</v>
      </c>
      <c r="D39" s="128" t="s">
        <v>1126</v>
      </c>
      <c r="E39">
        <f t="shared" si="2"/>
        <v>-38572.247222339371</v>
      </c>
      <c r="F39">
        <f t="shared" si="3"/>
        <v>-38572</v>
      </c>
      <c r="G39">
        <f t="shared" si="4"/>
        <v>-0.15540708000480663</v>
      </c>
      <c r="I39">
        <f t="shared" si="8"/>
        <v>-0.15540708000480663</v>
      </c>
      <c r="P39" s="3">
        <f t="shared" si="6"/>
        <v>-0.10445644566122193</v>
      </c>
      <c r="Q39" s="13">
        <f t="shared" si="7"/>
        <v>5734.8559999999998</v>
      </c>
      <c r="R39" s="13"/>
    </row>
    <row r="40" spans="1:18" ht="12.95" customHeight="1" x14ac:dyDescent="0.2">
      <c r="A40" s="128" t="s">
        <v>1230</v>
      </c>
      <c r="B40" s="68" t="s">
        <v>1007</v>
      </c>
      <c r="C40" s="128">
        <v>21081.49</v>
      </c>
      <c r="D40" s="128" t="s">
        <v>1126</v>
      </c>
      <c r="E40">
        <f t="shared" si="2"/>
        <v>-38050.250057821781</v>
      </c>
      <c r="F40">
        <f t="shared" si="3"/>
        <v>-38050.5</v>
      </c>
      <c r="G40">
        <f t="shared" si="4"/>
        <v>0.15711680499953218</v>
      </c>
      <c r="I40">
        <f t="shared" si="8"/>
        <v>0.15711680499953218</v>
      </c>
      <c r="P40" s="3">
        <f t="shared" si="6"/>
        <v>-0.1009725493043731</v>
      </c>
      <c r="Q40" s="13">
        <f t="shared" si="7"/>
        <v>6062.9900000000016</v>
      </c>
      <c r="R40" s="13"/>
    </row>
    <row r="41" spans="1:18" ht="12.95" customHeight="1" x14ac:dyDescent="0.2">
      <c r="A41" s="128" t="s">
        <v>1230</v>
      </c>
      <c r="B41" s="68" t="s">
        <v>1007</v>
      </c>
      <c r="C41" s="128">
        <v>21083.370999999999</v>
      </c>
      <c r="D41" s="128" t="s">
        <v>1126</v>
      </c>
      <c r="E41">
        <f t="shared" si="2"/>
        <v>-38047.257753865299</v>
      </c>
      <c r="F41">
        <f t="shared" si="3"/>
        <v>-38047.5</v>
      </c>
      <c r="G41">
        <f t="shared" si="4"/>
        <v>0.15227897499789833</v>
      </c>
      <c r="I41">
        <f t="shared" si="8"/>
        <v>0.15227897499789833</v>
      </c>
      <c r="P41" s="3">
        <f t="shared" si="6"/>
        <v>-0.10095267655659289</v>
      </c>
      <c r="Q41" s="13">
        <f t="shared" si="7"/>
        <v>6064.8709999999992</v>
      </c>
      <c r="R41" s="13"/>
    </row>
    <row r="42" spans="1:18" ht="12.95" customHeight="1" x14ac:dyDescent="0.2">
      <c r="A42" s="128" t="s">
        <v>1230</v>
      </c>
      <c r="B42" s="68" t="s">
        <v>1007</v>
      </c>
      <c r="C42" s="128">
        <v>21096.580999999998</v>
      </c>
      <c r="D42" s="128" t="s">
        <v>1126</v>
      </c>
      <c r="E42">
        <f t="shared" si="2"/>
        <v>-38026.24322156058</v>
      </c>
      <c r="F42">
        <f t="shared" si="3"/>
        <v>-38026</v>
      </c>
      <c r="G42">
        <f t="shared" si="4"/>
        <v>-0.15289214000586071</v>
      </c>
      <c r="I42">
        <f t="shared" si="8"/>
        <v>-0.15289214000586071</v>
      </c>
      <c r="P42" s="3">
        <f t="shared" si="6"/>
        <v>-0.10081031171960093</v>
      </c>
      <c r="Q42" s="13">
        <f t="shared" si="7"/>
        <v>6078.0809999999983</v>
      </c>
      <c r="R42" s="13"/>
    </row>
    <row r="43" spans="1:18" ht="12.95" customHeight="1" x14ac:dyDescent="0.2">
      <c r="A43" s="128" t="s">
        <v>1230</v>
      </c>
      <c r="B43" s="68" t="s">
        <v>1007</v>
      </c>
      <c r="C43" s="128">
        <v>21113.55</v>
      </c>
      <c r="D43" s="128" t="s">
        <v>1126</v>
      </c>
      <c r="E43">
        <f t="shared" si="2"/>
        <v>-37999.24885375749</v>
      </c>
      <c r="F43">
        <f t="shared" si="3"/>
        <v>-37999</v>
      </c>
      <c r="G43">
        <f t="shared" si="4"/>
        <v>-0.1564326100051403</v>
      </c>
      <c r="I43">
        <f t="shared" si="8"/>
        <v>-0.1564326100051403</v>
      </c>
      <c r="P43" s="3">
        <f t="shared" si="6"/>
        <v>-0.10063166848470623</v>
      </c>
      <c r="Q43" s="13">
        <f t="shared" si="7"/>
        <v>6095.0499999999993</v>
      </c>
      <c r="R43" s="13"/>
    </row>
    <row r="44" spans="1:18" ht="12.95" customHeight="1" x14ac:dyDescent="0.2">
      <c r="A44" s="128" t="s">
        <v>1230</v>
      </c>
      <c r="B44" s="68" t="s">
        <v>1007</v>
      </c>
      <c r="C44" s="128">
        <v>21115.435000000001</v>
      </c>
      <c r="D44" s="128" t="s">
        <v>1126</v>
      </c>
      <c r="E44">
        <f t="shared" si="2"/>
        <v>-37996.250186581528</v>
      </c>
      <c r="F44">
        <f t="shared" si="3"/>
        <v>-37996.5</v>
      </c>
      <c r="G44">
        <f t="shared" si="4"/>
        <v>0.1570358649987611</v>
      </c>
      <c r="I44">
        <f t="shared" si="8"/>
        <v>0.1570358649987611</v>
      </c>
      <c r="P44" s="3">
        <f t="shared" si="6"/>
        <v>-0.10061513535806862</v>
      </c>
      <c r="Q44" s="13">
        <f t="shared" si="7"/>
        <v>6096.9350000000013</v>
      </c>
      <c r="R44" s="13"/>
    </row>
    <row r="45" spans="1:18" ht="12.95" customHeight="1" x14ac:dyDescent="0.2">
      <c r="A45" s="128" t="s">
        <v>1230</v>
      </c>
      <c r="B45" s="68" t="s">
        <v>1007</v>
      </c>
      <c r="C45" s="128">
        <v>21132.412</v>
      </c>
      <c r="D45" s="128" t="s">
        <v>1126</v>
      </c>
      <c r="E45">
        <f t="shared" si="2"/>
        <v>-37969.2430923395</v>
      </c>
      <c r="F45">
        <f t="shared" si="3"/>
        <v>-37969</v>
      </c>
      <c r="G45">
        <f t="shared" si="4"/>
        <v>-0.15281091000360902</v>
      </c>
      <c r="I45">
        <f t="shared" si="8"/>
        <v>-0.15281091000360902</v>
      </c>
      <c r="P45" s="3">
        <f t="shared" si="6"/>
        <v>-0.10043335949041299</v>
      </c>
      <c r="Q45" s="13">
        <f t="shared" si="7"/>
        <v>6113.9120000000003</v>
      </c>
      <c r="R45" s="13"/>
    </row>
    <row r="46" spans="1:18" ht="12.95" customHeight="1" x14ac:dyDescent="0.2">
      <c r="A46" s="128" t="s">
        <v>1230</v>
      </c>
      <c r="B46" s="68" t="s">
        <v>1007</v>
      </c>
      <c r="C46" s="128">
        <v>21137.437000000002</v>
      </c>
      <c r="D46" s="128" t="s">
        <v>1126</v>
      </c>
      <c r="E46">
        <f t="shared" si="2"/>
        <v>-37961.249297878392</v>
      </c>
      <c r="F46">
        <f t="shared" si="3"/>
        <v>-37961</v>
      </c>
      <c r="G46">
        <f t="shared" si="4"/>
        <v>-0.15671179000128177</v>
      </c>
      <c r="I46">
        <f t="shared" si="8"/>
        <v>-0.15671179000128177</v>
      </c>
      <c r="P46" s="3">
        <f t="shared" si="6"/>
        <v>-0.10038050971218782</v>
      </c>
      <c r="Q46" s="13">
        <f t="shared" si="7"/>
        <v>6118.9370000000017</v>
      </c>
      <c r="R46" s="13"/>
    </row>
    <row r="47" spans="1:18" ht="12.95" customHeight="1" x14ac:dyDescent="0.2">
      <c r="A47" s="128" t="s">
        <v>1259</v>
      </c>
      <c r="B47" s="68" t="s">
        <v>1007</v>
      </c>
      <c r="C47" s="128">
        <v>21350.538</v>
      </c>
      <c r="D47" s="128" t="s">
        <v>1126</v>
      </c>
      <c r="E47">
        <f t="shared" si="2"/>
        <v>-37622.247189727874</v>
      </c>
      <c r="F47">
        <f t="shared" si="3"/>
        <v>-37622</v>
      </c>
      <c r="G47">
        <f t="shared" si="4"/>
        <v>-0.15538658000150463</v>
      </c>
      <c r="I47">
        <f t="shared" si="8"/>
        <v>-0.15538658000150463</v>
      </c>
      <c r="P47" s="3">
        <f t="shared" si="6"/>
        <v>-9.815362278825461E-2</v>
      </c>
      <c r="Q47" s="13">
        <f t="shared" si="7"/>
        <v>6332.0380000000005</v>
      </c>
      <c r="R47" s="13"/>
    </row>
    <row r="48" spans="1:18" ht="12.95" customHeight="1" x14ac:dyDescent="0.2">
      <c r="A48" s="128" t="s">
        <v>1259</v>
      </c>
      <c r="B48" s="68" t="s">
        <v>1007</v>
      </c>
      <c r="C48" s="128">
        <v>21355.569</v>
      </c>
      <c r="D48" s="128" t="s">
        <v>1126</v>
      </c>
      <c r="E48">
        <f t="shared" si="2"/>
        <v>-37614.24385043756</v>
      </c>
      <c r="F48">
        <f t="shared" si="3"/>
        <v>-37614</v>
      </c>
      <c r="G48">
        <f t="shared" si="4"/>
        <v>-0.15328746000523097</v>
      </c>
      <c r="I48">
        <f t="shared" si="8"/>
        <v>-0.15328746000523097</v>
      </c>
      <c r="P48" s="3">
        <f t="shared" si="6"/>
        <v>-9.8101368758860524E-2</v>
      </c>
      <c r="Q48" s="13">
        <f t="shared" si="7"/>
        <v>6337.0689999999995</v>
      </c>
      <c r="R48" s="13"/>
    </row>
    <row r="49" spans="1:18" ht="12.95" customHeight="1" x14ac:dyDescent="0.2">
      <c r="A49" s="128" t="s">
        <v>1259</v>
      </c>
      <c r="B49" s="68" t="s">
        <v>1007</v>
      </c>
      <c r="C49" s="128">
        <v>21357.451000000001</v>
      </c>
      <c r="D49" s="128" t="s">
        <v>1126</v>
      </c>
      <c r="E49">
        <f t="shared" si="2"/>
        <v>-37611.249955676205</v>
      </c>
      <c r="F49">
        <f t="shared" si="3"/>
        <v>-37611</v>
      </c>
      <c r="G49">
        <f t="shared" si="4"/>
        <v>-0.15712529000302311</v>
      </c>
      <c r="I49">
        <f t="shared" si="8"/>
        <v>-0.15712529000302311</v>
      </c>
      <c r="P49" s="3">
        <f t="shared" si="6"/>
        <v>-9.8081777038852055E-2</v>
      </c>
      <c r="Q49" s="13">
        <f t="shared" si="7"/>
        <v>6338.9510000000009</v>
      </c>
      <c r="R49" s="13"/>
    </row>
    <row r="50" spans="1:18" ht="12.95" customHeight="1" x14ac:dyDescent="0.2">
      <c r="A50" s="128" t="s">
        <v>1259</v>
      </c>
      <c r="B50" s="68" t="s">
        <v>1007</v>
      </c>
      <c r="C50" s="128">
        <v>21367.51</v>
      </c>
      <c r="D50" s="128" t="s">
        <v>1126</v>
      </c>
      <c r="E50">
        <f t="shared" si="2"/>
        <v>-37595.248049510185</v>
      </c>
      <c r="F50">
        <f t="shared" si="3"/>
        <v>-37595</v>
      </c>
      <c r="G50">
        <f t="shared" si="4"/>
        <v>-0.15592705000381102</v>
      </c>
      <c r="I50">
        <f t="shared" si="8"/>
        <v>-0.15592705000381102</v>
      </c>
      <c r="P50" s="3">
        <f t="shared" si="6"/>
        <v>-9.7977320485726549E-2</v>
      </c>
      <c r="Q50" s="13">
        <f t="shared" si="7"/>
        <v>6349.0099999999984</v>
      </c>
      <c r="R50" s="13"/>
    </row>
    <row r="51" spans="1:18" ht="12.95" customHeight="1" x14ac:dyDescent="0.2">
      <c r="A51" s="128" t="s">
        <v>1259</v>
      </c>
      <c r="B51" s="68" t="s">
        <v>1007</v>
      </c>
      <c r="C51" s="128">
        <v>21369.397000000001</v>
      </c>
      <c r="D51" s="128" t="s">
        <v>1126</v>
      </c>
      <c r="E51">
        <f t="shared" si="2"/>
        <v>-37592.246200724483</v>
      </c>
      <c r="F51">
        <f t="shared" si="3"/>
        <v>-37592</v>
      </c>
      <c r="G51">
        <f t="shared" si="4"/>
        <v>-0.15476488000058453</v>
      </c>
      <c r="I51">
        <f t="shared" si="8"/>
        <v>-0.15476488000058453</v>
      </c>
      <c r="P51" s="3">
        <f t="shared" si="6"/>
        <v>-9.795774099831292E-2</v>
      </c>
      <c r="Q51" s="13">
        <f t="shared" si="7"/>
        <v>6350.8970000000008</v>
      </c>
      <c r="R51" s="13"/>
    </row>
    <row r="52" spans="1:18" ht="12.95" customHeight="1" x14ac:dyDescent="0.2">
      <c r="A52" s="128" t="s">
        <v>1259</v>
      </c>
      <c r="B52" s="68" t="s">
        <v>1007</v>
      </c>
      <c r="C52" s="128">
        <v>21374.432000000001</v>
      </c>
      <c r="D52" s="128" t="s">
        <v>1126</v>
      </c>
      <c r="E52">
        <f t="shared" si="2"/>
        <v>-37584.236498214697</v>
      </c>
      <c r="F52">
        <f t="shared" si="3"/>
        <v>-37584</v>
      </c>
      <c r="G52">
        <f t="shared" si="4"/>
        <v>-0.14866576000349596</v>
      </c>
      <c r="I52">
        <f t="shared" si="8"/>
        <v>-0.14866576000349596</v>
      </c>
      <c r="P52" s="3">
        <f t="shared" si="6"/>
        <v>-9.7905538474581499E-2</v>
      </c>
      <c r="Q52" s="13">
        <f t="shared" si="7"/>
        <v>6355.9320000000007</v>
      </c>
      <c r="R52" s="13"/>
    </row>
    <row r="53" spans="1:18" ht="12.95" customHeight="1" x14ac:dyDescent="0.2">
      <c r="A53" s="128" t="s">
        <v>1259</v>
      </c>
      <c r="B53" s="68" t="s">
        <v>1007</v>
      </c>
      <c r="C53" s="128">
        <v>21384.485000000001</v>
      </c>
      <c r="D53" s="128" t="s">
        <v>1126</v>
      </c>
      <c r="E53">
        <f t="shared" si="2"/>
        <v>-37568.244136877882</v>
      </c>
      <c r="F53">
        <f t="shared" si="3"/>
        <v>-37568</v>
      </c>
      <c r="G53">
        <f t="shared" ref="G53:G84" si="9">C53-(C$7+F53*C$8)</f>
        <v>-0.15346752000186825</v>
      </c>
      <c r="I53">
        <f t="shared" si="8"/>
        <v>-0.15346752000186825</v>
      </c>
      <c r="P53" s="3">
        <f t="shared" si="6"/>
        <v>-9.7801174631648738E-2</v>
      </c>
      <c r="Q53" s="13">
        <f t="shared" si="7"/>
        <v>6365.9850000000006</v>
      </c>
      <c r="R53" s="13"/>
    </row>
    <row r="54" spans="1:18" ht="12.95" customHeight="1" x14ac:dyDescent="0.2">
      <c r="A54" s="128" t="s">
        <v>1259</v>
      </c>
      <c r="B54" s="68" t="s">
        <v>1007</v>
      </c>
      <c r="C54" s="128">
        <v>21435.401000000002</v>
      </c>
      <c r="D54" s="128" t="s">
        <v>1126</v>
      </c>
      <c r="E54">
        <f t="shared" si="2"/>
        <v>-37487.246716224799</v>
      </c>
      <c r="F54">
        <f t="shared" si="3"/>
        <v>-37487</v>
      </c>
      <c r="G54">
        <f t="shared" si="9"/>
        <v>-0.15508893000151147</v>
      </c>
      <c r="I54">
        <f t="shared" si="8"/>
        <v>-0.15508893000151147</v>
      </c>
      <c r="P54" s="3">
        <f t="shared" si="6"/>
        <v>-9.7273675760116779E-2</v>
      </c>
      <c r="Q54" s="13">
        <f t="shared" si="7"/>
        <v>6416.9010000000017</v>
      </c>
      <c r="R54" s="13"/>
    </row>
    <row r="55" spans="1:18" ht="12.95" customHeight="1" x14ac:dyDescent="0.2">
      <c r="A55" s="128" t="s">
        <v>1259</v>
      </c>
      <c r="B55" s="68" t="s">
        <v>1007</v>
      </c>
      <c r="C55" s="128">
        <v>21438.546999999999</v>
      </c>
      <c r="D55" s="128" t="s">
        <v>1126</v>
      </c>
      <c r="E55">
        <f t="shared" si="2"/>
        <v>-37482.242044110448</v>
      </c>
      <c r="F55">
        <f t="shared" si="3"/>
        <v>-37482</v>
      </c>
      <c r="G55">
        <f t="shared" si="9"/>
        <v>-0.15215198000441887</v>
      </c>
      <c r="I55">
        <f t="shared" si="8"/>
        <v>-0.15215198000441887</v>
      </c>
      <c r="P55" s="3">
        <f t="shared" si="6"/>
        <v>-9.724116024186967E-2</v>
      </c>
      <c r="Q55" s="13">
        <f t="shared" si="7"/>
        <v>6420.0469999999987</v>
      </c>
      <c r="R55" s="13"/>
    </row>
    <row r="56" spans="1:18" ht="12.95" customHeight="1" x14ac:dyDescent="0.2">
      <c r="A56" s="128" t="s">
        <v>1259</v>
      </c>
      <c r="B56" s="68" t="s">
        <v>1007</v>
      </c>
      <c r="C56" s="128">
        <v>21457.41</v>
      </c>
      <c r="D56" s="128" t="s">
        <v>1126</v>
      </c>
      <c r="E56">
        <f t="shared" si="2"/>
        <v>-37452.234691887592</v>
      </c>
      <c r="F56">
        <f t="shared" si="3"/>
        <v>-37452</v>
      </c>
      <c r="G56">
        <f t="shared" si="9"/>
        <v>-0.14753028000268387</v>
      </c>
      <c r="I56">
        <f t="shared" si="8"/>
        <v>-0.14753028000268387</v>
      </c>
      <c r="P56" s="3">
        <f t="shared" si="6"/>
        <v>-9.7046179801024104E-2</v>
      </c>
      <c r="Q56" s="13">
        <f t="shared" si="7"/>
        <v>6438.91</v>
      </c>
      <c r="R56" s="13"/>
    </row>
    <row r="57" spans="1:18" ht="12.95" customHeight="1" x14ac:dyDescent="0.2">
      <c r="A57" s="128" t="s">
        <v>1259</v>
      </c>
      <c r="B57" s="68" t="s">
        <v>1007</v>
      </c>
      <c r="C57" s="128">
        <v>21462.437000000002</v>
      </c>
      <c r="D57" s="128" t="s">
        <v>1126</v>
      </c>
      <c r="E57">
        <f t="shared" si="2"/>
        <v>-37444.237715816744</v>
      </c>
      <c r="F57">
        <f t="shared" si="3"/>
        <v>-37444</v>
      </c>
      <c r="G57">
        <f t="shared" si="9"/>
        <v>-0.14943115999994916</v>
      </c>
      <c r="I57">
        <f t="shared" si="8"/>
        <v>-0.14943115999994916</v>
      </c>
      <c r="P57" s="3">
        <f t="shared" si="6"/>
        <v>-9.69942176370516E-2</v>
      </c>
      <c r="Q57" s="13">
        <f t="shared" si="7"/>
        <v>6443.9370000000017</v>
      </c>
      <c r="R57" s="13"/>
    </row>
    <row r="58" spans="1:18" ht="12.95" customHeight="1" x14ac:dyDescent="0.2">
      <c r="A58" s="128" t="s">
        <v>1259</v>
      </c>
      <c r="B58" s="68" t="s">
        <v>1007</v>
      </c>
      <c r="C58" s="128">
        <v>21469.357</v>
      </c>
      <c r="D58" s="128" t="s">
        <v>1126</v>
      </c>
      <c r="E58">
        <f t="shared" si="2"/>
        <v>-37433.229346131004</v>
      </c>
      <c r="F58">
        <f t="shared" si="3"/>
        <v>-37433</v>
      </c>
      <c r="G58">
        <f t="shared" si="9"/>
        <v>-0.14416987000367953</v>
      </c>
      <c r="I58">
        <f t="shared" si="8"/>
        <v>-0.14416987000367953</v>
      </c>
      <c r="P58" s="3">
        <f t="shared" si="6"/>
        <v>-9.6922792088013382E-2</v>
      </c>
      <c r="Q58" s="13">
        <f t="shared" si="7"/>
        <v>6450.857</v>
      </c>
      <c r="R58" s="13"/>
    </row>
    <row r="59" spans="1:18" ht="12.95" customHeight="1" x14ac:dyDescent="0.2">
      <c r="A59" s="128" t="s">
        <v>1259</v>
      </c>
      <c r="B59" s="68" t="s">
        <v>1007</v>
      </c>
      <c r="C59" s="128">
        <v>21477.52</v>
      </c>
      <c r="D59" s="128" t="s">
        <v>1126</v>
      </c>
      <c r="E59">
        <f t="shared" si="2"/>
        <v>-37420.243605994481</v>
      </c>
      <c r="F59">
        <f t="shared" si="3"/>
        <v>-37420</v>
      </c>
      <c r="G59">
        <f t="shared" si="9"/>
        <v>-0.15313380000225152</v>
      </c>
      <c r="I59">
        <f t="shared" si="8"/>
        <v>-0.15313380000225152</v>
      </c>
      <c r="P59" s="3">
        <f t="shared" si="6"/>
        <v>-9.6838413554194369E-2</v>
      </c>
      <c r="Q59" s="13">
        <f t="shared" si="7"/>
        <v>6459.02</v>
      </c>
      <c r="R59" s="13"/>
    </row>
    <row r="60" spans="1:18" ht="12.95" customHeight="1" x14ac:dyDescent="0.2">
      <c r="A60" s="128" t="s">
        <v>1259</v>
      </c>
      <c r="B60" s="68" t="s">
        <v>1007</v>
      </c>
      <c r="C60" s="128">
        <v>21479.402999999998</v>
      </c>
      <c r="D60" s="128" t="s">
        <v>1126</v>
      </c>
      <c r="E60">
        <f t="shared" si="2"/>
        <v>-37417.248120428259</v>
      </c>
      <c r="F60">
        <f t="shared" si="3"/>
        <v>-37417</v>
      </c>
      <c r="G60">
        <f t="shared" si="9"/>
        <v>-0.15597163000347791</v>
      </c>
      <c r="I60">
        <f t="shared" si="8"/>
        <v>-0.15597163000347791</v>
      </c>
      <c r="P60" s="3">
        <f t="shared" si="6"/>
        <v>-9.6818946735417799E-2</v>
      </c>
      <c r="Q60" s="13">
        <f t="shared" si="7"/>
        <v>6460.9029999999984</v>
      </c>
      <c r="R60" s="13"/>
    </row>
    <row r="61" spans="1:18" ht="12.95" customHeight="1" x14ac:dyDescent="0.2">
      <c r="A61" s="128" t="s">
        <v>1293</v>
      </c>
      <c r="B61" s="68" t="s">
        <v>1007</v>
      </c>
      <c r="C61" s="128">
        <v>24745.7</v>
      </c>
      <c r="D61" s="128" t="s">
        <v>1126</v>
      </c>
      <c r="E61">
        <f t="shared" si="2"/>
        <v>-32221.206952879933</v>
      </c>
      <c r="F61">
        <f t="shared" si="3"/>
        <v>-32221</v>
      </c>
      <c r="G61">
        <f t="shared" si="9"/>
        <v>-0.13009319000411779</v>
      </c>
      <c r="I61">
        <f t="shared" si="8"/>
        <v>-0.13009319000411779</v>
      </c>
      <c r="P61" s="3">
        <f t="shared" si="6"/>
        <v>-6.6001112815174234E-2</v>
      </c>
      <c r="Q61" s="13">
        <f t="shared" si="7"/>
        <v>9727.2000000000007</v>
      </c>
      <c r="R61" s="13"/>
    </row>
    <row r="62" spans="1:18" ht="12.95" customHeight="1" x14ac:dyDescent="0.2">
      <c r="A62" s="128" t="s">
        <v>1298</v>
      </c>
      <c r="B62" s="68" t="s">
        <v>1007</v>
      </c>
      <c r="C62" s="128">
        <v>25763.439999999999</v>
      </c>
      <c r="D62" s="128" t="s">
        <v>1126</v>
      </c>
      <c r="E62">
        <f t="shared" si="2"/>
        <v>-30602.181206641726</v>
      </c>
      <c r="F62">
        <f t="shared" si="3"/>
        <v>-30602</v>
      </c>
      <c r="G62">
        <f t="shared" si="9"/>
        <v>-0.11390878000383964</v>
      </c>
      <c r="I62">
        <f t="shared" si="8"/>
        <v>-0.11390878000383964</v>
      </c>
      <c r="P62" s="3">
        <f t="shared" si="6"/>
        <v>-5.7582643450784787E-2</v>
      </c>
      <c r="Q62" s="13">
        <f t="shared" si="7"/>
        <v>10744.939999999999</v>
      </c>
      <c r="R62" s="13"/>
    </row>
    <row r="63" spans="1:18" ht="12.95" customHeight="1" x14ac:dyDescent="0.2">
      <c r="A63" s="128" t="s">
        <v>1302</v>
      </c>
      <c r="B63" s="68" t="s">
        <v>1007</v>
      </c>
      <c r="C63" s="128">
        <v>27955.420999999998</v>
      </c>
      <c r="D63" s="128" t="s">
        <v>1126</v>
      </c>
      <c r="E63">
        <f t="shared" si="2"/>
        <v>-27115.167161536905</v>
      </c>
      <c r="F63">
        <f t="shared" si="3"/>
        <v>-27115</v>
      </c>
      <c r="G63">
        <f t="shared" si="9"/>
        <v>-0.10507985000367626</v>
      </c>
      <c r="I63">
        <f t="shared" si="8"/>
        <v>-0.10507985000367626</v>
      </c>
      <c r="P63" s="3">
        <f t="shared" si="6"/>
        <v>-4.1361453185891218E-2</v>
      </c>
      <c r="Q63" s="13">
        <f t="shared" si="7"/>
        <v>12936.920999999998</v>
      </c>
      <c r="R63" s="13"/>
    </row>
    <row r="64" spans="1:18" ht="12.95" customHeight="1" x14ac:dyDescent="0.2">
      <c r="A64" s="128" t="s">
        <v>1302</v>
      </c>
      <c r="B64" s="68" t="s">
        <v>1007</v>
      </c>
      <c r="C64" s="128">
        <v>27960.451000000001</v>
      </c>
      <c r="D64" s="128" t="s">
        <v>1126</v>
      </c>
      <c r="E64">
        <f t="shared" si="2"/>
        <v>-27107.165413051454</v>
      </c>
      <c r="F64">
        <f t="shared" si="3"/>
        <v>-27107</v>
      </c>
      <c r="G64">
        <f t="shared" si="9"/>
        <v>-0.10398073000396835</v>
      </c>
      <c r="I64">
        <f t="shared" si="8"/>
        <v>-0.10398073000396835</v>
      </c>
      <c r="P64" s="3">
        <f t="shared" si="6"/>
        <v>-4.1327238156406584E-2</v>
      </c>
      <c r="Q64" s="13">
        <f t="shared" si="7"/>
        <v>12941.951000000001</v>
      </c>
      <c r="R64" s="13"/>
    </row>
    <row r="65" spans="1:18" ht="12.95" customHeight="1" x14ac:dyDescent="0.2">
      <c r="A65" s="128" t="s">
        <v>1302</v>
      </c>
      <c r="B65" s="68" t="s">
        <v>1007</v>
      </c>
      <c r="C65" s="128">
        <v>27967.363000000001</v>
      </c>
      <c r="D65" s="128" t="s">
        <v>1126</v>
      </c>
      <c r="E65">
        <f t="shared" si="2"/>
        <v>-27096.169769804652</v>
      </c>
      <c r="F65">
        <f t="shared" si="3"/>
        <v>-27096</v>
      </c>
      <c r="G65">
        <f t="shared" si="9"/>
        <v>-0.10671944000205258</v>
      </c>
      <c r="I65">
        <f t="shared" ref="I65:I96" si="10">G65</f>
        <v>-0.10671944000205258</v>
      </c>
      <c r="P65" s="3">
        <f t="shared" si="6"/>
        <v>-4.1280214917289157E-2</v>
      </c>
      <c r="Q65" s="13">
        <f t="shared" si="7"/>
        <v>12948.863000000001</v>
      </c>
      <c r="R65" s="13"/>
    </row>
    <row r="66" spans="1:18" ht="12.95" customHeight="1" x14ac:dyDescent="0.2">
      <c r="A66" s="128" t="s">
        <v>1302</v>
      </c>
      <c r="B66" s="68" t="s">
        <v>1007</v>
      </c>
      <c r="C66" s="128">
        <v>28693.419000000002</v>
      </c>
      <c r="D66" s="128" t="s">
        <v>1126</v>
      </c>
      <c r="E66">
        <f t="shared" si="2"/>
        <v>-25941.15635064973</v>
      </c>
      <c r="F66">
        <f t="shared" si="3"/>
        <v>-25941</v>
      </c>
      <c r="G66">
        <f t="shared" si="9"/>
        <v>-9.8283990002528299E-2</v>
      </c>
      <c r="I66">
        <f t="shared" si="10"/>
        <v>-9.8283990002528299E-2</v>
      </c>
      <c r="P66" s="3">
        <f t="shared" si="6"/>
        <v>-3.6487283603787314E-2</v>
      </c>
      <c r="Q66" s="13">
        <f t="shared" si="7"/>
        <v>13674.919000000002</v>
      </c>
      <c r="R66" s="13"/>
    </row>
    <row r="67" spans="1:18" ht="12.95" customHeight="1" x14ac:dyDescent="0.2">
      <c r="A67" s="128" t="s">
        <v>1302</v>
      </c>
      <c r="B67" s="68" t="s">
        <v>1007</v>
      </c>
      <c r="C67" s="128">
        <v>28827.319</v>
      </c>
      <c r="D67" s="128" t="s">
        <v>1126</v>
      </c>
      <c r="E67">
        <f t="shared" si="2"/>
        <v>-25728.147578840333</v>
      </c>
      <c r="F67">
        <f t="shared" si="3"/>
        <v>-25728</v>
      </c>
      <c r="G67">
        <f t="shared" si="9"/>
        <v>-9.2769920003775042E-2</v>
      </c>
      <c r="I67">
        <f t="shared" si="10"/>
        <v>-9.2769920003775042E-2</v>
      </c>
      <c r="P67" s="3">
        <f t="shared" si="6"/>
        <v>-3.5634658887045374E-2</v>
      </c>
      <c r="Q67" s="13">
        <f t="shared" si="7"/>
        <v>13808.819</v>
      </c>
      <c r="R67" s="13"/>
    </row>
    <row r="68" spans="1:18" ht="12.95" customHeight="1" x14ac:dyDescent="0.2">
      <c r="A68" s="128" t="s">
        <v>1302</v>
      </c>
      <c r="B68" s="68" t="s">
        <v>1007</v>
      </c>
      <c r="C68" s="128">
        <v>28837.371999999999</v>
      </c>
      <c r="D68" s="128" t="s">
        <v>1126</v>
      </c>
      <c r="E68">
        <f t="shared" si="2"/>
        <v>-25712.155217503518</v>
      </c>
      <c r="F68">
        <f t="shared" si="3"/>
        <v>-25712</v>
      </c>
      <c r="G68">
        <f t="shared" si="9"/>
        <v>-9.7571680005785311E-2</v>
      </c>
      <c r="I68">
        <f t="shared" si="10"/>
        <v>-9.7571680005785311E-2</v>
      </c>
      <c r="P68" s="3">
        <f t="shared" si="6"/>
        <v>-3.5571005119857606E-2</v>
      </c>
      <c r="Q68" s="13">
        <f t="shared" si="7"/>
        <v>13818.871999999999</v>
      </c>
      <c r="R68" s="13"/>
    </row>
    <row r="69" spans="1:18" ht="12.95" customHeight="1" x14ac:dyDescent="0.2">
      <c r="A69" s="128" t="s">
        <v>1302</v>
      </c>
      <c r="B69" s="68" t="s">
        <v>1007</v>
      </c>
      <c r="C69" s="128">
        <v>29028.468000000001</v>
      </c>
      <c r="D69" s="128" t="s">
        <v>1126</v>
      </c>
      <c r="E69">
        <f t="shared" si="2"/>
        <v>-25408.158770470738</v>
      </c>
      <c r="F69">
        <f t="shared" si="3"/>
        <v>-25408</v>
      </c>
      <c r="G69">
        <f t="shared" si="9"/>
        <v>-9.9805120000382885E-2</v>
      </c>
      <c r="I69">
        <f t="shared" si="10"/>
        <v>-9.9805120000382885E-2</v>
      </c>
      <c r="P69" s="3">
        <f t="shared" si="6"/>
        <v>-3.4372022024250118E-2</v>
      </c>
      <c r="Q69" s="13">
        <f t="shared" si="7"/>
        <v>14009.968000000001</v>
      </c>
      <c r="R69" s="13"/>
    </row>
    <row r="70" spans="1:18" ht="12.95" customHeight="1" x14ac:dyDescent="0.2">
      <c r="A70" s="128" t="s">
        <v>1322</v>
      </c>
      <c r="B70" s="68" t="s">
        <v>1007</v>
      </c>
      <c r="C70" s="128">
        <v>30606.298999999999</v>
      </c>
      <c r="D70" s="128" t="s">
        <v>1126</v>
      </c>
      <c r="E70">
        <f t="shared" si="2"/>
        <v>-22898.137534975642</v>
      </c>
      <c r="F70">
        <f t="shared" si="3"/>
        <v>-22898</v>
      </c>
      <c r="G70">
        <f t="shared" si="9"/>
        <v>-8.6456220004038187E-2</v>
      </c>
      <c r="I70">
        <f t="shared" si="10"/>
        <v>-8.6456220004038187E-2</v>
      </c>
      <c r="P70" s="3">
        <f t="shared" si="6"/>
        <v>-2.5230422826241269E-2</v>
      </c>
      <c r="Q70" s="13">
        <f t="shared" si="7"/>
        <v>15587.798999999999</v>
      </c>
      <c r="R70" s="13"/>
    </row>
    <row r="71" spans="1:18" ht="12.95" customHeight="1" x14ac:dyDescent="0.2">
      <c r="A71" s="128" t="s">
        <v>1322</v>
      </c>
      <c r="B71" s="68" t="s">
        <v>1007</v>
      </c>
      <c r="C71" s="128">
        <v>30613.213</v>
      </c>
      <c r="D71" s="128" t="s">
        <v>1126</v>
      </c>
      <c r="E71">
        <f t="shared" si="2"/>
        <v>-22887.138710119103</v>
      </c>
      <c r="F71">
        <f t="shared" si="3"/>
        <v>-22887</v>
      </c>
      <c r="G71">
        <f t="shared" si="9"/>
        <v>-8.7194930001714965E-2</v>
      </c>
      <c r="I71">
        <f t="shared" si="10"/>
        <v>-8.7194930001714965E-2</v>
      </c>
      <c r="P71" s="3">
        <f t="shared" si="6"/>
        <v>-2.5193335673266506E-2</v>
      </c>
      <c r="Q71" s="13">
        <f t="shared" si="7"/>
        <v>15594.713</v>
      </c>
      <c r="R71" s="13"/>
    </row>
    <row r="72" spans="1:18" ht="12.95" customHeight="1" x14ac:dyDescent="0.2">
      <c r="A72" s="128" t="s">
        <v>1302</v>
      </c>
      <c r="B72" s="68" t="s">
        <v>1007</v>
      </c>
      <c r="C72" s="128">
        <v>31584.423999999999</v>
      </c>
      <c r="D72" s="128" t="s">
        <v>1126</v>
      </c>
      <c r="E72">
        <f t="shared" si="2"/>
        <v>-21342.131523578573</v>
      </c>
      <c r="F72">
        <f t="shared" si="3"/>
        <v>-21342</v>
      </c>
      <c r="G72">
        <f t="shared" si="9"/>
        <v>-8.2677380003588041E-2</v>
      </c>
      <c r="I72">
        <f t="shared" si="10"/>
        <v>-8.2677380003588041E-2</v>
      </c>
      <c r="P72" s="3">
        <f t="shared" si="6"/>
        <v>-2.0242236133080672E-2</v>
      </c>
      <c r="Q72" s="13">
        <f t="shared" si="7"/>
        <v>16565.923999999999</v>
      </c>
      <c r="R72" s="13"/>
    </row>
    <row r="73" spans="1:18" ht="12.95" customHeight="1" x14ac:dyDescent="0.2">
      <c r="A73" s="128" t="s">
        <v>1302</v>
      </c>
      <c r="B73" s="68" t="s">
        <v>1007</v>
      </c>
      <c r="C73" s="128">
        <v>31589.455999999998</v>
      </c>
      <c r="D73" s="128" t="s">
        <v>1126</v>
      </c>
      <c r="E73">
        <f t="shared" si="2"/>
        <v>-21334.126593483394</v>
      </c>
      <c r="F73">
        <f t="shared" si="3"/>
        <v>-21334</v>
      </c>
      <c r="G73">
        <f t="shared" si="9"/>
        <v>-7.9578260003472678E-2</v>
      </c>
      <c r="I73">
        <f t="shared" si="10"/>
        <v>-7.9578260003472678E-2</v>
      </c>
      <c r="P73" s="3">
        <f t="shared" si="6"/>
        <v>-2.0217932509942017E-2</v>
      </c>
      <c r="Q73" s="13">
        <f t="shared" si="7"/>
        <v>16570.955999999998</v>
      </c>
      <c r="R73" s="13"/>
    </row>
    <row r="74" spans="1:18" ht="12.95" customHeight="1" x14ac:dyDescent="0.2">
      <c r="A74" s="128" t="s">
        <v>1302</v>
      </c>
      <c r="B74" s="68" t="s">
        <v>1007</v>
      </c>
      <c r="C74" s="128">
        <v>31606.429</v>
      </c>
      <c r="D74" s="128" t="s">
        <v>1126</v>
      </c>
      <c r="E74">
        <f t="shared" si="2"/>
        <v>-21307.125862460831</v>
      </c>
      <c r="F74">
        <f t="shared" si="3"/>
        <v>-21307</v>
      </c>
      <c r="G74">
        <f t="shared" si="9"/>
        <v>-7.9118730001937365E-2</v>
      </c>
      <c r="I74">
        <f t="shared" si="10"/>
        <v>-7.9118730001937365E-2</v>
      </c>
      <c r="P74" s="3">
        <f t="shared" si="6"/>
        <v>-2.0136009183622381E-2</v>
      </c>
      <c r="Q74" s="13">
        <f t="shared" si="7"/>
        <v>16587.929</v>
      </c>
      <c r="R74" s="13"/>
    </row>
    <row r="75" spans="1:18" ht="12.95" customHeight="1" x14ac:dyDescent="0.2">
      <c r="A75" s="128" t="s">
        <v>1302</v>
      </c>
      <c r="B75" s="68" t="s">
        <v>1007</v>
      </c>
      <c r="C75" s="128">
        <v>31611.455999999998</v>
      </c>
      <c r="D75" s="128" t="s">
        <v>1126</v>
      </c>
      <c r="E75">
        <f t="shared" si="2"/>
        <v>-21299.12888638999</v>
      </c>
      <c r="F75">
        <f t="shared" si="3"/>
        <v>-21299</v>
      </c>
      <c r="G75">
        <f t="shared" si="9"/>
        <v>-8.1019610006478615E-2</v>
      </c>
      <c r="I75">
        <f t="shared" si="10"/>
        <v>-8.1019610006478615E-2</v>
      </c>
      <c r="P75" s="3">
        <f t="shared" si="6"/>
        <v>-2.0111765650423472E-2</v>
      </c>
      <c r="Q75" s="13">
        <f t="shared" si="7"/>
        <v>16592.955999999998</v>
      </c>
      <c r="R75" s="13"/>
    </row>
    <row r="76" spans="1:18" ht="12.95" customHeight="1" x14ac:dyDescent="0.2">
      <c r="A76" s="128" t="s">
        <v>1302</v>
      </c>
      <c r="B76" s="68" t="s">
        <v>1007</v>
      </c>
      <c r="C76" s="128">
        <v>31704.491000000002</v>
      </c>
      <c r="D76" s="128" t="s">
        <v>1126</v>
      </c>
      <c r="E76">
        <f t="shared" si="2"/>
        <v>-21151.128355506582</v>
      </c>
      <c r="F76">
        <f t="shared" si="3"/>
        <v>-21151</v>
      </c>
      <c r="G76">
        <f t="shared" si="9"/>
        <v>-8.0685890003223903E-2</v>
      </c>
      <c r="I76">
        <f t="shared" si="10"/>
        <v>-8.0685890003223903E-2</v>
      </c>
      <c r="P76" s="3">
        <f t="shared" si="6"/>
        <v>-1.9665737708616234E-2</v>
      </c>
      <c r="Q76" s="13">
        <f t="shared" si="7"/>
        <v>16685.991000000002</v>
      </c>
      <c r="R76" s="13"/>
    </row>
    <row r="77" spans="1:18" ht="12.95" customHeight="1" x14ac:dyDescent="0.2">
      <c r="A77" s="128" t="s">
        <v>1302</v>
      </c>
      <c r="B77" s="68" t="s">
        <v>1007</v>
      </c>
      <c r="C77" s="128">
        <v>31757.295999999998</v>
      </c>
      <c r="D77" s="128" t="s">
        <v>1126</v>
      </c>
      <c r="E77">
        <f t="shared" si="2"/>
        <v>-21067.12590445808</v>
      </c>
      <c r="F77">
        <f t="shared" si="3"/>
        <v>-21067</v>
      </c>
      <c r="G77">
        <f t="shared" si="9"/>
        <v>-7.9145130006509135E-2</v>
      </c>
      <c r="I77">
        <f t="shared" si="10"/>
        <v>-7.9145130006509135E-2</v>
      </c>
      <c r="P77" s="3">
        <f t="shared" si="6"/>
        <v>-1.9414677844520421E-2</v>
      </c>
      <c r="Q77" s="13">
        <f t="shared" si="7"/>
        <v>16738.795999999998</v>
      </c>
      <c r="R77" s="13"/>
    </row>
    <row r="78" spans="1:18" ht="12.95" customHeight="1" x14ac:dyDescent="0.2">
      <c r="A78" s="128" t="s">
        <v>1343</v>
      </c>
      <c r="B78" s="68" t="s">
        <v>1007</v>
      </c>
      <c r="C78" s="128">
        <v>32889.438000000002</v>
      </c>
      <c r="D78" s="128" t="s">
        <v>1126</v>
      </c>
      <c r="E78">
        <f t="shared" si="2"/>
        <v>-19266.10889972443</v>
      </c>
      <c r="F78">
        <f t="shared" si="3"/>
        <v>-19266</v>
      </c>
      <c r="G78">
        <f t="shared" si="9"/>
        <v>-6.8455740001809318E-2</v>
      </c>
      <c r="I78">
        <f t="shared" si="10"/>
        <v>-6.8455740001809318E-2</v>
      </c>
      <c r="P78" s="3">
        <f t="shared" si="6"/>
        <v>-1.4396117725755282E-2</v>
      </c>
      <c r="Q78" s="13">
        <f t="shared" si="7"/>
        <v>17870.938000000002</v>
      </c>
      <c r="R78" s="13"/>
    </row>
    <row r="79" spans="1:18" ht="12.95" customHeight="1" x14ac:dyDescent="0.2">
      <c r="A79" s="128" t="s">
        <v>1346</v>
      </c>
      <c r="B79" s="68" t="s">
        <v>1007</v>
      </c>
      <c r="C79" s="128">
        <v>33065.449999999997</v>
      </c>
      <c r="D79" s="128" t="s">
        <v>1126</v>
      </c>
      <c r="E79">
        <f t="shared" si="2"/>
        <v>-18986.108153318793</v>
      </c>
      <c r="F79">
        <f t="shared" si="3"/>
        <v>-18986</v>
      </c>
      <c r="G79">
        <f t="shared" si="9"/>
        <v>-6.7986540008860175E-2</v>
      </c>
      <c r="I79">
        <f t="shared" si="10"/>
        <v>-6.7986540008860175E-2</v>
      </c>
      <c r="P79" s="3">
        <f t="shared" si="6"/>
        <v>-1.3678409862603672E-2</v>
      </c>
      <c r="Q79" s="13">
        <f t="shared" si="7"/>
        <v>18046.949999999997</v>
      </c>
      <c r="R79" s="13"/>
    </row>
    <row r="80" spans="1:18" ht="12.95" customHeight="1" x14ac:dyDescent="0.2">
      <c r="A80" s="128" t="s">
        <v>1346</v>
      </c>
      <c r="B80" s="68" t="s">
        <v>1007</v>
      </c>
      <c r="C80" s="128">
        <v>33187.4</v>
      </c>
      <c r="D80" s="128" t="s">
        <v>1126</v>
      </c>
      <c r="E80">
        <f t="shared" si="2"/>
        <v>-18792.109499680577</v>
      </c>
      <c r="F80">
        <f t="shared" si="3"/>
        <v>-18792</v>
      </c>
      <c r="G80">
        <f t="shared" si="9"/>
        <v>-6.8832880002446473E-2</v>
      </c>
      <c r="I80">
        <f t="shared" si="10"/>
        <v>-6.8832880002446473E-2</v>
      </c>
      <c r="P80" s="3">
        <f t="shared" si="6"/>
        <v>-1.3191008040453225E-2</v>
      </c>
      <c r="Q80" s="13">
        <f t="shared" si="7"/>
        <v>18168.900000000001</v>
      </c>
      <c r="R80" s="13"/>
    </row>
    <row r="81" spans="1:18" ht="12.95" customHeight="1" x14ac:dyDescent="0.2">
      <c r="A81" s="128" t="s">
        <v>1346</v>
      </c>
      <c r="B81" s="68" t="s">
        <v>1007</v>
      </c>
      <c r="C81" s="128">
        <v>33385.415000000001</v>
      </c>
      <c r="D81" s="128" t="s">
        <v>1126</v>
      </c>
      <c r="E81">
        <f t="shared" si="2"/>
        <v>-18477.106273766927</v>
      </c>
      <c r="F81">
        <f t="shared" si="3"/>
        <v>-18477</v>
      </c>
      <c r="G81">
        <f t="shared" si="9"/>
        <v>-6.6805030000978149E-2</v>
      </c>
      <c r="I81">
        <f t="shared" si="10"/>
        <v>-6.6805030000978149E-2</v>
      </c>
      <c r="P81" s="3">
        <f t="shared" si="6"/>
        <v>-1.2416812675461717E-2</v>
      </c>
      <c r="Q81" s="13">
        <f t="shared" si="7"/>
        <v>18366.915000000001</v>
      </c>
      <c r="R81" s="13"/>
    </row>
    <row r="82" spans="1:18" ht="12.95" customHeight="1" x14ac:dyDescent="0.2">
      <c r="A82" s="128" t="s">
        <v>1346</v>
      </c>
      <c r="B82" s="68" t="s">
        <v>1007</v>
      </c>
      <c r="C82" s="128">
        <v>33429.411999999997</v>
      </c>
      <c r="D82" s="128" t="s">
        <v>1126</v>
      </c>
      <c r="E82">
        <f t="shared" si="2"/>
        <v>-18407.115631994729</v>
      </c>
      <c r="F82">
        <f t="shared" si="3"/>
        <v>-18407</v>
      </c>
      <c r="G82">
        <f t="shared" si="9"/>
        <v>-7.2687730003963225E-2</v>
      </c>
      <c r="I82">
        <f t="shared" si="10"/>
        <v>-7.2687730003963225E-2</v>
      </c>
      <c r="P82" s="3">
        <f t="shared" si="6"/>
        <v>-1.2247661089369068E-2</v>
      </c>
      <c r="Q82" s="13">
        <f t="shared" si="7"/>
        <v>18410.911999999997</v>
      </c>
      <c r="R82" s="13"/>
    </row>
    <row r="83" spans="1:18" ht="12.95" customHeight="1" x14ac:dyDescent="0.2">
      <c r="A83" s="128" t="s">
        <v>1346</v>
      </c>
      <c r="B83" s="68" t="s">
        <v>1007</v>
      </c>
      <c r="C83" s="128">
        <v>33561.425999999999</v>
      </c>
      <c r="D83" s="128" t="s">
        <v>1126</v>
      </c>
      <c r="E83">
        <f t="shared" si="2"/>
        <v>-18197.107118166154</v>
      </c>
      <c r="F83">
        <f t="shared" si="3"/>
        <v>-18197</v>
      </c>
      <c r="G83">
        <f t="shared" si="9"/>
        <v>-6.7335830004594754E-2</v>
      </c>
      <c r="I83">
        <f t="shared" si="10"/>
        <v>-6.7335830004594754E-2</v>
      </c>
      <c r="P83" s="3">
        <f t="shared" si="6"/>
        <v>-1.1746515774763645E-2</v>
      </c>
      <c r="Q83" s="13">
        <f t="shared" si="7"/>
        <v>18542.925999999999</v>
      </c>
      <c r="R83" s="13"/>
    </row>
    <row r="84" spans="1:18" ht="12.95" customHeight="1" x14ac:dyDescent="0.2">
      <c r="A84" s="128" t="s">
        <v>1346</v>
      </c>
      <c r="B84" s="68" t="s">
        <v>1007</v>
      </c>
      <c r="C84" s="128">
        <v>33798.413</v>
      </c>
      <c r="D84" s="128" t="s">
        <v>1126</v>
      </c>
      <c r="E84">
        <f t="shared" si="2"/>
        <v>-17820.107044941404</v>
      </c>
      <c r="F84">
        <f t="shared" si="3"/>
        <v>-17820</v>
      </c>
      <c r="G84">
        <f t="shared" si="9"/>
        <v>-6.7289800004800782E-2</v>
      </c>
      <c r="I84">
        <f t="shared" si="10"/>
        <v>-6.7289800004800782E-2</v>
      </c>
      <c r="P84" s="3">
        <f t="shared" si="6"/>
        <v>-1.0870586763973449E-2</v>
      </c>
      <c r="Q84" s="13">
        <f t="shared" si="7"/>
        <v>18779.913</v>
      </c>
      <c r="R84" s="13"/>
    </row>
    <row r="85" spans="1:18" ht="12.95" customHeight="1" x14ac:dyDescent="0.2">
      <c r="A85" s="128" t="s">
        <v>1362</v>
      </c>
      <c r="B85" s="68" t="s">
        <v>1007</v>
      </c>
      <c r="C85" s="128">
        <v>34357.25</v>
      </c>
      <c r="D85" s="128" t="s">
        <v>1126</v>
      </c>
      <c r="E85">
        <f t="shared" ref="E85:E148" si="11">(C85-C$7)/C$8</f>
        <v>-16931.10642498884</v>
      </c>
      <c r="F85">
        <f t="shared" ref="F85:F148" si="12">+ROUND(2*E85,0)/2</f>
        <v>-16931</v>
      </c>
      <c r="G85">
        <f t="shared" ref="G85:G116" si="13">C85-(C$7+F85*C$8)</f>
        <v>-6.6900090001581702E-2</v>
      </c>
      <c r="I85">
        <f t="shared" si="10"/>
        <v>-6.6900090001581702E-2</v>
      </c>
      <c r="P85" s="3">
        <f t="shared" ref="P85:P148" si="14">+D$11+D$12*F85+D$13*F85^2</f>
        <v>-8.9258344189174429E-3</v>
      </c>
      <c r="Q85" s="13">
        <f t="shared" ref="Q85:Q148" si="15">+C85-15018.5</f>
        <v>19338.75</v>
      </c>
      <c r="R85" s="13"/>
    </row>
    <row r="86" spans="1:18" ht="12.95" customHeight="1" x14ac:dyDescent="0.2">
      <c r="A86" s="128" t="s">
        <v>1366</v>
      </c>
      <c r="B86" s="68" t="s">
        <v>1007</v>
      </c>
      <c r="C86" s="128">
        <v>34480.468999999997</v>
      </c>
      <c r="D86" s="128" t="s">
        <v>1126</v>
      </c>
      <c r="E86">
        <f t="shared" si="11"/>
        <v>-16735.089039973293</v>
      </c>
      <c r="F86">
        <f t="shared" si="12"/>
        <v>-16735</v>
      </c>
      <c r="G86">
        <f t="shared" si="13"/>
        <v>-5.5971650006540585E-2</v>
      </c>
      <c r="I86">
        <f t="shared" si="10"/>
        <v>-5.5971650006540585E-2</v>
      </c>
      <c r="P86" s="3">
        <f t="shared" si="14"/>
        <v>-8.5198892769852881E-3</v>
      </c>
      <c r="Q86" s="13">
        <f t="shared" si="15"/>
        <v>19461.968999999997</v>
      </c>
      <c r="R86" s="13"/>
    </row>
    <row r="87" spans="1:18" ht="12.95" customHeight="1" x14ac:dyDescent="0.2">
      <c r="A87" s="128" t="s">
        <v>1370</v>
      </c>
      <c r="B87" s="68" t="s">
        <v>1007</v>
      </c>
      <c r="C87" s="128">
        <v>34956.321000000004</v>
      </c>
      <c r="D87" s="128" t="s">
        <v>802</v>
      </c>
      <c r="E87">
        <f t="shared" si="11"/>
        <v>-15978.101361981904</v>
      </c>
      <c r="F87">
        <f t="shared" si="12"/>
        <v>-15978</v>
      </c>
      <c r="G87">
        <f t="shared" si="13"/>
        <v>-6.371742000192171E-2</v>
      </c>
      <c r="I87">
        <f t="shared" si="10"/>
        <v>-6.371742000192171E-2</v>
      </c>
      <c r="P87" s="3">
        <f t="shared" si="14"/>
        <v>-7.0294406958778533E-3</v>
      </c>
      <c r="Q87" s="13">
        <f t="shared" si="15"/>
        <v>19937.821000000004</v>
      </c>
      <c r="R87" s="13"/>
    </row>
    <row r="88" spans="1:18" ht="12.95" customHeight="1" x14ac:dyDescent="0.2">
      <c r="A88" s="128" t="s">
        <v>1370</v>
      </c>
      <c r="B88" s="68" t="s">
        <v>1007</v>
      </c>
      <c r="C88" s="128">
        <v>34991.525999999998</v>
      </c>
      <c r="D88" s="128" t="s">
        <v>802</v>
      </c>
      <c r="E88">
        <f t="shared" si="11"/>
        <v>-15922.097076608128</v>
      </c>
      <c r="F88">
        <f t="shared" si="12"/>
        <v>-15922</v>
      </c>
      <c r="G88">
        <f t="shared" si="13"/>
        <v>-6.1023580004984979E-2</v>
      </c>
      <c r="I88">
        <f t="shared" si="10"/>
        <v>-6.1023580004984979E-2</v>
      </c>
      <c r="P88" s="3">
        <f t="shared" si="14"/>
        <v>-6.9240682529693107E-3</v>
      </c>
      <c r="Q88" s="13">
        <f t="shared" si="15"/>
        <v>19973.025999999998</v>
      </c>
      <c r="R88" s="13"/>
    </row>
    <row r="89" spans="1:18" ht="12.95" customHeight="1" x14ac:dyDescent="0.2">
      <c r="A89" s="128" t="s">
        <v>1362</v>
      </c>
      <c r="B89" s="68" t="s">
        <v>1007</v>
      </c>
      <c r="C89" s="128">
        <v>35240.459000000003</v>
      </c>
      <c r="D89" s="128" t="s">
        <v>1126</v>
      </c>
      <c r="E89">
        <f t="shared" si="11"/>
        <v>-15526.093248431655</v>
      </c>
      <c r="F89">
        <f t="shared" si="12"/>
        <v>-15526</v>
      </c>
      <c r="G89">
        <f t="shared" si="13"/>
        <v>-5.8617139999114443E-2</v>
      </c>
      <c r="I89">
        <f t="shared" si="10"/>
        <v>-5.8617139999114443E-2</v>
      </c>
      <c r="P89" s="3">
        <f t="shared" si="14"/>
        <v>-6.1981410111403984E-3</v>
      </c>
      <c r="Q89" s="13">
        <f t="shared" si="15"/>
        <v>20221.959000000003</v>
      </c>
      <c r="R89" s="13"/>
    </row>
    <row r="90" spans="1:18" ht="12.95" customHeight="1" x14ac:dyDescent="0.2">
      <c r="A90" s="128" t="s">
        <v>1370</v>
      </c>
      <c r="B90" s="68" t="s">
        <v>1007</v>
      </c>
      <c r="C90" s="128">
        <v>35284.457999999999</v>
      </c>
      <c r="D90" s="128" t="s">
        <v>802</v>
      </c>
      <c r="E90">
        <f t="shared" si="11"/>
        <v>-15456.099425049721</v>
      </c>
      <c r="F90">
        <f t="shared" si="12"/>
        <v>-15456</v>
      </c>
      <c r="G90">
        <f t="shared" si="13"/>
        <v>-6.2499840001692064E-2</v>
      </c>
      <c r="I90">
        <f t="shared" si="10"/>
        <v>-6.2499840001692064E-2</v>
      </c>
      <c r="P90" s="3">
        <f t="shared" si="14"/>
        <v>-6.07332077808969E-3</v>
      </c>
      <c r="Q90" s="13">
        <f t="shared" si="15"/>
        <v>20265.957999999999</v>
      </c>
      <c r="R90" s="13"/>
    </row>
    <row r="91" spans="1:18" ht="12.95" customHeight="1" x14ac:dyDescent="0.2">
      <c r="A91" s="128" t="s">
        <v>1370</v>
      </c>
      <c r="B91" s="68" t="s">
        <v>1007</v>
      </c>
      <c r="C91" s="128">
        <v>35291.377</v>
      </c>
      <c r="D91" s="128" t="s">
        <v>802</v>
      </c>
      <c r="E91">
        <f t="shared" si="11"/>
        <v>-15445.092646168843</v>
      </c>
      <c r="F91">
        <f t="shared" si="12"/>
        <v>-15445</v>
      </c>
      <c r="G91">
        <f t="shared" si="13"/>
        <v>-5.8238550001988187E-2</v>
      </c>
      <c r="I91">
        <f t="shared" si="10"/>
        <v>-5.8238550001988187E-2</v>
      </c>
      <c r="P91" s="3">
        <f t="shared" si="14"/>
        <v>-6.0538017774251253E-3</v>
      </c>
      <c r="Q91" s="13">
        <f t="shared" si="15"/>
        <v>20272.877</v>
      </c>
      <c r="R91" s="13"/>
    </row>
    <row r="92" spans="1:18" ht="12.95" customHeight="1" x14ac:dyDescent="0.2">
      <c r="A92" s="128" t="s">
        <v>1370</v>
      </c>
      <c r="B92" s="68" t="s">
        <v>1007</v>
      </c>
      <c r="C92" s="128">
        <v>35316.517</v>
      </c>
      <c r="D92" s="128" t="s">
        <v>1126</v>
      </c>
      <c r="E92">
        <f t="shared" si="11"/>
        <v>-15405.099811790291</v>
      </c>
      <c r="F92">
        <f t="shared" si="12"/>
        <v>-15405</v>
      </c>
      <c r="G92">
        <f t="shared" si="13"/>
        <v>-6.274295000184793E-2</v>
      </c>
      <c r="I92">
        <f t="shared" si="10"/>
        <v>-6.274295000184793E-2</v>
      </c>
      <c r="P92" s="3">
        <f t="shared" si="14"/>
        <v>-5.9830424922565385E-3</v>
      </c>
      <c r="Q92" s="13">
        <f t="shared" si="15"/>
        <v>20298.017</v>
      </c>
      <c r="R92" s="13"/>
    </row>
    <row r="93" spans="1:18" ht="12.95" customHeight="1" x14ac:dyDescent="0.2">
      <c r="A93" s="128" t="s">
        <v>1370</v>
      </c>
      <c r="B93" s="68" t="s">
        <v>1007</v>
      </c>
      <c r="C93" s="128">
        <v>35362.406999999999</v>
      </c>
      <c r="D93" s="128" t="s">
        <v>1126</v>
      </c>
      <c r="E93">
        <f t="shared" si="11"/>
        <v>-15332.097776403187</v>
      </c>
      <c r="F93">
        <f t="shared" si="12"/>
        <v>-15332</v>
      </c>
      <c r="G93">
        <f t="shared" si="13"/>
        <v>-6.146348000766011E-2</v>
      </c>
      <c r="I93">
        <f t="shared" si="10"/>
        <v>-6.146348000766011E-2</v>
      </c>
      <c r="P93" s="3">
        <f t="shared" si="14"/>
        <v>-5.8547919430969111E-3</v>
      </c>
      <c r="Q93" s="13">
        <f t="shared" si="15"/>
        <v>20343.906999999999</v>
      </c>
      <c r="R93" s="13"/>
    </row>
    <row r="94" spans="1:18" ht="12.95" customHeight="1" x14ac:dyDescent="0.2">
      <c r="A94" s="128" t="s">
        <v>1370</v>
      </c>
      <c r="B94" s="68" t="s">
        <v>1007</v>
      </c>
      <c r="C94" s="128">
        <v>35372.470999999998</v>
      </c>
      <c r="D94" s="128" t="s">
        <v>1126</v>
      </c>
      <c r="E94">
        <f t="shared" si="11"/>
        <v>-15316.087916212826</v>
      </c>
      <c r="F94">
        <f t="shared" si="12"/>
        <v>-15316</v>
      </c>
      <c r="G94">
        <f t="shared" si="13"/>
        <v>-5.5265240007429384E-2</v>
      </c>
      <c r="I94">
        <f t="shared" si="10"/>
        <v>-5.5265240007429384E-2</v>
      </c>
      <c r="P94" s="3">
        <f t="shared" si="14"/>
        <v>-5.8268350338245359E-3</v>
      </c>
      <c r="Q94" s="13">
        <f t="shared" si="15"/>
        <v>20353.970999999998</v>
      </c>
      <c r="R94" s="13"/>
    </row>
    <row r="95" spans="1:18" ht="12.95" customHeight="1" x14ac:dyDescent="0.2">
      <c r="A95" s="128" t="s">
        <v>1389</v>
      </c>
      <c r="B95" s="68" t="s">
        <v>1007</v>
      </c>
      <c r="C95" s="128">
        <v>35626.430999999997</v>
      </c>
      <c r="D95" s="128" t="s">
        <v>1126</v>
      </c>
      <c r="E95">
        <f t="shared" si="11"/>
        <v>-14912.087111965518</v>
      </c>
      <c r="F95">
        <f t="shared" si="12"/>
        <v>-14912</v>
      </c>
      <c r="G95">
        <f t="shared" si="13"/>
        <v>-5.4759680002462119E-2</v>
      </c>
      <c r="I95">
        <f t="shared" si="10"/>
        <v>-5.4759680002462119E-2</v>
      </c>
      <c r="P95" s="3">
        <f t="shared" si="14"/>
        <v>-5.1391303264378199E-3</v>
      </c>
      <c r="Q95" s="13">
        <f t="shared" si="15"/>
        <v>20607.930999999997</v>
      </c>
      <c r="R95" s="13"/>
    </row>
    <row r="96" spans="1:18" ht="12.95" customHeight="1" x14ac:dyDescent="0.2">
      <c r="A96" s="128" t="s">
        <v>1370</v>
      </c>
      <c r="B96" s="68" t="s">
        <v>1007</v>
      </c>
      <c r="C96" s="128">
        <v>35755.29</v>
      </c>
      <c r="D96" s="128" t="s">
        <v>1126</v>
      </c>
      <c r="E96">
        <f t="shared" si="11"/>
        <v>-14707.097587495107</v>
      </c>
      <c r="F96">
        <f t="shared" si="12"/>
        <v>-14707</v>
      </c>
      <c r="G96">
        <f t="shared" si="13"/>
        <v>-6.1344730005657766E-2</v>
      </c>
      <c r="I96">
        <f t="shared" si="10"/>
        <v>-6.1344730005657766E-2</v>
      </c>
      <c r="P96" s="3">
        <f t="shared" si="14"/>
        <v>-4.8035675555607171E-3</v>
      </c>
      <c r="Q96" s="13">
        <f t="shared" si="15"/>
        <v>20736.79</v>
      </c>
      <c r="R96" s="13"/>
    </row>
    <row r="97" spans="1:18" ht="12.95" customHeight="1" x14ac:dyDescent="0.2">
      <c r="A97" s="128" t="s">
        <v>1389</v>
      </c>
      <c r="B97" s="68" t="s">
        <v>1007</v>
      </c>
      <c r="C97" s="128">
        <v>35932.559000000001</v>
      </c>
      <c r="D97" s="128" t="s">
        <v>1126</v>
      </c>
      <c r="E97">
        <f t="shared" si="11"/>
        <v>-14425.097199370535</v>
      </c>
      <c r="F97">
        <f t="shared" si="12"/>
        <v>-14425</v>
      </c>
      <c r="G97">
        <f t="shared" si="13"/>
        <v>-6.1100750004698057E-2</v>
      </c>
      <c r="I97">
        <f t="shared" ref="I97:I124" si="16">G97</f>
        <v>-6.1100750004698057E-2</v>
      </c>
      <c r="P97" s="3">
        <f t="shared" si="14"/>
        <v>-4.3567005480590823E-3</v>
      </c>
      <c r="Q97" s="13">
        <f t="shared" si="15"/>
        <v>20914.059000000001</v>
      </c>
      <c r="R97" s="13"/>
    </row>
    <row r="98" spans="1:18" ht="12.95" customHeight="1" x14ac:dyDescent="0.2">
      <c r="A98" s="128" t="s">
        <v>1396</v>
      </c>
      <c r="B98" s="68" t="s">
        <v>1007</v>
      </c>
      <c r="C98" s="128">
        <v>36117.381000000001</v>
      </c>
      <c r="D98" s="128" t="s">
        <v>1126</v>
      </c>
      <c r="E98">
        <f t="shared" si="11"/>
        <v>-14131.08146207885</v>
      </c>
      <c r="F98">
        <f t="shared" si="12"/>
        <v>-14131</v>
      </c>
      <c r="G98">
        <f t="shared" si="13"/>
        <v>-5.120809000072768E-2</v>
      </c>
      <c r="I98">
        <f t="shared" si="16"/>
        <v>-5.120809000072768E-2</v>
      </c>
      <c r="P98" s="3">
        <f t="shared" si="14"/>
        <v>-3.9089891209938173E-3</v>
      </c>
      <c r="Q98" s="13">
        <f t="shared" si="15"/>
        <v>21098.881000000001</v>
      </c>
      <c r="R98" s="13"/>
    </row>
    <row r="99" spans="1:18" ht="12.95" customHeight="1" x14ac:dyDescent="0.2">
      <c r="A99" s="128" t="s">
        <v>1396</v>
      </c>
      <c r="B99" s="68" t="s">
        <v>1007</v>
      </c>
      <c r="C99" s="128">
        <v>36124.294000000002</v>
      </c>
      <c r="D99" s="128" t="s">
        <v>1126</v>
      </c>
      <c r="E99">
        <f t="shared" si="11"/>
        <v>-14120.084228027181</v>
      </c>
      <c r="F99">
        <f t="shared" si="12"/>
        <v>-14120</v>
      </c>
      <c r="G99">
        <f t="shared" si="13"/>
        <v>-5.2946800002246164E-2</v>
      </c>
      <c r="I99">
        <f t="shared" si="16"/>
        <v>-5.2946800002246164E-2</v>
      </c>
      <c r="P99" s="3">
        <f t="shared" si="14"/>
        <v>-3.892598016299563E-3</v>
      </c>
      <c r="Q99" s="13">
        <f t="shared" si="15"/>
        <v>21105.794000000002</v>
      </c>
      <c r="R99" s="13"/>
    </row>
    <row r="100" spans="1:18" ht="12.95" customHeight="1" x14ac:dyDescent="0.2">
      <c r="A100" s="128" t="s">
        <v>1396</v>
      </c>
      <c r="B100" s="68" t="s">
        <v>1007</v>
      </c>
      <c r="C100" s="128">
        <v>36141.266000000003</v>
      </c>
      <c r="D100" s="128" t="s">
        <v>1126</v>
      </c>
      <c r="E100">
        <f t="shared" si="11"/>
        <v>-14093.085087809486</v>
      </c>
      <c r="F100">
        <f t="shared" si="12"/>
        <v>-14093</v>
      </c>
      <c r="G100">
        <f t="shared" si="13"/>
        <v>-5.3487270000914577E-2</v>
      </c>
      <c r="I100">
        <f t="shared" si="16"/>
        <v>-5.3487270000914577E-2</v>
      </c>
      <c r="P100" s="3">
        <f t="shared" si="14"/>
        <v>-3.8524753981311714E-3</v>
      </c>
      <c r="Q100" s="13">
        <f t="shared" si="15"/>
        <v>21122.766000000003</v>
      </c>
      <c r="R100" s="13"/>
    </row>
    <row r="101" spans="1:18" ht="12.95" customHeight="1" x14ac:dyDescent="0.2">
      <c r="A101" s="128" t="s">
        <v>1396</v>
      </c>
      <c r="B101" s="68" t="s">
        <v>1007</v>
      </c>
      <c r="C101" s="128">
        <v>36802.572</v>
      </c>
      <c r="D101" s="128" t="s">
        <v>1126</v>
      </c>
      <c r="E101">
        <f t="shared" si="11"/>
        <v>-13041.076283849927</v>
      </c>
      <c r="F101">
        <f t="shared" si="12"/>
        <v>-13041</v>
      </c>
      <c r="G101">
        <f t="shared" si="13"/>
        <v>-4.7952990003977902E-2</v>
      </c>
      <c r="I101">
        <f t="shared" si="16"/>
        <v>-4.7952990003977902E-2</v>
      </c>
      <c r="P101" s="3">
        <f t="shared" si="14"/>
        <v>-2.4109803326671821E-3</v>
      </c>
      <c r="Q101" s="13">
        <f t="shared" si="15"/>
        <v>21784.072</v>
      </c>
      <c r="R101" s="13"/>
    </row>
    <row r="102" spans="1:18" ht="12.95" customHeight="1" x14ac:dyDescent="0.2">
      <c r="A102" s="128" t="s">
        <v>1396</v>
      </c>
      <c r="B102" s="68" t="s">
        <v>1007</v>
      </c>
      <c r="C102" s="128">
        <v>36833.373</v>
      </c>
      <c r="D102" s="128" t="s">
        <v>1126</v>
      </c>
      <c r="E102">
        <f t="shared" si="11"/>
        <v>-12992.077903114294</v>
      </c>
      <c r="F102">
        <f t="shared" si="12"/>
        <v>-12992</v>
      </c>
      <c r="G102">
        <f t="shared" si="13"/>
        <v>-4.8970880001434125E-2</v>
      </c>
      <c r="I102">
        <f t="shared" si="16"/>
        <v>-4.8970880001434125E-2</v>
      </c>
      <c r="P102" s="3">
        <f t="shared" si="14"/>
        <v>-2.3496273668111231E-3</v>
      </c>
      <c r="Q102" s="13">
        <f t="shared" si="15"/>
        <v>21814.873</v>
      </c>
      <c r="R102" s="13"/>
    </row>
    <row r="103" spans="1:18" ht="12.95" customHeight="1" x14ac:dyDescent="0.2">
      <c r="A103" s="128" t="s">
        <v>1408</v>
      </c>
      <c r="B103" s="68" t="s">
        <v>1007</v>
      </c>
      <c r="C103" s="128">
        <v>36848.436999999998</v>
      </c>
      <c r="D103" s="128" t="s">
        <v>1126</v>
      </c>
      <c r="E103">
        <f t="shared" si="11"/>
        <v>-12968.114018584523</v>
      </c>
      <c r="F103">
        <f t="shared" si="12"/>
        <v>-12968</v>
      </c>
      <c r="G103">
        <f t="shared" si="13"/>
        <v>-7.1673520003969315E-2</v>
      </c>
      <c r="I103">
        <f t="shared" si="16"/>
        <v>-7.1673520003969315E-2</v>
      </c>
      <c r="P103" s="3">
        <f t="shared" si="14"/>
        <v>-2.3197649302236986E-3</v>
      </c>
      <c r="Q103" s="13">
        <f t="shared" si="15"/>
        <v>21829.936999999998</v>
      </c>
      <c r="R103" s="13"/>
    </row>
    <row r="104" spans="1:18" ht="12.95" customHeight="1" x14ac:dyDescent="0.2">
      <c r="A104" s="128" t="s">
        <v>1408</v>
      </c>
      <c r="B104" s="68" t="s">
        <v>1007</v>
      </c>
      <c r="C104" s="128">
        <v>36867.300999999999</v>
      </c>
      <c r="D104" s="128" t="s">
        <v>1126</v>
      </c>
      <c r="E104">
        <f t="shared" si="11"/>
        <v>-12938.105075556794</v>
      </c>
      <c r="F104">
        <f t="shared" si="12"/>
        <v>-12938</v>
      </c>
      <c r="G104">
        <f t="shared" si="13"/>
        <v>-6.6051820002030581E-2</v>
      </c>
      <c r="I104">
        <f t="shared" si="16"/>
        <v>-6.6051820002030581E-2</v>
      </c>
      <c r="P104" s="3">
        <f t="shared" si="14"/>
        <v>-2.2826107161008045E-3</v>
      </c>
      <c r="Q104" s="13">
        <f t="shared" si="15"/>
        <v>21848.800999999999</v>
      </c>
      <c r="R104" s="13"/>
    </row>
    <row r="105" spans="1:18" ht="12.95" customHeight="1" x14ac:dyDescent="0.2">
      <c r="A105" s="128" t="s">
        <v>1408</v>
      </c>
      <c r="B105" s="68" t="s">
        <v>1007</v>
      </c>
      <c r="C105" s="128">
        <v>37202.385000000002</v>
      </c>
      <c r="D105" s="128" t="s">
        <v>1126</v>
      </c>
      <c r="E105">
        <f t="shared" si="11"/>
        <v>-12405.051817207423</v>
      </c>
      <c r="F105">
        <f t="shared" si="12"/>
        <v>-12405</v>
      </c>
      <c r="G105">
        <f t="shared" si="13"/>
        <v>-3.2572950003668666E-2</v>
      </c>
      <c r="I105">
        <f t="shared" si="16"/>
        <v>-3.2572950003668666E-2</v>
      </c>
      <c r="P105" s="3">
        <f t="shared" si="14"/>
        <v>-1.6547036946366125E-3</v>
      </c>
      <c r="Q105" s="13">
        <f t="shared" si="15"/>
        <v>22183.885000000002</v>
      </c>
      <c r="R105" s="13"/>
    </row>
    <row r="106" spans="1:18" ht="12.95" customHeight="1" x14ac:dyDescent="0.2">
      <c r="A106" s="128" t="s">
        <v>1408</v>
      </c>
      <c r="B106" s="68" t="s">
        <v>1007</v>
      </c>
      <c r="C106" s="128">
        <v>37253.275999999998</v>
      </c>
      <c r="D106" s="128" t="s">
        <v>1126</v>
      </c>
      <c r="E106">
        <f t="shared" si="11"/>
        <v>-12324.094166676048</v>
      </c>
      <c r="F106">
        <f t="shared" si="12"/>
        <v>-12324</v>
      </c>
      <c r="G106">
        <f t="shared" si="13"/>
        <v>-5.9194360008405056E-2</v>
      </c>
      <c r="I106">
        <f t="shared" si="16"/>
        <v>-5.9194360008405056E-2</v>
      </c>
      <c r="P106" s="3">
        <f t="shared" si="14"/>
        <v>-1.5646173068348639E-3</v>
      </c>
      <c r="Q106" s="13">
        <f t="shared" si="15"/>
        <v>22234.775999999998</v>
      </c>
      <c r="R106" s="13"/>
    </row>
    <row r="107" spans="1:18" ht="12.95" customHeight="1" x14ac:dyDescent="0.2">
      <c r="A107" s="128" t="s">
        <v>1396</v>
      </c>
      <c r="B107" s="68" t="s">
        <v>1007</v>
      </c>
      <c r="C107" s="128">
        <v>37505.366000000002</v>
      </c>
      <c r="D107" s="128" t="s">
        <v>1126</v>
      </c>
      <c r="E107">
        <f t="shared" si="11"/>
        <v>-11923.068167531672</v>
      </c>
      <c r="F107">
        <f t="shared" si="12"/>
        <v>-11923</v>
      </c>
      <c r="G107">
        <f t="shared" si="13"/>
        <v>-4.2850969999562949E-2</v>
      </c>
      <c r="I107">
        <f t="shared" si="16"/>
        <v>-4.2850969999562949E-2</v>
      </c>
      <c r="P107" s="3">
        <f t="shared" si="14"/>
        <v>-1.1393739064286014E-3</v>
      </c>
      <c r="Q107" s="13">
        <f t="shared" si="15"/>
        <v>22486.866000000002</v>
      </c>
      <c r="R107" s="13"/>
    </row>
    <row r="108" spans="1:18" ht="12.95" customHeight="1" x14ac:dyDescent="0.2">
      <c r="A108" s="128" t="s">
        <v>1396</v>
      </c>
      <c r="B108" s="68" t="s">
        <v>1007</v>
      </c>
      <c r="C108" s="128">
        <v>37508.508999999998</v>
      </c>
      <c r="D108" s="128" t="s">
        <v>1126</v>
      </c>
      <c r="E108">
        <f t="shared" si="11"/>
        <v>-11918.068267831924</v>
      </c>
      <c r="F108">
        <f t="shared" si="12"/>
        <v>-11918</v>
      </c>
      <c r="G108">
        <f t="shared" si="13"/>
        <v>-4.2914020006719511E-2</v>
      </c>
      <c r="I108">
        <f t="shared" si="16"/>
        <v>-4.2914020006719511E-2</v>
      </c>
      <c r="P108" s="3">
        <f t="shared" si="14"/>
        <v>-1.1342894456720428E-3</v>
      </c>
      <c r="Q108" s="13">
        <f t="shared" si="15"/>
        <v>22490.008999999998</v>
      </c>
      <c r="R108" s="13"/>
    </row>
    <row r="109" spans="1:18" ht="12.95" customHeight="1" x14ac:dyDescent="0.2">
      <c r="A109" s="128" t="s">
        <v>1396</v>
      </c>
      <c r="B109" s="68" t="s">
        <v>1007</v>
      </c>
      <c r="C109" s="128">
        <v>37527.368000000002</v>
      </c>
      <c r="D109" s="128" t="s">
        <v>1126</v>
      </c>
      <c r="E109">
        <f t="shared" si="11"/>
        <v>-11888.067278828532</v>
      </c>
      <c r="F109">
        <f t="shared" si="12"/>
        <v>-11888</v>
      </c>
      <c r="G109">
        <f t="shared" si="13"/>
        <v>-4.2292320002161432E-2</v>
      </c>
      <c r="I109">
        <f t="shared" si="16"/>
        <v>-4.2292320002161432E-2</v>
      </c>
      <c r="P109" s="3">
        <f t="shared" si="14"/>
        <v>-1.1038953497697138E-3</v>
      </c>
      <c r="Q109" s="13">
        <f t="shared" si="15"/>
        <v>22508.868000000002</v>
      </c>
      <c r="R109" s="13"/>
    </row>
    <row r="110" spans="1:18" ht="12.95" customHeight="1" x14ac:dyDescent="0.2">
      <c r="A110" s="128" t="s">
        <v>1396</v>
      </c>
      <c r="B110" s="68" t="s">
        <v>1007</v>
      </c>
      <c r="C110" s="128">
        <v>37542.455999999998</v>
      </c>
      <c r="D110" s="128" t="s">
        <v>1126</v>
      </c>
      <c r="E110">
        <f t="shared" si="11"/>
        <v>-11864.065214981934</v>
      </c>
      <c r="F110">
        <f t="shared" si="12"/>
        <v>-11864</v>
      </c>
      <c r="G110">
        <f t="shared" si="13"/>
        <v>-4.0994960007083137E-2</v>
      </c>
      <c r="I110">
        <f t="shared" si="16"/>
        <v>-4.0994960007083137E-2</v>
      </c>
      <c r="P110" s="3">
        <f t="shared" si="14"/>
        <v>-1.079719138336958E-3</v>
      </c>
      <c r="Q110" s="13">
        <f t="shared" si="15"/>
        <v>22523.955999999998</v>
      </c>
      <c r="R110" s="13"/>
    </row>
    <row r="111" spans="1:18" ht="12.95" customHeight="1" x14ac:dyDescent="0.2">
      <c r="A111" s="128" t="s">
        <v>1396</v>
      </c>
      <c r="B111" s="68" t="s">
        <v>1007</v>
      </c>
      <c r="C111" s="128">
        <v>37547.483</v>
      </c>
      <c r="D111" s="128" t="s">
        <v>1126</v>
      </c>
      <c r="E111">
        <f t="shared" si="11"/>
        <v>-11856.06823891109</v>
      </c>
      <c r="F111">
        <f t="shared" si="12"/>
        <v>-11856</v>
      </c>
      <c r="G111">
        <f t="shared" si="13"/>
        <v>-4.289584000071045E-2</v>
      </c>
      <c r="I111">
        <f t="shared" si="16"/>
        <v>-4.289584000071045E-2</v>
      </c>
      <c r="P111" s="3">
        <f t="shared" si="14"/>
        <v>-1.0716878708794432E-3</v>
      </c>
      <c r="Q111" s="13">
        <f t="shared" si="15"/>
        <v>22528.983</v>
      </c>
      <c r="R111" s="13"/>
    </row>
    <row r="112" spans="1:18" ht="12.95" customHeight="1" x14ac:dyDescent="0.2">
      <c r="A112" s="128" t="s">
        <v>1408</v>
      </c>
      <c r="B112" s="68" t="s">
        <v>1007</v>
      </c>
      <c r="C112" s="128">
        <v>37559.436999999998</v>
      </c>
      <c r="D112" s="128" t="s">
        <v>1126</v>
      </c>
      <c r="E112">
        <f t="shared" si="11"/>
        <v>-11837.05175752043</v>
      </c>
      <c r="F112">
        <f t="shared" si="12"/>
        <v>-11837</v>
      </c>
      <c r="G112">
        <f t="shared" si="13"/>
        <v>-3.2535430007555988E-2</v>
      </c>
      <c r="I112">
        <f t="shared" si="16"/>
        <v>-3.2535430007555988E-2</v>
      </c>
      <c r="P112" s="3">
        <f t="shared" si="14"/>
        <v>-1.0526686573447876E-3</v>
      </c>
      <c r="Q112" s="13">
        <f t="shared" si="15"/>
        <v>22540.936999999998</v>
      </c>
      <c r="R112" s="13"/>
    </row>
    <row r="113" spans="1:21" ht="12.95" customHeight="1" x14ac:dyDescent="0.2">
      <c r="A113" s="128" t="s">
        <v>1396</v>
      </c>
      <c r="B113" s="68" t="s">
        <v>1007</v>
      </c>
      <c r="C113" s="128">
        <v>37835.39</v>
      </c>
      <c r="D113" s="128" t="s">
        <v>1126</v>
      </c>
      <c r="E113">
        <f t="shared" si="11"/>
        <v>-11398.064381813792</v>
      </c>
      <c r="F113">
        <f t="shared" si="12"/>
        <v>-11398</v>
      </c>
      <c r="G113">
        <f t="shared" si="13"/>
        <v>-4.0471220003382768E-2</v>
      </c>
      <c r="I113">
        <f t="shared" si="16"/>
        <v>-4.0471220003382768E-2</v>
      </c>
      <c r="P113" s="3">
        <f t="shared" si="14"/>
        <v>-6.3479937261258501E-4</v>
      </c>
      <c r="Q113" s="13">
        <f t="shared" si="15"/>
        <v>22816.89</v>
      </c>
      <c r="R113" s="13"/>
    </row>
    <row r="114" spans="1:21" ht="12.95" customHeight="1" x14ac:dyDescent="0.2">
      <c r="A114" s="128" t="s">
        <v>1396</v>
      </c>
      <c r="B114" s="68" t="s">
        <v>1007</v>
      </c>
      <c r="C114" s="128">
        <v>37918.368000000002</v>
      </c>
      <c r="D114" s="128" t="s">
        <v>1126</v>
      </c>
      <c r="E114">
        <f t="shared" si="11"/>
        <v>-11266.062575486676</v>
      </c>
      <c r="F114">
        <f t="shared" si="12"/>
        <v>-11266</v>
      </c>
      <c r="G114">
        <f t="shared" si="13"/>
        <v>-3.9335740002570674E-2</v>
      </c>
      <c r="I114">
        <f t="shared" si="16"/>
        <v>-3.9335740002570674E-2</v>
      </c>
      <c r="P114" s="3">
        <f t="shared" si="14"/>
        <v>-5.1724070399217573E-4</v>
      </c>
      <c r="Q114" s="13">
        <f t="shared" si="15"/>
        <v>22899.868000000002</v>
      </c>
      <c r="R114" s="13"/>
    </row>
    <row r="115" spans="1:21" ht="12.95" customHeight="1" x14ac:dyDescent="0.2">
      <c r="A115" s="128" t="s">
        <v>1408</v>
      </c>
      <c r="B115" s="68" t="s">
        <v>1007</v>
      </c>
      <c r="C115" s="128">
        <v>37964.264999999999</v>
      </c>
      <c r="D115" s="128" t="s">
        <v>1126</v>
      </c>
      <c r="E115">
        <f t="shared" si="11"/>
        <v>-11193.049404465501</v>
      </c>
      <c r="F115">
        <f t="shared" si="12"/>
        <v>-11193</v>
      </c>
      <c r="G115">
        <f t="shared" si="13"/>
        <v>-3.1056270003318787E-2</v>
      </c>
      <c r="I115">
        <f t="shared" si="16"/>
        <v>-3.1056270003318787E-2</v>
      </c>
      <c r="P115" s="3">
        <f t="shared" si="14"/>
        <v>-4.5383299419723445E-4</v>
      </c>
      <c r="Q115" s="13">
        <f t="shared" si="15"/>
        <v>22945.764999999999</v>
      </c>
      <c r="R115" s="13"/>
    </row>
    <row r="116" spans="1:21" ht="12.95" customHeight="1" x14ac:dyDescent="0.2">
      <c r="A116" s="128" t="s">
        <v>1396</v>
      </c>
      <c r="B116" s="68" t="s">
        <v>1007</v>
      </c>
      <c r="C116" s="128">
        <v>38207.529000000002</v>
      </c>
      <c r="D116" s="128" t="s">
        <v>1126</v>
      </c>
      <c r="E116">
        <f t="shared" si="11"/>
        <v>-10806.063849085052</v>
      </c>
      <c r="F116">
        <f t="shared" si="12"/>
        <v>-10806</v>
      </c>
      <c r="G116">
        <f t="shared" si="13"/>
        <v>-4.0136340001481585E-2</v>
      </c>
      <c r="I116">
        <f t="shared" si="16"/>
        <v>-4.0136340001481585E-2</v>
      </c>
      <c r="P116" s="3">
        <f t="shared" si="14"/>
        <v>-1.3678743503656686E-4</v>
      </c>
      <c r="Q116" s="13">
        <f t="shared" si="15"/>
        <v>23189.029000000002</v>
      </c>
      <c r="R116" s="13"/>
    </row>
    <row r="117" spans="1:21" ht="12.95" customHeight="1" x14ac:dyDescent="0.2">
      <c r="A117" s="128" t="s">
        <v>1396</v>
      </c>
      <c r="B117" s="68" t="s">
        <v>1007</v>
      </c>
      <c r="C117" s="128">
        <v>38209.413999999997</v>
      </c>
      <c r="D117" s="128" t="s">
        <v>1126</v>
      </c>
      <c r="E117">
        <f t="shared" si="11"/>
        <v>-10803.065181909104</v>
      </c>
      <c r="F117">
        <f t="shared" si="12"/>
        <v>-10803</v>
      </c>
      <c r="G117">
        <f t="shared" ref="G117:G148" si="17">C117-(C$7+F117*C$8)</f>
        <v>-4.0974170005938504E-2</v>
      </c>
      <c r="I117">
        <f t="shared" si="16"/>
        <v>-4.0974170005938504E-2</v>
      </c>
      <c r="P117" s="3">
        <f t="shared" si="14"/>
        <v>-1.3445526257636377E-4</v>
      </c>
      <c r="Q117" s="13">
        <f t="shared" si="15"/>
        <v>23190.913999999997</v>
      </c>
      <c r="R117" s="13"/>
    </row>
    <row r="118" spans="1:21" ht="12.95" customHeight="1" x14ac:dyDescent="0.2">
      <c r="A118" s="128" t="s">
        <v>1396</v>
      </c>
      <c r="B118" s="68" t="s">
        <v>1007</v>
      </c>
      <c r="C118" s="128">
        <v>38209.415000000001</v>
      </c>
      <c r="D118" s="128" t="s">
        <v>1126</v>
      </c>
      <c r="E118">
        <f t="shared" si="11"/>
        <v>-10803.06359110423</v>
      </c>
      <c r="F118">
        <f t="shared" si="12"/>
        <v>-10803</v>
      </c>
      <c r="G118">
        <f t="shared" si="17"/>
        <v>-3.9974170002096798E-2</v>
      </c>
      <c r="I118">
        <f t="shared" si="16"/>
        <v>-3.9974170002096798E-2</v>
      </c>
      <c r="P118" s="3">
        <f t="shared" si="14"/>
        <v>-1.3445526257636377E-4</v>
      </c>
      <c r="Q118" s="13">
        <f t="shared" si="15"/>
        <v>23190.915000000001</v>
      </c>
      <c r="R118" s="13"/>
    </row>
    <row r="119" spans="1:21" ht="12.95" customHeight="1" x14ac:dyDescent="0.2">
      <c r="A119" s="128" t="s">
        <v>1396</v>
      </c>
      <c r="B119" s="68" t="s">
        <v>1007</v>
      </c>
      <c r="C119" s="128">
        <v>38248.387000000002</v>
      </c>
      <c r="D119" s="128" t="s">
        <v>1126</v>
      </c>
      <c r="E119">
        <f t="shared" si="11"/>
        <v>-10741.06674379313</v>
      </c>
      <c r="F119">
        <f t="shared" si="12"/>
        <v>-10741</v>
      </c>
      <c r="G119">
        <f t="shared" si="17"/>
        <v>-4.1955990003771149E-2</v>
      </c>
      <c r="I119">
        <f t="shared" si="16"/>
        <v>-4.1955990003771149E-2</v>
      </c>
      <c r="P119" s="3">
        <f t="shared" si="14"/>
        <v>-8.6689464691296764E-5</v>
      </c>
      <c r="Q119" s="13">
        <f t="shared" si="15"/>
        <v>23229.887000000002</v>
      </c>
      <c r="R119" s="13"/>
    </row>
    <row r="120" spans="1:21" ht="12.95" customHeight="1" x14ac:dyDescent="0.2">
      <c r="A120" s="128" t="s">
        <v>1396</v>
      </c>
      <c r="B120" s="68" t="s">
        <v>1007</v>
      </c>
      <c r="C120" s="128">
        <v>38253.417999999998</v>
      </c>
      <c r="D120" s="128" t="s">
        <v>1126</v>
      </c>
      <c r="E120">
        <f t="shared" si="11"/>
        <v>-10733.063404502824</v>
      </c>
      <c r="F120">
        <f t="shared" si="12"/>
        <v>-10733</v>
      </c>
      <c r="G120">
        <f t="shared" si="17"/>
        <v>-3.9856870003859513E-2</v>
      </c>
      <c r="I120">
        <f t="shared" si="16"/>
        <v>-3.9856870003859513E-2</v>
      </c>
      <c r="P120" s="3">
        <f t="shared" si="14"/>
        <v>-8.0586225871672607E-5</v>
      </c>
      <c r="Q120" s="13">
        <f t="shared" si="15"/>
        <v>23234.917999999998</v>
      </c>
      <c r="R120" s="13"/>
    </row>
    <row r="121" spans="1:21" ht="12.95" customHeight="1" x14ac:dyDescent="0.2">
      <c r="A121" s="128" t="s">
        <v>1396</v>
      </c>
      <c r="B121" s="68" t="s">
        <v>1007</v>
      </c>
      <c r="C121" s="128">
        <v>38265.360000000001</v>
      </c>
      <c r="D121" s="128" t="s">
        <v>1126</v>
      </c>
      <c r="E121">
        <f t="shared" si="11"/>
        <v>-10714.066012770572</v>
      </c>
      <c r="F121">
        <f t="shared" si="12"/>
        <v>-10714</v>
      </c>
      <c r="G121">
        <f t="shared" si="17"/>
        <v>-4.1496460005873814E-2</v>
      </c>
      <c r="I121">
        <f t="shared" si="16"/>
        <v>-4.1496460005873814E-2</v>
      </c>
      <c r="P121" s="3">
        <f t="shared" si="14"/>
        <v>-6.614608035200413E-5</v>
      </c>
      <c r="Q121" s="13">
        <f t="shared" si="15"/>
        <v>23246.86</v>
      </c>
      <c r="R121" s="13"/>
    </row>
    <row r="122" spans="1:21" ht="12.95" customHeight="1" x14ac:dyDescent="0.2">
      <c r="A122" s="128" t="s">
        <v>1396</v>
      </c>
      <c r="B122" s="68" t="s">
        <v>1007</v>
      </c>
      <c r="C122" s="128">
        <v>38270.385000000002</v>
      </c>
      <c r="D122" s="128" t="s">
        <v>1126</v>
      </c>
      <c r="E122">
        <f t="shared" si="11"/>
        <v>-10706.072218309464</v>
      </c>
      <c r="F122">
        <f t="shared" si="12"/>
        <v>-10706</v>
      </c>
      <c r="G122">
        <f t="shared" si="17"/>
        <v>-4.5397339999908581E-2</v>
      </c>
      <c r="I122">
        <f t="shared" si="16"/>
        <v>-4.5397339999908581E-2</v>
      </c>
      <c r="P122" s="3">
        <f t="shared" si="14"/>
        <v>-6.0089196628745553E-5</v>
      </c>
      <c r="Q122" s="13">
        <f t="shared" si="15"/>
        <v>23251.885000000002</v>
      </c>
      <c r="R122" s="13"/>
    </row>
    <row r="123" spans="1:21" ht="12.95" customHeight="1" x14ac:dyDescent="0.2">
      <c r="A123" s="128" t="s">
        <v>1396</v>
      </c>
      <c r="B123" s="68" t="s">
        <v>1007</v>
      </c>
      <c r="C123" s="128">
        <v>38277.303999999996</v>
      </c>
      <c r="D123" s="128" t="s">
        <v>1126</v>
      </c>
      <c r="E123">
        <f t="shared" si="11"/>
        <v>-10695.065439428596</v>
      </c>
      <c r="F123">
        <f t="shared" si="12"/>
        <v>-10695</v>
      </c>
      <c r="G123">
        <f t="shared" si="17"/>
        <v>-4.1136050007480662E-2</v>
      </c>
      <c r="I123">
        <f t="shared" si="16"/>
        <v>-4.1136050007480662E-2</v>
      </c>
      <c r="P123" s="3">
        <f t="shared" si="14"/>
        <v>-5.1783407933207737E-5</v>
      </c>
      <c r="Q123" s="13">
        <f t="shared" si="15"/>
        <v>23258.803999999996</v>
      </c>
      <c r="R123" s="13"/>
    </row>
    <row r="124" spans="1:21" ht="12.95" customHeight="1" x14ac:dyDescent="0.2">
      <c r="A124" s="128" t="s">
        <v>1408</v>
      </c>
      <c r="B124" s="68" t="s">
        <v>1007</v>
      </c>
      <c r="C124" s="128">
        <v>38556.42</v>
      </c>
      <c r="D124" s="128" t="s">
        <v>1126</v>
      </c>
      <c r="E124">
        <f t="shared" si="11"/>
        <v>-10251.046347924845</v>
      </c>
      <c r="F124">
        <f t="shared" si="12"/>
        <v>-10251</v>
      </c>
      <c r="G124">
        <f t="shared" si="17"/>
        <v>-2.9134890006389469E-2</v>
      </c>
      <c r="I124">
        <f t="shared" si="16"/>
        <v>-2.9134890006389469E-2</v>
      </c>
      <c r="P124" s="3">
        <f t="shared" si="14"/>
        <v>2.6179098092609689E-4</v>
      </c>
      <c r="Q124" s="13">
        <f t="shared" si="15"/>
        <v>23537.919999999998</v>
      </c>
      <c r="R124" s="13"/>
    </row>
    <row r="125" spans="1:21" ht="12.95" customHeight="1" x14ac:dyDescent="0.2">
      <c r="A125" t="s">
        <v>1011</v>
      </c>
      <c r="B125" s="20"/>
      <c r="C125" s="35">
        <v>38920.383000000002</v>
      </c>
      <c r="D125" s="36"/>
      <c r="E125">
        <f t="shared" si="11"/>
        <v>-9672.0522357959089</v>
      </c>
      <c r="F125">
        <f t="shared" si="12"/>
        <v>-9672</v>
      </c>
      <c r="G125">
        <f t="shared" si="17"/>
        <v>-3.2836080004926771E-2</v>
      </c>
      <c r="H125">
        <f t="shared" ref="H125:H131" si="18">G125</f>
        <v>-3.2836080004926771E-2</v>
      </c>
      <c r="P125" s="3">
        <f t="shared" si="14"/>
        <v>6.0715126818705958E-4</v>
      </c>
      <c r="Q125" s="13">
        <f t="shared" si="15"/>
        <v>23901.883000000002</v>
      </c>
      <c r="R125" s="13" t="s">
        <v>2142</v>
      </c>
    </row>
    <row r="126" spans="1:21" ht="12.95" customHeight="1" x14ac:dyDescent="0.2">
      <c r="A126" s="97" t="s">
        <v>1011</v>
      </c>
      <c r="B126" s="98" t="s">
        <v>1007</v>
      </c>
      <c r="C126" s="97">
        <v>38969.425999999999</v>
      </c>
      <c r="D126" s="97" t="s">
        <v>1126</v>
      </c>
      <c r="E126">
        <f t="shared" si="11"/>
        <v>-9594.0343926603764</v>
      </c>
      <c r="F126">
        <f t="shared" si="12"/>
        <v>-9594</v>
      </c>
      <c r="G126">
        <f t="shared" si="17"/>
        <v>-2.1619660001306329E-2</v>
      </c>
      <c r="H126">
        <f t="shared" si="18"/>
        <v>-2.1619660001306329E-2</v>
      </c>
      <c r="P126" s="3">
        <f t="shared" si="14"/>
        <v>6.4817761492573858E-4</v>
      </c>
      <c r="Q126" s="13">
        <f t="shared" si="15"/>
        <v>23950.925999999999</v>
      </c>
      <c r="R126" s="13" t="s">
        <v>2142</v>
      </c>
    </row>
    <row r="127" spans="1:21" ht="12.95" customHeight="1" x14ac:dyDescent="0.2">
      <c r="A127" s="108" t="s">
        <v>1011</v>
      </c>
      <c r="B127" s="33"/>
      <c r="C127" s="34">
        <v>38976.330999999998</v>
      </c>
      <c r="D127" s="34"/>
      <c r="E127">
        <f t="shared" si="11"/>
        <v>-9583.0498850476524</v>
      </c>
      <c r="F127">
        <f t="shared" si="12"/>
        <v>-9583</v>
      </c>
      <c r="G127">
        <f t="shared" si="17"/>
        <v>-3.1358370004454628E-2</v>
      </c>
      <c r="H127">
        <f t="shared" si="18"/>
        <v>-3.1358370004454628E-2</v>
      </c>
      <c r="P127" s="3">
        <f t="shared" si="14"/>
        <v>6.5385833168242306E-4</v>
      </c>
      <c r="Q127" s="13">
        <f t="shared" si="15"/>
        <v>23957.830999999998</v>
      </c>
      <c r="R127" s="13" t="s">
        <v>2142</v>
      </c>
      <c r="S127">
        <v>0.5</v>
      </c>
      <c r="T127">
        <f>+(P127-G127)^2</f>
        <v>1.0247827630449761E-3</v>
      </c>
      <c r="U127">
        <f>+S127*T127</f>
        <v>5.1239138152248803E-4</v>
      </c>
    </row>
    <row r="128" spans="1:21" ht="12.95" customHeight="1" x14ac:dyDescent="0.2">
      <c r="A128" s="128" t="s">
        <v>1011</v>
      </c>
      <c r="B128" s="68" t="s">
        <v>1007</v>
      </c>
      <c r="C128" s="128">
        <v>38979.474999999999</v>
      </c>
      <c r="D128" s="128" t="s">
        <v>1126</v>
      </c>
      <c r="E128">
        <f t="shared" si="11"/>
        <v>-9578.0483945430315</v>
      </c>
      <c r="F128">
        <f t="shared" si="12"/>
        <v>-9578</v>
      </c>
      <c r="G128">
        <f t="shared" si="17"/>
        <v>-3.0421420007769484E-2</v>
      </c>
      <c r="H128">
        <f t="shared" si="18"/>
        <v>-3.0421420007769484E-2</v>
      </c>
      <c r="P128" s="3">
        <f t="shared" si="14"/>
        <v>6.5643189138562749E-4</v>
      </c>
      <c r="Q128" s="13">
        <f t="shared" si="15"/>
        <v>23960.974999999999</v>
      </c>
      <c r="R128" s="13" t="s">
        <v>2142</v>
      </c>
    </row>
    <row r="129" spans="1:21" ht="12.95" customHeight="1" x14ac:dyDescent="0.2">
      <c r="A129" s="108" t="s">
        <v>1011</v>
      </c>
      <c r="B129" s="33"/>
      <c r="C129" s="34">
        <v>38979.4755</v>
      </c>
      <c r="D129" s="34"/>
      <c r="E129">
        <f t="shared" si="11"/>
        <v>-9578.0475991405947</v>
      </c>
      <c r="F129">
        <f t="shared" si="12"/>
        <v>-9578</v>
      </c>
      <c r="G129">
        <f t="shared" si="17"/>
        <v>-2.9921420005848631E-2</v>
      </c>
      <c r="H129">
        <f t="shared" si="18"/>
        <v>-2.9921420005848631E-2</v>
      </c>
      <c r="P129" s="3">
        <f t="shared" si="14"/>
        <v>6.5643189138562749E-4</v>
      </c>
      <c r="Q129" s="13">
        <f t="shared" si="15"/>
        <v>23960.9755</v>
      </c>
      <c r="R129" s="13" t="s">
        <v>2142</v>
      </c>
      <c r="S129">
        <v>0.5</v>
      </c>
      <c r="T129">
        <f>+(P129-G129)^2</f>
        <v>9.3500502664919276E-4</v>
      </c>
      <c r="U129">
        <f>+S129*T129</f>
        <v>4.6750251332459638E-4</v>
      </c>
    </row>
    <row r="130" spans="1:21" ht="12.95" customHeight="1" x14ac:dyDescent="0.2">
      <c r="A130" s="128" t="s">
        <v>1011</v>
      </c>
      <c r="B130" s="68" t="s">
        <v>1007</v>
      </c>
      <c r="C130" s="128">
        <v>38981.360000000001</v>
      </c>
      <c r="D130" s="128" t="s">
        <v>1126</v>
      </c>
      <c r="E130">
        <f t="shared" si="11"/>
        <v>-9575.0497273670717</v>
      </c>
      <c r="F130">
        <f t="shared" si="12"/>
        <v>-9575</v>
      </c>
      <c r="G130">
        <f t="shared" si="17"/>
        <v>-3.1259250004950445E-2</v>
      </c>
      <c r="H130">
        <f t="shared" si="18"/>
        <v>-3.1259250004950445E-2</v>
      </c>
      <c r="P130" s="3">
        <f t="shared" si="14"/>
        <v>6.5797345192441896E-4</v>
      </c>
      <c r="Q130" s="13">
        <f t="shared" si="15"/>
        <v>23962.86</v>
      </c>
      <c r="R130" s="13" t="s">
        <v>2142</v>
      </c>
    </row>
    <row r="131" spans="1:21" ht="12.95" customHeight="1" x14ac:dyDescent="0.2">
      <c r="A131" s="108" t="s">
        <v>1011</v>
      </c>
      <c r="B131" s="33"/>
      <c r="C131" s="34">
        <v>38981.3603</v>
      </c>
      <c r="D131" s="34"/>
      <c r="E131">
        <f t="shared" si="11"/>
        <v>-9575.0492501256103</v>
      </c>
      <c r="F131">
        <f t="shared" si="12"/>
        <v>-9575</v>
      </c>
      <c r="G131">
        <f t="shared" si="17"/>
        <v>-3.0959250005253125E-2</v>
      </c>
      <c r="H131">
        <f t="shared" si="18"/>
        <v>-3.0959250005253125E-2</v>
      </c>
      <c r="P131" s="3">
        <f t="shared" si="14"/>
        <v>6.5797345192441896E-4</v>
      </c>
      <c r="Q131" s="13">
        <f t="shared" si="15"/>
        <v>23962.8603</v>
      </c>
      <c r="R131" s="13" t="s">
        <v>2142</v>
      </c>
      <c r="S131">
        <v>0.5</v>
      </c>
      <c r="T131">
        <f>+(P131-G131)^2</f>
        <v>9.9964881914109795E-4</v>
      </c>
      <c r="U131">
        <f>+S131*T131</f>
        <v>4.9982440957054898E-4</v>
      </c>
    </row>
    <row r="132" spans="1:21" ht="12.95" customHeight="1" x14ac:dyDescent="0.2">
      <c r="A132" s="108" t="s">
        <v>1012</v>
      </c>
      <c r="B132" s="33"/>
      <c r="C132" s="34">
        <v>38987.629000000001</v>
      </c>
      <c r="D132" s="34"/>
      <c r="E132">
        <f t="shared" si="11"/>
        <v>-9565.0769716503182</v>
      </c>
      <c r="F132">
        <f t="shared" si="12"/>
        <v>-9565</v>
      </c>
      <c r="G132">
        <f t="shared" si="17"/>
        <v>-4.8385350004537031E-2</v>
      </c>
      <c r="I132">
        <f>G132</f>
        <v>-4.8385350004537031E-2</v>
      </c>
      <c r="P132" s="3">
        <f t="shared" si="14"/>
        <v>6.630980376034299E-4</v>
      </c>
      <c r="Q132" s="13">
        <f t="shared" si="15"/>
        <v>23969.129000000001</v>
      </c>
      <c r="R132" s="13" t="s">
        <v>1126</v>
      </c>
      <c r="S132">
        <v>0.5</v>
      </c>
      <c r="T132">
        <f>+(P132-G132)^2</f>
        <v>2.4057502553425521E-3</v>
      </c>
      <c r="U132">
        <f>+S132*T132</f>
        <v>1.2028751276712761E-3</v>
      </c>
    </row>
    <row r="133" spans="1:21" ht="12.95" customHeight="1" x14ac:dyDescent="0.2">
      <c r="A133" s="128" t="s">
        <v>1011</v>
      </c>
      <c r="B133" s="68" t="s">
        <v>1007</v>
      </c>
      <c r="C133" s="128">
        <v>38988.275000000001</v>
      </c>
      <c r="D133" s="128" t="s">
        <v>1126</v>
      </c>
      <c r="E133">
        <f t="shared" si="11"/>
        <v>-9564.0493117056649</v>
      </c>
      <c r="F133">
        <f t="shared" si="12"/>
        <v>-9564</v>
      </c>
      <c r="G133">
        <f t="shared" si="17"/>
        <v>-3.0997960006061476E-2</v>
      </c>
      <c r="H133">
        <f t="shared" ref="H133:H141" si="19">G133</f>
        <v>-3.0997960006061476E-2</v>
      </c>
      <c r="P133" s="3">
        <f t="shared" si="14"/>
        <v>6.6360931583322666E-4</v>
      </c>
      <c r="Q133" s="13">
        <f t="shared" si="15"/>
        <v>23969.775000000001</v>
      </c>
      <c r="R133" s="13" t="s">
        <v>2142</v>
      </c>
    </row>
    <row r="134" spans="1:21" ht="12.95" customHeight="1" x14ac:dyDescent="0.2">
      <c r="A134" s="108" t="s">
        <v>1011</v>
      </c>
      <c r="B134" s="33"/>
      <c r="C134" s="34">
        <v>38988.275500000003</v>
      </c>
      <c r="D134" s="34"/>
      <c r="E134">
        <f t="shared" si="11"/>
        <v>-9564.0485163032281</v>
      </c>
      <c r="F134">
        <f t="shared" si="12"/>
        <v>-9564</v>
      </c>
      <c r="G134">
        <f t="shared" si="17"/>
        <v>-3.0497960004140623E-2</v>
      </c>
      <c r="H134">
        <f t="shared" si="19"/>
        <v>-3.0497960004140623E-2</v>
      </c>
      <c r="P134" s="3">
        <f t="shared" si="14"/>
        <v>6.6360931583322666E-4</v>
      </c>
      <c r="Q134" s="13">
        <f t="shared" si="15"/>
        <v>23969.775500000003</v>
      </c>
      <c r="R134" s="13" t="s">
        <v>2142</v>
      </c>
      <c r="S134">
        <v>0.5</v>
      </c>
      <c r="T134">
        <f>+(P134-G134)^2</f>
        <v>9.7104340248353553E-4</v>
      </c>
      <c r="U134">
        <f>+S134*T134</f>
        <v>4.8552170124176777E-4</v>
      </c>
    </row>
    <row r="135" spans="1:21" ht="12.95" customHeight="1" x14ac:dyDescent="0.2">
      <c r="A135" s="108" t="s">
        <v>1011</v>
      </c>
      <c r="B135" s="33"/>
      <c r="C135" s="34">
        <v>39013.416499999999</v>
      </c>
      <c r="D135" s="34"/>
      <c r="E135">
        <f t="shared" si="11"/>
        <v>-9524.0540911198132</v>
      </c>
      <c r="F135">
        <f t="shared" si="12"/>
        <v>-9524</v>
      </c>
      <c r="G135">
        <f t="shared" si="17"/>
        <v>-3.4002360007434618E-2</v>
      </c>
      <c r="H135">
        <f t="shared" si="19"/>
        <v>-3.4002360007434618E-2</v>
      </c>
      <c r="P135" s="3">
        <f t="shared" si="14"/>
        <v>6.8388446734452164E-4</v>
      </c>
      <c r="Q135" s="13">
        <f t="shared" si="15"/>
        <v>23994.916499999999</v>
      </c>
      <c r="R135" s="13" t="s">
        <v>2142</v>
      </c>
      <c r="S135">
        <v>0.5</v>
      </c>
      <c r="T135">
        <f>+(P135-G135)^2</f>
        <v>1.2031355557641462E-3</v>
      </c>
      <c r="U135">
        <f>+S135*T135</f>
        <v>6.0156777788207311E-4</v>
      </c>
    </row>
    <row r="136" spans="1:21" ht="12.95" customHeight="1" x14ac:dyDescent="0.2">
      <c r="A136" s="128" t="s">
        <v>1011</v>
      </c>
      <c r="B136" s="68" t="s">
        <v>1007</v>
      </c>
      <c r="C136" s="128">
        <v>39013.417000000001</v>
      </c>
      <c r="D136" s="128" t="s">
        <v>1126</v>
      </c>
      <c r="E136">
        <f t="shared" si="11"/>
        <v>-9524.0532957173764</v>
      </c>
      <c r="F136">
        <f t="shared" si="12"/>
        <v>-9524</v>
      </c>
      <c r="G136">
        <f t="shared" si="17"/>
        <v>-3.3502360005513765E-2</v>
      </c>
      <c r="H136">
        <f t="shared" si="19"/>
        <v>-3.3502360005513765E-2</v>
      </c>
      <c r="P136" s="3">
        <f t="shared" si="14"/>
        <v>6.8388446734452164E-4</v>
      </c>
      <c r="Q136" s="13">
        <f t="shared" si="15"/>
        <v>23994.917000000001</v>
      </c>
      <c r="R136" s="13" t="s">
        <v>2142</v>
      </c>
    </row>
    <row r="137" spans="1:21" ht="12.95" customHeight="1" x14ac:dyDescent="0.2">
      <c r="A137" s="108" t="s">
        <v>1011</v>
      </c>
      <c r="B137" s="33"/>
      <c r="C137" s="34">
        <v>39030.392</v>
      </c>
      <c r="D137" s="34"/>
      <c r="E137">
        <f t="shared" si="11"/>
        <v>-9497.0493830850828</v>
      </c>
      <c r="F137">
        <f t="shared" si="12"/>
        <v>-9497</v>
      </c>
      <c r="G137">
        <f t="shared" si="17"/>
        <v>-3.1042830007208977E-2</v>
      </c>
      <c r="H137">
        <f t="shared" si="19"/>
        <v>-3.1042830007208977E-2</v>
      </c>
      <c r="P137" s="3">
        <f t="shared" si="14"/>
        <v>6.9737608264859932E-4</v>
      </c>
      <c r="Q137" s="13">
        <f t="shared" si="15"/>
        <v>24011.892</v>
      </c>
      <c r="R137" s="13" t="s">
        <v>2142</v>
      </c>
      <c r="S137">
        <v>0.5</v>
      </c>
      <c r="T137">
        <f>+(P137-G137)^2</f>
        <v>1.0074406826266317E-3</v>
      </c>
      <c r="U137">
        <f>+S137*T137</f>
        <v>5.0372034131331586E-4</v>
      </c>
    </row>
    <row r="138" spans="1:21" ht="12.95" customHeight="1" x14ac:dyDescent="0.2">
      <c r="A138" s="108" t="s">
        <v>1011</v>
      </c>
      <c r="B138" s="33"/>
      <c r="C138" s="34">
        <v>39032.275699999998</v>
      </c>
      <c r="D138" s="34"/>
      <c r="E138">
        <f t="shared" si="11"/>
        <v>-9494.0527839554561</v>
      </c>
      <c r="F138">
        <f t="shared" si="12"/>
        <v>-9494</v>
      </c>
      <c r="G138">
        <f t="shared" si="17"/>
        <v>-3.3180660007928964E-2</v>
      </c>
      <c r="H138">
        <f t="shared" si="19"/>
        <v>-3.3180660007928964E-2</v>
      </c>
      <c r="P138" s="3">
        <f t="shared" si="14"/>
        <v>6.9886549370397517E-4</v>
      </c>
      <c r="Q138" s="13">
        <f t="shared" si="15"/>
        <v>24013.775699999998</v>
      </c>
      <c r="R138" s="13" t="s">
        <v>2142</v>
      </c>
      <c r="S138">
        <v>0.5</v>
      </c>
      <c r="T138">
        <f>+(P138-G138)^2</f>
        <v>1.1478222482157966E-3</v>
      </c>
      <c r="U138">
        <f>+S138*T138</f>
        <v>5.739111241078983E-4</v>
      </c>
    </row>
    <row r="139" spans="1:21" ht="12.95" customHeight="1" x14ac:dyDescent="0.2">
      <c r="A139" s="128" t="s">
        <v>1011</v>
      </c>
      <c r="B139" s="68" t="s">
        <v>1007</v>
      </c>
      <c r="C139" s="128">
        <v>39032.275999999998</v>
      </c>
      <c r="D139" s="128" t="s">
        <v>1126</v>
      </c>
      <c r="E139">
        <f t="shared" si="11"/>
        <v>-9494.0523067139966</v>
      </c>
      <c r="F139">
        <f t="shared" si="12"/>
        <v>-9494</v>
      </c>
      <c r="G139">
        <f t="shared" si="17"/>
        <v>-3.2880660008231644E-2</v>
      </c>
      <c r="H139">
        <f t="shared" si="19"/>
        <v>-3.2880660008231644E-2</v>
      </c>
      <c r="P139" s="3">
        <f t="shared" si="14"/>
        <v>6.9886549370397517E-4</v>
      </c>
      <c r="Q139" s="13">
        <f t="shared" si="15"/>
        <v>24013.775999999998</v>
      </c>
      <c r="R139" s="13" t="s">
        <v>2142</v>
      </c>
    </row>
    <row r="140" spans="1:21" ht="12.95" customHeight="1" x14ac:dyDescent="0.2">
      <c r="A140" s="108" t="s">
        <v>1011</v>
      </c>
      <c r="B140" s="33"/>
      <c r="C140" s="34">
        <v>39035.42</v>
      </c>
      <c r="D140" s="34"/>
      <c r="E140">
        <f t="shared" si="11"/>
        <v>-9489.0508162093738</v>
      </c>
      <c r="F140">
        <f t="shared" si="12"/>
        <v>-9489</v>
      </c>
      <c r="G140">
        <f t="shared" si="17"/>
        <v>-3.1943710004270542E-2</v>
      </c>
      <c r="H140">
        <f t="shared" si="19"/>
        <v>-3.1943710004270542E-2</v>
      </c>
      <c r="P140" s="3">
        <f t="shared" si="14"/>
        <v>7.0134355332438121E-4</v>
      </c>
      <c r="Q140" s="13">
        <f t="shared" si="15"/>
        <v>24016.92</v>
      </c>
      <c r="R140" s="13" t="s">
        <v>2142</v>
      </c>
      <c r="S140">
        <v>0.5</v>
      </c>
      <c r="T140">
        <f>+(P140-G140)^2</f>
        <v>1.0656995217782409E-3</v>
      </c>
      <c r="U140">
        <f>+S140*T140</f>
        <v>5.3284976088912043E-4</v>
      </c>
    </row>
    <row r="141" spans="1:21" ht="12.95" customHeight="1" x14ac:dyDescent="0.2">
      <c r="A141" s="108" t="s">
        <v>1011</v>
      </c>
      <c r="B141" s="33"/>
      <c r="C141" s="34">
        <v>39037.307999999997</v>
      </c>
      <c r="D141" s="34"/>
      <c r="E141">
        <f t="shared" si="11"/>
        <v>-9486.0473766188152</v>
      </c>
      <c r="F141">
        <f t="shared" si="12"/>
        <v>-9486</v>
      </c>
      <c r="G141">
        <f t="shared" si="17"/>
        <v>-2.9781540004478302E-2</v>
      </c>
      <c r="H141">
        <f t="shared" si="19"/>
        <v>-2.9781540004478302E-2</v>
      </c>
      <c r="P141" s="3">
        <f t="shared" si="14"/>
        <v>7.0282781381349538E-4</v>
      </c>
      <c r="Q141" s="13">
        <f t="shared" si="15"/>
        <v>24018.807999999997</v>
      </c>
      <c r="R141" s="13" t="s">
        <v>2142</v>
      </c>
      <c r="S141">
        <v>0.5</v>
      </c>
      <c r="T141">
        <f>+(P141-G141)^2</f>
        <v>9.2929668128090455E-4</v>
      </c>
      <c r="U141">
        <f>+S141*T141</f>
        <v>4.6464834064045227E-4</v>
      </c>
    </row>
    <row r="142" spans="1:21" ht="12.95" customHeight="1" x14ac:dyDescent="0.2">
      <c r="A142" s="128" t="s">
        <v>1408</v>
      </c>
      <c r="B142" s="68" t="s">
        <v>1007</v>
      </c>
      <c r="C142" s="128">
        <v>39054.279000000002</v>
      </c>
      <c r="D142" s="128" t="s">
        <v>1126</v>
      </c>
      <c r="E142">
        <f t="shared" si="11"/>
        <v>-9459.0498272059813</v>
      </c>
      <c r="F142">
        <f t="shared" si="12"/>
        <v>-9459</v>
      </c>
      <c r="G142">
        <f t="shared" si="17"/>
        <v>-3.1322009999712463E-2</v>
      </c>
      <c r="I142">
        <f>G142</f>
        <v>-3.1322009999712463E-2</v>
      </c>
      <c r="P142" s="3">
        <f t="shared" si="14"/>
        <v>7.16099242409814E-4</v>
      </c>
      <c r="Q142" s="13">
        <f t="shared" si="15"/>
        <v>24035.779000000002</v>
      </c>
      <c r="R142" s="13"/>
    </row>
    <row r="143" spans="1:21" ht="12.95" customHeight="1" x14ac:dyDescent="0.2">
      <c r="A143" s="108" t="s">
        <v>1011</v>
      </c>
      <c r="B143" s="33"/>
      <c r="C143" s="34">
        <v>39093.249000000003</v>
      </c>
      <c r="D143" s="34"/>
      <c r="E143">
        <f t="shared" si="11"/>
        <v>-9397.056161504619</v>
      </c>
      <c r="F143">
        <f t="shared" si="12"/>
        <v>-9397</v>
      </c>
      <c r="G143">
        <f t="shared" si="17"/>
        <v>-3.5303830001794267E-2</v>
      </c>
      <c r="H143">
        <f>G143</f>
        <v>-3.5303830001794267E-2</v>
      </c>
      <c r="P143" s="3">
        <f t="shared" si="14"/>
        <v>7.4598227422875869E-4</v>
      </c>
      <c r="Q143" s="13">
        <f t="shared" si="15"/>
        <v>24074.749000000003</v>
      </c>
      <c r="R143" s="13" t="s">
        <v>2142</v>
      </c>
      <c r="S143">
        <v>0.5</v>
      </c>
      <c r="T143">
        <f>+(P143-G143)^2</f>
        <v>1.2995889651365004E-3</v>
      </c>
      <c r="U143">
        <f>+S143*T143</f>
        <v>6.497944825682502E-4</v>
      </c>
    </row>
    <row r="144" spans="1:21" ht="12.95" customHeight="1" x14ac:dyDescent="0.2">
      <c r="A144" s="108" t="s">
        <v>1013</v>
      </c>
      <c r="B144" s="33"/>
      <c r="C144" s="34">
        <v>39287.493000000002</v>
      </c>
      <c r="D144" s="34"/>
      <c r="E144">
        <f t="shared" si="11"/>
        <v>-9088.0518607477534</v>
      </c>
      <c r="F144">
        <f t="shared" si="12"/>
        <v>-9088</v>
      </c>
      <c r="G144">
        <f t="shared" si="17"/>
        <v>-3.260032000252977E-2</v>
      </c>
      <c r="I144">
        <f>G144</f>
        <v>-3.260032000252977E-2</v>
      </c>
      <c r="P144" s="3">
        <f t="shared" si="14"/>
        <v>8.8261428715061263E-4</v>
      </c>
      <c r="Q144" s="13">
        <f t="shared" si="15"/>
        <v>24268.993000000002</v>
      </c>
      <c r="R144" s="13" t="s">
        <v>1126</v>
      </c>
      <c r="S144">
        <v>0.5</v>
      </c>
      <c r="T144">
        <f>+(P144-G144)^2</f>
        <v>1.1211068886470543E-3</v>
      </c>
      <c r="U144">
        <f>+S144*T144</f>
        <v>5.6055344432352717E-4</v>
      </c>
    </row>
    <row r="145" spans="1:22" ht="12.95" customHeight="1" x14ac:dyDescent="0.2">
      <c r="A145" s="108" t="s">
        <v>1011</v>
      </c>
      <c r="B145" s="33"/>
      <c r="C145" s="34">
        <v>39289.377999999997</v>
      </c>
      <c r="D145" s="34"/>
      <c r="E145">
        <f t="shared" si="11"/>
        <v>-9085.0531935718027</v>
      </c>
      <c r="F145">
        <f t="shared" si="12"/>
        <v>-9085</v>
      </c>
      <c r="G145">
        <f t="shared" si="17"/>
        <v>-3.3438150006986689E-2</v>
      </c>
      <c r="H145">
        <f>G145</f>
        <v>-3.3438150006986689E-2</v>
      </c>
      <c r="P145" s="3">
        <f t="shared" si="14"/>
        <v>8.8384037550577783E-4</v>
      </c>
      <c r="Q145" s="13">
        <f t="shared" si="15"/>
        <v>24270.877999999997</v>
      </c>
      <c r="R145" s="13" t="s">
        <v>2142</v>
      </c>
      <c r="S145">
        <v>0.5</v>
      </c>
      <c r="T145">
        <f>+(P145-G145)^2</f>
        <v>1.1779990238159053E-3</v>
      </c>
      <c r="U145">
        <f>+S145*T145</f>
        <v>5.8899951190795265E-4</v>
      </c>
    </row>
    <row r="146" spans="1:22" ht="12.95" customHeight="1" x14ac:dyDescent="0.2">
      <c r="A146" s="108" t="s">
        <v>1011</v>
      </c>
      <c r="B146" s="33"/>
      <c r="C146" s="34">
        <v>39292.521000000001</v>
      </c>
      <c r="D146" s="34"/>
      <c r="E146">
        <f t="shared" si="11"/>
        <v>-9080.0532938720444</v>
      </c>
      <c r="F146">
        <f t="shared" si="12"/>
        <v>-9080</v>
      </c>
      <c r="G146">
        <f t="shared" si="17"/>
        <v>-3.3501200006867293E-2</v>
      </c>
      <c r="H146">
        <f>G146</f>
        <v>-3.3501200006867293E-2</v>
      </c>
      <c r="P146" s="3">
        <f t="shared" si="14"/>
        <v>8.858795639591667E-4</v>
      </c>
      <c r="Q146" s="13">
        <f t="shared" si="15"/>
        <v>24274.021000000001</v>
      </c>
      <c r="R146" s="13" t="s">
        <v>2142</v>
      </c>
      <c r="S146">
        <v>0.5</v>
      </c>
      <c r="T146">
        <f>+(P146-G146)^2</f>
        <v>1.1824712414103503E-3</v>
      </c>
      <c r="U146">
        <f>+S146*T146</f>
        <v>5.9123562070517515E-4</v>
      </c>
    </row>
    <row r="147" spans="1:22" ht="12.95" customHeight="1" x14ac:dyDescent="0.2">
      <c r="A147" s="108" t="s">
        <v>1011</v>
      </c>
      <c r="B147" s="33"/>
      <c r="C147" s="34">
        <v>39326.466</v>
      </c>
      <c r="D147" s="34"/>
      <c r="E147">
        <f t="shared" si="11"/>
        <v>-9026.0534226317905</v>
      </c>
      <c r="F147">
        <f t="shared" si="12"/>
        <v>-9026</v>
      </c>
      <c r="G147">
        <f t="shared" si="17"/>
        <v>-3.3582140000362415E-2</v>
      </c>
      <c r="H147">
        <f>G147</f>
        <v>-3.3582140000362415E-2</v>
      </c>
      <c r="P147" s="3">
        <f t="shared" si="14"/>
        <v>9.0756093042005347E-4</v>
      </c>
      <c r="Q147" s="13">
        <f t="shared" si="15"/>
        <v>24307.966</v>
      </c>
      <c r="R147" s="13" t="s">
        <v>2142</v>
      </c>
      <c r="S147">
        <v>0.5</v>
      </c>
      <c r="T147">
        <f>+(P147-G147)^2</f>
        <v>1.1895394702948173E-3</v>
      </c>
      <c r="U147">
        <f>+S147*T147</f>
        <v>5.9476973514740864E-4</v>
      </c>
    </row>
    <row r="148" spans="1:22" ht="12.95" customHeight="1" x14ac:dyDescent="0.2">
      <c r="A148" s="128" t="s">
        <v>1408</v>
      </c>
      <c r="B148" s="68" t="s">
        <v>1007</v>
      </c>
      <c r="C148" s="128">
        <v>39350.375</v>
      </c>
      <c r="D148" s="128" t="s">
        <v>1126</v>
      </c>
      <c r="E148">
        <f t="shared" si="11"/>
        <v>-8988.0188690456016</v>
      </c>
      <c r="F148">
        <f t="shared" si="12"/>
        <v>-8988</v>
      </c>
      <c r="G148">
        <f t="shared" si="17"/>
        <v>-1.1861320002935827E-2</v>
      </c>
      <c r="I148">
        <f>G148</f>
        <v>-1.1861320002935827E-2</v>
      </c>
      <c r="P148" s="3">
        <f t="shared" si="14"/>
        <v>9.2244305539042337E-4</v>
      </c>
      <c r="Q148" s="13">
        <f t="shared" si="15"/>
        <v>24331.875</v>
      </c>
      <c r="R148" s="13"/>
    </row>
    <row r="149" spans="1:22" ht="12.95" customHeight="1" x14ac:dyDescent="0.2">
      <c r="A149" s="108" t="s">
        <v>1011</v>
      </c>
      <c r="B149" s="33"/>
      <c r="C149" s="34">
        <v>39357.269500000002</v>
      </c>
      <c r="D149" s="34"/>
      <c r="E149">
        <f t="shared" ref="E149:E212" si="20">(C149-C$7)/C$8</f>
        <v>-8977.0510648839845</v>
      </c>
      <c r="F149">
        <f t="shared" ref="F149:F212" si="21">+ROUND(2*E149,0)/2</f>
        <v>-8977</v>
      </c>
      <c r="G149">
        <f t="shared" ref="G149:G159" si="22">C149-(C$7+F149*C$8)</f>
        <v>-3.2100030002766289E-2</v>
      </c>
      <c r="H149">
        <f t="shared" ref="H149:H155" si="23">G149</f>
        <v>-3.2100030002766289E-2</v>
      </c>
      <c r="P149" s="3">
        <f t="shared" ref="P149:P212" si="24">+D$11+D$12*F149+D$13*F149^2</f>
        <v>9.2669320236748141E-4</v>
      </c>
      <c r="Q149" s="13">
        <f t="shared" ref="Q149:Q212" si="25">+C149-15018.5</f>
        <v>24338.769500000002</v>
      </c>
      <c r="R149" s="13" t="s">
        <v>2142</v>
      </c>
      <c r="S149">
        <v>0.5</v>
      </c>
      <c r="T149">
        <f>+(P149-G149)^2</f>
        <v>1.0907644456685215E-3</v>
      </c>
      <c r="U149">
        <f>+S149*T149</f>
        <v>5.4538222283426077E-4</v>
      </c>
    </row>
    <row r="150" spans="1:22" ht="12.95" customHeight="1" x14ac:dyDescent="0.2">
      <c r="A150" s="128" t="s">
        <v>1011</v>
      </c>
      <c r="B150" s="68" t="s">
        <v>1007</v>
      </c>
      <c r="C150" s="128">
        <v>39357.269999999997</v>
      </c>
      <c r="D150" s="128" t="s">
        <v>1126</v>
      </c>
      <c r="E150">
        <f t="shared" si="20"/>
        <v>-8977.0502694815605</v>
      </c>
      <c r="F150">
        <f t="shared" si="21"/>
        <v>-8977</v>
      </c>
      <c r="G150">
        <f t="shared" si="22"/>
        <v>-3.1600030008121394E-2</v>
      </c>
      <c r="H150">
        <f t="shared" si="23"/>
        <v>-3.1600030008121394E-2</v>
      </c>
      <c r="P150" s="3">
        <f t="shared" si="24"/>
        <v>9.2669320236748141E-4</v>
      </c>
      <c r="Q150" s="13">
        <f t="shared" si="25"/>
        <v>24338.769999999997</v>
      </c>
      <c r="R150" s="13" t="s">
        <v>2142</v>
      </c>
    </row>
    <row r="151" spans="1:22" ht="12.95" customHeight="1" x14ac:dyDescent="0.2">
      <c r="A151" s="108" t="s">
        <v>1011</v>
      </c>
      <c r="B151" s="33"/>
      <c r="C151" s="34">
        <v>39380.529000000002</v>
      </c>
      <c r="D151" s="34"/>
      <c r="E151">
        <f t="shared" si="20"/>
        <v>-8940.0497390594846</v>
      </c>
      <c r="F151">
        <f t="shared" si="21"/>
        <v>-8940</v>
      </c>
      <c r="G151">
        <f t="shared" si="22"/>
        <v>-3.1266600002709311E-2</v>
      </c>
      <c r="H151">
        <f t="shared" si="23"/>
        <v>-3.1266600002709311E-2</v>
      </c>
      <c r="P151" s="3">
        <f t="shared" si="24"/>
        <v>9.4079858033857024E-4</v>
      </c>
      <c r="Q151" s="13">
        <f t="shared" si="25"/>
        <v>24362.029000000002</v>
      </c>
      <c r="R151" s="13" t="s">
        <v>2142</v>
      </c>
      <c r="S151">
        <v>0.5</v>
      </c>
      <c r="T151">
        <f>+(P151-G151)^2</f>
        <v>1.0373165234873146E-3</v>
      </c>
      <c r="U151">
        <f>+S151*T151</f>
        <v>5.1865826174365731E-4</v>
      </c>
    </row>
    <row r="152" spans="1:22" ht="12.95" customHeight="1" x14ac:dyDescent="0.2">
      <c r="A152" s="108" t="s">
        <v>1014</v>
      </c>
      <c r="B152" s="33"/>
      <c r="C152" s="34">
        <v>39666.539499999999</v>
      </c>
      <c r="D152" s="34"/>
      <c r="E152">
        <f t="shared" si="20"/>
        <v>-8485.0628433941292</v>
      </c>
      <c r="F152">
        <f t="shared" si="21"/>
        <v>-8485</v>
      </c>
      <c r="G152">
        <f t="shared" si="22"/>
        <v>-3.9504150001448579E-2</v>
      </c>
      <c r="H152">
        <f t="shared" si="23"/>
        <v>-3.9504150001448579E-2</v>
      </c>
      <c r="P152" s="3">
        <f t="shared" si="24"/>
        <v>1.0902356533293777E-3</v>
      </c>
      <c r="Q152" s="13">
        <f t="shared" si="25"/>
        <v>24648.039499999999</v>
      </c>
      <c r="R152" s="13" t="s">
        <v>2142</v>
      </c>
      <c r="S152">
        <v>0.5</v>
      </c>
      <c r="T152">
        <f>+(P152-G152)^2</f>
        <v>1.6479041466888424E-3</v>
      </c>
      <c r="U152">
        <f>+S152*T152</f>
        <v>8.2395207334442122E-4</v>
      </c>
    </row>
    <row r="153" spans="1:22" ht="12.95" customHeight="1" x14ac:dyDescent="0.2">
      <c r="A153" s="128" t="s">
        <v>1014</v>
      </c>
      <c r="B153" s="68" t="s">
        <v>1007</v>
      </c>
      <c r="C153" s="128">
        <v>39666.54</v>
      </c>
      <c r="D153" s="128" t="s">
        <v>1126</v>
      </c>
      <c r="E153">
        <f t="shared" si="20"/>
        <v>-8485.0620479916925</v>
      </c>
      <c r="F153">
        <f t="shared" si="21"/>
        <v>-8485</v>
      </c>
      <c r="G153">
        <f t="shared" si="22"/>
        <v>-3.9004149999527726E-2</v>
      </c>
      <c r="H153">
        <f t="shared" si="23"/>
        <v>-3.9004149999527726E-2</v>
      </c>
      <c r="P153" s="3">
        <f t="shared" si="24"/>
        <v>1.0902356533293777E-3</v>
      </c>
      <c r="Q153" s="13">
        <f t="shared" si="25"/>
        <v>24648.04</v>
      </c>
      <c r="R153" s="13" t="s">
        <v>2142</v>
      </c>
    </row>
    <row r="154" spans="1:22" ht="12.95" customHeight="1" x14ac:dyDescent="0.2">
      <c r="A154" s="108" t="s">
        <v>1014</v>
      </c>
      <c r="B154" s="33"/>
      <c r="C154" s="34">
        <v>39668.425999999999</v>
      </c>
      <c r="D154" s="34"/>
      <c r="E154">
        <f t="shared" si="20"/>
        <v>-8482.0617900108682</v>
      </c>
      <c r="F154">
        <f t="shared" si="21"/>
        <v>-8482</v>
      </c>
      <c r="G154">
        <f t="shared" si="22"/>
        <v>-3.8841980007418897E-2</v>
      </c>
      <c r="H154">
        <f t="shared" si="23"/>
        <v>-3.8841980007418897E-2</v>
      </c>
      <c r="P154" s="3">
        <f t="shared" si="24"/>
        <v>1.0910735177524491E-3</v>
      </c>
      <c r="Q154" s="13">
        <f t="shared" si="25"/>
        <v>24649.925999999999</v>
      </c>
      <c r="R154" s="13" t="s">
        <v>2142</v>
      </c>
      <c r="S154">
        <v>0.5</v>
      </c>
      <c r="T154">
        <f>+(P154-G154)^2</f>
        <v>1.5946487638441996E-3</v>
      </c>
      <c r="U154">
        <f>+S154*T154</f>
        <v>7.9732438192209982E-4</v>
      </c>
    </row>
    <row r="155" spans="1:22" ht="12.95" customHeight="1" x14ac:dyDescent="0.2">
      <c r="A155" s="97" t="s">
        <v>1014</v>
      </c>
      <c r="B155" s="98" t="s">
        <v>1007</v>
      </c>
      <c r="C155" s="97">
        <v>39670.387000000002</v>
      </c>
      <c r="D155" s="97" t="s">
        <v>802</v>
      </c>
      <c r="E155">
        <f t="shared" si="20"/>
        <v>-8478.9422216649473</v>
      </c>
      <c r="F155">
        <f t="shared" si="21"/>
        <v>-8479</v>
      </c>
      <c r="G155">
        <f t="shared" si="22"/>
        <v>3.6320189996331464E-2</v>
      </c>
      <c r="H155">
        <f t="shared" si="23"/>
        <v>3.6320189996331464E-2</v>
      </c>
      <c r="P155" s="3">
        <f t="shared" si="24"/>
        <v>1.0919094507131711E-3</v>
      </c>
      <c r="Q155" s="13">
        <f t="shared" si="25"/>
        <v>24651.887000000002</v>
      </c>
      <c r="R155" s="13" t="s">
        <v>2142</v>
      </c>
    </row>
    <row r="156" spans="1:22" ht="12.95" customHeight="1" x14ac:dyDescent="0.2">
      <c r="A156" s="108" t="s">
        <v>934</v>
      </c>
      <c r="B156" s="33"/>
      <c r="C156" s="34">
        <v>39672.831200000001</v>
      </c>
      <c r="D156" s="34"/>
      <c r="E156">
        <f t="shared" si="20"/>
        <v>-8475.0539764068726</v>
      </c>
      <c r="F156">
        <f t="shared" si="21"/>
        <v>-8475</v>
      </c>
      <c r="G156">
        <f t="shared" si="22"/>
        <v>-3.3930250006960705E-2</v>
      </c>
      <c r="I156">
        <f>G156</f>
        <v>-3.3930250006960705E-2</v>
      </c>
      <c r="P156" s="3">
        <f t="shared" si="24"/>
        <v>1.0930210234971465E-3</v>
      </c>
      <c r="Q156" s="13">
        <f t="shared" si="25"/>
        <v>24654.331200000001</v>
      </c>
      <c r="R156" s="13"/>
      <c r="S156">
        <v>0.2</v>
      </c>
      <c r="T156">
        <f>+(P156-G156)^2</f>
        <v>1.2266295136729084E-3</v>
      </c>
      <c r="U156">
        <f>+S156*T156</f>
        <v>2.4532590273458171E-4</v>
      </c>
    </row>
    <row r="157" spans="1:22" ht="12.95" customHeight="1" x14ac:dyDescent="0.2">
      <c r="A157" s="97" t="s">
        <v>1014</v>
      </c>
      <c r="B157" s="98" t="s">
        <v>1007</v>
      </c>
      <c r="C157" s="97">
        <v>39674.463000000003</v>
      </c>
      <c r="D157" s="97" t="s">
        <v>802</v>
      </c>
      <c r="E157">
        <f t="shared" si="20"/>
        <v>-8472.4581010234597</v>
      </c>
      <c r="F157">
        <f t="shared" si="21"/>
        <v>-8472.5</v>
      </c>
      <c r="G157">
        <f t="shared" si="22"/>
        <v>2.6338224997743964E-2</v>
      </c>
      <c r="H157">
        <f>G157</f>
        <v>2.6338224997743964E-2</v>
      </c>
      <c r="P157" s="3">
        <f t="shared" si="24"/>
        <v>1.0937140128058414E-3</v>
      </c>
      <c r="Q157" s="13">
        <f t="shared" si="25"/>
        <v>24655.963000000003</v>
      </c>
      <c r="R157" s="13" t="s">
        <v>2142</v>
      </c>
    </row>
    <row r="158" spans="1:22" ht="12.95" customHeight="1" x14ac:dyDescent="0.2">
      <c r="A158" s="108" t="s">
        <v>1014</v>
      </c>
      <c r="B158" s="33"/>
      <c r="C158" s="34">
        <v>39675.339500000002</v>
      </c>
      <c r="D158" s="34"/>
      <c r="E158">
        <f t="shared" si="20"/>
        <v>-8471.0637605567626</v>
      </c>
      <c r="F158">
        <f t="shared" si="21"/>
        <v>-8471</v>
      </c>
      <c r="G158">
        <f t="shared" si="22"/>
        <v>-4.0080689999740571E-2</v>
      </c>
      <c r="H158">
        <f>G158</f>
        <v>-4.0080689999740571E-2</v>
      </c>
      <c r="P158" s="3">
        <f t="shared" si="24"/>
        <v>1.0941291625702794E-3</v>
      </c>
      <c r="Q158" s="13">
        <f t="shared" si="25"/>
        <v>24656.839500000002</v>
      </c>
      <c r="R158" s="13" t="s">
        <v>2142</v>
      </c>
      <c r="S158">
        <v>0.5</v>
      </c>
      <c r="T158">
        <f>+(P158-G158)^2</f>
        <v>1.6953657330490005E-3</v>
      </c>
      <c r="U158">
        <f>+S158*T158</f>
        <v>8.4768286652450026E-4</v>
      </c>
    </row>
    <row r="159" spans="1:22" ht="12.95" customHeight="1" x14ac:dyDescent="0.2">
      <c r="A159" s="128" t="s">
        <v>1014</v>
      </c>
      <c r="B159" s="68" t="s">
        <v>1007</v>
      </c>
      <c r="C159" s="128">
        <v>39675.339999999997</v>
      </c>
      <c r="D159" s="128" t="s">
        <v>1126</v>
      </c>
      <c r="E159">
        <f t="shared" si="20"/>
        <v>-8471.0629651543368</v>
      </c>
      <c r="F159">
        <f t="shared" si="21"/>
        <v>-8471</v>
      </c>
      <c r="G159">
        <f t="shared" si="22"/>
        <v>-3.9580690005095676E-2</v>
      </c>
      <c r="H159">
        <f>G159</f>
        <v>-3.9580690005095676E-2</v>
      </c>
      <c r="P159" s="3">
        <f t="shared" si="24"/>
        <v>1.0941291625702794E-3</v>
      </c>
      <c r="Q159" s="13">
        <f t="shared" si="25"/>
        <v>24656.839999999997</v>
      </c>
      <c r="R159" s="13" t="s">
        <v>2142</v>
      </c>
    </row>
    <row r="160" spans="1:22" ht="12.95" customHeight="1" x14ac:dyDescent="0.2">
      <c r="A160" s="97" t="s">
        <v>1014</v>
      </c>
      <c r="B160" s="98" t="s">
        <v>1007</v>
      </c>
      <c r="C160" s="97">
        <v>39675.442999999999</v>
      </c>
      <c r="D160" s="97" t="s">
        <v>802</v>
      </c>
      <c r="E160">
        <f t="shared" si="20"/>
        <v>-8470.8991122529405</v>
      </c>
      <c r="F160">
        <f t="shared" si="21"/>
        <v>-8471</v>
      </c>
      <c r="P160" s="3">
        <f t="shared" si="24"/>
        <v>1.0941291625702794E-3</v>
      </c>
      <c r="Q160" s="13">
        <f t="shared" si="25"/>
        <v>24656.942999999999</v>
      </c>
      <c r="R160" s="13" t="s">
        <v>2142</v>
      </c>
      <c r="V160">
        <f>C160-(C$7+F160*C$8)</f>
        <v>6.3419309997698292E-2</v>
      </c>
    </row>
    <row r="161" spans="1:22" ht="12.95" customHeight="1" x14ac:dyDescent="0.2">
      <c r="A161" s="97" t="s">
        <v>1015</v>
      </c>
      <c r="B161" s="98" t="s">
        <v>1007</v>
      </c>
      <c r="C161" s="97">
        <v>39679.743999999999</v>
      </c>
      <c r="D161" s="97"/>
      <c r="E161">
        <f t="shared" si="20"/>
        <v>-8464.0570605161811</v>
      </c>
      <c r="F161">
        <f t="shared" si="21"/>
        <v>-8464</v>
      </c>
      <c r="G161">
        <f>C161-(C$7+F161*C$8)</f>
        <v>-3.5868960003426764E-2</v>
      </c>
      <c r="I161">
        <f>G161</f>
        <v>-3.5868960003426764E-2</v>
      </c>
      <c r="P161" s="3">
        <f t="shared" si="24"/>
        <v>1.0960601435815488E-3</v>
      </c>
      <c r="Q161" s="13">
        <f t="shared" si="25"/>
        <v>24661.243999999999</v>
      </c>
      <c r="R161" s="13" t="s">
        <v>1126</v>
      </c>
    </row>
    <row r="162" spans="1:22" ht="12.95" customHeight="1" x14ac:dyDescent="0.2">
      <c r="A162" s="128" t="s">
        <v>1014</v>
      </c>
      <c r="B162" s="68" t="s">
        <v>1007</v>
      </c>
      <c r="C162" s="128">
        <v>39680.368000000002</v>
      </c>
      <c r="D162" s="128" t="s">
        <v>1126</v>
      </c>
      <c r="E162">
        <f t="shared" si="20"/>
        <v>-8463.0643982786169</v>
      </c>
      <c r="F162">
        <f t="shared" si="21"/>
        <v>-8463</v>
      </c>
      <c r="G162">
        <f>C162-(C$7+F162*C$8)</f>
        <v>-4.0481570002157241E-2</v>
      </c>
      <c r="H162">
        <f>G162</f>
        <v>-4.0481570002157241E-2</v>
      </c>
      <c r="P162" s="3">
        <f t="shared" si="24"/>
        <v>1.0963351395840183E-3</v>
      </c>
      <c r="Q162" s="13">
        <f t="shared" si="25"/>
        <v>24661.868000000002</v>
      </c>
      <c r="R162" s="13" t="s">
        <v>2142</v>
      </c>
    </row>
    <row r="163" spans="1:22" ht="12.95" customHeight="1" x14ac:dyDescent="0.2">
      <c r="A163" s="108" t="s">
        <v>1014</v>
      </c>
      <c r="B163" s="33"/>
      <c r="C163" s="34">
        <v>39680.368499999997</v>
      </c>
      <c r="D163" s="34"/>
      <c r="E163">
        <f t="shared" si="20"/>
        <v>-8463.0636028761928</v>
      </c>
      <c r="F163">
        <f t="shared" si="21"/>
        <v>-8463</v>
      </c>
      <c r="G163">
        <f>C163-(C$7+F163*C$8)</f>
        <v>-3.9981570007512346E-2</v>
      </c>
      <c r="H163">
        <f>G163</f>
        <v>-3.9981570007512346E-2</v>
      </c>
      <c r="P163" s="3">
        <f t="shared" si="24"/>
        <v>1.0963351395840183E-3</v>
      </c>
      <c r="Q163" s="13">
        <f t="shared" si="25"/>
        <v>24661.868499999997</v>
      </c>
      <c r="R163" s="13" t="s">
        <v>2142</v>
      </c>
      <c r="S163">
        <v>0.5</v>
      </c>
      <c r="T163">
        <f>+(P163-G163)^2</f>
        <v>1.6873942912738456E-3</v>
      </c>
      <c r="U163">
        <f>+S163*T163</f>
        <v>8.4369714563692279E-4</v>
      </c>
    </row>
    <row r="164" spans="1:22" ht="12.95" customHeight="1" x14ac:dyDescent="0.2">
      <c r="A164" s="97" t="s">
        <v>1014</v>
      </c>
      <c r="B164" s="98" t="s">
        <v>1007</v>
      </c>
      <c r="C164" s="97">
        <v>39682.532999999996</v>
      </c>
      <c r="D164" s="97" t="s">
        <v>802</v>
      </c>
      <c r="E164">
        <f t="shared" si="20"/>
        <v>-8459.6203057396633</v>
      </c>
      <c r="F164">
        <f t="shared" si="21"/>
        <v>-8459.5</v>
      </c>
      <c r="P164" s="3">
        <f t="shared" si="24"/>
        <v>1.0972959355631112E-3</v>
      </c>
      <c r="Q164" s="13">
        <f t="shared" si="25"/>
        <v>24664.032999999996</v>
      </c>
      <c r="R164" s="13" t="s">
        <v>2142</v>
      </c>
      <c r="V164">
        <f>C164-(C$7+F164*C$8)</f>
        <v>-7.5625705008860677E-2</v>
      </c>
    </row>
    <row r="165" spans="1:22" ht="12.95" customHeight="1" x14ac:dyDescent="0.2">
      <c r="A165" s="97" t="s">
        <v>1015</v>
      </c>
      <c r="B165" s="98" t="s">
        <v>1007</v>
      </c>
      <c r="C165" s="97">
        <v>39701.747000000003</v>
      </c>
      <c r="D165" s="97"/>
      <c r="E165">
        <f t="shared" si="20"/>
        <v>-8429.0545810081676</v>
      </c>
      <c r="F165">
        <f t="shared" si="21"/>
        <v>-8429</v>
      </c>
      <c r="G165">
        <f>C165-(C$7+F165*C$8)</f>
        <v>-3.4310310002183542E-2</v>
      </c>
      <c r="I165">
        <f>G165</f>
        <v>-3.4310310002183542E-2</v>
      </c>
      <c r="P165" s="3">
        <f t="shared" si="24"/>
        <v>1.1055573125460785E-3</v>
      </c>
      <c r="Q165" s="13">
        <f t="shared" si="25"/>
        <v>24683.247000000003</v>
      </c>
      <c r="R165" s="13" t="s">
        <v>1126</v>
      </c>
    </row>
    <row r="166" spans="1:22" ht="12.95" customHeight="1" x14ac:dyDescent="0.2">
      <c r="A166" s="97" t="s">
        <v>1015</v>
      </c>
      <c r="B166" s="98" t="s">
        <v>1007</v>
      </c>
      <c r="C166" s="97">
        <v>39703.637000000002</v>
      </c>
      <c r="D166" s="97"/>
      <c r="E166">
        <f t="shared" si="20"/>
        <v>-8426.0479598078709</v>
      </c>
      <c r="F166">
        <f t="shared" si="21"/>
        <v>-8426</v>
      </c>
      <c r="G166">
        <f>C166-(C$7+F166*C$8)</f>
        <v>-3.0148140001983847E-2</v>
      </c>
      <c r="I166">
        <f>G166</f>
        <v>-3.0148140001983847E-2</v>
      </c>
      <c r="P166" s="3">
        <f t="shared" si="24"/>
        <v>1.1063591230053059E-3</v>
      </c>
      <c r="Q166" s="13">
        <f t="shared" si="25"/>
        <v>24685.137000000002</v>
      </c>
      <c r="R166" s="13" t="s">
        <v>1126</v>
      </c>
    </row>
    <row r="167" spans="1:22" ht="12.95" customHeight="1" x14ac:dyDescent="0.2">
      <c r="A167" s="97" t="s">
        <v>1014</v>
      </c>
      <c r="B167" s="98" t="s">
        <v>1007</v>
      </c>
      <c r="C167" s="97">
        <v>39708.366000000002</v>
      </c>
      <c r="D167" s="97" t="s">
        <v>802</v>
      </c>
      <c r="E167">
        <f t="shared" si="20"/>
        <v>-8418.5250435876587</v>
      </c>
      <c r="F167">
        <f t="shared" si="21"/>
        <v>-8418.5</v>
      </c>
      <c r="G167">
        <f>C167-(C$7+F167*C$8)</f>
        <v>-1.5742715004307684E-2</v>
      </c>
      <c r="P167" s="3">
        <f t="shared" si="24"/>
        <v>1.1083551990055986E-3</v>
      </c>
      <c r="Q167" s="13">
        <f t="shared" si="25"/>
        <v>24689.866000000002</v>
      </c>
      <c r="R167" s="13" t="s">
        <v>2142</v>
      </c>
    </row>
    <row r="168" spans="1:22" ht="12.95" customHeight="1" x14ac:dyDescent="0.2">
      <c r="A168" s="97" t="s">
        <v>1014</v>
      </c>
      <c r="B168" s="98" t="s">
        <v>1007</v>
      </c>
      <c r="C168" s="97">
        <v>39708.398999999998</v>
      </c>
      <c r="D168" s="97" t="s">
        <v>802</v>
      </c>
      <c r="E168">
        <f t="shared" si="20"/>
        <v>-8418.4725470270241</v>
      </c>
      <c r="F168">
        <f t="shared" si="21"/>
        <v>-8418.5</v>
      </c>
      <c r="P168" s="3">
        <f t="shared" si="24"/>
        <v>1.1083551990055986E-3</v>
      </c>
      <c r="Q168" s="13">
        <f t="shared" si="25"/>
        <v>24689.898999999998</v>
      </c>
      <c r="R168" s="13" t="s">
        <v>2142</v>
      </c>
      <c r="V168">
        <f>C168-(C$7+F168*C$8)</f>
        <v>1.7257284991501365E-2</v>
      </c>
    </row>
    <row r="169" spans="1:22" ht="12.95" customHeight="1" x14ac:dyDescent="0.2">
      <c r="A169" s="97" t="s">
        <v>1014</v>
      </c>
      <c r="B169" s="98" t="s">
        <v>1007</v>
      </c>
      <c r="C169" s="97">
        <v>39709.375200000002</v>
      </c>
      <c r="D169" s="97" t="s">
        <v>802</v>
      </c>
      <c r="E169">
        <f t="shared" si="20"/>
        <v>-8416.919603314991</v>
      </c>
      <c r="F169">
        <f t="shared" si="21"/>
        <v>-8417</v>
      </c>
      <c r="P169" s="3">
        <f t="shared" si="24"/>
        <v>1.1087529656088977E-3</v>
      </c>
      <c r="Q169" s="13">
        <f t="shared" si="25"/>
        <v>24690.875200000002</v>
      </c>
      <c r="R169" s="13" t="s">
        <v>2142</v>
      </c>
      <c r="V169">
        <f>C169-(C$7+F169*C$8)</f>
        <v>5.0538370000140276E-2</v>
      </c>
    </row>
    <row r="170" spans="1:22" ht="12.95" customHeight="1" x14ac:dyDescent="0.2">
      <c r="A170" s="97" t="s">
        <v>1014</v>
      </c>
      <c r="B170" s="98" t="s">
        <v>1007</v>
      </c>
      <c r="C170" s="97">
        <v>39713.445999999996</v>
      </c>
      <c r="D170" s="97" t="s">
        <v>802</v>
      </c>
      <c r="E170">
        <f t="shared" si="20"/>
        <v>-8410.4437548588267</v>
      </c>
      <c r="F170">
        <f t="shared" si="21"/>
        <v>-8410.5</v>
      </c>
      <c r="P170" s="3">
        <f t="shared" si="24"/>
        <v>1.1104710411097337E-3</v>
      </c>
      <c r="Q170" s="13">
        <f t="shared" si="25"/>
        <v>24694.945999999996</v>
      </c>
      <c r="R170" s="13" t="s">
        <v>2142</v>
      </c>
      <c r="V170">
        <f>C170-(C$7+F170*C$8)</f>
        <v>3.535640499467263E-2</v>
      </c>
    </row>
    <row r="171" spans="1:22" ht="12.95" customHeight="1" x14ac:dyDescent="0.2">
      <c r="A171" s="97" t="s">
        <v>1015</v>
      </c>
      <c r="B171" s="98" t="s">
        <v>1007</v>
      </c>
      <c r="C171" s="97">
        <v>39725.633999999998</v>
      </c>
      <c r="D171" s="97"/>
      <c r="E171">
        <f t="shared" si="20"/>
        <v>-8391.0550251290788</v>
      </c>
      <c r="F171">
        <f t="shared" si="21"/>
        <v>-8391</v>
      </c>
      <c r="G171">
        <f t="shared" ref="G171:G192" si="26">C171-(C$7+F171*C$8)</f>
        <v>-3.4589490001962986E-2</v>
      </c>
      <c r="I171">
        <f t="shared" ref="I171:I179" si="27">G171</f>
        <v>-3.4589490001962986E-2</v>
      </c>
      <c r="P171" s="3">
        <f t="shared" si="24"/>
        <v>1.1155708647560825E-3</v>
      </c>
      <c r="Q171" s="13">
        <f t="shared" si="25"/>
        <v>24707.133999999998</v>
      </c>
      <c r="R171" s="13" t="s">
        <v>1126</v>
      </c>
    </row>
    <row r="172" spans="1:22" ht="12.95" customHeight="1" x14ac:dyDescent="0.2">
      <c r="A172" s="21" t="s">
        <v>1016</v>
      </c>
      <c r="B172" s="98"/>
      <c r="C172" s="97">
        <v>39759.593999999997</v>
      </c>
      <c r="D172" s="97"/>
      <c r="E172">
        <f t="shared" si="20"/>
        <v>-8337.031291815807</v>
      </c>
      <c r="F172">
        <f t="shared" si="21"/>
        <v>-8337</v>
      </c>
      <c r="G172">
        <f t="shared" si="26"/>
        <v>-1.9670430003316142E-2</v>
      </c>
      <c r="I172">
        <f t="shared" si="27"/>
        <v>-1.9670430003316142E-2</v>
      </c>
      <c r="P172" s="3">
        <f t="shared" si="24"/>
        <v>1.1292675658673102E-3</v>
      </c>
      <c r="Q172" s="13">
        <f t="shared" si="25"/>
        <v>24741.093999999997</v>
      </c>
      <c r="R172" s="13" t="s">
        <v>1126</v>
      </c>
    </row>
    <row r="173" spans="1:22" ht="12.95" customHeight="1" x14ac:dyDescent="0.2">
      <c r="A173" s="97" t="s">
        <v>1015</v>
      </c>
      <c r="B173" s="98" t="s">
        <v>1007</v>
      </c>
      <c r="C173" s="97">
        <v>39764.610999999997</v>
      </c>
      <c r="D173" s="97"/>
      <c r="E173">
        <f t="shared" si="20"/>
        <v>-8329.0502237936435</v>
      </c>
      <c r="F173">
        <f t="shared" si="21"/>
        <v>-8329</v>
      </c>
      <c r="G173">
        <f t="shared" si="26"/>
        <v>-3.1571310006256681E-2</v>
      </c>
      <c r="I173">
        <f t="shared" si="27"/>
        <v>-3.1571310006256681E-2</v>
      </c>
      <c r="P173" s="3">
        <f t="shared" si="24"/>
        <v>1.1312434842546222E-3</v>
      </c>
      <c r="Q173" s="13">
        <f t="shared" si="25"/>
        <v>24746.110999999997</v>
      </c>
      <c r="R173" s="13" t="s">
        <v>1126</v>
      </c>
    </row>
    <row r="174" spans="1:22" ht="12.95" customHeight="1" x14ac:dyDescent="0.2">
      <c r="A174" s="97" t="s">
        <v>1015</v>
      </c>
      <c r="B174" s="98" t="s">
        <v>1007</v>
      </c>
      <c r="C174" s="97">
        <v>39786.610999999997</v>
      </c>
      <c r="D174" s="97"/>
      <c r="E174">
        <f t="shared" si="20"/>
        <v>-8294.0525167002397</v>
      </c>
      <c r="F174">
        <f t="shared" si="21"/>
        <v>-8294</v>
      </c>
      <c r="G174">
        <f t="shared" si="26"/>
        <v>-3.3012660009262618E-2</v>
      </c>
      <c r="I174">
        <f t="shared" si="27"/>
        <v>-3.3012660009262618E-2</v>
      </c>
      <c r="P174" s="3">
        <f t="shared" si="24"/>
        <v>1.1397266354860715E-3</v>
      </c>
      <c r="Q174" s="13">
        <f t="shared" si="25"/>
        <v>24768.110999999997</v>
      </c>
      <c r="R174" s="13" t="s">
        <v>1126</v>
      </c>
    </row>
    <row r="175" spans="1:22" ht="12.95" customHeight="1" x14ac:dyDescent="0.2">
      <c r="A175" s="97" t="s">
        <v>1015</v>
      </c>
      <c r="B175" s="98" t="s">
        <v>1007</v>
      </c>
      <c r="C175" s="97">
        <v>39982.74</v>
      </c>
      <c r="D175" s="97"/>
      <c r="E175">
        <f t="shared" si="20"/>
        <v>-7982.0495487674125</v>
      </c>
      <c r="F175">
        <f t="shared" si="21"/>
        <v>-7982</v>
      </c>
      <c r="G175">
        <f t="shared" si="26"/>
        <v>-3.1146980007179081E-2</v>
      </c>
      <c r="I175">
        <f t="shared" si="27"/>
        <v>-3.1146980007179081E-2</v>
      </c>
      <c r="P175" s="3">
        <f t="shared" si="24"/>
        <v>1.2037307671138578E-3</v>
      </c>
      <c r="Q175" s="13">
        <f t="shared" si="25"/>
        <v>24964.239999999998</v>
      </c>
      <c r="R175" s="13" t="s">
        <v>1126</v>
      </c>
    </row>
    <row r="176" spans="1:22" ht="12.95" customHeight="1" x14ac:dyDescent="0.2">
      <c r="A176" s="97" t="s">
        <v>1015</v>
      </c>
      <c r="B176" s="98" t="s">
        <v>1007</v>
      </c>
      <c r="C176" s="97">
        <v>40028.635000000002</v>
      </c>
      <c r="D176" s="97"/>
      <c r="E176">
        <f t="shared" si="20"/>
        <v>-7909.0395593559624</v>
      </c>
      <c r="F176">
        <f t="shared" si="21"/>
        <v>-7909</v>
      </c>
      <c r="G176">
        <f t="shared" si="26"/>
        <v>-2.486751000105869E-2</v>
      </c>
      <c r="I176">
        <f t="shared" si="27"/>
        <v>-2.486751000105869E-2</v>
      </c>
      <c r="P176" s="3">
        <f t="shared" si="24"/>
        <v>1.2156903289325654E-3</v>
      </c>
      <c r="Q176" s="13">
        <f t="shared" si="25"/>
        <v>25010.135000000002</v>
      </c>
      <c r="R176" s="13" t="s">
        <v>1126</v>
      </c>
    </row>
    <row r="177" spans="1:21" ht="12.95" customHeight="1" x14ac:dyDescent="0.2">
      <c r="A177" s="108" t="s">
        <v>934</v>
      </c>
      <c r="B177" s="33"/>
      <c r="C177" s="34">
        <v>40038.061699999998</v>
      </c>
      <c r="D177" s="34"/>
      <c r="E177">
        <f t="shared" si="20"/>
        <v>-7894.043519107905</v>
      </c>
      <c r="F177">
        <f t="shared" si="21"/>
        <v>-7894</v>
      </c>
      <c r="G177">
        <f t="shared" si="26"/>
        <v>-2.7356660008081235E-2</v>
      </c>
      <c r="I177">
        <f t="shared" si="27"/>
        <v>-2.7356660008081235E-2</v>
      </c>
      <c r="P177" s="3">
        <f t="shared" si="24"/>
        <v>1.2180061325696477E-3</v>
      </c>
      <c r="Q177" s="13">
        <f t="shared" si="25"/>
        <v>25019.561699999998</v>
      </c>
      <c r="R177" s="13"/>
      <c r="S177">
        <v>0.2</v>
      </c>
      <c r="T177">
        <f>+(P177-G177)^2</f>
        <v>8.1651154504965994E-4</v>
      </c>
      <c r="U177">
        <f>+S177*T177</f>
        <v>1.63302309009932E-4</v>
      </c>
    </row>
    <row r="178" spans="1:21" ht="12.95" customHeight="1" x14ac:dyDescent="0.2">
      <c r="A178" s="97" t="s">
        <v>1015</v>
      </c>
      <c r="B178" s="98" t="s">
        <v>1007</v>
      </c>
      <c r="C178" s="97">
        <v>40038.692000000003</v>
      </c>
      <c r="D178" s="97"/>
      <c r="E178">
        <f t="shared" si="20"/>
        <v>-7893.0408347996718</v>
      </c>
      <c r="F178">
        <f t="shared" si="21"/>
        <v>-7893</v>
      </c>
      <c r="G178">
        <f t="shared" si="26"/>
        <v>-2.5669269998616073E-2</v>
      </c>
      <c r="I178">
        <f t="shared" si="27"/>
        <v>-2.5669269998616073E-2</v>
      </c>
      <c r="P178" s="3">
        <f t="shared" si="24"/>
        <v>1.218158802623364E-3</v>
      </c>
      <c r="Q178" s="13">
        <f t="shared" si="25"/>
        <v>25020.192000000003</v>
      </c>
      <c r="R178" s="13" t="s">
        <v>1126</v>
      </c>
    </row>
    <row r="179" spans="1:21" ht="12.95" customHeight="1" x14ac:dyDescent="0.2">
      <c r="A179" s="97" t="s">
        <v>1015</v>
      </c>
      <c r="B179" s="98" t="s">
        <v>1007</v>
      </c>
      <c r="C179" s="97">
        <v>40060.692999999999</v>
      </c>
      <c r="D179" s="97"/>
      <c r="E179">
        <f t="shared" si="20"/>
        <v>-7858.0415369014063</v>
      </c>
      <c r="F179">
        <f t="shared" si="21"/>
        <v>-7858</v>
      </c>
      <c r="G179">
        <f t="shared" si="26"/>
        <v>-2.6110620005056262E-2</v>
      </c>
      <c r="I179">
        <f t="shared" si="27"/>
        <v>-2.6110620005056262E-2</v>
      </c>
      <c r="P179" s="3">
        <f t="shared" si="24"/>
        <v>1.2233670521390756E-3</v>
      </c>
      <c r="Q179" s="13">
        <f t="shared" si="25"/>
        <v>25042.192999999999</v>
      </c>
      <c r="R179" s="13" t="s">
        <v>1126</v>
      </c>
    </row>
    <row r="180" spans="1:21" ht="12.95" customHeight="1" x14ac:dyDescent="0.2">
      <c r="A180" s="97" t="s">
        <v>1017</v>
      </c>
      <c r="B180" s="98"/>
      <c r="C180" s="97">
        <v>40115.380499999999</v>
      </c>
      <c r="D180" s="97" t="s">
        <v>802</v>
      </c>
      <c r="E180">
        <f t="shared" si="20"/>
        <v>-7771.0443956891104</v>
      </c>
      <c r="F180">
        <f t="shared" si="21"/>
        <v>-7771</v>
      </c>
      <c r="G180">
        <f t="shared" si="26"/>
        <v>-2.7907690004212782E-2</v>
      </c>
      <c r="J180">
        <f>G180</f>
        <v>-2.7907690004212782E-2</v>
      </c>
      <c r="P180" s="3">
        <f t="shared" si="24"/>
        <v>1.2351743533988713E-3</v>
      </c>
      <c r="Q180" s="13">
        <f t="shared" si="25"/>
        <v>25096.880499999999</v>
      </c>
      <c r="R180" s="13" t="s">
        <v>2143</v>
      </c>
    </row>
    <row r="181" spans="1:21" ht="12.95" customHeight="1" x14ac:dyDescent="0.2">
      <c r="A181" s="97" t="s">
        <v>1017</v>
      </c>
      <c r="B181" s="98"/>
      <c r="C181" s="97">
        <v>40139.266499999998</v>
      </c>
      <c r="D181" s="97" t="s">
        <v>802</v>
      </c>
      <c r="E181">
        <f t="shared" si="20"/>
        <v>-7733.0464306148833</v>
      </c>
      <c r="F181">
        <f t="shared" si="21"/>
        <v>-7733</v>
      </c>
      <c r="G181">
        <f t="shared" si="26"/>
        <v>-2.9186870007833932E-2</v>
      </c>
      <c r="J181">
        <f>G181</f>
        <v>-2.9186870007833932E-2</v>
      </c>
      <c r="P181" s="3">
        <f t="shared" si="24"/>
        <v>1.2398218739902442E-3</v>
      </c>
      <c r="Q181" s="13">
        <f t="shared" si="25"/>
        <v>25120.766499999998</v>
      </c>
      <c r="R181" s="13" t="s">
        <v>2143</v>
      </c>
    </row>
    <row r="182" spans="1:21" ht="12.95" customHeight="1" x14ac:dyDescent="0.2">
      <c r="A182" s="97" t="s">
        <v>1015</v>
      </c>
      <c r="B182" s="98" t="s">
        <v>1007</v>
      </c>
      <c r="C182" s="97">
        <v>40145.555</v>
      </c>
      <c r="D182" s="97"/>
      <c r="E182">
        <f t="shared" si="20"/>
        <v>-7723.0426542032037</v>
      </c>
      <c r="F182">
        <f t="shared" si="21"/>
        <v>-7723</v>
      </c>
      <c r="G182">
        <f t="shared" si="26"/>
        <v>-2.6812970005266834E-2</v>
      </c>
      <c r="I182">
        <f t="shared" ref="I182:I188" si="28">G182</f>
        <v>-2.6812970005266834E-2</v>
      </c>
      <c r="P182" s="3">
        <f t="shared" si="24"/>
        <v>1.2409934000621814E-3</v>
      </c>
      <c r="Q182" s="13">
        <f t="shared" si="25"/>
        <v>25127.055</v>
      </c>
      <c r="R182" s="13" t="s">
        <v>1126</v>
      </c>
    </row>
    <row r="183" spans="1:21" ht="12.95" customHeight="1" x14ac:dyDescent="0.2">
      <c r="A183" s="97" t="s">
        <v>1015</v>
      </c>
      <c r="B183" s="98" t="s">
        <v>1007</v>
      </c>
      <c r="C183" s="97">
        <v>40160.639999999999</v>
      </c>
      <c r="D183" s="97"/>
      <c r="E183">
        <f t="shared" si="20"/>
        <v>-7699.045362771205</v>
      </c>
      <c r="F183">
        <f t="shared" si="21"/>
        <v>-7699</v>
      </c>
      <c r="G183">
        <f t="shared" si="26"/>
        <v>-2.851561000716174E-2</v>
      </c>
      <c r="I183">
        <f t="shared" si="28"/>
        <v>-2.851561000716174E-2</v>
      </c>
      <c r="P183" s="3">
        <f t="shared" si="24"/>
        <v>1.243717503008359E-3</v>
      </c>
      <c r="Q183" s="13">
        <f t="shared" si="25"/>
        <v>25142.14</v>
      </c>
      <c r="R183" s="13" t="s">
        <v>1126</v>
      </c>
    </row>
    <row r="184" spans="1:21" ht="12.95" customHeight="1" x14ac:dyDescent="0.2">
      <c r="A184" s="97" t="s">
        <v>1015</v>
      </c>
      <c r="B184" s="98" t="s">
        <v>1007</v>
      </c>
      <c r="C184" s="97">
        <v>40363.688999999998</v>
      </c>
      <c r="D184" s="97"/>
      <c r="E184">
        <f t="shared" si="20"/>
        <v>-7376.0340251526377</v>
      </c>
      <c r="F184">
        <f t="shared" si="21"/>
        <v>-7376</v>
      </c>
      <c r="G184">
        <f t="shared" si="26"/>
        <v>-2.1388640001532622E-2</v>
      </c>
      <c r="I184">
        <f t="shared" si="28"/>
        <v>-2.1388640001532622E-2</v>
      </c>
      <c r="P184" s="3">
        <f t="shared" si="24"/>
        <v>1.2683527089640866E-3</v>
      </c>
      <c r="Q184" s="13">
        <f t="shared" si="25"/>
        <v>25345.188999999998</v>
      </c>
      <c r="R184" s="13" t="s">
        <v>1126</v>
      </c>
    </row>
    <row r="185" spans="1:21" ht="12.95" customHeight="1" x14ac:dyDescent="0.2">
      <c r="A185" s="97" t="s">
        <v>1015</v>
      </c>
      <c r="B185" s="98" t="s">
        <v>1007</v>
      </c>
      <c r="C185" s="97">
        <v>40380.658000000003</v>
      </c>
      <c r="D185" s="97"/>
      <c r="E185">
        <f t="shared" si="20"/>
        <v>-7349.0396573495409</v>
      </c>
      <c r="F185">
        <f t="shared" si="21"/>
        <v>-7349</v>
      </c>
      <c r="G185">
        <f t="shared" si="26"/>
        <v>-2.4929109997174237E-2</v>
      </c>
      <c r="I185">
        <f t="shared" si="28"/>
        <v>-2.4929109997174237E-2</v>
      </c>
      <c r="P185" s="3">
        <f t="shared" si="24"/>
        <v>1.2693979808929357E-3</v>
      </c>
      <c r="Q185" s="13">
        <f t="shared" si="25"/>
        <v>25362.158000000003</v>
      </c>
      <c r="R185" s="13" t="s">
        <v>1126</v>
      </c>
    </row>
    <row r="186" spans="1:21" ht="12.95" customHeight="1" x14ac:dyDescent="0.2">
      <c r="A186" s="108" t="s">
        <v>934</v>
      </c>
      <c r="B186" s="33"/>
      <c r="C186" s="34">
        <v>40403.285100000001</v>
      </c>
      <c r="D186" s="34"/>
      <c r="E186">
        <f t="shared" si="20"/>
        <v>-7313.0443565234918</v>
      </c>
      <c r="F186">
        <f t="shared" si="21"/>
        <v>-7313</v>
      </c>
      <c r="G186">
        <f t="shared" si="26"/>
        <v>-2.7883070004463661E-2</v>
      </c>
      <c r="I186">
        <f t="shared" si="28"/>
        <v>-2.7883070004463661E-2</v>
      </c>
      <c r="P186" s="3">
        <f t="shared" si="24"/>
        <v>1.27054831254213E-3</v>
      </c>
      <c r="Q186" s="13">
        <f t="shared" si="25"/>
        <v>25384.785100000001</v>
      </c>
      <c r="R186" s="13"/>
      <c r="S186">
        <v>0.2</v>
      </c>
      <c r="T186">
        <f>+(P186-G186)^2</f>
        <v>8.499334609736556E-4</v>
      </c>
      <c r="U186">
        <f>+S186*T186</f>
        <v>1.6998669219473112E-4</v>
      </c>
    </row>
    <row r="187" spans="1:21" ht="12.95" customHeight="1" x14ac:dyDescent="0.2">
      <c r="A187" s="108" t="s">
        <v>803</v>
      </c>
      <c r="B187" s="33"/>
      <c r="C187" s="34">
        <v>40411.453999999998</v>
      </c>
      <c r="D187" s="34"/>
      <c r="E187">
        <f t="shared" si="20"/>
        <v>-7300.0492306382548</v>
      </c>
      <c r="F187">
        <f t="shared" si="21"/>
        <v>-7300</v>
      </c>
      <c r="G187">
        <f t="shared" si="26"/>
        <v>-3.094700000656303E-2</v>
      </c>
      <c r="I187">
        <f t="shared" si="28"/>
        <v>-3.094700000656303E-2</v>
      </c>
      <c r="P187" s="3">
        <f t="shared" si="24"/>
        <v>1.2708953577756643E-3</v>
      </c>
      <c r="Q187" s="13">
        <f t="shared" si="25"/>
        <v>25392.953999999998</v>
      </c>
      <c r="R187" s="13"/>
      <c r="S187">
        <v>0.1</v>
      </c>
      <c r="T187">
        <f>+(P187-G187)^2</f>
        <v>1.0379927817074767E-3</v>
      </c>
      <c r="U187">
        <f>+S187*T187</f>
        <v>1.0379927817074768E-4</v>
      </c>
    </row>
    <row r="188" spans="1:21" ht="12.95" customHeight="1" x14ac:dyDescent="0.2">
      <c r="A188" s="108" t="s">
        <v>803</v>
      </c>
      <c r="B188" s="33"/>
      <c r="C188" s="34">
        <v>40411.459000000003</v>
      </c>
      <c r="D188" s="34"/>
      <c r="E188">
        <f t="shared" si="20"/>
        <v>-7300.0412766139088</v>
      </c>
      <c r="F188">
        <f t="shared" si="21"/>
        <v>-7300</v>
      </c>
      <c r="G188">
        <f t="shared" si="26"/>
        <v>-2.5947000001906417E-2</v>
      </c>
      <c r="I188">
        <f t="shared" si="28"/>
        <v>-2.5947000001906417E-2</v>
      </c>
      <c r="P188" s="3">
        <f t="shared" si="24"/>
        <v>1.2708953577756643E-3</v>
      </c>
      <c r="Q188" s="13">
        <f t="shared" si="25"/>
        <v>25392.959000000003</v>
      </c>
      <c r="R188" s="13"/>
      <c r="S188">
        <v>0.1</v>
      </c>
      <c r="T188">
        <f>+(P188-G188)^2</f>
        <v>7.4081382781060337E-4</v>
      </c>
      <c r="U188">
        <f>+S188*T188</f>
        <v>7.4081382781060346E-5</v>
      </c>
    </row>
    <row r="189" spans="1:21" ht="12.95" customHeight="1" x14ac:dyDescent="0.2">
      <c r="A189" s="108" t="s">
        <v>1017</v>
      </c>
      <c r="B189" s="33"/>
      <c r="C189" s="34">
        <v>40430.315000000002</v>
      </c>
      <c r="D189" s="34"/>
      <c r="E189">
        <f t="shared" si="20"/>
        <v>-7270.0450600251261</v>
      </c>
      <c r="F189">
        <f t="shared" si="21"/>
        <v>-7270</v>
      </c>
      <c r="G189">
        <f t="shared" si="26"/>
        <v>-2.8325300001597498E-2</v>
      </c>
      <c r="H189">
        <f>G189</f>
        <v>-2.8325300001597498E-2</v>
      </c>
      <c r="P189" s="3">
        <f t="shared" si="24"/>
        <v>1.2715578099231862E-3</v>
      </c>
      <c r="Q189" s="13">
        <f t="shared" si="25"/>
        <v>25411.815000000002</v>
      </c>
      <c r="R189" s="13" t="s">
        <v>2143</v>
      </c>
      <c r="S189">
        <v>0.5</v>
      </c>
      <c r="T189">
        <f>+(P189-G189)^2</f>
        <v>8.7597399231537294E-4</v>
      </c>
      <c r="U189">
        <f>+S189*T189</f>
        <v>4.3798699615768647E-4</v>
      </c>
    </row>
    <row r="190" spans="1:21" ht="12.95" customHeight="1" x14ac:dyDescent="0.2">
      <c r="A190" s="97" t="s">
        <v>1017</v>
      </c>
      <c r="B190" s="98"/>
      <c r="C190" s="97">
        <v>40445.400999999998</v>
      </c>
      <c r="D190" s="97" t="s">
        <v>802</v>
      </c>
      <c r="E190">
        <f t="shared" si="20"/>
        <v>-7246.0461777882656</v>
      </c>
      <c r="F190">
        <f t="shared" si="21"/>
        <v>-7246</v>
      </c>
      <c r="G190">
        <f t="shared" si="26"/>
        <v>-2.9027940006926656E-2</v>
      </c>
      <c r="H190">
        <f>G190</f>
        <v>-2.9027940006926656E-2</v>
      </c>
      <c r="P190" s="3">
        <f t="shared" si="24"/>
        <v>1.2719487063520942E-3</v>
      </c>
      <c r="Q190" s="13">
        <f t="shared" si="25"/>
        <v>25426.900999999998</v>
      </c>
      <c r="R190" s="13" t="s">
        <v>2143</v>
      </c>
    </row>
    <row r="191" spans="1:21" ht="12.95" customHeight="1" x14ac:dyDescent="0.2">
      <c r="A191" s="97" t="s">
        <v>1015</v>
      </c>
      <c r="B191" s="98" t="s">
        <v>1007</v>
      </c>
      <c r="C191" s="97">
        <v>40446.660000000003</v>
      </c>
      <c r="D191" s="97"/>
      <c r="E191">
        <f t="shared" si="20"/>
        <v>-7244.0433544595935</v>
      </c>
      <c r="F191">
        <f t="shared" si="21"/>
        <v>-7244</v>
      </c>
      <c r="G191">
        <f t="shared" si="26"/>
        <v>-2.7253159998508636E-2</v>
      </c>
      <c r="I191">
        <f>G191</f>
        <v>-2.7253159998508636E-2</v>
      </c>
      <c r="P191" s="3">
        <f t="shared" si="24"/>
        <v>1.2719757012743848E-3</v>
      </c>
      <c r="Q191" s="13">
        <f t="shared" si="25"/>
        <v>25428.160000000003</v>
      </c>
      <c r="R191" s="13" t="s">
        <v>1126</v>
      </c>
    </row>
    <row r="192" spans="1:21" ht="12.95" customHeight="1" x14ac:dyDescent="0.2">
      <c r="A192" s="128" t="s">
        <v>1573</v>
      </c>
      <c r="B192" s="68" t="s">
        <v>1007</v>
      </c>
      <c r="C192" s="128">
        <v>40449.799899999998</v>
      </c>
      <c r="D192" s="128" t="s">
        <v>1126</v>
      </c>
      <c r="E192">
        <f t="shared" si="20"/>
        <v>-7239.048386254939</v>
      </c>
      <c r="F192">
        <f t="shared" si="21"/>
        <v>-7239</v>
      </c>
      <c r="G192">
        <f t="shared" si="26"/>
        <v>-3.0416210007388145E-2</v>
      </c>
      <c r="J192">
        <f>G192</f>
        <v>-3.0416210007388145E-2</v>
      </c>
      <c r="P192" s="3">
        <f t="shared" si="24"/>
        <v>1.2720394329588779E-3</v>
      </c>
      <c r="Q192" s="13">
        <f t="shared" si="25"/>
        <v>25431.299899999998</v>
      </c>
      <c r="R192" s="13"/>
    </row>
    <row r="193" spans="1:22" ht="12.95" customHeight="1" x14ac:dyDescent="0.2">
      <c r="A193" s="97" t="s">
        <v>1015</v>
      </c>
      <c r="B193" s="98" t="s">
        <v>1007</v>
      </c>
      <c r="C193" s="97">
        <v>40454.684999999998</v>
      </c>
      <c r="D193" s="97"/>
      <c r="E193">
        <f t="shared" si="20"/>
        <v>-7231.2771453948499</v>
      </c>
      <c r="F193">
        <f t="shared" si="21"/>
        <v>-7231.5</v>
      </c>
      <c r="P193" s="3">
        <f t="shared" si="24"/>
        <v>1.2721249707858834E-3</v>
      </c>
      <c r="Q193" s="13">
        <f t="shared" si="25"/>
        <v>25436.184999999998</v>
      </c>
      <c r="R193" s="13" t="s">
        <v>1126</v>
      </c>
      <c r="V193" s="29">
        <v>-0.1465223600025638</v>
      </c>
    </row>
    <row r="194" spans="1:22" ht="12.95" customHeight="1" x14ac:dyDescent="0.2">
      <c r="A194" s="97" t="s">
        <v>1015</v>
      </c>
      <c r="B194" s="98" t="s">
        <v>1007</v>
      </c>
      <c r="C194" s="97">
        <v>40456.720000000001</v>
      </c>
      <c r="D194" s="97"/>
      <c r="E194">
        <f t="shared" si="20"/>
        <v>-7228.039857488704</v>
      </c>
      <c r="F194">
        <f t="shared" si="21"/>
        <v>-7228</v>
      </c>
      <c r="G194">
        <f t="shared" ref="G194:G225" si="29">C194-(C$7+F194*C$8)</f>
        <v>-2.5054919999092817E-2</v>
      </c>
      <c r="I194">
        <f>G194</f>
        <v>-2.5054919999092817E-2</v>
      </c>
      <c r="P194" s="3">
        <f t="shared" si="24"/>
        <v>1.2721607572551297E-3</v>
      </c>
      <c r="Q194" s="13">
        <f t="shared" si="25"/>
        <v>25438.22</v>
      </c>
      <c r="R194" s="13" t="s">
        <v>1126</v>
      </c>
    </row>
    <row r="195" spans="1:22" ht="12.95" customHeight="1" x14ac:dyDescent="0.2">
      <c r="A195" s="97" t="s">
        <v>1015</v>
      </c>
      <c r="B195" s="98" t="s">
        <v>1007</v>
      </c>
      <c r="C195" s="97">
        <v>40466.777999999998</v>
      </c>
      <c r="D195" s="97"/>
      <c r="E195">
        <f t="shared" si="20"/>
        <v>-7212.0395421275516</v>
      </c>
      <c r="F195">
        <f t="shared" si="21"/>
        <v>-7212</v>
      </c>
      <c r="G195">
        <f t="shared" si="29"/>
        <v>-2.485668000736041E-2</v>
      </c>
      <c r="I195">
        <f>G195</f>
        <v>-2.485668000736041E-2</v>
      </c>
      <c r="P195" s="3">
        <f t="shared" si="24"/>
        <v>1.2722908738623988E-3</v>
      </c>
      <c r="Q195" s="13">
        <f t="shared" si="25"/>
        <v>25448.277999999998</v>
      </c>
      <c r="R195" s="13" t="s">
        <v>1126</v>
      </c>
    </row>
    <row r="196" spans="1:22" ht="12.95" customHeight="1" x14ac:dyDescent="0.2">
      <c r="A196" s="97" t="s">
        <v>1017</v>
      </c>
      <c r="B196" s="98"/>
      <c r="C196" s="97">
        <v>40467.402999999998</v>
      </c>
      <c r="D196" s="97" t="s">
        <v>802</v>
      </c>
      <c r="E196">
        <f t="shared" si="20"/>
        <v>-7211.0452890851248</v>
      </c>
      <c r="F196">
        <f t="shared" si="21"/>
        <v>-7211</v>
      </c>
      <c r="G196">
        <f t="shared" si="29"/>
        <v>-2.8469290002249181E-2</v>
      </c>
      <c r="H196">
        <f>G196</f>
        <v>-2.8469290002249181E-2</v>
      </c>
      <c r="P196" s="3">
        <f t="shared" si="24"/>
        <v>1.2722971819914691E-3</v>
      </c>
      <c r="Q196" s="13">
        <f t="shared" si="25"/>
        <v>25448.902999999998</v>
      </c>
      <c r="R196" s="13" t="s">
        <v>2143</v>
      </c>
    </row>
    <row r="197" spans="1:22" ht="12.95" customHeight="1" x14ac:dyDescent="0.2">
      <c r="A197" s="97" t="s">
        <v>1015</v>
      </c>
      <c r="B197" s="98" t="s">
        <v>1007</v>
      </c>
      <c r="C197" s="97">
        <v>40471.802000000003</v>
      </c>
      <c r="D197" s="97"/>
      <c r="E197">
        <f t="shared" si="20"/>
        <v>-7204.047338471305</v>
      </c>
      <c r="F197">
        <f t="shared" si="21"/>
        <v>-7204</v>
      </c>
      <c r="G197">
        <f t="shared" si="29"/>
        <v>-2.9757559997960925E-2</v>
      </c>
      <c r="I197">
        <f t="shared" ref="I197:I204" si="30">G197</f>
        <v>-2.9757559997960925E-2</v>
      </c>
      <c r="P197" s="3">
        <f t="shared" si="24"/>
        <v>1.2723353299009792E-3</v>
      </c>
      <c r="Q197" s="13">
        <f t="shared" si="25"/>
        <v>25453.302000000003</v>
      </c>
      <c r="R197" s="13" t="s">
        <v>1126</v>
      </c>
    </row>
    <row r="198" spans="1:22" ht="12.95" customHeight="1" x14ac:dyDescent="0.2">
      <c r="A198" s="97" t="s">
        <v>1015</v>
      </c>
      <c r="B198" s="98" t="s">
        <v>1007</v>
      </c>
      <c r="C198" s="97">
        <v>40473.684999999998</v>
      </c>
      <c r="D198" s="97"/>
      <c r="E198">
        <f t="shared" si="20"/>
        <v>-7201.0518529050914</v>
      </c>
      <c r="F198">
        <f t="shared" si="21"/>
        <v>-7201</v>
      </c>
      <c r="G198">
        <f t="shared" si="29"/>
        <v>-3.2595390002825297E-2</v>
      </c>
      <c r="I198">
        <f t="shared" si="30"/>
        <v>-3.2595390002825297E-2</v>
      </c>
      <c r="P198" s="3">
        <f t="shared" si="24"/>
        <v>1.2723484599011419E-3</v>
      </c>
      <c r="Q198" s="13">
        <f t="shared" si="25"/>
        <v>25455.184999999998</v>
      </c>
      <c r="R198" s="13" t="s">
        <v>1126</v>
      </c>
    </row>
    <row r="199" spans="1:22" ht="12.95" customHeight="1" x14ac:dyDescent="0.2">
      <c r="A199" s="128" t="s">
        <v>1588</v>
      </c>
      <c r="B199" s="68" t="s">
        <v>1007</v>
      </c>
      <c r="C199" s="128">
        <v>40477.466999999997</v>
      </c>
      <c r="D199" s="128" t="s">
        <v>1126</v>
      </c>
      <c r="E199">
        <f t="shared" si="20"/>
        <v>-7195.0354288947638</v>
      </c>
      <c r="F199">
        <f t="shared" si="21"/>
        <v>-7195</v>
      </c>
      <c r="G199">
        <f t="shared" si="29"/>
        <v>-2.2271050009294413E-2</v>
      </c>
      <c r="I199">
        <f t="shared" si="30"/>
        <v>-2.2271050009294413E-2</v>
      </c>
      <c r="P199" s="3">
        <f t="shared" si="24"/>
        <v>1.2723689255144215E-3</v>
      </c>
      <c r="Q199" s="13">
        <f t="shared" si="25"/>
        <v>25458.966999999997</v>
      </c>
      <c r="R199" s="13"/>
    </row>
    <row r="200" spans="1:22" ht="12.95" customHeight="1" x14ac:dyDescent="0.2">
      <c r="A200" s="97" t="s">
        <v>1015</v>
      </c>
      <c r="B200" s="98" t="s">
        <v>1007</v>
      </c>
      <c r="C200" s="97">
        <v>40478.711000000003</v>
      </c>
      <c r="D200" s="97"/>
      <c r="E200">
        <f t="shared" si="20"/>
        <v>-7193.0564676391086</v>
      </c>
      <c r="F200">
        <f t="shared" si="21"/>
        <v>-7193</v>
      </c>
      <c r="G200">
        <f t="shared" si="29"/>
        <v>-3.5496270000294317E-2</v>
      </c>
      <c r="I200">
        <f t="shared" si="30"/>
        <v>-3.5496270000294317E-2</v>
      </c>
      <c r="P200" s="3">
        <f t="shared" si="24"/>
        <v>1.2723740305300929E-3</v>
      </c>
      <c r="Q200" s="13">
        <f t="shared" si="25"/>
        <v>25460.211000000003</v>
      </c>
      <c r="R200" s="13" t="s">
        <v>1126</v>
      </c>
    </row>
    <row r="201" spans="1:22" ht="12.95" customHeight="1" x14ac:dyDescent="0.2">
      <c r="A201" s="108" t="s">
        <v>803</v>
      </c>
      <c r="B201" s="33"/>
      <c r="C201" s="34">
        <v>40482.485000000001</v>
      </c>
      <c r="D201" s="34"/>
      <c r="E201">
        <f t="shared" si="20"/>
        <v>-7187.0527700677258</v>
      </c>
      <c r="F201">
        <f t="shared" si="21"/>
        <v>-7187</v>
      </c>
      <c r="G201">
        <f t="shared" si="29"/>
        <v>-3.3171930001117289E-2</v>
      </c>
      <c r="I201">
        <f t="shared" si="30"/>
        <v>-3.3171930001117289E-2</v>
      </c>
      <c r="P201" s="3">
        <f t="shared" si="24"/>
        <v>1.2723841950108431E-3</v>
      </c>
      <c r="Q201" s="13">
        <f t="shared" si="25"/>
        <v>25463.985000000001</v>
      </c>
      <c r="R201" s="13"/>
      <c r="S201">
        <v>0.1</v>
      </c>
      <c r="T201">
        <f>+(P201-G201)^2</f>
        <v>1.1864107804415939E-3</v>
      </c>
      <c r="U201">
        <f>+S201*T201</f>
        <v>1.186410780441594E-4</v>
      </c>
    </row>
    <row r="202" spans="1:22" ht="12.95" customHeight="1" x14ac:dyDescent="0.2">
      <c r="A202" s="108" t="s">
        <v>803</v>
      </c>
      <c r="B202" s="33"/>
      <c r="C202" s="34">
        <v>40482.487000000001</v>
      </c>
      <c r="D202" s="34"/>
      <c r="E202">
        <f t="shared" si="20"/>
        <v>-7187.0495884579896</v>
      </c>
      <c r="F202">
        <f t="shared" si="21"/>
        <v>-7187</v>
      </c>
      <c r="G202">
        <f t="shared" si="29"/>
        <v>-3.1171930000709835E-2</v>
      </c>
      <c r="I202">
        <f t="shared" si="30"/>
        <v>-3.1171930000709835E-2</v>
      </c>
      <c r="P202" s="3">
        <f t="shared" si="24"/>
        <v>1.2723841950108431E-3</v>
      </c>
      <c r="Q202" s="13">
        <f t="shared" si="25"/>
        <v>25463.987000000001</v>
      </c>
      <c r="R202" s="13"/>
      <c r="S202">
        <v>0.1</v>
      </c>
      <c r="T202">
        <f>+(P202-G202)^2</f>
        <v>1.0526335236306422E-3</v>
      </c>
      <c r="U202">
        <f>+S202*T202</f>
        <v>1.0526335236306422E-4</v>
      </c>
    </row>
    <row r="203" spans="1:22" ht="12.95" customHeight="1" x14ac:dyDescent="0.2">
      <c r="A203" s="128" t="s">
        <v>1015</v>
      </c>
      <c r="B203" s="68" t="s">
        <v>1007</v>
      </c>
      <c r="C203" s="128">
        <v>40512.663999999997</v>
      </c>
      <c r="D203" s="128" t="s">
        <v>1126</v>
      </c>
      <c r="E203">
        <f t="shared" si="20"/>
        <v>-7139.0438699599208</v>
      </c>
      <c r="F203">
        <f t="shared" si="21"/>
        <v>-7139</v>
      </c>
      <c r="G203">
        <f t="shared" si="29"/>
        <v>-2.7577210006711539E-2</v>
      </c>
      <c r="I203">
        <f t="shared" si="30"/>
        <v>-2.7577210006711539E-2</v>
      </c>
      <c r="P203" s="3">
        <f t="shared" si="24"/>
        <v>1.2721873802786377E-3</v>
      </c>
      <c r="Q203" s="13">
        <f t="shared" si="25"/>
        <v>25494.163999999997</v>
      </c>
      <c r="R203" s="13" t="s">
        <v>1126</v>
      </c>
    </row>
    <row r="204" spans="1:22" ht="12.95" customHeight="1" x14ac:dyDescent="0.2">
      <c r="A204" s="97" t="s">
        <v>1015</v>
      </c>
      <c r="B204" s="98" t="s">
        <v>1007</v>
      </c>
      <c r="C204" s="97">
        <v>40524.610999999997</v>
      </c>
      <c r="D204" s="97" t="s">
        <v>1126</v>
      </c>
      <c r="E204">
        <f t="shared" si="20"/>
        <v>-7120.0385242033344</v>
      </c>
      <c r="F204">
        <f t="shared" si="21"/>
        <v>-7120</v>
      </c>
      <c r="G204">
        <f t="shared" si="29"/>
        <v>-2.4216800004069228E-2</v>
      </c>
      <c r="I204">
        <f t="shared" si="30"/>
        <v>-2.4216800004069228E-2</v>
      </c>
      <c r="P204" s="3">
        <f t="shared" si="24"/>
        <v>1.2719728771376972E-3</v>
      </c>
      <c r="Q204" s="13">
        <f t="shared" si="25"/>
        <v>25506.110999999997</v>
      </c>
      <c r="R204" s="13" t="s">
        <v>1126</v>
      </c>
    </row>
    <row r="205" spans="1:22" ht="12.95" customHeight="1" x14ac:dyDescent="0.2">
      <c r="A205" s="108" t="s">
        <v>1017</v>
      </c>
      <c r="B205" s="33"/>
      <c r="C205" s="34">
        <v>40682.39</v>
      </c>
      <c r="D205" s="34"/>
      <c r="E205">
        <f t="shared" si="20"/>
        <v>-6869.0429229537795</v>
      </c>
      <c r="F205">
        <f t="shared" si="21"/>
        <v>-6869</v>
      </c>
      <c r="G205">
        <f t="shared" si="29"/>
        <v>-2.6981910006725229E-2</v>
      </c>
      <c r="H205">
        <f>G205</f>
        <v>-2.6981910006725229E-2</v>
      </c>
      <c r="P205" s="3">
        <f t="shared" si="24"/>
        <v>1.2618672220065276E-3</v>
      </c>
      <c r="Q205" s="13">
        <f t="shared" si="25"/>
        <v>25663.89</v>
      </c>
      <c r="R205" s="13" t="s">
        <v>2143</v>
      </c>
      <c r="S205">
        <v>0.5</v>
      </c>
      <c r="T205">
        <f>+(P205-G205)^2</f>
        <v>7.9771095214622653E-4</v>
      </c>
      <c r="U205">
        <f>+S205*T205</f>
        <v>3.9885547607311327E-4</v>
      </c>
    </row>
    <row r="206" spans="1:22" ht="12.95" customHeight="1" x14ac:dyDescent="0.2">
      <c r="A206" s="108" t="s">
        <v>1017</v>
      </c>
      <c r="B206" s="33"/>
      <c r="C206" s="34">
        <v>40731.421499999997</v>
      </c>
      <c r="D206" s="34"/>
      <c r="E206">
        <f t="shared" si="20"/>
        <v>-6791.0433740742283</v>
      </c>
      <c r="F206">
        <f t="shared" si="21"/>
        <v>-6791</v>
      </c>
      <c r="G206">
        <f t="shared" si="29"/>
        <v>-2.7265490003628656E-2</v>
      </c>
      <c r="J206">
        <f>G206</f>
        <v>-2.7265490003628656E-2</v>
      </c>
      <c r="P206" s="3">
        <f t="shared" si="24"/>
        <v>1.2559731977282518E-3</v>
      </c>
      <c r="Q206" s="13">
        <f t="shared" si="25"/>
        <v>25712.921499999997</v>
      </c>
      <c r="R206" s="13" t="s">
        <v>2143</v>
      </c>
      <c r="S206">
        <v>0.5</v>
      </c>
      <c r="T206">
        <f>+(P206-G206)^2</f>
        <v>8.1347386314635625E-4</v>
      </c>
      <c r="U206">
        <f>+S206*T206</f>
        <v>4.0673693157317813E-4</v>
      </c>
    </row>
    <row r="207" spans="1:22" ht="12.95" customHeight="1" x14ac:dyDescent="0.2">
      <c r="A207" s="128" t="s">
        <v>1607</v>
      </c>
      <c r="B207" s="68" t="s">
        <v>1007</v>
      </c>
      <c r="C207" s="128">
        <v>40737.707000000002</v>
      </c>
      <c r="D207" s="128" t="s">
        <v>1126</v>
      </c>
      <c r="E207">
        <f t="shared" si="20"/>
        <v>-6781.0443700771475</v>
      </c>
      <c r="F207">
        <f t="shared" si="21"/>
        <v>-6781</v>
      </c>
      <c r="G207">
        <f t="shared" si="29"/>
        <v>-2.7891590005310718E-2</v>
      </c>
      <c r="I207">
        <f t="shared" ref="I207:I245" si="31">G207</f>
        <v>-2.7891590005310718E-2</v>
      </c>
      <c r="P207" s="3">
        <f t="shared" si="24"/>
        <v>1.255123126541852E-3</v>
      </c>
      <c r="Q207" s="13">
        <f t="shared" si="25"/>
        <v>25719.207000000002</v>
      </c>
      <c r="R207" s="13"/>
    </row>
    <row r="208" spans="1:22" ht="12.95" customHeight="1" x14ac:dyDescent="0.2">
      <c r="A208" s="128" t="s">
        <v>1611</v>
      </c>
      <c r="B208" s="68" t="s">
        <v>1007</v>
      </c>
      <c r="C208" s="128">
        <v>40758.449000000001</v>
      </c>
      <c r="D208" s="128" t="s">
        <v>1126</v>
      </c>
      <c r="E208">
        <f t="shared" si="20"/>
        <v>-6748.0478955075414</v>
      </c>
      <c r="F208">
        <f t="shared" si="21"/>
        <v>-6748</v>
      </c>
      <c r="G208">
        <f t="shared" si="29"/>
        <v>-3.0107720005617011E-2</v>
      </c>
      <c r="I208">
        <f t="shared" si="31"/>
        <v>-3.0107720005617011E-2</v>
      </c>
      <c r="P208" s="3">
        <f t="shared" si="24"/>
        <v>1.2521656280115711E-3</v>
      </c>
      <c r="Q208" s="13">
        <f t="shared" si="25"/>
        <v>25739.949000000001</v>
      </c>
      <c r="R208" s="13"/>
    </row>
    <row r="209" spans="1:21" ht="12.95" customHeight="1" x14ac:dyDescent="0.2">
      <c r="A209" s="108" t="s">
        <v>934</v>
      </c>
      <c r="B209" s="33"/>
      <c r="C209" s="34">
        <v>40768.510999999999</v>
      </c>
      <c r="D209" s="34"/>
      <c r="E209">
        <f t="shared" si="20"/>
        <v>-6732.0412169269157</v>
      </c>
      <c r="F209">
        <f t="shared" si="21"/>
        <v>-6732</v>
      </c>
      <c r="G209">
        <f t="shared" si="29"/>
        <v>-2.5909480005793739E-2</v>
      </c>
      <c r="I209">
        <f t="shared" si="31"/>
        <v>-2.5909480005793739E-2</v>
      </c>
      <c r="P209" s="3">
        <f t="shared" si="24"/>
        <v>1.2506475634145899E-3</v>
      </c>
      <c r="Q209" s="13">
        <f t="shared" si="25"/>
        <v>25750.010999999999</v>
      </c>
      <c r="R209" s="13"/>
      <c r="S209">
        <v>0.2</v>
      </c>
      <c r="T209">
        <f>+(P209-G209)^2</f>
        <v>7.376725295756703E-4</v>
      </c>
      <c r="U209">
        <f>+S209*T209</f>
        <v>1.4753450591513406E-4</v>
      </c>
    </row>
    <row r="210" spans="1:21" ht="12.95" customHeight="1" x14ac:dyDescent="0.2">
      <c r="A210" s="108" t="s">
        <v>804</v>
      </c>
      <c r="B210" s="33"/>
      <c r="C210" s="34">
        <v>40775.430999999997</v>
      </c>
      <c r="D210" s="34"/>
      <c r="E210">
        <f t="shared" si="20"/>
        <v>-6721.0328472411757</v>
      </c>
      <c r="F210">
        <f t="shared" si="21"/>
        <v>-6721</v>
      </c>
      <c r="G210">
        <f t="shared" si="29"/>
        <v>-2.0648190009524114E-2</v>
      </c>
      <c r="I210">
        <f t="shared" si="31"/>
        <v>-2.0648190009524114E-2</v>
      </c>
      <c r="P210" s="3">
        <f t="shared" si="24"/>
        <v>1.2495720248754125E-3</v>
      </c>
      <c r="Q210" s="13">
        <f t="shared" si="25"/>
        <v>25756.930999999997</v>
      </c>
      <c r="R210" s="13"/>
      <c r="S210">
        <v>0.1</v>
      </c>
      <c r="T210">
        <f>+(P210-G210)^2</f>
        <v>4.7951198211518926E-4</v>
      </c>
      <c r="U210">
        <f>+S210*T210</f>
        <v>4.795119821151893E-5</v>
      </c>
    </row>
    <row r="211" spans="1:21" ht="12.95" customHeight="1" x14ac:dyDescent="0.2">
      <c r="A211" s="108" t="s">
        <v>804</v>
      </c>
      <c r="B211" s="33"/>
      <c r="C211" s="34">
        <v>40775.436999999998</v>
      </c>
      <c r="D211" s="34"/>
      <c r="E211">
        <f t="shared" si="20"/>
        <v>-6721.0233024119661</v>
      </c>
      <c r="F211">
        <f t="shared" si="21"/>
        <v>-6721</v>
      </c>
      <c r="G211">
        <f t="shared" si="29"/>
        <v>-1.4648190008301754E-2</v>
      </c>
      <c r="I211">
        <f t="shared" si="31"/>
        <v>-1.4648190008301754E-2</v>
      </c>
      <c r="P211" s="3">
        <f t="shared" si="24"/>
        <v>1.2495720248754125E-3</v>
      </c>
      <c r="Q211" s="13">
        <f t="shared" si="25"/>
        <v>25756.936999999998</v>
      </c>
      <c r="R211" s="13"/>
      <c r="S211">
        <v>0.1</v>
      </c>
      <c r="T211">
        <f>+(P211-G211)^2</f>
        <v>2.5273883766352938E-4</v>
      </c>
      <c r="U211">
        <f>+S211*T211</f>
        <v>2.5273883766352939E-5</v>
      </c>
    </row>
    <row r="212" spans="1:21" ht="12.95" customHeight="1" x14ac:dyDescent="0.2">
      <c r="A212" s="128" t="s">
        <v>1611</v>
      </c>
      <c r="B212" s="68" t="s">
        <v>1007</v>
      </c>
      <c r="C212" s="128">
        <v>40812.510999999999</v>
      </c>
      <c r="D212" s="128" t="s">
        <v>1126</v>
      </c>
      <c r="E212">
        <f t="shared" si="20"/>
        <v>-6662.0458027401091</v>
      </c>
      <c r="F212">
        <f t="shared" si="21"/>
        <v>-6662</v>
      </c>
      <c r="G212">
        <f t="shared" si="29"/>
        <v>-2.8792180004529655E-2</v>
      </c>
      <c r="I212">
        <f t="shared" si="31"/>
        <v>-2.8792180004529655E-2</v>
      </c>
      <c r="P212" s="3">
        <f t="shared" si="24"/>
        <v>1.2433600639506102E-3</v>
      </c>
      <c r="Q212" s="13">
        <f t="shared" si="25"/>
        <v>25794.010999999999</v>
      </c>
      <c r="R212" s="13"/>
    </row>
    <row r="213" spans="1:21" ht="12.95" customHeight="1" x14ac:dyDescent="0.2">
      <c r="A213" s="108" t="s">
        <v>805</v>
      </c>
      <c r="B213" s="33"/>
      <c r="C213" s="34">
        <v>40853.370999999999</v>
      </c>
      <c r="D213" s="34"/>
      <c r="E213">
        <f t="shared" ref="E213:E276" si="32">(C213-C$7)/C$8</f>
        <v>-6597.0455158384502</v>
      </c>
      <c r="F213">
        <f t="shared" ref="F213:F276" si="33">+ROUND(2*E213,0)/2</f>
        <v>-6597</v>
      </c>
      <c r="G213">
        <f t="shared" si="29"/>
        <v>-2.8611830006411765E-2</v>
      </c>
      <c r="I213">
        <f t="shared" si="31"/>
        <v>-2.8611830006411765E-2</v>
      </c>
      <c r="P213" s="3">
        <f t="shared" ref="P213:P276" si="34">+D$11+D$12*F213+D$13*F213^2</f>
        <v>1.2356515122676198E-3</v>
      </c>
      <c r="Q213" s="13">
        <f t="shared" ref="Q213:Q276" si="35">+C213-15018.5</f>
        <v>25834.870999999999</v>
      </c>
      <c r="R213" s="13"/>
      <c r="S213">
        <v>0.1</v>
      </c>
      <c r="T213">
        <f>+(P213-G213)^2</f>
        <v>8.9087215300790747E-4</v>
      </c>
      <c r="U213">
        <f>+S213*T213</f>
        <v>8.9087215300790755E-5</v>
      </c>
    </row>
    <row r="214" spans="1:21" ht="12.95" customHeight="1" x14ac:dyDescent="0.2">
      <c r="A214" s="128" t="s">
        <v>1611</v>
      </c>
      <c r="B214" s="68" t="s">
        <v>1007</v>
      </c>
      <c r="C214" s="128">
        <v>40904.288999999997</v>
      </c>
      <c r="D214" s="128" t="s">
        <v>1126</v>
      </c>
      <c r="E214">
        <f t="shared" si="32"/>
        <v>-6516.044913575638</v>
      </c>
      <c r="F214">
        <f t="shared" si="33"/>
        <v>-6516</v>
      </c>
      <c r="G214">
        <f t="shared" si="29"/>
        <v>-2.823324000928551E-2</v>
      </c>
      <c r="I214">
        <f t="shared" si="31"/>
        <v>-2.823324000928551E-2</v>
      </c>
      <c r="P214" s="3">
        <f t="shared" si="34"/>
        <v>1.22477650017647E-3</v>
      </c>
      <c r="Q214" s="13">
        <f t="shared" si="35"/>
        <v>25885.788999999997</v>
      </c>
      <c r="R214" s="13"/>
    </row>
    <row r="215" spans="1:21" ht="12.95" customHeight="1" x14ac:dyDescent="0.2">
      <c r="A215" s="128" t="s">
        <v>1607</v>
      </c>
      <c r="B215" s="68" t="s">
        <v>1007</v>
      </c>
      <c r="C215" s="128">
        <v>40908.694000000003</v>
      </c>
      <c r="D215" s="128" t="s">
        <v>1126</v>
      </c>
      <c r="E215">
        <f t="shared" si="32"/>
        <v>-6509.0374181326088</v>
      </c>
      <c r="F215">
        <f t="shared" si="33"/>
        <v>-6509</v>
      </c>
      <c r="G215">
        <f t="shared" si="29"/>
        <v>-2.3521509996498935E-2</v>
      </c>
      <c r="I215">
        <f t="shared" si="31"/>
        <v>-2.3521509996498935E-2</v>
      </c>
      <c r="P215" s="3">
        <f t="shared" si="34"/>
        <v>1.2237705853830293E-3</v>
      </c>
      <c r="Q215" s="13">
        <f t="shared" si="35"/>
        <v>25890.194000000003</v>
      </c>
      <c r="R215" s="13"/>
    </row>
    <row r="216" spans="1:21" ht="12.95" customHeight="1" x14ac:dyDescent="0.2">
      <c r="A216" s="108" t="s">
        <v>934</v>
      </c>
      <c r="B216" s="33"/>
      <c r="C216" s="34">
        <v>41133.734799999998</v>
      </c>
      <c r="D216" s="34"/>
      <c r="E216">
        <f t="shared" si="32"/>
        <v>-6151.0414180205598</v>
      </c>
      <c r="F216">
        <f t="shared" si="33"/>
        <v>-6151</v>
      </c>
      <c r="G216">
        <f t="shared" si="29"/>
        <v>-2.6035890005005058E-2</v>
      </c>
      <c r="I216">
        <f t="shared" si="31"/>
        <v>-2.6035890005005058E-2</v>
      </c>
      <c r="P216" s="3">
        <f t="shared" si="34"/>
        <v>1.1583038851870299E-3</v>
      </c>
      <c r="Q216" s="13">
        <f t="shared" si="35"/>
        <v>26115.234799999998</v>
      </c>
      <c r="R216" s="13"/>
      <c r="S216">
        <v>0.2</v>
      </c>
      <c r="T216">
        <f>+(P216-G216)^2</f>
        <v>7.3952418133736068E-4</v>
      </c>
      <c r="U216">
        <f>+S216*T216</f>
        <v>1.4790483626747215E-4</v>
      </c>
    </row>
    <row r="217" spans="1:21" ht="12.95" customHeight="1" x14ac:dyDescent="0.2">
      <c r="A217" s="108" t="s">
        <v>808</v>
      </c>
      <c r="B217" s="33"/>
      <c r="C217" s="34">
        <v>41178.366999999998</v>
      </c>
      <c r="D217" s="34"/>
      <c r="E217">
        <f t="shared" si="32"/>
        <v>-6080.0402969962779</v>
      </c>
      <c r="F217">
        <f t="shared" si="33"/>
        <v>-6080</v>
      </c>
      <c r="G217">
        <f t="shared" si="29"/>
        <v>-2.5331200005894061E-2</v>
      </c>
      <c r="I217">
        <f t="shared" si="31"/>
        <v>-2.5331200005894061E-2</v>
      </c>
      <c r="P217" s="3">
        <f t="shared" si="34"/>
        <v>1.1420519096699711E-3</v>
      </c>
      <c r="Q217" s="13">
        <f t="shared" si="35"/>
        <v>26159.866999999998</v>
      </c>
      <c r="R217" s="13"/>
      <c r="S217">
        <v>0.1</v>
      </c>
      <c r="T217">
        <f>+(P217-G217)^2</f>
        <v>7.0083306698491457E-4</v>
      </c>
      <c r="U217">
        <f>+S217*T217</f>
        <v>7.0083306698491459E-5</v>
      </c>
    </row>
    <row r="218" spans="1:21" ht="12.95" customHeight="1" x14ac:dyDescent="0.2">
      <c r="A218" s="108" t="s">
        <v>806</v>
      </c>
      <c r="B218" s="33"/>
      <c r="C218" s="34">
        <v>41178.366999999998</v>
      </c>
      <c r="D218" s="34"/>
      <c r="E218">
        <f t="shared" si="32"/>
        <v>-6080.0402969962779</v>
      </c>
      <c r="F218">
        <f t="shared" si="33"/>
        <v>-6080</v>
      </c>
      <c r="G218">
        <f t="shared" si="29"/>
        <v>-2.5331200005894061E-2</v>
      </c>
      <c r="I218">
        <f t="shared" si="31"/>
        <v>-2.5331200005894061E-2</v>
      </c>
      <c r="P218" s="3">
        <f t="shared" si="34"/>
        <v>1.1420519096699711E-3</v>
      </c>
      <c r="Q218" s="13">
        <f t="shared" si="35"/>
        <v>26159.866999999998</v>
      </c>
      <c r="R218" s="13"/>
      <c r="S218">
        <v>0.1</v>
      </c>
      <c r="T218">
        <f>+(P218-G218)^2</f>
        <v>7.0083306698491457E-4</v>
      </c>
      <c r="U218">
        <f>+S218*T218</f>
        <v>7.0083306698491459E-5</v>
      </c>
    </row>
    <row r="219" spans="1:21" ht="12.95" customHeight="1" x14ac:dyDescent="0.2">
      <c r="A219" s="108" t="s">
        <v>808</v>
      </c>
      <c r="B219" s="33"/>
      <c r="C219" s="34">
        <v>41188.425000000003</v>
      </c>
      <c r="D219" s="34"/>
      <c r="E219">
        <f t="shared" si="32"/>
        <v>-6064.0399816351137</v>
      </c>
      <c r="F219">
        <f t="shared" si="33"/>
        <v>-6064</v>
      </c>
      <c r="G219">
        <f t="shared" si="29"/>
        <v>-2.5132959999609739E-2</v>
      </c>
      <c r="I219">
        <f t="shared" si="31"/>
        <v>-2.5132959999609739E-2</v>
      </c>
      <c r="P219" s="3">
        <f t="shared" si="34"/>
        <v>1.1382401262304068E-3</v>
      </c>
      <c r="Q219" s="13">
        <f t="shared" si="35"/>
        <v>26169.925000000003</v>
      </c>
      <c r="R219" s="13"/>
      <c r="S219">
        <v>0.1</v>
      </c>
      <c r="T219">
        <f>+(P219-G219)^2</f>
        <v>6.9017595605194325E-4</v>
      </c>
      <c r="U219">
        <f>+S219*T219</f>
        <v>6.9017595605194322E-5</v>
      </c>
    </row>
    <row r="220" spans="1:21" ht="12.95" customHeight="1" x14ac:dyDescent="0.2">
      <c r="A220" s="108" t="s">
        <v>806</v>
      </c>
      <c r="B220" s="33"/>
      <c r="C220" s="34">
        <v>41188.425000000003</v>
      </c>
      <c r="D220" s="34"/>
      <c r="E220">
        <f t="shared" si="32"/>
        <v>-6064.0399816351137</v>
      </c>
      <c r="F220">
        <f t="shared" si="33"/>
        <v>-6064</v>
      </c>
      <c r="G220">
        <f t="shared" si="29"/>
        <v>-2.5132959999609739E-2</v>
      </c>
      <c r="I220">
        <f t="shared" si="31"/>
        <v>-2.5132959999609739E-2</v>
      </c>
      <c r="P220" s="3">
        <f t="shared" si="34"/>
        <v>1.1382401262304068E-3</v>
      </c>
      <c r="Q220" s="13">
        <f t="shared" si="35"/>
        <v>26169.925000000003</v>
      </c>
      <c r="R220" s="13"/>
      <c r="S220">
        <v>0.1</v>
      </c>
      <c r="T220">
        <f>+(P220-G220)^2</f>
        <v>6.9017595605194325E-4</v>
      </c>
      <c r="U220">
        <f>+S220*T220</f>
        <v>6.9017595605194322E-5</v>
      </c>
    </row>
    <row r="221" spans="1:21" ht="12.95" customHeight="1" x14ac:dyDescent="0.2">
      <c r="A221" s="128" t="s">
        <v>1638</v>
      </c>
      <c r="B221" s="68" t="s">
        <v>1007</v>
      </c>
      <c r="C221" s="128">
        <v>41213.567999999999</v>
      </c>
      <c r="D221" s="128" t="s">
        <v>1126</v>
      </c>
      <c r="E221">
        <f t="shared" si="32"/>
        <v>-6024.0423748419626</v>
      </c>
      <c r="F221">
        <f t="shared" si="33"/>
        <v>-6024</v>
      </c>
      <c r="G221">
        <f t="shared" si="29"/>
        <v>-2.663736000249628E-2</v>
      </c>
      <c r="I221">
        <f t="shared" si="31"/>
        <v>-2.663736000249628E-2</v>
      </c>
      <c r="P221" s="3">
        <f t="shared" si="34"/>
        <v>1.1284703078725425E-3</v>
      </c>
      <c r="Q221" s="13">
        <f t="shared" si="35"/>
        <v>26195.067999999999</v>
      </c>
      <c r="R221" s="13"/>
    </row>
    <row r="222" spans="1:21" ht="12.95" customHeight="1" x14ac:dyDescent="0.2">
      <c r="A222" s="128" t="s">
        <v>1638</v>
      </c>
      <c r="B222" s="68" t="s">
        <v>1007</v>
      </c>
      <c r="C222" s="128">
        <v>41244.373</v>
      </c>
      <c r="D222" s="128" t="s">
        <v>1126</v>
      </c>
      <c r="E222">
        <f t="shared" si="32"/>
        <v>-5975.0376308868572</v>
      </c>
      <c r="F222">
        <f t="shared" si="33"/>
        <v>-5975</v>
      </c>
      <c r="G222">
        <f t="shared" si="29"/>
        <v>-2.3655250006413553E-2</v>
      </c>
      <c r="I222">
        <f t="shared" si="31"/>
        <v>-2.3655250006413553E-2</v>
      </c>
      <c r="P222" s="3">
        <f t="shared" si="34"/>
        <v>1.1160343299784483E-3</v>
      </c>
      <c r="Q222" s="13">
        <f t="shared" si="35"/>
        <v>26225.873</v>
      </c>
      <c r="R222" s="13"/>
    </row>
    <row r="223" spans="1:21" ht="12.95" customHeight="1" x14ac:dyDescent="0.2">
      <c r="A223" s="128" t="s">
        <v>1638</v>
      </c>
      <c r="B223" s="68" t="s">
        <v>1007</v>
      </c>
      <c r="C223" s="128">
        <v>41249.400999999998</v>
      </c>
      <c r="D223" s="128" t="s">
        <v>1126</v>
      </c>
      <c r="E223">
        <f t="shared" si="32"/>
        <v>-5967.0390640111491</v>
      </c>
      <c r="F223">
        <f t="shared" si="33"/>
        <v>-5967</v>
      </c>
      <c r="G223">
        <f t="shared" si="29"/>
        <v>-2.4556130003475118E-2</v>
      </c>
      <c r="I223">
        <f t="shared" si="31"/>
        <v>-2.4556130003475118E-2</v>
      </c>
      <c r="P223" s="3">
        <f t="shared" si="34"/>
        <v>1.113955035861135E-3</v>
      </c>
      <c r="Q223" s="13">
        <f t="shared" si="35"/>
        <v>26230.900999999998</v>
      </c>
      <c r="R223" s="13"/>
    </row>
    <row r="224" spans="1:21" ht="12.95" customHeight="1" x14ac:dyDescent="0.2">
      <c r="A224" s="108" t="s">
        <v>810</v>
      </c>
      <c r="B224" s="33"/>
      <c r="C224" s="34">
        <v>41484.508000000002</v>
      </c>
      <c r="D224" s="34"/>
      <c r="E224">
        <f t="shared" si="32"/>
        <v>-5593.029703938013</v>
      </c>
      <c r="F224">
        <f t="shared" si="33"/>
        <v>-5593</v>
      </c>
      <c r="G224">
        <f t="shared" si="29"/>
        <v>-1.8672270001843572E-2</v>
      </c>
      <c r="I224">
        <f t="shared" si="31"/>
        <v>-1.8672270001843572E-2</v>
      </c>
      <c r="P224" s="3">
        <f t="shared" si="34"/>
        <v>1.0014178046079576E-3</v>
      </c>
      <c r="Q224" s="13">
        <f t="shared" si="35"/>
        <v>26466.008000000002</v>
      </c>
      <c r="R224" s="13"/>
      <c r="S224">
        <v>0.1</v>
      </c>
      <c r="T224">
        <f t="shared" ref="T224:T239" si="36">+(P224-G224)^2</f>
        <v>3.8705399190571961E-4</v>
      </c>
      <c r="U224">
        <f t="shared" ref="U224:U239" si="37">+S224*T224</f>
        <v>3.8705399190571965E-5</v>
      </c>
    </row>
    <row r="225" spans="1:21" ht="12.95" customHeight="1" x14ac:dyDescent="0.2">
      <c r="A225" s="108" t="s">
        <v>934</v>
      </c>
      <c r="B225" s="33"/>
      <c r="C225" s="34">
        <v>41498.960299999999</v>
      </c>
      <c r="D225" s="34"/>
      <c r="E225">
        <f t="shared" si="32"/>
        <v>-5570.0389147459273</v>
      </c>
      <c r="F225">
        <f t="shared" si="33"/>
        <v>-5570</v>
      </c>
      <c r="G225">
        <f t="shared" si="29"/>
        <v>-2.4462300003506243E-2</v>
      </c>
      <c r="I225">
        <f t="shared" si="31"/>
        <v>-2.4462300003506243E-2</v>
      </c>
      <c r="P225" s="3">
        <f t="shared" si="34"/>
        <v>9.9351727785944961E-4</v>
      </c>
      <c r="Q225" s="13">
        <f t="shared" si="35"/>
        <v>26480.460299999999</v>
      </c>
      <c r="R225" s="13"/>
      <c r="S225">
        <v>0.2</v>
      </c>
      <c r="T225">
        <f t="shared" si="36"/>
        <v>6.4799863346227623E-4</v>
      </c>
      <c r="U225">
        <f t="shared" si="37"/>
        <v>1.2959972669245525E-4</v>
      </c>
    </row>
    <row r="226" spans="1:21" ht="12.95" customHeight="1" x14ac:dyDescent="0.2">
      <c r="A226" s="108" t="s">
        <v>811</v>
      </c>
      <c r="B226" s="33"/>
      <c r="C226" s="34">
        <v>41513.419000000002</v>
      </c>
      <c r="D226" s="34"/>
      <c r="E226">
        <f t="shared" si="32"/>
        <v>-5547.0379444026776</v>
      </c>
      <c r="F226">
        <f t="shared" si="33"/>
        <v>-5547</v>
      </c>
      <c r="G226">
        <f t="shared" ref="G226:G245" si="38">C226-(C$7+F226*C$8)</f>
        <v>-2.3852329999499489E-2</v>
      </c>
      <c r="I226">
        <f t="shared" si="31"/>
        <v>-2.3852329999499489E-2</v>
      </c>
      <c r="P226" s="3">
        <f t="shared" si="34"/>
        <v>9.8550322404622123E-4</v>
      </c>
      <c r="Q226" s="13">
        <f t="shared" si="35"/>
        <v>26494.919000000002</v>
      </c>
      <c r="R226" s="13"/>
      <c r="S226">
        <v>0.1</v>
      </c>
      <c r="T226">
        <f t="shared" si="36"/>
        <v>6.1691795924067108E-4</v>
      </c>
      <c r="U226">
        <f t="shared" si="37"/>
        <v>6.1691795924067108E-5</v>
      </c>
    </row>
    <row r="227" spans="1:21" ht="12.95" customHeight="1" x14ac:dyDescent="0.2">
      <c r="A227" s="108" t="s">
        <v>812</v>
      </c>
      <c r="B227" s="33"/>
      <c r="C227" s="34">
        <v>41540.444000000003</v>
      </c>
      <c r="D227" s="34"/>
      <c r="E227">
        <f t="shared" si="32"/>
        <v>-5504.0464428481646</v>
      </c>
      <c r="F227">
        <f t="shared" si="33"/>
        <v>-5504</v>
      </c>
      <c r="G227">
        <f t="shared" si="38"/>
        <v>-2.919456000381615E-2</v>
      </c>
      <c r="I227">
        <f t="shared" si="31"/>
        <v>-2.919456000381615E-2</v>
      </c>
      <c r="P227" s="3">
        <f t="shared" si="34"/>
        <v>9.7021590055639028E-4</v>
      </c>
      <c r="Q227" s="13">
        <f t="shared" si="35"/>
        <v>26521.944000000003</v>
      </c>
      <c r="R227" s="13"/>
      <c r="S227">
        <v>0.1</v>
      </c>
      <c r="T227">
        <f t="shared" si="36"/>
        <v>9.0991370536101421E-4</v>
      </c>
      <c r="U227">
        <f t="shared" si="37"/>
        <v>9.0991370536101432E-5</v>
      </c>
    </row>
    <row r="228" spans="1:21" ht="12.95" customHeight="1" x14ac:dyDescent="0.2">
      <c r="A228" s="108" t="s">
        <v>810</v>
      </c>
      <c r="B228" s="33"/>
      <c r="C228" s="34">
        <v>41540.447</v>
      </c>
      <c r="D228" s="34"/>
      <c r="E228">
        <f t="shared" si="32"/>
        <v>-5504.0416704335657</v>
      </c>
      <c r="F228">
        <f t="shared" si="33"/>
        <v>-5504</v>
      </c>
      <c r="G228">
        <f t="shared" si="38"/>
        <v>-2.6194560006842948E-2</v>
      </c>
      <c r="I228">
        <f t="shared" si="31"/>
        <v>-2.6194560006842948E-2</v>
      </c>
      <c r="P228" s="3">
        <f t="shared" si="34"/>
        <v>9.7021590055639028E-4</v>
      </c>
      <c r="Q228" s="13">
        <f t="shared" si="35"/>
        <v>26521.947</v>
      </c>
      <c r="R228" s="13"/>
      <c r="S228">
        <v>0.1</v>
      </c>
      <c r="T228">
        <f t="shared" si="36"/>
        <v>7.3792505009922355E-4</v>
      </c>
      <c r="U228">
        <f t="shared" si="37"/>
        <v>7.3792505009922363E-5</v>
      </c>
    </row>
    <row r="229" spans="1:21" ht="12.95" customHeight="1" x14ac:dyDescent="0.2">
      <c r="A229" s="108" t="s">
        <v>812</v>
      </c>
      <c r="B229" s="33"/>
      <c r="C229" s="34">
        <v>41569.366999999998</v>
      </c>
      <c r="D229" s="34"/>
      <c r="E229">
        <f t="shared" si="32"/>
        <v>-5458.0355936544211</v>
      </c>
      <c r="F229">
        <f t="shared" si="33"/>
        <v>-5458</v>
      </c>
      <c r="G229">
        <f t="shared" si="38"/>
        <v>-2.2374620006303303E-2</v>
      </c>
      <c r="I229">
        <f t="shared" si="31"/>
        <v>-2.2374620006303303E-2</v>
      </c>
      <c r="P229" s="3">
        <f t="shared" si="34"/>
        <v>9.5342271923290868E-4</v>
      </c>
      <c r="Q229" s="13">
        <f t="shared" si="35"/>
        <v>26550.866999999998</v>
      </c>
      <c r="R229" s="13"/>
      <c r="S229">
        <v>0.1</v>
      </c>
      <c r="T229">
        <f t="shared" si="36"/>
        <v>5.441975774044429E-4</v>
      </c>
      <c r="U229">
        <f t="shared" si="37"/>
        <v>5.4419757740444292E-5</v>
      </c>
    </row>
    <row r="230" spans="1:21" ht="12.95" customHeight="1" x14ac:dyDescent="0.2">
      <c r="A230" s="108" t="s">
        <v>812</v>
      </c>
      <c r="B230" s="33"/>
      <c r="C230" s="34">
        <v>41574.396000000001</v>
      </c>
      <c r="D230" s="34"/>
      <c r="E230">
        <f t="shared" si="32"/>
        <v>-5450.0354359738394</v>
      </c>
      <c r="F230">
        <f t="shared" si="33"/>
        <v>-5450</v>
      </c>
      <c r="G230">
        <f t="shared" si="38"/>
        <v>-2.2275499999523163E-2</v>
      </c>
      <c r="I230">
        <f t="shared" si="31"/>
        <v>-2.2275499999523163E-2</v>
      </c>
      <c r="P230" s="3">
        <f t="shared" si="34"/>
        <v>9.5045581086288921E-4</v>
      </c>
      <c r="Q230" s="13">
        <f t="shared" si="35"/>
        <v>26555.896000000001</v>
      </c>
      <c r="R230" s="13"/>
      <c r="S230">
        <v>0.1</v>
      </c>
      <c r="T230">
        <f t="shared" si="36"/>
        <v>5.3944502330600561E-4</v>
      </c>
      <c r="U230">
        <f t="shared" si="37"/>
        <v>5.3944502330600561E-5</v>
      </c>
    </row>
    <row r="231" spans="1:21" ht="12.95" customHeight="1" x14ac:dyDescent="0.2">
      <c r="A231" s="108" t="s">
        <v>810</v>
      </c>
      <c r="B231" s="33"/>
      <c r="C231" s="34">
        <v>41579.428999999996</v>
      </c>
      <c r="D231" s="34"/>
      <c r="E231">
        <f t="shared" si="32"/>
        <v>-5442.0289150737954</v>
      </c>
      <c r="F231">
        <f t="shared" si="33"/>
        <v>-5442</v>
      </c>
      <c r="G231">
        <f t="shared" si="38"/>
        <v>-1.8176380006480031E-2</v>
      </c>
      <c r="I231">
        <f t="shared" si="31"/>
        <v>-1.8176380006480031E-2</v>
      </c>
      <c r="P231" s="3">
        <f t="shared" si="34"/>
        <v>9.4747516764950249E-4</v>
      </c>
      <c r="Q231" s="13">
        <f t="shared" si="35"/>
        <v>26560.928999999996</v>
      </c>
      <c r="R231" s="13"/>
      <c r="S231">
        <v>0.1</v>
      </c>
      <c r="T231">
        <f t="shared" si="36"/>
        <v>3.6572183672108088E-4</v>
      </c>
      <c r="U231">
        <f t="shared" si="37"/>
        <v>3.6572183672108089E-5</v>
      </c>
    </row>
    <row r="232" spans="1:21" ht="12.95" customHeight="1" x14ac:dyDescent="0.2">
      <c r="A232" s="108" t="s">
        <v>812</v>
      </c>
      <c r="B232" s="33"/>
      <c r="C232" s="34">
        <v>41591.368000000002</v>
      </c>
      <c r="D232" s="34"/>
      <c r="E232">
        <f t="shared" si="32"/>
        <v>-5423.0362957561438</v>
      </c>
      <c r="F232">
        <f t="shared" si="33"/>
        <v>-5423</v>
      </c>
      <c r="G232">
        <f t="shared" si="38"/>
        <v>-2.2815969998191576E-2</v>
      </c>
      <c r="I232">
        <f t="shared" si="31"/>
        <v>-2.2815969998191576E-2</v>
      </c>
      <c r="P232" s="3">
        <f t="shared" si="34"/>
        <v>9.4034109334076776E-4</v>
      </c>
      <c r="Q232" s="13">
        <f t="shared" si="35"/>
        <v>26572.868000000002</v>
      </c>
      <c r="R232" s="13"/>
      <c r="S232">
        <v>0.1</v>
      </c>
      <c r="T232">
        <f t="shared" si="36"/>
        <v>5.6436231667766261E-4</v>
      </c>
      <c r="U232">
        <f t="shared" si="37"/>
        <v>5.6436231667766262E-5</v>
      </c>
    </row>
    <row r="233" spans="1:21" ht="12.95" customHeight="1" x14ac:dyDescent="0.2">
      <c r="A233" s="108" t="s">
        <v>813</v>
      </c>
      <c r="B233" s="33"/>
      <c r="C233" s="34">
        <v>41596.396000000001</v>
      </c>
      <c r="D233" s="34"/>
      <c r="E233">
        <f t="shared" si="32"/>
        <v>-5415.0377288804357</v>
      </c>
      <c r="F233">
        <f t="shared" si="33"/>
        <v>-5415</v>
      </c>
      <c r="G233">
        <f t="shared" si="38"/>
        <v>-2.37168500025291E-2</v>
      </c>
      <c r="I233">
        <f t="shared" si="31"/>
        <v>-2.37168500025291E-2</v>
      </c>
      <c r="P233" s="3">
        <f t="shared" si="34"/>
        <v>9.3731409503101156E-4</v>
      </c>
      <c r="Q233" s="13">
        <f t="shared" si="35"/>
        <v>26577.896000000001</v>
      </c>
      <c r="R233" s="13"/>
      <c r="S233">
        <v>0.1</v>
      </c>
      <c r="T233">
        <f t="shared" si="36"/>
        <v>6.0782780734942204E-4</v>
      </c>
      <c r="U233">
        <f t="shared" si="37"/>
        <v>6.0782780734942206E-5</v>
      </c>
    </row>
    <row r="234" spans="1:21" ht="12.95" customHeight="1" x14ac:dyDescent="0.2">
      <c r="A234" s="108" t="s">
        <v>813</v>
      </c>
      <c r="B234" s="33"/>
      <c r="C234" s="34">
        <v>41601.425000000003</v>
      </c>
      <c r="D234" s="34"/>
      <c r="E234">
        <f t="shared" si="32"/>
        <v>-5407.0375711998531</v>
      </c>
      <c r="F234">
        <f t="shared" si="33"/>
        <v>-5407</v>
      </c>
      <c r="G234">
        <f t="shared" si="38"/>
        <v>-2.3617730003024917E-2</v>
      </c>
      <c r="I234">
        <f t="shared" si="31"/>
        <v>-2.3617730003024917E-2</v>
      </c>
      <c r="P234" s="3">
        <f t="shared" si="34"/>
        <v>9.3427336187788508E-4</v>
      </c>
      <c r="Q234" s="13">
        <f t="shared" si="35"/>
        <v>26582.925000000003</v>
      </c>
      <c r="R234" s="13"/>
      <c r="S234">
        <v>0.1</v>
      </c>
      <c r="T234">
        <f t="shared" si="36"/>
        <v>6.0280086923019847E-4</v>
      </c>
      <c r="U234">
        <f t="shared" si="37"/>
        <v>6.0280086923019847E-5</v>
      </c>
    </row>
    <row r="235" spans="1:21" ht="12.95" customHeight="1" x14ac:dyDescent="0.2">
      <c r="A235" s="108" t="s">
        <v>810</v>
      </c>
      <c r="B235" s="33"/>
      <c r="C235" s="34">
        <v>41686.294999999998</v>
      </c>
      <c r="D235" s="34"/>
      <c r="E235">
        <f t="shared" si="32"/>
        <v>-5272.0259620627166</v>
      </c>
      <c r="F235">
        <f t="shared" si="33"/>
        <v>-5272</v>
      </c>
      <c r="G235">
        <f t="shared" si="38"/>
        <v>-1.6320080001605675E-2</v>
      </c>
      <c r="I235">
        <f t="shared" si="31"/>
        <v>-1.6320080001605675E-2</v>
      </c>
      <c r="P235" s="3">
        <f t="shared" si="34"/>
        <v>8.8088949654987472E-4</v>
      </c>
      <c r="Q235" s="13">
        <f t="shared" si="35"/>
        <v>26667.794999999998</v>
      </c>
      <c r="R235" s="13"/>
      <c r="S235">
        <v>0.1</v>
      </c>
      <c r="T235">
        <f t="shared" si="36"/>
        <v>2.9587335167647754E-4</v>
      </c>
      <c r="U235">
        <f t="shared" si="37"/>
        <v>2.9587335167647756E-5</v>
      </c>
    </row>
    <row r="236" spans="1:21" ht="12.95" customHeight="1" x14ac:dyDescent="0.2">
      <c r="A236" s="108" t="s">
        <v>810</v>
      </c>
      <c r="B236" s="33"/>
      <c r="C236" s="34">
        <v>41703.258000000002</v>
      </c>
      <c r="D236" s="34"/>
      <c r="E236">
        <f t="shared" si="32"/>
        <v>-5245.0411390888294</v>
      </c>
      <c r="F236">
        <f t="shared" si="33"/>
        <v>-5245</v>
      </c>
      <c r="G236">
        <f t="shared" si="38"/>
        <v>-2.5860549998469651E-2</v>
      </c>
      <c r="I236">
        <f t="shared" si="31"/>
        <v>-2.5860549998469651E-2</v>
      </c>
      <c r="P236" s="3">
        <f t="shared" si="34"/>
        <v>8.6974337813353064E-4</v>
      </c>
      <c r="Q236" s="13">
        <f t="shared" si="35"/>
        <v>26684.758000000002</v>
      </c>
      <c r="R236" s="13"/>
      <c r="S236">
        <v>0.1</v>
      </c>
      <c r="T236">
        <f t="shared" si="36"/>
        <v>7.145085839992759E-4</v>
      </c>
      <c r="U236">
        <f t="shared" si="37"/>
        <v>7.1450858399927598E-5</v>
      </c>
    </row>
    <row r="237" spans="1:21" ht="12.95" customHeight="1" x14ac:dyDescent="0.2">
      <c r="A237" s="108" t="s">
        <v>810</v>
      </c>
      <c r="B237" s="33"/>
      <c r="C237" s="34">
        <v>41775.548000000003</v>
      </c>
      <c r="D237" s="34"/>
      <c r="E237">
        <f t="shared" si="32"/>
        <v>-5130.0418551896391</v>
      </c>
      <c r="F237">
        <f t="shared" si="33"/>
        <v>-5130</v>
      </c>
      <c r="G237">
        <f t="shared" si="38"/>
        <v>-2.6310699999157805E-2</v>
      </c>
      <c r="I237">
        <f t="shared" si="31"/>
        <v>-2.6310699999157805E-2</v>
      </c>
      <c r="P237" s="3">
        <f t="shared" si="34"/>
        <v>8.2051690449976185E-4</v>
      </c>
      <c r="Q237" s="13">
        <f t="shared" si="35"/>
        <v>26757.048000000003</v>
      </c>
      <c r="R237" s="13"/>
      <c r="S237">
        <v>0.1</v>
      </c>
      <c r="T237">
        <f t="shared" si="36"/>
        <v>7.36102930673314E-4</v>
      </c>
      <c r="U237">
        <f t="shared" si="37"/>
        <v>7.3610293067331411E-5</v>
      </c>
    </row>
    <row r="238" spans="1:21" ht="12.95" customHeight="1" x14ac:dyDescent="0.2">
      <c r="A238" s="108" t="s">
        <v>814</v>
      </c>
      <c r="B238" s="33"/>
      <c r="C238" s="34">
        <v>41848.472999999998</v>
      </c>
      <c r="D238" s="34"/>
      <c r="E238">
        <f t="shared" si="32"/>
        <v>-5014.0324101993519</v>
      </c>
      <c r="F238">
        <f t="shared" si="33"/>
        <v>-5014</v>
      </c>
      <c r="G238">
        <f t="shared" si="38"/>
        <v>-2.0373460007249378E-2</v>
      </c>
      <c r="I238">
        <f t="shared" si="31"/>
        <v>-2.0373460007249378E-2</v>
      </c>
      <c r="P238" s="3">
        <f t="shared" si="34"/>
        <v>7.6798707095704789E-4</v>
      </c>
      <c r="Q238" s="13">
        <f t="shared" si="35"/>
        <v>26829.972999999998</v>
      </c>
      <c r="R238" s="13"/>
      <c r="S238">
        <v>0.1</v>
      </c>
      <c r="T238">
        <f t="shared" si="36"/>
        <v>4.46960784560603E-4</v>
      </c>
      <c r="U238">
        <f t="shared" si="37"/>
        <v>4.46960784560603E-5</v>
      </c>
    </row>
    <row r="239" spans="1:21" ht="12.95" customHeight="1" x14ac:dyDescent="0.2">
      <c r="A239" s="108" t="s">
        <v>934</v>
      </c>
      <c r="B239" s="33"/>
      <c r="C239" s="34">
        <v>41864.186699999998</v>
      </c>
      <c r="D239" s="34"/>
      <c r="E239">
        <f t="shared" si="32"/>
        <v>-4989.0349797469144</v>
      </c>
      <c r="F239">
        <f t="shared" si="33"/>
        <v>-4989</v>
      </c>
      <c r="G239">
        <f t="shared" si="38"/>
        <v>-2.1988710002915468E-2</v>
      </c>
      <c r="I239">
        <f t="shared" si="31"/>
        <v>-2.1988710002915468E-2</v>
      </c>
      <c r="P239" s="3">
        <f t="shared" si="34"/>
        <v>7.5628774143184779E-4</v>
      </c>
      <c r="Q239" s="13">
        <f t="shared" si="35"/>
        <v>26845.686699999998</v>
      </c>
      <c r="R239" s="13"/>
      <c r="S239">
        <v>0.2</v>
      </c>
      <c r="T239">
        <f t="shared" si="36"/>
        <v>5.1733492239036444E-4</v>
      </c>
      <c r="U239">
        <f t="shared" si="37"/>
        <v>1.0346698447807289E-4</v>
      </c>
    </row>
    <row r="240" spans="1:21" ht="12.95" customHeight="1" x14ac:dyDescent="0.2">
      <c r="A240" s="128" t="s">
        <v>1689</v>
      </c>
      <c r="B240" s="68" t="s">
        <v>1007</v>
      </c>
      <c r="C240" s="128">
        <v>41871.722999999998</v>
      </c>
      <c r="D240" s="128" t="s">
        <v>1126</v>
      </c>
      <c r="E240">
        <f t="shared" si="32"/>
        <v>-4977.0461970210963</v>
      </c>
      <c r="F240">
        <f t="shared" si="33"/>
        <v>-4977</v>
      </c>
      <c r="G240">
        <f t="shared" si="38"/>
        <v>-2.9040030007308815E-2</v>
      </c>
      <c r="I240">
        <f t="shared" si="31"/>
        <v>-2.9040030007308815E-2</v>
      </c>
      <c r="P240" s="3">
        <f t="shared" si="34"/>
        <v>7.506244205218171E-4</v>
      </c>
      <c r="Q240" s="13">
        <f t="shared" si="35"/>
        <v>26853.222999999998</v>
      </c>
      <c r="R240" s="13"/>
    </row>
    <row r="241" spans="1:21" ht="12.95" customHeight="1" x14ac:dyDescent="0.2">
      <c r="A241" s="108" t="s">
        <v>814</v>
      </c>
      <c r="B241" s="33"/>
      <c r="C241" s="34">
        <v>41877.383000000002</v>
      </c>
      <c r="D241" s="34"/>
      <c r="E241">
        <f t="shared" si="32"/>
        <v>-4968.0422414688783</v>
      </c>
      <c r="F241">
        <f t="shared" si="33"/>
        <v>-4968</v>
      </c>
      <c r="G241">
        <f t="shared" si="38"/>
        <v>-2.6553520001471043E-2</v>
      </c>
      <c r="I241">
        <f t="shared" si="31"/>
        <v>-2.6553520001471043E-2</v>
      </c>
      <c r="P241" s="3">
        <f t="shared" si="34"/>
        <v>7.4635664948463154E-4</v>
      </c>
      <c r="Q241" s="13">
        <f t="shared" si="35"/>
        <v>26858.883000000002</v>
      </c>
      <c r="R241" s="13"/>
      <c r="S241">
        <v>0.1</v>
      </c>
      <c r="T241">
        <f>+(P241-G241)^2</f>
        <v>7.4528326515739486E-4</v>
      </c>
      <c r="U241">
        <f>+S241*T241</f>
        <v>7.4528326515739497E-5</v>
      </c>
    </row>
    <row r="242" spans="1:21" ht="12.95" customHeight="1" x14ac:dyDescent="0.2">
      <c r="A242" s="108" t="s">
        <v>815</v>
      </c>
      <c r="B242" s="33"/>
      <c r="C242" s="34">
        <v>41904.421000000002</v>
      </c>
      <c r="D242" s="34"/>
      <c r="E242">
        <f t="shared" si="32"/>
        <v>-4925.0300594510845</v>
      </c>
      <c r="F242">
        <f t="shared" si="33"/>
        <v>-4925</v>
      </c>
      <c r="G242">
        <f t="shared" si="38"/>
        <v>-1.8895749999501277E-2</v>
      </c>
      <c r="I242">
        <f t="shared" si="31"/>
        <v>-1.8895749999501277E-2</v>
      </c>
      <c r="P242" s="3">
        <f t="shared" si="34"/>
        <v>7.2572625731742637E-4</v>
      </c>
      <c r="Q242" s="13">
        <f t="shared" si="35"/>
        <v>26885.921000000002</v>
      </c>
      <c r="R242" s="13"/>
      <c r="S242">
        <v>0.1</v>
      </c>
      <c r="T242">
        <f>+(P242-G242)^2</f>
        <v>3.8500233049690015E-4</v>
      </c>
      <c r="U242">
        <f>+S242*T242</f>
        <v>3.850023304969002E-5</v>
      </c>
    </row>
    <row r="243" spans="1:21" ht="12.95" customHeight="1" x14ac:dyDescent="0.2">
      <c r="A243" s="128" t="s">
        <v>1689</v>
      </c>
      <c r="B243" s="68" t="s">
        <v>1007</v>
      </c>
      <c r="C243" s="128">
        <v>41944.642999999996</v>
      </c>
      <c r="D243" s="128" t="s">
        <v>1126</v>
      </c>
      <c r="E243">
        <f t="shared" si="32"/>
        <v>-4861.0447060551442</v>
      </c>
      <c r="F243">
        <f t="shared" si="33"/>
        <v>-4861</v>
      </c>
      <c r="G243">
        <f t="shared" si="38"/>
        <v>-2.8102790005505085E-2</v>
      </c>
      <c r="I243">
        <f t="shared" si="31"/>
        <v>-2.8102790005505085E-2</v>
      </c>
      <c r="P243" s="3">
        <f t="shared" si="34"/>
        <v>6.9428574322740345E-4</v>
      </c>
      <c r="Q243" s="13">
        <f t="shared" si="35"/>
        <v>26926.142999999996</v>
      </c>
      <c r="R243" s="13"/>
    </row>
    <row r="244" spans="1:21" ht="12.95" customHeight="1" x14ac:dyDescent="0.2">
      <c r="A244" s="128" t="s">
        <v>1689</v>
      </c>
      <c r="B244" s="68" t="s">
        <v>1007</v>
      </c>
      <c r="C244" s="128">
        <v>41956.599000000002</v>
      </c>
      <c r="D244" s="128" t="s">
        <v>1126</v>
      </c>
      <c r="E244">
        <f t="shared" si="32"/>
        <v>-4842.0250430547385</v>
      </c>
      <c r="F244">
        <f t="shared" si="33"/>
        <v>-4842</v>
      </c>
      <c r="G244">
        <f t="shared" si="38"/>
        <v>-1.5742380004667211E-2</v>
      </c>
      <c r="I244">
        <f t="shared" si="31"/>
        <v>-1.5742380004667211E-2</v>
      </c>
      <c r="P244" s="3">
        <f t="shared" si="34"/>
        <v>6.847826230444872E-4</v>
      </c>
      <c r="Q244" s="13">
        <f t="shared" si="35"/>
        <v>26938.099000000002</v>
      </c>
      <c r="R244" s="13"/>
    </row>
    <row r="245" spans="1:21" ht="12.95" customHeight="1" x14ac:dyDescent="0.2">
      <c r="A245" s="128" t="s">
        <v>1689</v>
      </c>
      <c r="B245" s="68" t="s">
        <v>1007</v>
      </c>
      <c r="C245" s="128">
        <v>41961.618999999999</v>
      </c>
      <c r="D245" s="128" t="s">
        <v>1126</v>
      </c>
      <c r="E245">
        <f t="shared" si="32"/>
        <v>-4834.0392026179761</v>
      </c>
      <c r="F245">
        <f t="shared" si="33"/>
        <v>-4834</v>
      </c>
      <c r="G245">
        <f t="shared" si="38"/>
        <v>-2.4643260003358591E-2</v>
      </c>
      <c r="I245">
        <f t="shared" si="31"/>
        <v>-2.4643260003358591E-2</v>
      </c>
      <c r="P245" s="3">
        <f t="shared" si="34"/>
        <v>6.807581317350743E-4</v>
      </c>
      <c r="Q245" s="13">
        <f t="shared" si="35"/>
        <v>26943.118999999999</v>
      </c>
      <c r="R245" s="13"/>
    </row>
    <row r="246" spans="1:21" ht="12.95" customHeight="1" x14ac:dyDescent="0.2">
      <c r="A246" s="97" t="s">
        <v>1018</v>
      </c>
      <c r="B246" s="98"/>
      <c r="C246" s="97">
        <v>41987.400999999998</v>
      </c>
      <c r="D246" s="97" t="s">
        <v>802</v>
      </c>
      <c r="E246">
        <f t="shared" si="32"/>
        <v>-4793.0250715142438</v>
      </c>
      <c r="F246">
        <f t="shared" si="33"/>
        <v>-4793</v>
      </c>
      <c r="J246" s="29">
        <v>2.5969199923565611E-3</v>
      </c>
      <c r="P246" s="3">
        <f t="shared" si="34"/>
        <v>6.5991704111552059E-4</v>
      </c>
      <c r="Q246" s="13">
        <f t="shared" si="35"/>
        <v>26968.900999999998</v>
      </c>
      <c r="R246" s="13" t="s">
        <v>802</v>
      </c>
    </row>
    <row r="247" spans="1:21" ht="12.95" customHeight="1" x14ac:dyDescent="0.2">
      <c r="A247" s="108" t="s">
        <v>816</v>
      </c>
      <c r="B247" s="33"/>
      <c r="C247" s="34">
        <v>41989.284</v>
      </c>
      <c r="D247" s="34"/>
      <c r="E247">
        <f t="shared" si="32"/>
        <v>-4790.0295859480193</v>
      </c>
      <c r="F247">
        <f t="shared" si="33"/>
        <v>-4790</v>
      </c>
      <c r="G247">
        <f t="shared" ref="G247:G290" si="39">C247-(C$7+F247*C$8)</f>
        <v>-1.8598100003146101E-2</v>
      </c>
      <c r="I247">
        <f t="shared" ref="I247:I278" si="40">G247</f>
        <v>-1.8598100003146101E-2</v>
      </c>
      <c r="P247" s="3">
        <f t="shared" si="34"/>
        <v>6.5837791920808587E-4</v>
      </c>
      <c r="Q247" s="13">
        <f t="shared" si="35"/>
        <v>26970.784</v>
      </c>
      <c r="R247" s="13"/>
      <c r="S247">
        <v>0.1</v>
      </c>
      <c r="T247">
        <f>+(P247-G247)^2</f>
        <v>3.7081194197411424E-4</v>
      </c>
      <c r="U247">
        <f>+S247*T247</f>
        <v>3.7081194197411427E-5</v>
      </c>
    </row>
    <row r="248" spans="1:21" ht="12.95" customHeight="1" x14ac:dyDescent="0.2">
      <c r="A248" s="108" t="s">
        <v>816</v>
      </c>
      <c r="B248" s="33"/>
      <c r="C248" s="34">
        <v>42004.366000000002</v>
      </c>
      <c r="D248" s="34"/>
      <c r="E248">
        <f t="shared" si="32"/>
        <v>-4766.0370669306203</v>
      </c>
      <c r="F248">
        <f t="shared" si="33"/>
        <v>-4766</v>
      </c>
      <c r="G248">
        <f t="shared" si="39"/>
        <v>-2.3300740002014209E-2</v>
      </c>
      <c r="I248">
        <f t="shared" si="40"/>
        <v>-2.3300740002014209E-2</v>
      </c>
      <c r="P248" s="3">
        <f t="shared" si="34"/>
        <v>6.4599541130404975E-4</v>
      </c>
      <c r="Q248" s="13">
        <f t="shared" si="35"/>
        <v>26985.866000000002</v>
      </c>
      <c r="R248" s="13"/>
      <c r="S248">
        <v>0.1</v>
      </c>
      <c r="T248">
        <f>+(P248-G248)^2</f>
        <v>5.7344613695547075E-4</v>
      </c>
      <c r="U248">
        <f>+S248*T248</f>
        <v>5.7344613695547077E-5</v>
      </c>
    </row>
    <row r="249" spans="1:21" ht="12.95" customHeight="1" x14ac:dyDescent="0.2">
      <c r="A249" s="108" t="s">
        <v>818</v>
      </c>
      <c r="B249" s="33"/>
      <c r="C249" s="34">
        <v>42127.576999999997</v>
      </c>
      <c r="D249" s="34"/>
      <c r="E249">
        <f t="shared" si="32"/>
        <v>-4570.0324083540199</v>
      </c>
      <c r="F249">
        <f t="shared" si="33"/>
        <v>-4570</v>
      </c>
      <c r="G249">
        <f t="shared" si="39"/>
        <v>-2.0372300008602906E-2</v>
      </c>
      <c r="I249">
        <f t="shared" si="40"/>
        <v>-2.0372300008602906E-2</v>
      </c>
      <c r="P249" s="3">
        <f t="shared" si="34"/>
        <v>5.4024467139457107E-4</v>
      </c>
      <c r="Q249" s="13">
        <f t="shared" si="35"/>
        <v>27109.076999999997</v>
      </c>
      <c r="R249" s="13"/>
      <c r="S249">
        <v>0.1</v>
      </c>
      <c r="T249">
        <f>+(P249-G249)^2</f>
        <v>4.3733452499289074E-4</v>
      </c>
      <c r="U249">
        <f>+S249*T249</f>
        <v>4.3733452499289079E-5</v>
      </c>
    </row>
    <row r="250" spans="1:21" ht="12.95" customHeight="1" x14ac:dyDescent="0.2">
      <c r="A250" s="108" t="s">
        <v>934</v>
      </c>
      <c r="B250" s="33"/>
      <c r="C250" s="34">
        <v>42229.413200000003</v>
      </c>
      <c r="D250" s="34"/>
      <c r="E250">
        <f t="shared" si="32"/>
        <v>-4408.0308856674083</v>
      </c>
      <c r="F250">
        <f t="shared" si="33"/>
        <v>-4408</v>
      </c>
      <c r="G250">
        <f t="shared" si="39"/>
        <v>-1.9415119997574948E-2</v>
      </c>
      <c r="I250">
        <f t="shared" si="40"/>
        <v>-1.9415119997574948E-2</v>
      </c>
      <c r="P250" s="3">
        <f t="shared" si="34"/>
        <v>4.4661527590422571E-4</v>
      </c>
      <c r="Q250" s="13">
        <f t="shared" si="35"/>
        <v>27210.913200000003</v>
      </c>
      <c r="R250" s="13"/>
      <c r="S250">
        <v>0.2</v>
      </c>
      <c r="T250">
        <f>+(P250-G250)^2</f>
        <v>3.9448852807376687E-4</v>
      </c>
      <c r="U250">
        <f>+S250*T250</f>
        <v>7.8897705614753381E-5</v>
      </c>
    </row>
    <row r="251" spans="1:21" ht="12.95" customHeight="1" x14ac:dyDescent="0.2">
      <c r="A251" s="108" t="s">
        <v>819</v>
      </c>
      <c r="B251" s="33"/>
      <c r="C251" s="34">
        <v>42234.44</v>
      </c>
      <c r="D251" s="34"/>
      <c r="E251">
        <f t="shared" si="32"/>
        <v>-4400.0342277575392</v>
      </c>
      <c r="F251">
        <f t="shared" si="33"/>
        <v>-4400</v>
      </c>
      <c r="G251">
        <f t="shared" si="39"/>
        <v>-2.1516000000701752E-2</v>
      </c>
      <c r="I251">
        <f t="shared" si="40"/>
        <v>-2.1516000000701752E-2</v>
      </c>
      <c r="P251" s="3">
        <f t="shared" si="34"/>
        <v>4.4184566934205765E-4</v>
      </c>
      <c r="Q251" s="13">
        <f t="shared" si="35"/>
        <v>27215.940000000002</v>
      </c>
      <c r="R251" s="13"/>
      <c r="S251">
        <v>0.1</v>
      </c>
      <c r="T251">
        <f>+(P251-G251)^2</f>
        <v>4.8214698646946165E-4</v>
      </c>
      <c r="U251">
        <f>+S251*T251</f>
        <v>4.8214698646946166E-5</v>
      </c>
    </row>
    <row r="252" spans="1:21" ht="12.95" customHeight="1" x14ac:dyDescent="0.2">
      <c r="A252" s="128" t="s">
        <v>1720</v>
      </c>
      <c r="B252" s="68" t="s">
        <v>1007</v>
      </c>
      <c r="C252" s="128">
        <v>42242.616000000002</v>
      </c>
      <c r="D252" s="128" t="s">
        <v>1126</v>
      </c>
      <c r="E252">
        <f t="shared" si="32"/>
        <v>-4387.0278071577368</v>
      </c>
      <c r="F252">
        <f t="shared" si="33"/>
        <v>-4387</v>
      </c>
      <c r="G252">
        <f t="shared" si="39"/>
        <v>-1.7479930000263266E-2</v>
      </c>
      <c r="I252">
        <f t="shared" si="40"/>
        <v>-1.7479930000263266E-2</v>
      </c>
      <c r="P252" s="3">
        <f t="shared" si="34"/>
        <v>4.3406576483291225E-4</v>
      </c>
      <c r="Q252" s="13">
        <f t="shared" si="35"/>
        <v>27224.116000000002</v>
      </c>
      <c r="R252" s="13"/>
    </row>
    <row r="253" spans="1:21" ht="12.95" customHeight="1" x14ac:dyDescent="0.2">
      <c r="A253" s="128" t="s">
        <v>1720</v>
      </c>
      <c r="B253" s="68" t="s">
        <v>1007</v>
      </c>
      <c r="C253" s="128">
        <v>42264.612999999998</v>
      </c>
      <c r="D253" s="128" t="s">
        <v>1126</v>
      </c>
      <c r="E253">
        <f t="shared" si="32"/>
        <v>-4352.0348724789437</v>
      </c>
      <c r="F253">
        <f t="shared" si="33"/>
        <v>-4352</v>
      </c>
      <c r="G253">
        <f t="shared" si="39"/>
        <v>-2.1921280007518362E-2</v>
      </c>
      <c r="I253">
        <f t="shared" si="40"/>
        <v>-2.1921280007518362E-2</v>
      </c>
      <c r="P253" s="3">
        <f t="shared" si="34"/>
        <v>4.1293959825830506E-4</v>
      </c>
      <c r="Q253" s="13">
        <f t="shared" si="35"/>
        <v>27246.112999999998</v>
      </c>
      <c r="R253" s="13"/>
    </row>
    <row r="254" spans="1:21" ht="12.95" customHeight="1" x14ac:dyDescent="0.2">
      <c r="A254" s="128" t="s">
        <v>1720</v>
      </c>
      <c r="B254" s="68" t="s">
        <v>1007</v>
      </c>
      <c r="C254" s="128">
        <v>42269.648999999998</v>
      </c>
      <c r="D254" s="128" t="s">
        <v>1126</v>
      </c>
      <c r="E254">
        <f t="shared" si="32"/>
        <v>-4344.0235791642899</v>
      </c>
      <c r="F254">
        <f t="shared" si="33"/>
        <v>-4344</v>
      </c>
      <c r="G254">
        <f t="shared" si="39"/>
        <v>-1.4822160002950113E-2</v>
      </c>
      <c r="I254">
        <f t="shared" si="40"/>
        <v>-1.4822160002950113E-2</v>
      </c>
      <c r="P254" s="3">
        <f t="shared" si="34"/>
        <v>4.0807384779255546E-4</v>
      </c>
      <c r="Q254" s="13">
        <f t="shared" si="35"/>
        <v>27251.148999999998</v>
      </c>
      <c r="R254" s="13"/>
    </row>
    <row r="255" spans="1:21" ht="12.95" customHeight="1" x14ac:dyDescent="0.2">
      <c r="A255" s="108" t="s">
        <v>820</v>
      </c>
      <c r="B255" s="33"/>
      <c r="C255" s="34">
        <v>42273.417000000001</v>
      </c>
      <c r="D255" s="34"/>
      <c r="E255">
        <f t="shared" si="32"/>
        <v>-4338.0294264221047</v>
      </c>
      <c r="F255">
        <f t="shared" si="33"/>
        <v>-4338</v>
      </c>
      <c r="G255">
        <f t="shared" si="39"/>
        <v>-1.8497820004995447E-2</v>
      </c>
      <c r="I255">
        <f t="shared" si="40"/>
        <v>-1.8497820004995447E-2</v>
      </c>
      <c r="P255" s="3">
        <f t="shared" si="34"/>
        <v>4.0441552145228194E-4</v>
      </c>
      <c r="Q255" s="13">
        <f t="shared" si="35"/>
        <v>27254.917000000001</v>
      </c>
      <c r="R255" s="13"/>
      <c r="S255">
        <v>0.1</v>
      </c>
      <c r="T255">
        <f>+(P255-G255)^2</f>
        <v>3.5729450789730264E-4</v>
      </c>
      <c r="U255">
        <f>+S255*T255</f>
        <v>3.5729450789730268E-5</v>
      </c>
    </row>
    <row r="256" spans="1:21" ht="12.95" customHeight="1" x14ac:dyDescent="0.2">
      <c r="A256" s="128" t="s">
        <v>1720</v>
      </c>
      <c r="B256" s="68" t="s">
        <v>1007</v>
      </c>
      <c r="C256" s="128">
        <v>42286.618999999999</v>
      </c>
      <c r="D256" s="128" t="s">
        <v>1126</v>
      </c>
      <c r="E256">
        <f t="shared" si="32"/>
        <v>-4317.0276205563305</v>
      </c>
      <c r="F256">
        <f t="shared" si="33"/>
        <v>-4317</v>
      </c>
      <c r="G256">
        <f t="shared" si="39"/>
        <v>-1.7362630002025981E-2</v>
      </c>
      <c r="I256">
        <f t="shared" si="40"/>
        <v>-1.7362630002025981E-2</v>
      </c>
      <c r="P256" s="3">
        <f t="shared" si="34"/>
        <v>3.9155053819734265E-4</v>
      </c>
      <c r="Q256" s="13">
        <f t="shared" si="35"/>
        <v>27268.118999999999</v>
      </c>
      <c r="R256" s="13"/>
    </row>
    <row r="257" spans="1:21" ht="12.95" customHeight="1" x14ac:dyDescent="0.2">
      <c r="A257" s="128" t="s">
        <v>1720</v>
      </c>
      <c r="B257" s="68" t="s">
        <v>1007</v>
      </c>
      <c r="C257" s="128">
        <v>42291.646999999997</v>
      </c>
      <c r="D257" s="128" t="s">
        <v>1126</v>
      </c>
      <c r="E257">
        <f t="shared" si="32"/>
        <v>-4309.0290536806224</v>
      </c>
      <c r="F257">
        <f t="shared" si="33"/>
        <v>-4309</v>
      </c>
      <c r="G257">
        <f t="shared" si="39"/>
        <v>-1.8263510006363504E-2</v>
      </c>
      <c r="I257">
        <f t="shared" si="40"/>
        <v>-1.8263510006363504E-2</v>
      </c>
      <c r="P257" s="3">
        <f t="shared" si="34"/>
        <v>3.8662469779185502E-4</v>
      </c>
      <c r="Q257" s="13">
        <f t="shared" si="35"/>
        <v>27273.146999999997</v>
      </c>
      <c r="R257" s="13"/>
    </row>
    <row r="258" spans="1:21" ht="12.95" customHeight="1" x14ac:dyDescent="0.2">
      <c r="A258" s="108" t="s">
        <v>820</v>
      </c>
      <c r="B258" s="33"/>
      <c r="C258" s="34">
        <v>42302.33</v>
      </c>
      <c r="D258" s="34"/>
      <c r="E258">
        <f t="shared" si="32"/>
        <v>-4292.0344852770322</v>
      </c>
      <c r="F258">
        <f t="shared" si="33"/>
        <v>-4292</v>
      </c>
      <c r="G258">
        <f t="shared" si="39"/>
        <v>-2.167788000224391E-2</v>
      </c>
      <c r="I258">
        <f t="shared" si="40"/>
        <v>-2.167788000224391E-2</v>
      </c>
      <c r="P258" s="3">
        <f t="shared" si="34"/>
        <v>3.7611168295807046E-4</v>
      </c>
      <c r="Q258" s="13">
        <f t="shared" si="35"/>
        <v>27283.83</v>
      </c>
      <c r="R258" s="13"/>
      <c r="S258">
        <v>0.1</v>
      </c>
      <c r="T258">
        <f>+(P258-G258)^2</f>
        <v>4.8637854925095807E-4</v>
      </c>
      <c r="U258">
        <f>+S258*T258</f>
        <v>4.8637854925095807E-5</v>
      </c>
    </row>
    <row r="259" spans="1:21" ht="12.95" customHeight="1" x14ac:dyDescent="0.2">
      <c r="A259" s="128" t="s">
        <v>1720</v>
      </c>
      <c r="B259" s="68" t="s">
        <v>1007</v>
      </c>
      <c r="C259" s="128">
        <v>42313.642999999996</v>
      </c>
      <c r="D259" s="128" t="s">
        <v>1126</v>
      </c>
      <c r="E259">
        <f t="shared" si="32"/>
        <v>-4274.037709806692</v>
      </c>
      <c r="F259">
        <f t="shared" si="33"/>
        <v>-4274</v>
      </c>
      <c r="G259">
        <f t="shared" si="39"/>
        <v>-2.3704860010184348E-2</v>
      </c>
      <c r="I259">
        <f t="shared" si="40"/>
        <v>-2.3704860010184348E-2</v>
      </c>
      <c r="P259" s="3">
        <f t="shared" si="34"/>
        <v>3.6491265430479893E-4</v>
      </c>
      <c r="Q259" s="13">
        <f t="shared" si="35"/>
        <v>27295.142999999996</v>
      </c>
      <c r="R259" s="13"/>
    </row>
    <row r="260" spans="1:21" ht="12.95" customHeight="1" x14ac:dyDescent="0.2">
      <c r="A260" s="128" t="s">
        <v>1720</v>
      </c>
      <c r="B260" s="68" t="s">
        <v>1007</v>
      </c>
      <c r="C260" s="128">
        <v>42325.588000000003</v>
      </c>
      <c r="D260" s="128" t="s">
        <v>1126</v>
      </c>
      <c r="E260">
        <f t="shared" si="32"/>
        <v>-4255.0355456598309</v>
      </c>
      <c r="F260">
        <f t="shared" si="33"/>
        <v>-4255</v>
      </c>
      <c r="G260">
        <f t="shared" si="39"/>
        <v>-2.2344450000673532E-2</v>
      </c>
      <c r="I260">
        <f t="shared" si="40"/>
        <v>-2.2344450000673532E-2</v>
      </c>
      <c r="P260" s="3">
        <f t="shared" si="34"/>
        <v>3.5301602305794818E-4</v>
      </c>
      <c r="Q260" s="13">
        <f t="shared" si="35"/>
        <v>27307.088000000003</v>
      </c>
      <c r="R260" s="13"/>
    </row>
    <row r="261" spans="1:21" ht="12.95" customHeight="1" x14ac:dyDescent="0.2">
      <c r="A261" s="108" t="s">
        <v>821</v>
      </c>
      <c r="B261" s="33"/>
      <c r="C261" s="34">
        <v>42363.309000000001</v>
      </c>
      <c r="D261" s="34"/>
      <c r="E261">
        <f t="shared" si="32"/>
        <v>-4195.0287952384579</v>
      </c>
      <c r="F261">
        <f t="shared" si="33"/>
        <v>-4195</v>
      </c>
      <c r="G261">
        <f t="shared" si="39"/>
        <v>-1.8101050001860131E-2</v>
      </c>
      <c r="I261">
        <f t="shared" si="40"/>
        <v>-1.8101050001860131E-2</v>
      </c>
      <c r="P261" s="3">
        <f t="shared" si="34"/>
        <v>3.1493909543886729E-4</v>
      </c>
      <c r="Q261" s="13">
        <f t="shared" si="35"/>
        <v>27344.809000000001</v>
      </c>
      <c r="R261" s="13"/>
      <c r="S261">
        <v>0.1</v>
      </c>
      <c r="T261">
        <f>+(P261-G261)^2</f>
        <v>3.391486544318356E-4</v>
      </c>
      <c r="U261">
        <f>+S261*T261</f>
        <v>3.3914865443183563E-5</v>
      </c>
    </row>
    <row r="262" spans="1:21" ht="12.95" customHeight="1" x14ac:dyDescent="0.2">
      <c r="A262" s="108" t="s">
        <v>821</v>
      </c>
      <c r="B262" s="33"/>
      <c r="C262" s="34">
        <v>42375.252999999997</v>
      </c>
      <c r="D262" s="34"/>
      <c r="E262">
        <f t="shared" si="32"/>
        <v>-4176.0282218964821</v>
      </c>
      <c r="F262">
        <f t="shared" si="33"/>
        <v>-4176</v>
      </c>
      <c r="G262">
        <f t="shared" si="39"/>
        <v>-1.7740640003466979E-2</v>
      </c>
      <c r="I262">
        <f t="shared" si="40"/>
        <v>-1.7740640003466979E-2</v>
      </c>
      <c r="P262" s="3">
        <f t="shared" si="34"/>
        <v>3.0272033919363415E-4</v>
      </c>
      <c r="Q262" s="13">
        <f t="shared" si="35"/>
        <v>27356.752999999997</v>
      </c>
      <c r="R262" s="13"/>
      <c r="S262">
        <v>0.1</v>
      </c>
      <c r="T262">
        <f>+(P262-G262)^2</f>
        <v>3.2556285245509772E-4</v>
      </c>
      <c r="U262">
        <f>+S262*T262</f>
        <v>3.2556285245509773E-5</v>
      </c>
    </row>
    <row r="263" spans="1:21" ht="12.95" customHeight="1" x14ac:dyDescent="0.2">
      <c r="A263" s="128" t="s">
        <v>1720</v>
      </c>
      <c r="B263" s="68" t="s">
        <v>1007</v>
      </c>
      <c r="C263" s="128">
        <v>42386.561000000002</v>
      </c>
      <c r="D263" s="128" t="s">
        <v>1126</v>
      </c>
      <c r="E263">
        <f t="shared" si="32"/>
        <v>-4158.0394004504651</v>
      </c>
      <c r="F263">
        <f t="shared" si="33"/>
        <v>-4158</v>
      </c>
      <c r="G263">
        <f t="shared" si="39"/>
        <v>-2.4767620001512114E-2</v>
      </c>
      <c r="I263">
        <f t="shared" si="40"/>
        <v>-2.4767620001512114E-2</v>
      </c>
      <c r="P263" s="3">
        <f t="shared" si="34"/>
        <v>2.9107321127545696E-4</v>
      </c>
      <c r="Q263" s="13">
        <f t="shared" si="35"/>
        <v>27368.061000000002</v>
      </c>
      <c r="R263" s="13"/>
    </row>
    <row r="264" spans="1:21" ht="12.95" customHeight="1" x14ac:dyDescent="0.2">
      <c r="A264" s="128" t="s">
        <v>1720</v>
      </c>
      <c r="B264" s="68" t="s">
        <v>1007</v>
      </c>
      <c r="C264" s="128">
        <v>42391.595000000001</v>
      </c>
      <c r="D264" s="128" t="s">
        <v>1126</v>
      </c>
      <c r="E264">
        <f t="shared" si="32"/>
        <v>-4150.0312887455475</v>
      </c>
      <c r="F264">
        <f t="shared" si="33"/>
        <v>-4150</v>
      </c>
      <c r="G264">
        <f t="shared" si="39"/>
        <v>-1.9668500004627276E-2</v>
      </c>
      <c r="I264">
        <f t="shared" si="40"/>
        <v>-1.9668500004627276E-2</v>
      </c>
      <c r="P264" s="3">
        <f t="shared" si="34"/>
        <v>2.858743908580152E-4</v>
      </c>
      <c r="Q264" s="13">
        <f t="shared" si="35"/>
        <v>27373.095000000001</v>
      </c>
      <c r="R264" s="13"/>
    </row>
    <row r="265" spans="1:21" ht="12.95" customHeight="1" x14ac:dyDescent="0.2">
      <c r="A265" s="108" t="s">
        <v>822</v>
      </c>
      <c r="B265" s="33"/>
      <c r="C265" s="34">
        <v>42402.275999999998</v>
      </c>
      <c r="D265" s="34"/>
      <c r="E265">
        <f t="shared" si="32"/>
        <v>-4133.0399019517054</v>
      </c>
      <c r="F265">
        <f t="shared" si="33"/>
        <v>-4133</v>
      </c>
      <c r="G265">
        <f t="shared" si="39"/>
        <v>-2.5082870008191094E-2</v>
      </c>
      <c r="I265">
        <f t="shared" si="40"/>
        <v>-2.5082870008191094E-2</v>
      </c>
      <c r="P265" s="3">
        <f t="shared" si="34"/>
        <v>2.7478129349882852E-4</v>
      </c>
      <c r="Q265" s="13">
        <f t="shared" si="35"/>
        <v>27383.775999999998</v>
      </c>
      <c r="R265" s="13"/>
      <c r="S265">
        <v>0.1</v>
      </c>
      <c r="T265">
        <f t="shared" ref="T265:T270" si="41">+(P265-G265)^2</f>
        <v>6.4301047953809658E-4</v>
      </c>
      <c r="U265">
        <f t="shared" ref="U265:U270" si="42">+S265*T265</f>
        <v>6.4301047953809658E-5</v>
      </c>
    </row>
    <row r="266" spans="1:21" ht="12.95" customHeight="1" x14ac:dyDescent="0.2">
      <c r="A266" s="108" t="s">
        <v>822</v>
      </c>
      <c r="B266" s="33"/>
      <c r="C266" s="34">
        <v>42402.29</v>
      </c>
      <c r="D266" s="34"/>
      <c r="E266">
        <f t="shared" si="32"/>
        <v>-4133.0176306835501</v>
      </c>
      <c r="F266">
        <f t="shared" si="33"/>
        <v>-4133</v>
      </c>
      <c r="G266">
        <f t="shared" si="39"/>
        <v>-1.1082870005338918E-2</v>
      </c>
      <c r="I266">
        <f t="shared" si="40"/>
        <v>-1.1082870005338918E-2</v>
      </c>
      <c r="P266" s="3">
        <f t="shared" si="34"/>
        <v>2.7478129349882852E-4</v>
      </c>
      <c r="Q266" s="13">
        <f t="shared" si="35"/>
        <v>27383.79</v>
      </c>
      <c r="R266" s="13"/>
      <c r="S266">
        <v>0.1</v>
      </c>
      <c r="T266">
        <f t="shared" si="41"/>
        <v>1.2899624302599075E-4</v>
      </c>
      <c r="U266">
        <f t="shared" si="42"/>
        <v>1.2899624302599076E-5</v>
      </c>
    </row>
    <row r="267" spans="1:21" ht="12.95" customHeight="1" x14ac:dyDescent="0.2">
      <c r="A267" s="108" t="s">
        <v>824</v>
      </c>
      <c r="B267" s="33"/>
      <c r="C267" s="34">
        <v>42419.252999999997</v>
      </c>
      <c r="D267" s="34"/>
      <c r="E267">
        <f t="shared" si="32"/>
        <v>-4106.0328077096747</v>
      </c>
      <c r="F267">
        <f t="shared" si="33"/>
        <v>-4106</v>
      </c>
      <c r="G267">
        <f t="shared" si="39"/>
        <v>-2.0623340009478852E-2</v>
      </c>
      <c r="I267">
        <f t="shared" si="40"/>
        <v>-2.0623340009478852E-2</v>
      </c>
      <c r="P267" s="3">
        <f t="shared" si="34"/>
        <v>2.5703536823686837E-4</v>
      </c>
      <c r="Q267" s="13">
        <f t="shared" si="35"/>
        <v>27400.752999999997</v>
      </c>
      <c r="R267" s="13"/>
      <c r="S267">
        <v>0.1</v>
      </c>
      <c r="T267">
        <f t="shared" si="41"/>
        <v>4.3599007591431686E-4</v>
      </c>
      <c r="U267">
        <f t="shared" si="42"/>
        <v>4.3599007591431688E-5</v>
      </c>
    </row>
    <row r="268" spans="1:21" ht="12.95" customHeight="1" x14ac:dyDescent="0.2">
      <c r="A268" s="108" t="s">
        <v>824</v>
      </c>
      <c r="B268" s="33"/>
      <c r="C268" s="34">
        <v>42419.258999999998</v>
      </c>
      <c r="D268" s="34"/>
      <c r="E268">
        <f t="shared" si="32"/>
        <v>-4106.0232628804652</v>
      </c>
      <c r="F268">
        <f t="shared" si="33"/>
        <v>-4106</v>
      </c>
      <c r="G268">
        <f t="shared" si="39"/>
        <v>-1.4623340008256491E-2</v>
      </c>
      <c r="I268">
        <f t="shared" si="40"/>
        <v>-1.4623340008256491E-2</v>
      </c>
      <c r="P268" s="3">
        <f t="shared" si="34"/>
        <v>2.5703536823686837E-4</v>
      </c>
      <c r="Q268" s="13">
        <f t="shared" si="35"/>
        <v>27400.758999999998</v>
      </c>
      <c r="R268" s="13"/>
      <c r="S268">
        <v>0.1</v>
      </c>
      <c r="T268">
        <f t="shared" si="41"/>
        <v>2.2142557134534991E-4</v>
      </c>
      <c r="U268">
        <f t="shared" si="42"/>
        <v>2.2142557134534991E-5</v>
      </c>
    </row>
    <row r="269" spans="1:21" ht="12.95" customHeight="1" x14ac:dyDescent="0.2">
      <c r="A269" s="108" t="s">
        <v>825</v>
      </c>
      <c r="B269" s="33"/>
      <c r="C269" s="34">
        <v>42455.711000000003</v>
      </c>
      <c r="D269" s="34"/>
      <c r="E269">
        <f t="shared" si="32"/>
        <v>-4048.0352438364234</v>
      </c>
      <c r="F269">
        <f t="shared" si="33"/>
        <v>-4048</v>
      </c>
      <c r="G269">
        <f t="shared" si="39"/>
        <v>-2.2154719998070505E-2</v>
      </c>
      <c r="I269">
        <f t="shared" si="40"/>
        <v>-2.2154719998070505E-2</v>
      </c>
      <c r="P269" s="3">
        <f t="shared" si="34"/>
        <v>2.1838548567158908E-4</v>
      </c>
      <c r="Q269" s="13">
        <f t="shared" si="35"/>
        <v>27437.211000000003</v>
      </c>
      <c r="R269" s="13"/>
      <c r="S269">
        <v>0.1</v>
      </c>
      <c r="T269">
        <f t="shared" si="41"/>
        <v>5.0055584898665048E-4</v>
      </c>
      <c r="U269">
        <f t="shared" si="42"/>
        <v>5.0055584898665052E-5</v>
      </c>
    </row>
    <row r="270" spans="1:21" ht="12.95" customHeight="1" x14ac:dyDescent="0.2">
      <c r="A270" s="108" t="s">
        <v>825</v>
      </c>
      <c r="B270" s="33"/>
      <c r="C270" s="34">
        <v>42491.546000000002</v>
      </c>
      <c r="D270" s="34"/>
      <c r="E270">
        <f t="shared" si="32"/>
        <v>-3991.0287513958738</v>
      </c>
      <c r="F270">
        <f t="shared" si="33"/>
        <v>-3991</v>
      </c>
      <c r="G270">
        <f t="shared" si="39"/>
        <v>-1.807348999864189E-2</v>
      </c>
      <c r="I270">
        <f t="shared" si="40"/>
        <v>-1.807348999864189E-2</v>
      </c>
      <c r="P270" s="3">
        <f t="shared" si="34"/>
        <v>1.7969860618658753E-4</v>
      </c>
      <c r="Q270" s="13">
        <f t="shared" si="35"/>
        <v>27473.046000000002</v>
      </c>
      <c r="R270" s="13"/>
      <c r="S270">
        <v>0.1</v>
      </c>
      <c r="T270">
        <f t="shared" si="41"/>
        <v>3.3317889424344009E-4</v>
      </c>
      <c r="U270">
        <f t="shared" si="42"/>
        <v>3.3317889424344009E-5</v>
      </c>
    </row>
    <row r="271" spans="1:21" ht="12.95" customHeight="1" x14ac:dyDescent="0.2">
      <c r="A271" s="128" t="s">
        <v>1766</v>
      </c>
      <c r="B271" s="68" t="s">
        <v>1007</v>
      </c>
      <c r="C271" s="128">
        <v>42560.69</v>
      </c>
      <c r="D271" s="128" t="s">
        <v>1126</v>
      </c>
      <c r="E271">
        <f t="shared" si="32"/>
        <v>-3881.0341396110416</v>
      </c>
      <c r="F271">
        <f t="shared" si="33"/>
        <v>-3881</v>
      </c>
      <c r="G271">
        <f t="shared" si="39"/>
        <v>-2.1460590003698599E-2</v>
      </c>
      <c r="I271">
        <f t="shared" si="40"/>
        <v>-2.1460590003698599E-2</v>
      </c>
      <c r="P271" s="3">
        <f t="shared" si="34"/>
        <v>1.0306855132203099E-4</v>
      </c>
      <c r="Q271" s="13">
        <f t="shared" si="35"/>
        <v>27542.190000000002</v>
      </c>
      <c r="R271" s="13"/>
    </row>
    <row r="272" spans="1:21" ht="12.95" customHeight="1" x14ac:dyDescent="0.2">
      <c r="A272" s="128" t="s">
        <v>1766</v>
      </c>
      <c r="B272" s="68" t="s">
        <v>1007</v>
      </c>
      <c r="C272" s="128">
        <v>42565.722000000002</v>
      </c>
      <c r="D272" s="128" t="s">
        <v>1126</v>
      </c>
      <c r="E272">
        <f t="shared" si="32"/>
        <v>-3873.0292095158607</v>
      </c>
      <c r="F272">
        <f t="shared" si="33"/>
        <v>-3873</v>
      </c>
      <c r="G272">
        <f t="shared" si="39"/>
        <v>-1.8361469999945257E-2</v>
      </c>
      <c r="I272">
        <f t="shared" si="40"/>
        <v>-1.8361469999945257E-2</v>
      </c>
      <c r="P272" s="3">
        <f t="shared" si="34"/>
        <v>9.7394161952945842E-5</v>
      </c>
      <c r="Q272" s="13">
        <f t="shared" si="35"/>
        <v>27547.222000000002</v>
      </c>
      <c r="R272" s="13"/>
    </row>
    <row r="273" spans="1:21" ht="12.95" customHeight="1" x14ac:dyDescent="0.2">
      <c r="A273" s="108" t="s">
        <v>826</v>
      </c>
      <c r="B273" s="33"/>
      <c r="C273" s="34">
        <v>42569.495000000003</v>
      </c>
      <c r="D273" s="34"/>
      <c r="E273">
        <f t="shared" si="32"/>
        <v>-3867.0271027493404</v>
      </c>
      <c r="F273">
        <f t="shared" si="33"/>
        <v>-3867</v>
      </c>
      <c r="G273">
        <f t="shared" si="39"/>
        <v>-1.7037129997333977E-2</v>
      </c>
      <c r="I273">
        <f t="shared" si="40"/>
        <v>-1.7037129997333977E-2</v>
      </c>
      <c r="P273" s="3">
        <f t="shared" si="34"/>
        <v>9.3129356435171697E-5</v>
      </c>
      <c r="Q273" s="13">
        <f t="shared" si="35"/>
        <v>27550.995000000003</v>
      </c>
      <c r="R273" s="13"/>
      <c r="S273">
        <v>0.1</v>
      </c>
      <c r="T273">
        <f>+(P273-G273)^2</f>
        <v>2.9344578552739539E-4</v>
      </c>
      <c r="U273">
        <f>+S273*T273</f>
        <v>2.9344578552739539E-5</v>
      </c>
    </row>
    <row r="274" spans="1:21" ht="12.95" customHeight="1" x14ac:dyDescent="0.2">
      <c r="A274" s="128" t="s">
        <v>1766</v>
      </c>
      <c r="B274" s="68" t="s">
        <v>1007</v>
      </c>
      <c r="C274" s="128">
        <v>42570.749000000003</v>
      </c>
      <c r="D274" s="128" t="s">
        <v>1126</v>
      </c>
      <c r="E274">
        <f t="shared" si="32"/>
        <v>-3865.0322334450148</v>
      </c>
      <c r="F274">
        <f t="shared" si="33"/>
        <v>-3865</v>
      </c>
      <c r="G274">
        <f t="shared" si="39"/>
        <v>-2.0262350000848528E-2</v>
      </c>
      <c r="I274">
        <f t="shared" si="40"/>
        <v>-2.0262350000848528E-2</v>
      </c>
      <c r="P274" s="3">
        <f t="shared" si="34"/>
        <v>9.1706037740492147E-5</v>
      </c>
      <c r="Q274" s="13">
        <f t="shared" si="35"/>
        <v>27552.249000000003</v>
      </c>
      <c r="R274" s="13"/>
    </row>
    <row r="275" spans="1:21" ht="12.95" customHeight="1" x14ac:dyDescent="0.2">
      <c r="A275" s="128" t="s">
        <v>1766</v>
      </c>
      <c r="B275" s="68" t="s">
        <v>1007</v>
      </c>
      <c r="C275" s="128">
        <v>42572.635999999999</v>
      </c>
      <c r="D275" s="128" t="s">
        <v>1126</v>
      </c>
      <c r="E275">
        <f t="shared" si="32"/>
        <v>-3862.0303846593292</v>
      </c>
      <c r="F275">
        <f t="shared" si="33"/>
        <v>-3862</v>
      </c>
      <c r="G275">
        <f t="shared" si="39"/>
        <v>-1.9100180004897993E-2</v>
      </c>
      <c r="I275">
        <f t="shared" si="40"/>
        <v>-1.9100180004897993E-2</v>
      </c>
      <c r="P275" s="3">
        <f t="shared" si="34"/>
        <v>8.956945014651648E-5</v>
      </c>
      <c r="Q275" s="13">
        <f t="shared" si="35"/>
        <v>27554.135999999999</v>
      </c>
      <c r="R275" s="13"/>
    </row>
    <row r="276" spans="1:21" ht="12.95" customHeight="1" x14ac:dyDescent="0.2">
      <c r="A276" s="108" t="s">
        <v>826</v>
      </c>
      <c r="B276" s="33"/>
      <c r="C276" s="34">
        <v>42584.588000000003</v>
      </c>
      <c r="D276" s="34"/>
      <c r="E276">
        <f t="shared" si="32"/>
        <v>-3843.0170848783964</v>
      </c>
      <c r="F276">
        <f t="shared" si="33"/>
        <v>-3843</v>
      </c>
      <c r="G276">
        <f t="shared" si="39"/>
        <v>-1.0739769997599069E-2</v>
      </c>
      <c r="I276">
        <f t="shared" si="40"/>
        <v>-1.0739769997599069E-2</v>
      </c>
      <c r="P276" s="3">
        <f t="shared" si="34"/>
        <v>7.5992875870124245E-5</v>
      </c>
      <c r="Q276" s="13">
        <f t="shared" si="35"/>
        <v>27566.088000000003</v>
      </c>
      <c r="R276" s="13"/>
      <c r="S276">
        <v>0.1</v>
      </c>
      <c r="T276">
        <f>+(P276-G276)^2</f>
        <v>1.1698072653511456E-4</v>
      </c>
      <c r="U276">
        <f>+S276*T276</f>
        <v>1.1698072653511458E-5</v>
      </c>
    </row>
    <row r="277" spans="1:21" ht="12.95" customHeight="1" x14ac:dyDescent="0.2">
      <c r="A277" s="128" t="s">
        <v>1766</v>
      </c>
      <c r="B277" s="68" t="s">
        <v>1007</v>
      </c>
      <c r="C277" s="128">
        <v>42590.873</v>
      </c>
      <c r="D277" s="128" t="s">
        <v>1126</v>
      </c>
      <c r="E277">
        <f t="shared" ref="E277:E340" si="43">(C277-C$7)/C$8</f>
        <v>-3833.0188762837638</v>
      </c>
      <c r="F277">
        <f t="shared" ref="F277:F340" si="44">+ROUND(2*E277,0)/2</f>
        <v>-3833</v>
      </c>
      <c r="G277">
        <f t="shared" si="39"/>
        <v>-1.1865870001201984E-2</v>
      </c>
      <c r="I277">
        <f t="shared" si="40"/>
        <v>-1.1865870001201984E-2</v>
      </c>
      <c r="P277" s="3">
        <f t="shared" ref="P277:P340" si="45">+D$11+D$12*F277+D$13*F277^2</f>
        <v>6.8816192456989337E-5</v>
      </c>
      <c r="Q277" s="13">
        <f t="shared" ref="Q277:Q340" si="46">+C277-15018.5</f>
        <v>27572.373</v>
      </c>
      <c r="R277" s="13"/>
    </row>
    <row r="278" spans="1:21" ht="12.95" customHeight="1" x14ac:dyDescent="0.2">
      <c r="A278" s="108" t="s">
        <v>934</v>
      </c>
      <c r="B278" s="33"/>
      <c r="C278" s="34">
        <v>42594.640099999997</v>
      </c>
      <c r="D278" s="34"/>
      <c r="E278">
        <f t="shared" si="43"/>
        <v>-3827.0261552659699</v>
      </c>
      <c r="F278">
        <f t="shared" si="44"/>
        <v>-3827</v>
      </c>
      <c r="G278">
        <f t="shared" si="39"/>
        <v>-1.6441530009615235E-2</v>
      </c>
      <c r="I278">
        <f t="shared" si="40"/>
        <v>-1.6441530009615235E-2</v>
      </c>
      <c r="P278" s="3">
        <f t="shared" si="45"/>
        <v>6.4499881276582289E-5</v>
      </c>
      <c r="Q278" s="13">
        <f t="shared" si="46"/>
        <v>27576.140099999997</v>
      </c>
      <c r="R278" s="13"/>
      <c r="S278">
        <v>0.2</v>
      </c>
      <c r="T278">
        <f>+(P278-G278)^2</f>
        <v>2.7244902275901415E-4</v>
      </c>
      <c r="U278">
        <f>+S278*T278</f>
        <v>5.4489804551802831E-5</v>
      </c>
    </row>
    <row r="279" spans="1:21" ht="12.95" customHeight="1" x14ac:dyDescent="0.2">
      <c r="A279" s="108" t="s">
        <v>935</v>
      </c>
      <c r="B279" s="33"/>
      <c r="C279" s="34">
        <v>42599.671999999999</v>
      </c>
      <c r="D279" s="34"/>
      <c r="E279">
        <f t="shared" si="43"/>
        <v>-3819.0213842512717</v>
      </c>
      <c r="F279">
        <f t="shared" si="44"/>
        <v>-3819</v>
      </c>
      <c r="G279">
        <f t="shared" si="39"/>
        <v>-1.3442410003335681E-2</v>
      </c>
      <c r="J279">
        <f>G279</f>
        <v>-1.3442410003335681E-2</v>
      </c>
      <c r="P279" s="3">
        <f t="shared" si="45"/>
        <v>5.8732781714758171E-5</v>
      </c>
      <c r="Q279" s="13">
        <f t="shared" si="46"/>
        <v>27581.171999999999</v>
      </c>
      <c r="R279" s="13" t="s">
        <v>1172</v>
      </c>
      <c r="S279">
        <v>0.5</v>
      </c>
      <c r="T279">
        <f>+(P279-G279)^2</f>
        <v>1.822808565023195E-4</v>
      </c>
      <c r="U279">
        <f>+S279*T279</f>
        <v>9.1140428251159752E-5</v>
      </c>
    </row>
    <row r="280" spans="1:21" ht="12.95" customHeight="1" x14ac:dyDescent="0.2">
      <c r="A280" s="128" t="s">
        <v>1766</v>
      </c>
      <c r="B280" s="68" t="s">
        <v>1007</v>
      </c>
      <c r="C280" s="128">
        <v>42604.696000000004</v>
      </c>
      <c r="D280" s="128" t="s">
        <v>1126</v>
      </c>
      <c r="E280">
        <f t="shared" si="43"/>
        <v>-3811.0291805950251</v>
      </c>
      <c r="F280">
        <f t="shared" si="44"/>
        <v>-3811</v>
      </c>
      <c r="G280">
        <f t="shared" si="39"/>
        <v>-1.8343290001212154E-2</v>
      </c>
      <c r="I280">
        <f t="shared" ref="I280:I286" si="47">G280</f>
        <v>-1.8343290001212154E-2</v>
      </c>
      <c r="P280" s="3">
        <f t="shared" si="45"/>
        <v>5.2951947309565293E-5</v>
      </c>
      <c r="Q280" s="13">
        <f t="shared" si="46"/>
        <v>27586.196000000004</v>
      </c>
      <c r="R280" s="13"/>
    </row>
    <row r="281" spans="1:21" ht="12.95" customHeight="1" x14ac:dyDescent="0.2">
      <c r="A281" s="108" t="s">
        <v>826</v>
      </c>
      <c r="B281" s="33"/>
      <c r="C281" s="34">
        <v>42608.466999999997</v>
      </c>
      <c r="D281" s="34"/>
      <c r="E281">
        <f t="shared" si="43"/>
        <v>-3805.0302554382524</v>
      </c>
      <c r="F281">
        <f t="shared" si="44"/>
        <v>-3805</v>
      </c>
      <c r="G281">
        <f t="shared" si="39"/>
        <v>-1.9018950006284285E-2</v>
      </c>
      <c r="I281">
        <f t="shared" si="47"/>
        <v>-1.9018950006284285E-2</v>
      </c>
      <c r="P281" s="3">
        <f t="shared" si="45"/>
        <v>4.8607308014709215E-5</v>
      </c>
      <c r="Q281" s="13">
        <f t="shared" si="46"/>
        <v>27589.966999999997</v>
      </c>
      <c r="R281" s="13"/>
      <c r="S281">
        <v>0.1</v>
      </c>
      <c r="T281">
        <f>+(P281-G281)^2</f>
        <v>3.6357174193407714E-4</v>
      </c>
      <c r="U281">
        <f>+S281*T281</f>
        <v>3.6357174193407716E-5</v>
      </c>
    </row>
    <row r="282" spans="1:21" ht="12.95" customHeight="1" x14ac:dyDescent="0.2">
      <c r="A282" s="128" t="s">
        <v>1766</v>
      </c>
      <c r="B282" s="68" t="s">
        <v>1007</v>
      </c>
      <c r="C282" s="128">
        <v>42633.612999999998</v>
      </c>
      <c r="D282" s="128" t="s">
        <v>1126</v>
      </c>
      <c r="E282">
        <f t="shared" si="43"/>
        <v>-3765.0278762304911</v>
      </c>
      <c r="F282">
        <f t="shared" si="44"/>
        <v>-3765</v>
      </c>
      <c r="G282">
        <f t="shared" si="39"/>
        <v>-1.7523350004921667E-2</v>
      </c>
      <c r="I282">
        <f t="shared" si="47"/>
        <v>-1.7523350004921667E-2</v>
      </c>
      <c r="P282" s="3">
        <f t="shared" si="45"/>
        <v>1.9445607675580307E-5</v>
      </c>
      <c r="Q282" s="13">
        <f t="shared" si="46"/>
        <v>27615.112999999998</v>
      </c>
      <c r="R282" s="13"/>
    </row>
    <row r="283" spans="1:21" ht="12.95" customHeight="1" x14ac:dyDescent="0.2">
      <c r="A283" s="128" t="s">
        <v>1766</v>
      </c>
      <c r="B283" s="68" t="s">
        <v>1007</v>
      </c>
      <c r="C283" s="128">
        <v>42660.646000000001</v>
      </c>
      <c r="D283" s="128" t="s">
        <v>1126</v>
      </c>
      <c r="E283">
        <f t="shared" si="43"/>
        <v>-3722.0236482370324</v>
      </c>
      <c r="F283">
        <f t="shared" si="44"/>
        <v>-3722</v>
      </c>
      <c r="G283">
        <f t="shared" si="39"/>
        <v>-1.4865580000332557E-2</v>
      </c>
      <c r="I283">
        <f t="shared" si="47"/>
        <v>-1.4865580000332557E-2</v>
      </c>
      <c r="P283" s="3">
        <f t="shared" si="45"/>
        <v>-1.2286186251351172E-5</v>
      </c>
      <c r="Q283" s="13">
        <f t="shared" si="46"/>
        <v>27642.146000000001</v>
      </c>
      <c r="R283" s="13"/>
    </row>
    <row r="284" spans="1:21" ht="12.95" customHeight="1" x14ac:dyDescent="0.2">
      <c r="A284" s="128" t="s">
        <v>1766</v>
      </c>
      <c r="B284" s="68" t="s">
        <v>1007</v>
      </c>
      <c r="C284" s="128">
        <v>42665.673999999999</v>
      </c>
      <c r="D284" s="128" t="s">
        <v>1126</v>
      </c>
      <c r="E284">
        <f t="shared" si="43"/>
        <v>-3714.0250813613243</v>
      </c>
      <c r="F284">
        <f t="shared" si="44"/>
        <v>-3714</v>
      </c>
      <c r="G284">
        <f t="shared" si="39"/>
        <v>-1.576646000467008E-2</v>
      </c>
      <c r="I284">
        <f t="shared" si="47"/>
        <v>-1.576646000467008E-2</v>
      </c>
      <c r="P284" s="3">
        <f t="shared" si="45"/>
        <v>-1.8233555632390453E-5</v>
      </c>
      <c r="Q284" s="13">
        <f t="shared" si="46"/>
        <v>27647.173999999999</v>
      </c>
      <c r="R284" s="13"/>
    </row>
    <row r="285" spans="1:21" ht="12.95" customHeight="1" x14ac:dyDescent="0.2">
      <c r="A285" s="128" t="s">
        <v>1766</v>
      </c>
      <c r="B285" s="68" t="s">
        <v>1007</v>
      </c>
      <c r="C285" s="128">
        <v>42682.642999999996</v>
      </c>
      <c r="D285" s="128" t="s">
        <v>1126</v>
      </c>
      <c r="E285">
        <f t="shared" si="43"/>
        <v>-3687.0307135582393</v>
      </c>
      <c r="F285">
        <f t="shared" si="44"/>
        <v>-3687</v>
      </c>
      <c r="G285">
        <f t="shared" si="39"/>
        <v>-1.9306930007587653E-2</v>
      </c>
      <c r="I285">
        <f t="shared" si="47"/>
        <v>-1.9306930007587653E-2</v>
      </c>
      <c r="P285" s="3">
        <f t="shared" si="45"/>
        <v>-3.8407329066706027E-5</v>
      </c>
      <c r="Q285" s="13">
        <f t="shared" si="46"/>
        <v>27664.142999999996</v>
      </c>
      <c r="R285" s="13"/>
    </row>
    <row r="286" spans="1:21" ht="12.95" customHeight="1" x14ac:dyDescent="0.2">
      <c r="A286" s="128" t="s">
        <v>1766</v>
      </c>
      <c r="B286" s="68" t="s">
        <v>1007</v>
      </c>
      <c r="C286" s="128">
        <v>42689.565999999999</v>
      </c>
      <c r="D286" s="128" t="s">
        <v>1126</v>
      </c>
      <c r="E286">
        <f t="shared" si="43"/>
        <v>-3676.0175714578882</v>
      </c>
      <c r="F286">
        <f t="shared" si="44"/>
        <v>-3676</v>
      </c>
      <c r="G286">
        <f t="shared" si="39"/>
        <v>-1.1045640007068869E-2</v>
      </c>
      <c r="I286">
        <f t="shared" si="47"/>
        <v>-1.1045640007068869E-2</v>
      </c>
      <c r="P286" s="3">
        <f t="shared" si="45"/>
        <v>-4.6671126647080492E-5</v>
      </c>
      <c r="Q286" s="13">
        <f t="shared" si="46"/>
        <v>27671.065999999999</v>
      </c>
      <c r="R286" s="13"/>
    </row>
    <row r="287" spans="1:21" ht="12.95" customHeight="1" x14ac:dyDescent="0.2">
      <c r="A287" s="108" t="s">
        <v>935</v>
      </c>
      <c r="B287" s="33"/>
      <c r="C287" s="34">
        <v>42699.616999999998</v>
      </c>
      <c r="D287" s="34"/>
      <c r="E287">
        <f t="shared" si="43"/>
        <v>-3660.0283917308075</v>
      </c>
      <c r="F287">
        <f t="shared" si="44"/>
        <v>-3660</v>
      </c>
      <c r="G287">
        <f t="shared" si="39"/>
        <v>-1.7847400005848613E-2</v>
      </c>
      <c r="J287">
        <f>G287</f>
        <v>-1.7847400005848613E-2</v>
      </c>
      <c r="P287" s="3">
        <f t="shared" si="45"/>
        <v>-5.873755095126801E-5</v>
      </c>
      <c r="Q287" s="13">
        <f t="shared" si="46"/>
        <v>27681.116999999998</v>
      </c>
      <c r="R287" s="13" t="s">
        <v>1172</v>
      </c>
      <c r="S287">
        <v>0.5</v>
      </c>
      <c r="T287">
        <f>+(P287-G287)^2</f>
        <v>3.1643651193427445E-4</v>
      </c>
      <c r="U287">
        <f>+S287*T287</f>
        <v>1.5821825596713722E-4</v>
      </c>
    </row>
    <row r="288" spans="1:21" ht="12.95" customHeight="1" x14ac:dyDescent="0.2">
      <c r="A288" s="108" t="s">
        <v>827</v>
      </c>
      <c r="B288" s="33"/>
      <c r="C288" s="34">
        <v>42708.421000000002</v>
      </c>
      <c r="D288" s="34"/>
      <c r="E288">
        <f t="shared" si="43"/>
        <v>-3646.0229456739685</v>
      </c>
      <c r="F288">
        <f t="shared" si="44"/>
        <v>-3646</v>
      </c>
      <c r="G288">
        <f t="shared" si="39"/>
        <v>-1.4423940003325697E-2</v>
      </c>
      <c r="I288">
        <f>G288</f>
        <v>-1.4423940003325697E-2</v>
      </c>
      <c r="P288" s="3">
        <f t="shared" si="45"/>
        <v>-6.9340739672236638E-5</v>
      </c>
      <c r="Q288" s="13">
        <f t="shared" si="46"/>
        <v>27689.921000000002</v>
      </c>
      <c r="R288" s="13"/>
      <c r="S288">
        <v>0.1</v>
      </c>
      <c r="T288">
        <f>+(P288-G288)^2</f>
        <v>2.0605452002008049E-4</v>
      </c>
      <c r="U288">
        <f>+S288*T288</f>
        <v>2.0605452002008051E-5</v>
      </c>
    </row>
    <row r="289" spans="1:22" ht="12.95" customHeight="1" x14ac:dyDescent="0.2">
      <c r="A289" s="108" t="s">
        <v>827</v>
      </c>
      <c r="B289" s="33"/>
      <c r="C289" s="34">
        <v>42710.307000000001</v>
      </c>
      <c r="D289" s="34"/>
      <c r="E289">
        <f t="shared" si="43"/>
        <v>-3643.0226876931451</v>
      </c>
      <c r="F289">
        <f t="shared" si="44"/>
        <v>-3643</v>
      </c>
      <c r="G289">
        <f t="shared" si="39"/>
        <v>-1.426177000394091E-2</v>
      </c>
      <c r="I289">
        <f>G289</f>
        <v>-1.426177000394091E-2</v>
      </c>
      <c r="P289" s="3">
        <f t="shared" si="45"/>
        <v>-7.1618324017669755E-5</v>
      </c>
      <c r="Q289" s="13">
        <f t="shared" si="46"/>
        <v>27691.807000000001</v>
      </c>
      <c r="R289" s="13"/>
      <c r="S289">
        <v>0.1</v>
      </c>
      <c r="T289">
        <f>+(P289-G289)^2</f>
        <v>2.0136040469922838E-4</v>
      </c>
      <c r="U289">
        <f>+S289*T289</f>
        <v>2.0136040469922838E-5</v>
      </c>
    </row>
    <row r="290" spans="1:22" ht="12.95" customHeight="1" x14ac:dyDescent="0.2">
      <c r="A290" s="128" t="s">
        <v>1766</v>
      </c>
      <c r="B290" s="68" t="s">
        <v>1007</v>
      </c>
      <c r="C290" s="128">
        <v>42714.701999999997</v>
      </c>
      <c r="D290" s="128" t="s">
        <v>1126</v>
      </c>
      <c r="E290">
        <f t="shared" si="43"/>
        <v>-3636.0311002988087</v>
      </c>
      <c r="F290">
        <f t="shared" si="44"/>
        <v>-3636</v>
      </c>
      <c r="G290">
        <f t="shared" si="39"/>
        <v>-1.9550040007743519E-2</v>
      </c>
      <c r="I290">
        <f>G290</f>
        <v>-1.9550040007743519E-2</v>
      </c>
      <c r="P290" s="3">
        <f t="shared" si="45"/>
        <v>-7.6940198732816179E-5</v>
      </c>
      <c r="Q290" s="13">
        <f t="shared" si="46"/>
        <v>27696.201999999997</v>
      </c>
      <c r="R290" s="13"/>
    </row>
    <row r="291" spans="1:22" ht="12.95" customHeight="1" x14ac:dyDescent="0.2">
      <c r="A291" s="108" t="s">
        <v>827</v>
      </c>
      <c r="B291" s="33"/>
      <c r="C291" s="34">
        <v>42724.277999999998</v>
      </c>
      <c r="D291" s="34"/>
      <c r="E291">
        <f t="shared" si="43"/>
        <v>-3620.7975528839697</v>
      </c>
      <c r="F291">
        <f t="shared" si="44"/>
        <v>-3621</v>
      </c>
      <c r="P291" s="3">
        <f t="shared" si="45"/>
        <v>-8.8379626122616836E-5</v>
      </c>
      <c r="Q291" s="13">
        <f t="shared" si="46"/>
        <v>27705.777999999998</v>
      </c>
      <c r="R291" s="13"/>
      <c r="S291">
        <v>0.1</v>
      </c>
      <c r="V291" s="29">
        <v>0.14112923999346094</v>
      </c>
    </row>
    <row r="292" spans="1:22" ht="12.95" customHeight="1" x14ac:dyDescent="0.2">
      <c r="A292" s="128" t="s">
        <v>1805</v>
      </c>
      <c r="B292" s="68" t="s">
        <v>1007</v>
      </c>
      <c r="C292" s="128">
        <v>42727.277999999998</v>
      </c>
      <c r="D292" s="128" t="s">
        <v>1126</v>
      </c>
      <c r="E292">
        <f t="shared" si="43"/>
        <v>-3616.0251382803235</v>
      </c>
      <c r="F292">
        <f t="shared" si="44"/>
        <v>-3616</v>
      </c>
      <c r="G292">
        <f t="shared" ref="G292:G335" si="48">C292-(C$7+F292*C$8)</f>
        <v>-1.5802240006451029E-2</v>
      </c>
      <c r="I292">
        <f t="shared" ref="I292:I304" si="49">G292</f>
        <v>-1.5802240006451029E-2</v>
      </c>
      <c r="P292" s="3">
        <f t="shared" si="45"/>
        <v>-9.2203498932265197E-5</v>
      </c>
      <c r="Q292" s="13">
        <f t="shared" si="46"/>
        <v>27708.777999999998</v>
      </c>
      <c r="R292" s="13"/>
    </row>
    <row r="293" spans="1:22" ht="12.95" customHeight="1" x14ac:dyDescent="0.2">
      <c r="A293" s="128" t="s">
        <v>1766</v>
      </c>
      <c r="B293" s="68" t="s">
        <v>1007</v>
      </c>
      <c r="C293" s="128">
        <v>42731.673000000003</v>
      </c>
      <c r="D293" s="128" t="s">
        <v>1126</v>
      </c>
      <c r="E293">
        <f t="shared" si="43"/>
        <v>-3609.0335508859757</v>
      </c>
      <c r="F293">
        <f t="shared" si="44"/>
        <v>-3609</v>
      </c>
      <c r="G293">
        <f t="shared" si="48"/>
        <v>-2.109051000297768E-2</v>
      </c>
      <c r="I293">
        <f t="shared" si="49"/>
        <v>-2.109051000297768E-2</v>
      </c>
      <c r="P293" s="3">
        <f t="shared" si="45"/>
        <v>-9.7565934356734106E-5</v>
      </c>
      <c r="Q293" s="13">
        <f t="shared" si="46"/>
        <v>27713.173000000003</v>
      </c>
      <c r="R293" s="13"/>
    </row>
    <row r="294" spans="1:22" ht="12.95" customHeight="1" x14ac:dyDescent="0.2">
      <c r="A294" s="128" t="s">
        <v>1766</v>
      </c>
      <c r="B294" s="68" t="s">
        <v>1007</v>
      </c>
      <c r="C294" s="128">
        <v>42731.678999999996</v>
      </c>
      <c r="D294" s="128" t="s">
        <v>1126</v>
      </c>
      <c r="E294">
        <f t="shared" si="43"/>
        <v>-3609.024006056778</v>
      </c>
      <c r="F294">
        <f t="shared" si="44"/>
        <v>-3609</v>
      </c>
      <c r="G294">
        <f t="shared" si="48"/>
        <v>-1.5090510009031277E-2</v>
      </c>
      <c r="I294">
        <f t="shared" si="49"/>
        <v>-1.5090510009031277E-2</v>
      </c>
      <c r="P294" s="3">
        <f t="shared" si="45"/>
        <v>-9.7565934356734106E-5</v>
      </c>
      <c r="Q294" s="13">
        <f t="shared" si="46"/>
        <v>27713.178999999996</v>
      </c>
      <c r="R294" s="13"/>
    </row>
    <row r="295" spans="1:22" ht="12.95" customHeight="1" x14ac:dyDescent="0.2">
      <c r="A295" s="108" t="s">
        <v>827</v>
      </c>
      <c r="B295" s="33"/>
      <c r="C295" s="34">
        <v>42744.250999999997</v>
      </c>
      <c r="D295" s="34"/>
      <c r="E295">
        <f t="shared" si="43"/>
        <v>-3589.0244072577657</v>
      </c>
      <c r="F295">
        <f t="shared" si="44"/>
        <v>-3589</v>
      </c>
      <c r="G295">
        <f t="shared" si="48"/>
        <v>-1.5342710008553695E-2</v>
      </c>
      <c r="I295">
        <f t="shared" si="49"/>
        <v>-1.5342710008553695E-2</v>
      </c>
      <c r="P295" s="3">
        <f t="shared" si="45"/>
        <v>-1.1294512229710813E-4</v>
      </c>
      <c r="Q295" s="13">
        <f t="shared" si="46"/>
        <v>27725.750999999997</v>
      </c>
      <c r="R295" s="13"/>
      <c r="S295">
        <v>0.1</v>
      </c>
      <c r="T295">
        <f t="shared" ref="T295:T311" si="50">+(P295-G295)^2</f>
        <v>2.319457384906541E-4</v>
      </c>
      <c r="U295">
        <f t="shared" ref="U295:U311" si="51">+S295*T295</f>
        <v>2.3194573849065412E-5</v>
      </c>
    </row>
    <row r="296" spans="1:22" ht="12.95" customHeight="1" x14ac:dyDescent="0.2">
      <c r="A296" s="108" t="s">
        <v>932</v>
      </c>
      <c r="B296" s="33"/>
      <c r="C296" s="34">
        <v>42815.913999999997</v>
      </c>
      <c r="D296" s="34"/>
      <c r="E296">
        <f t="shared" si="43"/>
        <v>-3475.0225580107381</v>
      </c>
      <c r="F296">
        <f t="shared" si="44"/>
        <v>-3475</v>
      </c>
      <c r="G296">
        <f t="shared" si="48"/>
        <v>-1.4180250007484574E-2</v>
      </c>
      <c r="I296">
        <f t="shared" si="49"/>
        <v>-1.4180250007484574E-2</v>
      </c>
      <c r="P296" s="3">
        <f t="shared" si="45"/>
        <v>-2.0224566127052704E-4</v>
      </c>
      <c r="Q296" s="13">
        <f t="shared" si="46"/>
        <v>27797.413999999997</v>
      </c>
      <c r="R296" s="13"/>
      <c r="S296">
        <v>0.2</v>
      </c>
      <c r="T296">
        <f t="shared" si="50"/>
        <v>1.953846055027788E-4</v>
      </c>
      <c r="U296">
        <f t="shared" si="51"/>
        <v>3.9076921100555763E-5</v>
      </c>
    </row>
    <row r="297" spans="1:22" ht="12.95" customHeight="1" x14ac:dyDescent="0.2">
      <c r="A297" s="108" t="s">
        <v>828</v>
      </c>
      <c r="B297" s="33"/>
      <c r="C297" s="34">
        <v>42906.432000000001</v>
      </c>
      <c r="D297" s="34"/>
      <c r="E297">
        <f t="shared" si="43"/>
        <v>-3331.0260829797908</v>
      </c>
      <c r="F297">
        <f t="shared" si="44"/>
        <v>-3331</v>
      </c>
      <c r="G297">
        <f t="shared" si="48"/>
        <v>-1.6396090002672281E-2</v>
      </c>
      <c r="I297">
        <f t="shared" si="49"/>
        <v>-1.6396090002672281E-2</v>
      </c>
      <c r="P297" s="3">
        <f t="shared" si="45"/>
        <v>-3.190328803668388E-4</v>
      </c>
      <c r="Q297" s="13">
        <f t="shared" si="46"/>
        <v>27887.932000000001</v>
      </c>
      <c r="R297" s="13"/>
      <c r="S297">
        <v>0.1</v>
      </c>
      <c r="T297">
        <f t="shared" si="50"/>
        <v>2.5847176571387216E-4</v>
      </c>
      <c r="U297">
        <f t="shared" si="51"/>
        <v>2.5847176571387216E-5</v>
      </c>
    </row>
    <row r="298" spans="1:22" ht="12.95" customHeight="1" x14ac:dyDescent="0.2">
      <c r="A298" s="108" t="s">
        <v>828</v>
      </c>
      <c r="B298" s="33"/>
      <c r="C298" s="34">
        <v>42913.353000000003</v>
      </c>
      <c r="D298" s="34"/>
      <c r="E298">
        <f t="shared" si="43"/>
        <v>-3320.0161224891763</v>
      </c>
      <c r="F298">
        <f t="shared" si="44"/>
        <v>-3320</v>
      </c>
      <c r="G298">
        <f t="shared" si="48"/>
        <v>-1.0134800002560951E-2</v>
      </c>
      <c r="I298">
        <f t="shared" si="49"/>
        <v>-1.0134800002560951E-2</v>
      </c>
      <c r="P298" s="3">
        <f t="shared" si="45"/>
        <v>-3.2813707867583998E-4</v>
      </c>
      <c r="Q298" s="13">
        <f t="shared" si="46"/>
        <v>27894.853000000003</v>
      </c>
      <c r="R298" s="13"/>
      <c r="S298">
        <v>0.1</v>
      </c>
      <c r="T298">
        <f t="shared" si="50"/>
        <v>9.6170637702702882E-5</v>
      </c>
      <c r="U298">
        <f t="shared" si="51"/>
        <v>9.6170637702702885E-6</v>
      </c>
    </row>
    <row r="299" spans="1:22" ht="12.95" customHeight="1" x14ac:dyDescent="0.2">
      <c r="A299" s="108" t="s">
        <v>828</v>
      </c>
      <c r="B299" s="33"/>
      <c r="C299" s="34">
        <v>42916.489000000001</v>
      </c>
      <c r="D299" s="34"/>
      <c r="E299">
        <f t="shared" si="43"/>
        <v>-3315.0273584235006</v>
      </c>
      <c r="F299">
        <f t="shared" si="44"/>
        <v>-3315</v>
      </c>
      <c r="G299">
        <f t="shared" si="48"/>
        <v>-1.7197850000229664E-2</v>
      </c>
      <c r="I299">
        <f t="shared" si="49"/>
        <v>-1.7197850000229664E-2</v>
      </c>
      <c r="P299" s="3">
        <f t="shared" si="45"/>
        <v>-3.3228393491158267E-4</v>
      </c>
      <c r="Q299" s="13">
        <f t="shared" si="46"/>
        <v>27897.989000000001</v>
      </c>
      <c r="R299" s="13"/>
      <c r="S299">
        <v>0.1</v>
      </c>
      <c r="T299">
        <f t="shared" si="50"/>
        <v>2.8444731870360887E-4</v>
      </c>
      <c r="U299">
        <f t="shared" si="51"/>
        <v>2.8444731870360889E-5</v>
      </c>
    </row>
    <row r="300" spans="1:22" ht="12.95" customHeight="1" x14ac:dyDescent="0.2">
      <c r="A300" s="108" t="s">
        <v>932</v>
      </c>
      <c r="B300" s="33"/>
      <c r="C300" s="34">
        <v>42946.659</v>
      </c>
      <c r="D300" s="34"/>
      <c r="E300">
        <f t="shared" si="43"/>
        <v>-3267.032775559504</v>
      </c>
      <c r="F300">
        <f t="shared" si="44"/>
        <v>-3267</v>
      </c>
      <c r="G300">
        <f t="shared" si="48"/>
        <v>-2.0603130004019476E-2</v>
      </c>
      <c r="I300">
        <f t="shared" si="49"/>
        <v>-2.0603130004019476E-2</v>
      </c>
      <c r="P300" s="3">
        <f t="shared" si="45"/>
        <v>-3.7236673478666213E-4</v>
      </c>
      <c r="Q300" s="13">
        <f t="shared" si="46"/>
        <v>27928.159</v>
      </c>
      <c r="R300" s="13"/>
      <c r="S300">
        <v>0.2</v>
      </c>
      <c r="T300">
        <f t="shared" si="50"/>
        <v>4.0928378245573961E-4</v>
      </c>
      <c r="U300">
        <f t="shared" si="51"/>
        <v>8.1856756491147933E-5</v>
      </c>
    </row>
    <row r="301" spans="1:22" ht="12.95" customHeight="1" x14ac:dyDescent="0.2">
      <c r="A301" s="108" t="s">
        <v>828</v>
      </c>
      <c r="B301" s="33"/>
      <c r="C301" s="34">
        <v>42955.464999999997</v>
      </c>
      <c r="D301" s="34"/>
      <c r="E301">
        <f t="shared" si="43"/>
        <v>-3253.0241478929402</v>
      </c>
      <c r="F301">
        <f t="shared" si="44"/>
        <v>-3253</v>
      </c>
      <c r="G301">
        <f t="shared" si="48"/>
        <v>-1.5179670008365065E-2</v>
      </c>
      <c r="I301">
        <f t="shared" si="49"/>
        <v>-1.5179670008365065E-2</v>
      </c>
      <c r="P301" s="3">
        <f t="shared" si="45"/>
        <v>-3.8415069082348781E-4</v>
      </c>
      <c r="Q301" s="13">
        <f t="shared" si="46"/>
        <v>27936.964999999997</v>
      </c>
      <c r="R301" s="13"/>
      <c r="S301">
        <v>0.1</v>
      </c>
      <c r="T301">
        <f t="shared" si="50"/>
        <v>2.1890739187574595E-4</v>
      </c>
      <c r="U301">
        <f t="shared" si="51"/>
        <v>2.1890739187574596E-5</v>
      </c>
    </row>
    <row r="302" spans="1:22" ht="12.95" customHeight="1" x14ac:dyDescent="0.2">
      <c r="A302" s="108" t="s">
        <v>829</v>
      </c>
      <c r="B302" s="33"/>
      <c r="C302" s="34">
        <v>42955.468000000001</v>
      </c>
      <c r="D302" s="34"/>
      <c r="E302">
        <f t="shared" si="43"/>
        <v>-3253.0193754783295</v>
      </c>
      <c r="F302">
        <f t="shared" si="44"/>
        <v>-3253</v>
      </c>
      <c r="G302">
        <f t="shared" si="48"/>
        <v>-1.2179670004115906E-2</v>
      </c>
      <c r="I302">
        <f t="shared" si="49"/>
        <v>-1.2179670004115906E-2</v>
      </c>
      <c r="P302" s="3">
        <f t="shared" si="45"/>
        <v>-3.8415069082348781E-4</v>
      </c>
      <c r="Q302" s="13">
        <f t="shared" si="46"/>
        <v>27936.968000000001</v>
      </c>
      <c r="R302" s="13"/>
      <c r="S302">
        <v>0.1</v>
      </c>
      <c r="T302">
        <f t="shared" si="50"/>
        <v>1.3913427587025442E-4</v>
      </c>
      <c r="U302">
        <f t="shared" si="51"/>
        <v>1.3913427587025442E-5</v>
      </c>
    </row>
    <row r="303" spans="1:22" ht="12.95" customHeight="1" x14ac:dyDescent="0.2">
      <c r="A303" s="108" t="s">
        <v>934</v>
      </c>
      <c r="B303" s="33"/>
      <c r="C303" s="34">
        <v>42959.867400000003</v>
      </c>
      <c r="D303" s="34"/>
      <c r="E303">
        <f t="shared" si="43"/>
        <v>-3246.0207885425662</v>
      </c>
      <c r="F303">
        <f t="shared" si="44"/>
        <v>-3246</v>
      </c>
      <c r="G303">
        <f t="shared" si="48"/>
        <v>-1.3067940002656542E-2</v>
      </c>
      <c r="I303">
        <f t="shared" si="49"/>
        <v>-1.3067940002656542E-2</v>
      </c>
      <c r="P303" s="3">
        <f t="shared" si="45"/>
        <v>-3.9005844245108183E-4</v>
      </c>
      <c r="Q303" s="13">
        <f t="shared" si="46"/>
        <v>27941.367400000003</v>
      </c>
      <c r="R303" s="13"/>
      <c r="S303">
        <v>0.2</v>
      </c>
      <c r="T303">
        <f t="shared" si="50"/>
        <v>1.6072868085459765E-4</v>
      </c>
      <c r="U303">
        <f t="shared" si="51"/>
        <v>3.2145736170919531E-5</v>
      </c>
    </row>
    <row r="304" spans="1:22" ht="12.95" customHeight="1" x14ac:dyDescent="0.2">
      <c r="A304" s="108" t="s">
        <v>829</v>
      </c>
      <c r="B304" s="33"/>
      <c r="C304" s="34">
        <v>42962.381999999998</v>
      </c>
      <c r="D304" s="34"/>
      <c r="E304">
        <f t="shared" si="43"/>
        <v>-3242.0205506217985</v>
      </c>
      <c r="F304">
        <f t="shared" si="44"/>
        <v>-3242</v>
      </c>
      <c r="G304">
        <f t="shared" si="48"/>
        <v>-1.2918380009068642E-2</v>
      </c>
      <c r="I304">
        <f t="shared" si="49"/>
        <v>-1.2918380009068642E-2</v>
      </c>
      <c r="P304" s="3">
        <f t="shared" si="45"/>
        <v>-3.9343902187640128E-4</v>
      </c>
      <c r="Q304" s="13">
        <f t="shared" si="46"/>
        <v>27943.881999999998</v>
      </c>
      <c r="R304" s="13"/>
      <c r="S304">
        <v>0.1</v>
      </c>
      <c r="T304">
        <f t="shared" si="50"/>
        <v>1.5687414673264816E-4</v>
      </c>
      <c r="U304">
        <f t="shared" si="51"/>
        <v>1.5687414673264816E-5</v>
      </c>
    </row>
    <row r="305" spans="1:21" ht="12.95" customHeight="1" x14ac:dyDescent="0.2">
      <c r="A305" s="108" t="s">
        <v>935</v>
      </c>
      <c r="B305" s="33"/>
      <c r="C305" s="34">
        <v>42968.665999999997</v>
      </c>
      <c r="D305" s="34"/>
      <c r="E305">
        <f t="shared" si="43"/>
        <v>-3232.0239328320285</v>
      </c>
      <c r="F305">
        <f t="shared" si="44"/>
        <v>-3232</v>
      </c>
      <c r="G305">
        <f t="shared" si="48"/>
        <v>-1.5044480009237304E-2</v>
      </c>
      <c r="J305">
        <f>G305</f>
        <v>-1.5044480009237304E-2</v>
      </c>
      <c r="P305" s="3">
        <f t="shared" si="45"/>
        <v>-4.0190549292463355E-4</v>
      </c>
      <c r="Q305" s="13">
        <f t="shared" si="46"/>
        <v>27950.165999999997</v>
      </c>
      <c r="R305" s="13" t="s">
        <v>1172</v>
      </c>
      <c r="S305">
        <v>0.5</v>
      </c>
      <c r="T305">
        <f t="shared" si="50"/>
        <v>2.1440498846576927E-4</v>
      </c>
      <c r="U305">
        <f t="shared" si="51"/>
        <v>1.0720249423288463E-4</v>
      </c>
    </row>
    <row r="306" spans="1:21" ht="12.95" customHeight="1" x14ac:dyDescent="0.2">
      <c r="A306" s="108" t="s">
        <v>932</v>
      </c>
      <c r="B306" s="33"/>
      <c r="C306" s="34">
        <v>42978.720000000001</v>
      </c>
      <c r="D306" s="34"/>
      <c r="E306">
        <f t="shared" si="43"/>
        <v>-3216.0299806903372</v>
      </c>
      <c r="F306">
        <f t="shared" si="44"/>
        <v>-3216</v>
      </c>
      <c r="G306">
        <f t="shared" si="48"/>
        <v>-1.8846240003767889E-2</v>
      </c>
      <c r="I306">
        <f>G306</f>
        <v>-1.8846240003767889E-2</v>
      </c>
      <c r="P306" s="3">
        <f t="shared" si="45"/>
        <v>-4.1549648484275341E-4</v>
      </c>
      <c r="Q306" s="13">
        <f t="shared" si="46"/>
        <v>27960.22</v>
      </c>
      <c r="R306" s="13"/>
      <c r="S306">
        <v>0.2</v>
      </c>
      <c r="T306">
        <f t="shared" si="50"/>
        <v>3.3969230666040085E-4</v>
      </c>
      <c r="U306">
        <f t="shared" si="51"/>
        <v>6.7938461332080175E-5</v>
      </c>
    </row>
    <row r="307" spans="1:21" ht="12.95" customHeight="1" x14ac:dyDescent="0.2">
      <c r="A307" s="108" t="s">
        <v>935</v>
      </c>
      <c r="B307" s="33"/>
      <c r="C307" s="34">
        <v>42985.642</v>
      </c>
      <c r="D307" s="34"/>
      <c r="E307">
        <f t="shared" si="43"/>
        <v>-3205.01842939486</v>
      </c>
      <c r="F307">
        <f t="shared" si="44"/>
        <v>-3205</v>
      </c>
      <c r="G307">
        <f t="shared" si="48"/>
        <v>-1.1584950007090811E-2</v>
      </c>
      <c r="J307">
        <f>G307</f>
        <v>-1.1584950007090811E-2</v>
      </c>
      <c r="P307" s="3">
        <f t="shared" si="45"/>
        <v>-4.2487216091521428E-4</v>
      </c>
      <c r="Q307" s="13">
        <f t="shared" si="46"/>
        <v>27967.142</v>
      </c>
      <c r="R307" s="13" t="s">
        <v>1172</v>
      </c>
      <c r="S307">
        <v>0.5</v>
      </c>
      <c r="T307">
        <f t="shared" si="50"/>
        <v>1.2454733753269933E-4</v>
      </c>
      <c r="U307">
        <f t="shared" si="51"/>
        <v>6.2273668766349663E-5</v>
      </c>
    </row>
    <row r="308" spans="1:21" ht="12.95" customHeight="1" x14ac:dyDescent="0.2">
      <c r="A308" s="108" t="s">
        <v>935</v>
      </c>
      <c r="B308" s="33"/>
      <c r="C308" s="34">
        <v>42990.669000000002</v>
      </c>
      <c r="D308" s="34"/>
      <c r="E308">
        <f t="shared" si="43"/>
        <v>-3197.0214533240146</v>
      </c>
      <c r="F308">
        <f t="shared" si="44"/>
        <v>-3197</v>
      </c>
      <c r="G308">
        <f t="shared" si="48"/>
        <v>-1.3485830000718124E-2</v>
      </c>
      <c r="J308">
        <f>G308</f>
        <v>-1.3485830000718124E-2</v>
      </c>
      <c r="P308" s="3">
        <f t="shared" si="45"/>
        <v>-4.3170714454896018E-4</v>
      </c>
      <c r="Q308" s="13">
        <f t="shared" si="46"/>
        <v>27972.169000000002</v>
      </c>
      <c r="R308" s="13" t="s">
        <v>1172</v>
      </c>
      <c r="S308">
        <v>0.5</v>
      </c>
      <c r="T308">
        <f t="shared" si="50"/>
        <v>1.704101235439582E-4</v>
      </c>
      <c r="U308">
        <f t="shared" si="51"/>
        <v>8.5205061771979101E-5</v>
      </c>
    </row>
    <row r="309" spans="1:21" ht="12.95" customHeight="1" x14ac:dyDescent="0.2">
      <c r="A309" s="108" t="s">
        <v>932</v>
      </c>
      <c r="B309" s="33"/>
      <c r="C309" s="34">
        <v>42993.813000000002</v>
      </c>
      <c r="D309" s="34"/>
      <c r="E309">
        <f t="shared" si="43"/>
        <v>-3192.0199628193932</v>
      </c>
      <c r="F309">
        <f t="shared" si="44"/>
        <v>-3192</v>
      </c>
      <c r="G309">
        <f t="shared" si="48"/>
        <v>-1.2548880004032981E-2</v>
      </c>
      <c r="I309">
        <f t="shared" ref="I309:I335" si="52">G309</f>
        <v>-1.2548880004032981E-2</v>
      </c>
      <c r="P309" s="3">
        <f t="shared" si="45"/>
        <v>-4.359859840451989E-4</v>
      </c>
      <c r="Q309" s="13">
        <f t="shared" si="46"/>
        <v>27975.313000000002</v>
      </c>
      <c r="R309" s="13"/>
      <c r="S309">
        <v>0.2</v>
      </c>
      <c r="T309">
        <f t="shared" si="50"/>
        <v>1.4672220153945576E-4</v>
      </c>
      <c r="U309">
        <f t="shared" si="51"/>
        <v>2.9344440307891153E-5</v>
      </c>
    </row>
    <row r="310" spans="1:21" ht="12.95" customHeight="1" x14ac:dyDescent="0.2">
      <c r="A310" s="108" t="s">
        <v>830</v>
      </c>
      <c r="B310" s="33"/>
      <c r="C310" s="34">
        <v>43016.446000000004</v>
      </c>
      <c r="D310" s="34"/>
      <c r="E310">
        <f t="shared" si="43"/>
        <v>-3156.0152762446173</v>
      </c>
      <c r="F310">
        <f t="shared" si="44"/>
        <v>-3156</v>
      </c>
      <c r="G310">
        <f t="shared" si="48"/>
        <v>-9.6028400002978742E-3</v>
      </c>
      <c r="I310">
        <f t="shared" si="52"/>
        <v>-9.6028400002978742E-3</v>
      </c>
      <c r="P310" s="3">
        <f t="shared" si="45"/>
        <v>-4.669520083307151E-4</v>
      </c>
      <c r="Q310" s="13">
        <f t="shared" si="46"/>
        <v>27997.946000000004</v>
      </c>
      <c r="R310" s="13"/>
      <c r="S310">
        <v>0.1</v>
      </c>
      <c r="T310">
        <f t="shared" si="50"/>
        <v>8.3464449401769744E-5</v>
      </c>
      <c r="U310">
        <f t="shared" si="51"/>
        <v>8.346444940176975E-6</v>
      </c>
    </row>
    <row r="311" spans="1:21" ht="12.95" customHeight="1" x14ac:dyDescent="0.2">
      <c r="A311" s="108" t="s">
        <v>932</v>
      </c>
      <c r="B311" s="33"/>
      <c r="C311" s="34">
        <v>43032.792000000001</v>
      </c>
      <c r="D311" s="34"/>
      <c r="E311">
        <f t="shared" si="43"/>
        <v>-3130.0119798742221</v>
      </c>
      <c r="F311">
        <f t="shared" si="44"/>
        <v>-3130</v>
      </c>
      <c r="G311">
        <f t="shared" si="48"/>
        <v>-7.5307000006432645E-3</v>
      </c>
      <c r="I311">
        <f t="shared" si="52"/>
        <v>-7.5307000006432645E-3</v>
      </c>
      <c r="P311" s="3">
        <f t="shared" si="45"/>
        <v>-4.8948933238726318E-4</v>
      </c>
      <c r="Q311" s="13">
        <f t="shared" si="46"/>
        <v>28014.292000000001</v>
      </c>
      <c r="R311" s="13"/>
      <c r="S311">
        <v>0.2</v>
      </c>
      <c r="T311">
        <f t="shared" si="50"/>
        <v>4.9578647674762128E-5</v>
      </c>
      <c r="U311">
        <f t="shared" si="51"/>
        <v>9.9157295349524263E-6</v>
      </c>
    </row>
    <row r="312" spans="1:21" ht="12.95" customHeight="1" x14ac:dyDescent="0.2">
      <c r="A312" s="128" t="s">
        <v>1821</v>
      </c>
      <c r="B312" s="68" t="s">
        <v>1007</v>
      </c>
      <c r="C312" s="128">
        <v>43032.792999999998</v>
      </c>
      <c r="D312" s="128" t="s">
        <v>1126</v>
      </c>
      <c r="E312">
        <f t="shared" si="43"/>
        <v>-3130.0103890693599</v>
      </c>
      <c r="F312">
        <f t="shared" si="44"/>
        <v>-3130</v>
      </c>
      <c r="G312">
        <f t="shared" si="48"/>
        <v>-6.5307000040775165E-3</v>
      </c>
      <c r="I312">
        <f t="shared" si="52"/>
        <v>-6.5307000040775165E-3</v>
      </c>
      <c r="P312" s="3">
        <f t="shared" si="45"/>
        <v>-4.8948933238726318E-4</v>
      </c>
      <c r="Q312" s="13">
        <f t="shared" si="46"/>
        <v>28014.292999999998</v>
      </c>
      <c r="R312" s="13"/>
    </row>
    <row r="313" spans="1:21" ht="12.95" customHeight="1" x14ac:dyDescent="0.2">
      <c r="A313" s="108" t="s">
        <v>831</v>
      </c>
      <c r="B313" s="33"/>
      <c r="C313" s="34">
        <v>43040.334000000003</v>
      </c>
      <c r="D313" s="34"/>
      <c r="E313">
        <f t="shared" si="43"/>
        <v>-3118.0141295606541</v>
      </c>
      <c r="F313">
        <f t="shared" si="44"/>
        <v>-3118</v>
      </c>
      <c r="G313">
        <f t="shared" si="48"/>
        <v>-8.8820200035115704E-3</v>
      </c>
      <c r="I313">
        <f t="shared" si="52"/>
        <v>-8.8820200035115704E-3</v>
      </c>
      <c r="P313" s="3">
        <f t="shared" si="45"/>
        <v>-4.99940104639017E-4</v>
      </c>
      <c r="Q313" s="13">
        <f t="shared" si="46"/>
        <v>28021.834000000003</v>
      </c>
      <c r="R313" s="13"/>
      <c r="S313">
        <v>0.1</v>
      </c>
      <c r="T313">
        <f t="shared" ref="T313:T322" si="53">+(P313-G313)^2</f>
        <v>7.0259263431083309E-5</v>
      </c>
      <c r="U313">
        <f t="shared" ref="U313:U322" si="54">+S313*T313</f>
        <v>7.0259263431083316E-6</v>
      </c>
    </row>
    <row r="314" spans="1:21" ht="12.95" customHeight="1" x14ac:dyDescent="0.2">
      <c r="A314" s="108" t="s">
        <v>932</v>
      </c>
      <c r="B314" s="33"/>
      <c r="C314" s="34">
        <v>43046.618000000002</v>
      </c>
      <c r="D314" s="34"/>
      <c r="E314">
        <f t="shared" si="43"/>
        <v>-3108.0175117708845</v>
      </c>
      <c r="F314">
        <f t="shared" si="44"/>
        <v>-3108</v>
      </c>
      <c r="G314">
        <f t="shared" si="48"/>
        <v>-1.1008120003680233E-2</v>
      </c>
      <c r="I314">
        <f t="shared" si="52"/>
        <v>-1.1008120003680233E-2</v>
      </c>
      <c r="P314" s="3">
        <f t="shared" si="45"/>
        <v>-5.0867268827751891E-4</v>
      </c>
      <c r="Q314" s="13">
        <f t="shared" si="46"/>
        <v>28028.118000000002</v>
      </c>
      <c r="R314" s="13"/>
      <c r="S314">
        <v>0.2</v>
      </c>
      <c r="T314">
        <f t="shared" si="53"/>
        <v>1.1023839392891727E-4</v>
      </c>
      <c r="U314">
        <f t="shared" si="54"/>
        <v>2.2047678785783455E-5</v>
      </c>
    </row>
    <row r="315" spans="1:21" ht="12.95" customHeight="1" x14ac:dyDescent="0.2">
      <c r="A315" s="108" t="s">
        <v>932</v>
      </c>
      <c r="B315" s="33"/>
      <c r="C315" s="34">
        <v>43054.790999999997</v>
      </c>
      <c r="D315" s="34"/>
      <c r="E315">
        <f t="shared" si="43"/>
        <v>-3095.0158635856924</v>
      </c>
      <c r="F315">
        <f t="shared" si="44"/>
        <v>-3095</v>
      </c>
      <c r="G315">
        <f t="shared" si="48"/>
        <v>-9.9720500074909069E-3</v>
      </c>
      <c r="I315">
        <f t="shared" si="52"/>
        <v>-9.9720500074909069E-3</v>
      </c>
      <c r="P315" s="3">
        <f t="shared" si="45"/>
        <v>-5.2005713074325258E-4</v>
      </c>
      <c r="Q315" s="13">
        <f t="shared" si="46"/>
        <v>28036.290999999997</v>
      </c>
      <c r="R315" s="13"/>
      <c r="S315">
        <v>0.2</v>
      </c>
      <c r="T315">
        <f t="shared" si="53"/>
        <v>8.9340169342088402E-5</v>
      </c>
      <c r="U315">
        <f t="shared" si="54"/>
        <v>1.7868033868417682E-5</v>
      </c>
    </row>
    <row r="316" spans="1:21" ht="12.95" customHeight="1" x14ac:dyDescent="0.2">
      <c r="A316" s="108" t="s">
        <v>932</v>
      </c>
      <c r="B316" s="33"/>
      <c r="C316" s="34">
        <v>43100.684999999998</v>
      </c>
      <c r="D316" s="34"/>
      <c r="E316">
        <f t="shared" si="43"/>
        <v>-3022.0074649791163</v>
      </c>
      <c r="F316">
        <f t="shared" si="44"/>
        <v>-3022</v>
      </c>
      <c r="G316">
        <f t="shared" si="48"/>
        <v>-4.6925800052122213E-3</v>
      </c>
      <c r="I316">
        <f t="shared" si="52"/>
        <v>-4.6925800052122213E-3</v>
      </c>
      <c r="P316" s="3">
        <f t="shared" si="45"/>
        <v>-5.8465880496591971E-4</v>
      </c>
      <c r="Q316" s="13">
        <f t="shared" si="46"/>
        <v>28082.184999999998</v>
      </c>
      <c r="R316" s="13"/>
      <c r="S316">
        <v>0.2</v>
      </c>
      <c r="T316">
        <f t="shared" si="53"/>
        <v>1.6875016587433016E-5</v>
      </c>
      <c r="U316">
        <f t="shared" si="54"/>
        <v>3.3750033174866034E-6</v>
      </c>
    </row>
    <row r="317" spans="1:21" ht="12.95" customHeight="1" x14ac:dyDescent="0.2">
      <c r="A317" s="108" t="s">
        <v>832</v>
      </c>
      <c r="B317" s="33"/>
      <c r="C317" s="34">
        <v>43193.71</v>
      </c>
      <c r="D317" s="34"/>
      <c r="E317">
        <f t="shared" si="43"/>
        <v>-2874.0228421443921</v>
      </c>
      <c r="F317">
        <f t="shared" si="44"/>
        <v>-2874</v>
      </c>
      <c r="G317">
        <f t="shared" si="48"/>
        <v>-1.4358860003994778E-2</v>
      </c>
      <c r="I317">
        <f t="shared" si="52"/>
        <v>-1.4358860003994778E-2</v>
      </c>
      <c r="P317" s="3">
        <f t="shared" si="45"/>
        <v>-7.1914174398863824E-4</v>
      </c>
      <c r="Q317" s="13">
        <f t="shared" si="46"/>
        <v>28175.21</v>
      </c>
      <c r="R317" s="13"/>
      <c r="S317">
        <v>0.1</v>
      </c>
      <c r="T317">
        <f t="shared" si="53"/>
        <v>1.8604191421234492E-4</v>
      </c>
      <c r="U317">
        <f t="shared" si="54"/>
        <v>1.8604191421234495E-5</v>
      </c>
    </row>
    <row r="318" spans="1:21" ht="12.95" customHeight="1" x14ac:dyDescent="0.2">
      <c r="A318" s="108" t="s">
        <v>833</v>
      </c>
      <c r="B318" s="33"/>
      <c r="C318" s="34">
        <v>43205.656000000003</v>
      </c>
      <c r="D318" s="34"/>
      <c r="E318">
        <f t="shared" si="43"/>
        <v>-2855.0190871926684</v>
      </c>
      <c r="F318">
        <f t="shared" si="44"/>
        <v>-2855</v>
      </c>
      <c r="G318">
        <f t="shared" si="48"/>
        <v>-1.1998449997918215E-2</v>
      </c>
      <c r="I318">
        <f t="shared" si="52"/>
        <v>-1.1998449997918215E-2</v>
      </c>
      <c r="P318" s="3">
        <f t="shared" si="45"/>
        <v>-7.3674691951062924E-4</v>
      </c>
      <c r="Q318" s="13">
        <f t="shared" si="46"/>
        <v>28187.156000000003</v>
      </c>
      <c r="R318" s="13"/>
      <c r="S318">
        <v>0.1</v>
      </c>
      <c r="T318">
        <f t="shared" si="53"/>
        <v>1.2682595622621489E-4</v>
      </c>
      <c r="U318">
        <f t="shared" si="54"/>
        <v>1.2682595622621489E-5</v>
      </c>
    </row>
    <row r="319" spans="1:21" ht="12.95" customHeight="1" x14ac:dyDescent="0.2">
      <c r="A319" s="108" t="s">
        <v>833</v>
      </c>
      <c r="B319" s="33"/>
      <c r="C319" s="34">
        <v>43278.57</v>
      </c>
      <c r="D319" s="34"/>
      <c r="E319">
        <f t="shared" si="43"/>
        <v>-2739.0271410559262</v>
      </c>
      <c r="F319">
        <f t="shared" si="44"/>
        <v>-2739</v>
      </c>
      <c r="G319">
        <f t="shared" si="48"/>
        <v>-1.7061210004612803E-2</v>
      </c>
      <c r="I319">
        <f t="shared" si="52"/>
        <v>-1.7061210004612803E-2</v>
      </c>
      <c r="P319" s="3">
        <f t="shared" si="45"/>
        <v>-8.459115212567065E-4</v>
      </c>
      <c r="Q319" s="13">
        <f t="shared" si="46"/>
        <v>28260.07</v>
      </c>
      <c r="R319" s="13"/>
      <c r="S319">
        <v>0.1</v>
      </c>
      <c r="T319">
        <f t="shared" si="53"/>
        <v>2.6293590490433056E-4</v>
      </c>
      <c r="U319">
        <f t="shared" si="54"/>
        <v>2.6293590490433057E-5</v>
      </c>
    </row>
    <row r="320" spans="1:21" ht="12.95" customHeight="1" x14ac:dyDescent="0.2">
      <c r="A320" s="108" t="s">
        <v>833</v>
      </c>
      <c r="B320" s="33"/>
      <c r="C320" s="34">
        <v>43297.438999999998</v>
      </c>
      <c r="D320" s="34"/>
      <c r="E320">
        <f t="shared" si="43"/>
        <v>-2709.0102440038627</v>
      </c>
      <c r="F320">
        <f t="shared" si="44"/>
        <v>-2709</v>
      </c>
      <c r="G320">
        <f t="shared" si="48"/>
        <v>-6.439510005293414E-3</v>
      </c>
      <c r="I320">
        <f t="shared" si="52"/>
        <v>-6.439510005293414E-3</v>
      </c>
      <c r="P320" s="3">
        <f t="shared" si="45"/>
        <v>-8.746137350177345E-4</v>
      </c>
      <c r="Q320" s="13">
        <f t="shared" si="46"/>
        <v>28278.938999999998</v>
      </c>
      <c r="R320" s="13"/>
      <c r="S320">
        <v>0.1</v>
      </c>
      <c r="T320">
        <f t="shared" si="53"/>
        <v>3.0968070498928166E-5</v>
      </c>
      <c r="U320">
        <f t="shared" si="54"/>
        <v>3.096807049892817E-6</v>
      </c>
    </row>
    <row r="321" spans="1:22" ht="12.95" customHeight="1" x14ac:dyDescent="0.2">
      <c r="A321" s="97" t="s">
        <v>936</v>
      </c>
      <c r="B321" s="98"/>
      <c r="C321" s="97">
        <v>43298.686999999998</v>
      </c>
      <c r="D321" s="97">
        <v>6.0000000000000001E-3</v>
      </c>
      <c r="E321">
        <f t="shared" si="43"/>
        <v>-2707.024919528747</v>
      </c>
      <c r="F321">
        <f t="shared" si="44"/>
        <v>-2707</v>
      </c>
      <c r="G321">
        <f t="shared" si="48"/>
        <v>-1.5664730002754368E-2</v>
      </c>
      <c r="I321">
        <f t="shared" si="52"/>
        <v>-1.5664730002754368E-2</v>
      </c>
      <c r="P321" s="3">
        <f t="shared" si="45"/>
        <v>-8.765340833568209E-4</v>
      </c>
      <c r="Q321" s="13">
        <f t="shared" si="46"/>
        <v>28280.186999999998</v>
      </c>
      <c r="R321" s="13" t="s">
        <v>1126</v>
      </c>
      <c r="S321">
        <v>0.1</v>
      </c>
      <c r="T321">
        <f t="shared" si="53"/>
        <v>2.1869073855048624E-4</v>
      </c>
      <c r="U321">
        <f t="shared" si="54"/>
        <v>2.1869073855048627E-5</v>
      </c>
    </row>
    <row r="322" spans="1:22" ht="12.95" customHeight="1" x14ac:dyDescent="0.2">
      <c r="A322" s="108" t="s">
        <v>932</v>
      </c>
      <c r="B322" s="33"/>
      <c r="C322" s="34">
        <v>43301.836000000003</v>
      </c>
      <c r="D322" s="34"/>
      <c r="E322">
        <f t="shared" si="43"/>
        <v>-2702.0154749997787</v>
      </c>
      <c r="F322">
        <f t="shared" si="44"/>
        <v>-2702</v>
      </c>
      <c r="G322">
        <f t="shared" si="48"/>
        <v>-9.7277800014126115E-3</v>
      </c>
      <c r="I322">
        <f t="shared" si="52"/>
        <v>-9.7277800014126115E-3</v>
      </c>
      <c r="P322" s="3">
        <f t="shared" si="45"/>
        <v>-8.8133870982576973E-4</v>
      </c>
      <c r="Q322" s="13">
        <f t="shared" si="46"/>
        <v>28283.336000000003</v>
      </c>
      <c r="R322" s="13"/>
      <c r="S322">
        <v>0.2</v>
      </c>
      <c r="T322">
        <f t="shared" si="53"/>
        <v>7.8259523525492662E-5</v>
      </c>
      <c r="U322">
        <f t="shared" si="54"/>
        <v>1.5651904705098532E-5</v>
      </c>
    </row>
    <row r="323" spans="1:22" ht="12.95" customHeight="1" x14ac:dyDescent="0.2">
      <c r="A323" s="128" t="s">
        <v>1821</v>
      </c>
      <c r="B323" s="68" t="s">
        <v>1007</v>
      </c>
      <c r="C323" s="128">
        <v>43301.839</v>
      </c>
      <c r="D323" s="128" t="s">
        <v>1126</v>
      </c>
      <c r="E323">
        <f t="shared" si="43"/>
        <v>-2702.0107025851798</v>
      </c>
      <c r="F323">
        <f t="shared" si="44"/>
        <v>-2702</v>
      </c>
      <c r="G323">
        <f t="shared" si="48"/>
        <v>-6.7277800044394098E-3</v>
      </c>
      <c r="I323">
        <f t="shared" si="52"/>
        <v>-6.7277800044394098E-3</v>
      </c>
      <c r="P323" s="3">
        <f t="shared" si="45"/>
        <v>-8.8133870982576973E-4</v>
      </c>
      <c r="Q323" s="13">
        <f t="shared" si="46"/>
        <v>28283.339</v>
      </c>
      <c r="R323" s="13"/>
    </row>
    <row r="324" spans="1:22" ht="12.95" customHeight="1" x14ac:dyDescent="0.2">
      <c r="A324" s="108" t="s">
        <v>932</v>
      </c>
      <c r="B324" s="33"/>
      <c r="C324" s="34">
        <v>43303.724999999999</v>
      </c>
      <c r="D324" s="34"/>
      <c r="E324">
        <f t="shared" si="43"/>
        <v>-2699.0104446043565</v>
      </c>
      <c r="F324">
        <f t="shared" si="44"/>
        <v>-2699</v>
      </c>
      <c r="G324">
        <f t="shared" si="48"/>
        <v>-6.5656100050546229E-3</v>
      </c>
      <c r="I324">
        <f t="shared" si="52"/>
        <v>-6.5656100050546229E-3</v>
      </c>
      <c r="P324" s="3">
        <f t="shared" si="45"/>
        <v>-8.8422406099027118E-4</v>
      </c>
      <c r="Q324" s="13">
        <f t="shared" si="46"/>
        <v>28285.224999999999</v>
      </c>
      <c r="R324" s="13"/>
      <c r="S324">
        <v>0.2</v>
      </c>
      <c r="T324">
        <f t="shared" ref="T324:T335" si="55">+(P324-G324)^2</f>
        <v>3.2278146245411985E-5</v>
      </c>
      <c r="U324">
        <f t="shared" ref="U324:U335" si="56">+S324*T324</f>
        <v>6.455629249082397E-6</v>
      </c>
    </row>
    <row r="325" spans="1:22" ht="12.95" customHeight="1" x14ac:dyDescent="0.2">
      <c r="A325" s="108" t="s">
        <v>932</v>
      </c>
      <c r="B325" s="33"/>
      <c r="C325" s="34">
        <v>43313.771999999997</v>
      </c>
      <c r="D325" s="34"/>
      <c r="E325">
        <f t="shared" si="43"/>
        <v>-2683.0276280967482</v>
      </c>
      <c r="F325">
        <f t="shared" si="44"/>
        <v>-2683</v>
      </c>
      <c r="G325">
        <f t="shared" si="48"/>
        <v>-1.7367370004649274E-2</v>
      </c>
      <c r="I325">
        <f t="shared" si="52"/>
        <v>-1.7367370004649274E-2</v>
      </c>
      <c r="P325" s="3">
        <f t="shared" si="45"/>
        <v>-8.9964522078727802E-4</v>
      </c>
      <c r="Q325" s="13">
        <f t="shared" si="46"/>
        <v>28295.271999999997</v>
      </c>
      <c r="R325" s="13"/>
      <c r="S325">
        <v>0.2</v>
      </c>
      <c r="T325">
        <f t="shared" si="55"/>
        <v>2.7118595955702261E-4</v>
      </c>
      <c r="U325">
        <f t="shared" si="56"/>
        <v>5.4237191911404522E-5</v>
      </c>
    </row>
    <row r="326" spans="1:22" ht="12.95" customHeight="1" x14ac:dyDescent="0.2">
      <c r="A326" s="108" t="s">
        <v>932</v>
      </c>
      <c r="B326" s="33"/>
      <c r="C326" s="34">
        <v>43315.663</v>
      </c>
      <c r="D326" s="34"/>
      <c r="E326">
        <f t="shared" si="43"/>
        <v>-2680.0194160915785</v>
      </c>
      <c r="F326">
        <f t="shared" si="44"/>
        <v>-2680</v>
      </c>
      <c r="G326">
        <f t="shared" si="48"/>
        <v>-1.2205200000607874E-2</v>
      </c>
      <c r="I326">
        <f t="shared" si="52"/>
        <v>-1.2205200000607874E-2</v>
      </c>
      <c r="P326" s="3">
        <f t="shared" si="45"/>
        <v>-9.025428045466539E-4</v>
      </c>
      <c r="Q326" s="13">
        <f t="shared" si="46"/>
        <v>28297.163</v>
      </c>
      <c r="R326" s="13"/>
      <c r="S326">
        <v>0.2</v>
      </c>
      <c r="T326">
        <f t="shared" si="55"/>
        <v>1.2775005969167447E-4</v>
      </c>
      <c r="U326">
        <f t="shared" si="56"/>
        <v>2.5550011938334894E-5</v>
      </c>
    </row>
    <row r="327" spans="1:22" ht="12.95" customHeight="1" x14ac:dyDescent="0.2">
      <c r="A327" s="108" t="s">
        <v>934</v>
      </c>
      <c r="B327" s="33"/>
      <c r="C327" s="34">
        <v>43325.091699999997</v>
      </c>
      <c r="D327" s="34"/>
      <c r="E327">
        <f t="shared" si="43"/>
        <v>-2665.0201942337849</v>
      </c>
      <c r="F327">
        <f t="shared" si="44"/>
        <v>-2665</v>
      </c>
      <c r="G327">
        <f t="shared" si="48"/>
        <v>-1.2694350007222965E-2</v>
      </c>
      <c r="I327">
        <f t="shared" si="52"/>
        <v>-1.2694350007222965E-2</v>
      </c>
      <c r="P327" s="3">
        <f t="shared" si="45"/>
        <v>-9.1705969527876774E-4</v>
      </c>
      <c r="Q327" s="13">
        <f t="shared" si="46"/>
        <v>28306.591699999997</v>
      </c>
      <c r="R327" s="13"/>
      <c r="S327">
        <v>0.2</v>
      </c>
      <c r="T327">
        <f t="shared" si="55"/>
        <v>1.3870456709181463E-4</v>
      </c>
      <c r="U327">
        <f t="shared" si="56"/>
        <v>2.7740913418362928E-5</v>
      </c>
    </row>
    <row r="328" spans="1:22" ht="12.95" customHeight="1" x14ac:dyDescent="0.2">
      <c r="A328" s="108" t="s">
        <v>834</v>
      </c>
      <c r="B328" s="33"/>
      <c r="C328" s="34">
        <v>43331.38</v>
      </c>
      <c r="D328" s="34"/>
      <c r="E328">
        <f t="shared" si="43"/>
        <v>-2655.0167359830821</v>
      </c>
      <c r="F328">
        <f t="shared" si="44"/>
        <v>-2655</v>
      </c>
      <c r="G328">
        <f t="shared" si="48"/>
        <v>-1.05204500068794E-2</v>
      </c>
      <c r="I328">
        <f t="shared" si="52"/>
        <v>-1.05204500068794E-2</v>
      </c>
      <c r="P328" s="3">
        <f t="shared" si="45"/>
        <v>-9.267644482994638E-4</v>
      </c>
      <c r="Q328" s="13">
        <f t="shared" si="46"/>
        <v>28312.879999999997</v>
      </c>
      <c r="R328" s="13"/>
      <c r="S328">
        <v>0.1</v>
      </c>
      <c r="T328">
        <f t="shared" si="55"/>
        <v>9.2038802596905239E-5</v>
      </c>
      <c r="U328">
        <f t="shared" si="56"/>
        <v>9.2038802596905239E-6</v>
      </c>
    </row>
    <row r="329" spans="1:22" ht="12.95" customHeight="1" x14ac:dyDescent="0.2">
      <c r="A329" s="108" t="s">
        <v>932</v>
      </c>
      <c r="B329" s="33"/>
      <c r="C329" s="34">
        <v>43337.663</v>
      </c>
      <c r="D329" s="34"/>
      <c r="E329">
        <f t="shared" si="43"/>
        <v>-2645.0217089981747</v>
      </c>
      <c r="F329">
        <f t="shared" si="44"/>
        <v>-2645</v>
      </c>
      <c r="G329">
        <f t="shared" si="48"/>
        <v>-1.3646550003613811E-2</v>
      </c>
      <c r="I329">
        <f t="shared" si="52"/>
        <v>-1.3646550003613811E-2</v>
      </c>
      <c r="P329" s="3">
        <f t="shared" si="45"/>
        <v>-9.3649066201292441E-4</v>
      </c>
      <c r="Q329" s="13">
        <f t="shared" si="46"/>
        <v>28319.163</v>
      </c>
      <c r="R329" s="13"/>
      <c r="S329">
        <v>0.2</v>
      </c>
      <c r="T329">
        <f t="shared" si="55"/>
        <v>1.6154560846701595E-4</v>
      </c>
      <c r="U329">
        <f t="shared" si="56"/>
        <v>3.230912169340319E-5</v>
      </c>
    </row>
    <row r="330" spans="1:22" ht="12.95" customHeight="1" x14ac:dyDescent="0.2">
      <c r="A330" s="108" t="s">
        <v>932</v>
      </c>
      <c r="B330" s="33"/>
      <c r="C330" s="34">
        <v>43342.69</v>
      </c>
      <c r="D330" s="34"/>
      <c r="E330">
        <f t="shared" si="43"/>
        <v>-2637.0247329273288</v>
      </c>
      <c r="F330">
        <f t="shared" si="44"/>
        <v>-2637</v>
      </c>
      <c r="G330">
        <f t="shared" si="48"/>
        <v>-1.5547430004517082E-2</v>
      </c>
      <c r="I330">
        <f t="shared" si="52"/>
        <v>-1.5547430004517082E-2</v>
      </c>
      <c r="P330" s="3">
        <f t="shared" si="45"/>
        <v>-9.4428708468248252E-4</v>
      </c>
      <c r="Q330" s="13">
        <f t="shared" si="46"/>
        <v>28324.190000000002</v>
      </c>
      <c r="R330" s="13"/>
      <c r="S330">
        <v>0.2</v>
      </c>
      <c r="T330">
        <f t="shared" si="55"/>
        <v>2.1325178313711543E-4</v>
      </c>
      <c r="U330">
        <f t="shared" si="56"/>
        <v>4.2650356627423088E-5</v>
      </c>
    </row>
    <row r="331" spans="1:22" ht="12.95" customHeight="1" x14ac:dyDescent="0.2">
      <c r="A331" s="108" t="s">
        <v>834</v>
      </c>
      <c r="B331" s="33"/>
      <c r="C331" s="34">
        <v>43366.576999999997</v>
      </c>
      <c r="D331" s="34"/>
      <c r="E331">
        <f t="shared" si="43"/>
        <v>-2599.0251770482396</v>
      </c>
      <c r="F331">
        <f t="shared" si="44"/>
        <v>-2599</v>
      </c>
      <c r="G331">
        <f t="shared" si="48"/>
        <v>-1.5826610004296526E-2</v>
      </c>
      <c r="I331">
        <f t="shared" si="52"/>
        <v>-1.5826610004296526E-2</v>
      </c>
      <c r="P331" s="3">
        <f t="shared" si="45"/>
        <v>-9.8150765881763885E-4</v>
      </c>
      <c r="Q331" s="13">
        <f t="shared" si="46"/>
        <v>28348.076999999997</v>
      </c>
      <c r="R331" s="13"/>
      <c r="S331">
        <v>0.1</v>
      </c>
      <c r="T331">
        <f t="shared" si="55"/>
        <v>2.2037706364774276E-4</v>
      </c>
      <c r="U331">
        <f t="shared" si="56"/>
        <v>2.2037706364774278E-5</v>
      </c>
    </row>
    <row r="332" spans="1:22" ht="12.95" customHeight="1" x14ac:dyDescent="0.2">
      <c r="A332" s="108" t="s">
        <v>835</v>
      </c>
      <c r="B332" s="33"/>
      <c r="C332" s="34">
        <v>43414.353000000003</v>
      </c>
      <c r="D332" s="34"/>
      <c r="E332">
        <f t="shared" si="43"/>
        <v>-2523.0228836803017</v>
      </c>
      <c r="F332">
        <f t="shared" si="44"/>
        <v>-2523</v>
      </c>
      <c r="G332">
        <f t="shared" si="48"/>
        <v>-1.4384970003447961E-2</v>
      </c>
      <c r="I332">
        <f t="shared" si="52"/>
        <v>-1.4384970003447961E-2</v>
      </c>
      <c r="P332" s="3">
        <f t="shared" si="45"/>
        <v>-1.0568784842984735E-3</v>
      </c>
      <c r="Q332" s="13">
        <f t="shared" si="46"/>
        <v>28395.853000000003</v>
      </c>
      <c r="R332" s="13"/>
      <c r="S332">
        <v>0.1</v>
      </c>
      <c r="T332">
        <f t="shared" si="55"/>
        <v>1.7763802354282449E-4</v>
      </c>
      <c r="U332">
        <f t="shared" si="56"/>
        <v>1.776380235428245E-5</v>
      </c>
    </row>
    <row r="333" spans="1:22" ht="12.95" customHeight="1" x14ac:dyDescent="0.2">
      <c r="A333" s="108" t="s">
        <v>835</v>
      </c>
      <c r="B333" s="33"/>
      <c r="C333" s="34">
        <v>43436.358</v>
      </c>
      <c r="D333" s="34"/>
      <c r="E333">
        <f t="shared" si="43"/>
        <v>-2488.0172225625624</v>
      </c>
      <c r="F333">
        <f t="shared" si="44"/>
        <v>-2488</v>
      </c>
      <c r="G333">
        <f t="shared" si="48"/>
        <v>-1.0826320001797285E-2</v>
      </c>
      <c r="I333">
        <f t="shared" si="52"/>
        <v>-1.0826320001797285E-2</v>
      </c>
      <c r="P333" s="3">
        <f t="shared" si="45"/>
        <v>-1.0920056068321085E-3</v>
      </c>
      <c r="Q333" s="13">
        <f t="shared" si="46"/>
        <v>28417.858</v>
      </c>
      <c r="R333" s="13"/>
      <c r="S333">
        <v>0.1</v>
      </c>
      <c r="T333">
        <f t="shared" si="55"/>
        <v>9.475687674002624E-5</v>
      </c>
      <c r="U333">
        <f t="shared" si="56"/>
        <v>9.4756876740026247E-6</v>
      </c>
    </row>
    <row r="334" spans="1:22" ht="12.95" customHeight="1" x14ac:dyDescent="0.2">
      <c r="A334" s="108" t="s">
        <v>835</v>
      </c>
      <c r="B334" s="33"/>
      <c r="C334" s="34">
        <v>43460.245000000003</v>
      </c>
      <c r="D334" s="34"/>
      <c r="E334">
        <f t="shared" si="43"/>
        <v>-2450.0176666834618</v>
      </c>
      <c r="F334">
        <f t="shared" si="44"/>
        <v>-2450</v>
      </c>
      <c r="G334">
        <f t="shared" si="48"/>
        <v>-1.1105500001576729E-2</v>
      </c>
      <c r="I334">
        <f t="shared" si="52"/>
        <v>-1.1105500001576729E-2</v>
      </c>
      <c r="P334" s="3">
        <f t="shared" si="45"/>
        <v>-1.1304412853915442E-3</v>
      </c>
      <c r="Q334" s="13">
        <f t="shared" si="46"/>
        <v>28441.745000000003</v>
      </c>
      <c r="R334" s="13"/>
      <c r="S334">
        <v>0.1</v>
      </c>
      <c r="T334">
        <f t="shared" si="55"/>
        <v>9.9501796391342014E-5</v>
      </c>
      <c r="U334">
        <f t="shared" si="56"/>
        <v>9.9501796391342018E-6</v>
      </c>
    </row>
    <row r="335" spans="1:22" ht="12.95" customHeight="1" x14ac:dyDescent="0.2">
      <c r="A335" s="108" t="s">
        <v>836</v>
      </c>
      <c r="B335" s="33"/>
      <c r="C335" s="34">
        <v>43480.358999999997</v>
      </c>
      <c r="D335" s="34"/>
      <c r="E335">
        <f t="shared" si="43"/>
        <v>-2418.0202175708928</v>
      </c>
      <c r="F335">
        <f t="shared" si="44"/>
        <v>-2418</v>
      </c>
      <c r="G335">
        <f t="shared" si="48"/>
        <v>-1.2709020003967453E-2</v>
      </c>
      <c r="I335">
        <f t="shared" si="52"/>
        <v>-1.2709020003967453E-2</v>
      </c>
      <c r="P335" s="3">
        <f t="shared" si="45"/>
        <v>-1.1630485323584436E-3</v>
      </c>
      <c r="Q335" s="13">
        <f t="shared" si="46"/>
        <v>28461.858999999997</v>
      </c>
      <c r="R335" s="13"/>
      <c r="S335">
        <v>0.1</v>
      </c>
      <c r="T335">
        <f t="shared" si="55"/>
        <v>1.333094572232091E-4</v>
      </c>
      <c r="U335">
        <f t="shared" si="56"/>
        <v>1.3330945722320911E-5</v>
      </c>
    </row>
    <row r="336" spans="1:22" ht="12.95" customHeight="1" x14ac:dyDescent="0.2">
      <c r="A336" s="108" t="s">
        <v>837</v>
      </c>
      <c r="B336" s="33"/>
      <c r="C336" s="34">
        <v>43488.358999999997</v>
      </c>
      <c r="D336" s="34"/>
      <c r="E336">
        <f t="shared" si="43"/>
        <v>-2405.2937786278371</v>
      </c>
      <c r="F336">
        <f t="shared" si="44"/>
        <v>-2405.5</v>
      </c>
      <c r="P336" s="3">
        <f t="shared" si="45"/>
        <v>-1.1758454257566376E-3</v>
      </c>
      <c r="Q336" s="13">
        <f t="shared" si="46"/>
        <v>28469.858999999997</v>
      </c>
      <c r="R336" s="13"/>
      <c r="S336">
        <v>0.1</v>
      </c>
      <c r="V336">
        <v>0.13884641999175074</v>
      </c>
    </row>
    <row r="337" spans="1:21" ht="12.95" customHeight="1" x14ac:dyDescent="0.2">
      <c r="A337" s="108" t="s">
        <v>837</v>
      </c>
      <c r="B337" s="33"/>
      <c r="C337" s="34">
        <v>43504.252999999997</v>
      </c>
      <c r="D337" s="34"/>
      <c r="E337">
        <f t="shared" si="43"/>
        <v>-2380.0095260577204</v>
      </c>
      <c r="F337">
        <f t="shared" si="44"/>
        <v>-2380</v>
      </c>
      <c r="G337">
        <f t="shared" ref="G337:G358" si="57">C337-(C$7+F337*C$8)</f>
        <v>-5.9882000059587881E-3</v>
      </c>
      <c r="I337">
        <f t="shared" ref="I337:I358" si="58">G337</f>
        <v>-5.9882000059587881E-3</v>
      </c>
      <c r="P337" s="3">
        <f t="shared" si="45"/>
        <v>-1.2020550653453936E-3</v>
      </c>
      <c r="Q337" s="13">
        <f t="shared" si="46"/>
        <v>28485.752999999997</v>
      </c>
      <c r="R337" s="13"/>
      <c r="S337">
        <v>0.1</v>
      </c>
      <c r="T337">
        <f t="shared" ref="T337:T358" si="59">+(P337-G337)^2</f>
        <v>2.2907183392559195E-5</v>
      </c>
      <c r="U337">
        <f t="shared" ref="U337:U368" si="60">+S337*T337</f>
        <v>2.2907183392559196E-6</v>
      </c>
    </row>
    <row r="338" spans="1:21" ht="12.95" customHeight="1" x14ac:dyDescent="0.2">
      <c r="A338" s="108" t="s">
        <v>838</v>
      </c>
      <c r="B338" s="33"/>
      <c r="C338" s="34">
        <v>43618.652999999998</v>
      </c>
      <c r="D338" s="34"/>
      <c r="E338">
        <f t="shared" si="43"/>
        <v>-2198.0214491720189</v>
      </c>
      <c r="F338">
        <f t="shared" si="44"/>
        <v>-2198</v>
      </c>
      <c r="G338">
        <f t="shared" si="57"/>
        <v>-1.3483220005582552E-2</v>
      </c>
      <c r="I338">
        <f t="shared" si="58"/>
        <v>-1.3483220005582552E-2</v>
      </c>
      <c r="P338" s="3">
        <f t="shared" si="45"/>
        <v>-1.3931722592899693E-3</v>
      </c>
      <c r="Q338" s="13">
        <f t="shared" si="46"/>
        <v>28600.152999999998</v>
      </c>
      <c r="R338" s="13"/>
      <c r="S338">
        <v>0.1</v>
      </c>
      <c r="T338">
        <f t="shared" si="59"/>
        <v>1.4616925450763437E-4</v>
      </c>
      <c r="U338">
        <f t="shared" si="60"/>
        <v>1.4616925450763437E-5</v>
      </c>
    </row>
    <row r="339" spans="1:21" ht="12.95" customHeight="1" x14ac:dyDescent="0.2">
      <c r="A339" s="108" t="s">
        <v>932</v>
      </c>
      <c r="B339" s="33"/>
      <c r="C339" s="34">
        <v>43665.802000000003</v>
      </c>
      <c r="D339" s="34"/>
      <c r="E339">
        <f t="shared" si="43"/>
        <v>-2123.0165904562432</v>
      </c>
      <c r="F339">
        <f t="shared" si="44"/>
        <v>-2123</v>
      </c>
      <c r="G339">
        <f t="shared" si="57"/>
        <v>-1.0428970002976712E-2</v>
      </c>
      <c r="I339">
        <f t="shared" si="58"/>
        <v>-1.0428970002976712E-2</v>
      </c>
      <c r="P339" s="3">
        <f t="shared" si="45"/>
        <v>-1.4739976189717899E-3</v>
      </c>
      <c r="Q339" s="13">
        <f t="shared" si="46"/>
        <v>28647.302000000003</v>
      </c>
      <c r="R339" s="13"/>
      <c r="S339">
        <v>0.2</v>
      </c>
      <c r="T339">
        <f t="shared" si="59"/>
        <v>8.0191530398290791E-5</v>
      </c>
      <c r="U339">
        <f t="shared" si="60"/>
        <v>1.6038306079658158E-5</v>
      </c>
    </row>
    <row r="340" spans="1:21" ht="12.95" customHeight="1" x14ac:dyDescent="0.2">
      <c r="A340" s="108" t="s">
        <v>838</v>
      </c>
      <c r="B340" s="33"/>
      <c r="C340" s="34">
        <v>43671.466</v>
      </c>
      <c r="D340" s="34"/>
      <c r="E340">
        <f t="shared" si="43"/>
        <v>-2114.0062716845646</v>
      </c>
      <c r="F340">
        <f t="shared" si="44"/>
        <v>-2114</v>
      </c>
      <c r="G340">
        <f t="shared" si="57"/>
        <v>-3.9424600035999902E-3</v>
      </c>
      <c r="I340">
        <f t="shared" si="58"/>
        <v>-3.9424600035999902E-3</v>
      </c>
      <c r="P340" s="3">
        <f t="shared" si="45"/>
        <v>-1.4837777835522553E-3</v>
      </c>
      <c r="Q340" s="13">
        <f t="shared" si="46"/>
        <v>28652.966</v>
      </c>
      <c r="R340" s="13"/>
      <c r="S340">
        <v>0.1</v>
      </c>
      <c r="T340">
        <f t="shared" si="59"/>
        <v>6.0451182591788571E-6</v>
      </c>
      <c r="U340">
        <f t="shared" si="60"/>
        <v>6.0451182591788578E-7</v>
      </c>
    </row>
    <row r="341" spans="1:21" ht="12.95" customHeight="1" x14ac:dyDescent="0.2">
      <c r="A341" s="108" t="s">
        <v>932</v>
      </c>
      <c r="B341" s="33"/>
      <c r="C341" s="34">
        <v>43672.713000000003</v>
      </c>
      <c r="D341" s="34"/>
      <c r="E341">
        <f t="shared" ref="E341:E404" si="61">(C341-C$7)/C$8</f>
        <v>-2112.0225380143111</v>
      </c>
      <c r="F341">
        <f t="shared" ref="F341:F404" si="62">+ROUND(2*E341,0)/2</f>
        <v>-2112</v>
      </c>
      <c r="G341">
        <f t="shared" si="57"/>
        <v>-1.4167679997626692E-2</v>
      </c>
      <c r="I341">
        <f t="shared" si="58"/>
        <v>-1.4167679997626692E-2</v>
      </c>
      <c r="P341" s="3">
        <f t="shared" ref="P341:P404" si="63">+D$11+D$12*F341+D$13*F341^2</f>
        <v>-1.4859535141352291E-3</v>
      </c>
      <c r="Q341" s="13">
        <f t="shared" ref="Q341:Q404" si="64">+C341-15018.5</f>
        <v>28654.213000000003</v>
      </c>
      <c r="R341" s="13"/>
      <c r="S341">
        <v>0.2</v>
      </c>
      <c r="T341">
        <f t="shared" si="59"/>
        <v>1.6082618660208874E-4</v>
      </c>
      <c r="U341">
        <f t="shared" si="60"/>
        <v>3.2165237320417747E-5</v>
      </c>
    </row>
    <row r="342" spans="1:21" ht="12.95" customHeight="1" x14ac:dyDescent="0.2">
      <c r="A342" s="108" t="s">
        <v>934</v>
      </c>
      <c r="B342" s="33"/>
      <c r="C342" s="34">
        <v>43690.321100000001</v>
      </c>
      <c r="D342" s="34"/>
      <c r="E342">
        <f t="shared" si="61"/>
        <v>-2084.0114868201617</v>
      </c>
      <c r="F342">
        <f t="shared" si="62"/>
        <v>-2084</v>
      </c>
      <c r="G342">
        <f t="shared" si="57"/>
        <v>-7.220760002383031E-3</v>
      </c>
      <c r="I342">
        <f t="shared" si="58"/>
        <v>-7.220760002383031E-3</v>
      </c>
      <c r="P342" s="3">
        <f t="shared" si="63"/>
        <v>-1.5165038772064737E-3</v>
      </c>
      <c r="Q342" s="13">
        <f t="shared" si="64"/>
        <v>28671.821100000001</v>
      </c>
      <c r="R342" s="13"/>
      <c r="S342">
        <v>0.2</v>
      </c>
      <c r="T342">
        <f t="shared" si="59"/>
        <v>3.2538537941614267E-5</v>
      </c>
      <c r="U342">
        <f t="shared" si="60"/>
        <v>6.5077075883228538E-6</v>
      </c>
    </row>
    <row r="343" spans="1:21" ht="12.95" customHeight="1" x14ac:dyDescent="0.2">
      <c r="A343" s="108" t="s">
        <v>932</v>
      </c>
      <c r="B343" s="33"/>
      <c r="C343" s="34">
        <v>43694.722999999998</v>
      </c>
      <c r="D343" s="34"/>
      <c r="E343">
        <f t="shared" si="61"/>
        <v>-2077.0089228722368</v>
      </c>
      <c r="F343">
        <f t="shared" si="62"/>
        <v>-2077</v>
      </c>
      <c r="G343">
        <f t="shared" si="57"/>
        <v>-5.6090300058713183E-3</v>
      </c>
      <c r="I343">
        <f t="shared" si="58"/>
        <v>-5.6090300058713183E-3</v>
      </c>
      <c r="P343" s="3">
        <f t="shared" si="63"/>
        <v>-1.52416775732292E-3</v>
      </c>
      <c r="Q343" s="13">
        <f t="shared" si="64"/>
        <v>28676.222999999998</v>
      </c>
      <c r="R343" s="13"/>
      <c r="S343">
        <v>0.2</v>
      </c>
      <c r="T343">
        <f t="shared" si="59"/>
        <v>1.6686099589615881E-5</v>
      </c>
      <c r="U343">
        <f t="shared" si="60"/>
        <v>3.3372199179231763E-6</v>
      </c>
    </row>
    <row r="344" spans="1:21" ht="12.95" customHeight="1" x14ac:dyDescent="0.2">
      <c r="A344" s="108" t="s">
        <v>932</v>
      </c>
      <c r="B344" s="33"/>
      <c r="C344" s="34">
        <v>43701.633999999998</v>
      </c>
      <c r="D344" s="34"/>
      <c r="E344">
        <f t="shared" si="61"/>
        <v>-2066.0148704303042</v>
      </c>
      <c r="F344">
        <f t="shared" si="62"/>
        <v>-2066</v>
      </c>
      <c r="G344">
        <f t="shared" si="57"/>
        <v>-9.3477400077972561E-3</v>
      </c>
      <c r="I344">
        <f t="shared" si="58"/>
        <v>-9.3477400077972561E-3</v>
      </c>
      <c r="P344" s="3">
        <f t="shared" si="63"/>
        <v>-1.5362322435917434E-3</v>
      </c>
      <c r="Q344" s="13">
        <f t="shared" si="64"/>
        <v>28683.133999999998</v>
      </c>
      <c r="R344" s="13"/>
      <c r="S344">
        <v>0.2</v>
      </c>
      <c r="T344">
        <f t="shared" si="59"/>
        <v>6.101965355024301E-5</v>
      </c>
      <c r="U344">
        <f t="shared" si="60"/>
        <v>1.2203930710048603E-5</v>
      </c>
    </row>
    <row r="345" spans="1:21" ht="12.95" customHeight="1" x14ac:dyDescent="0.2">
      <c r="A345" s="108" t="s">
        <v>839</v>
      </c>
      <c r="B345" s="33"/>
      <c r="C345" s="34">
        <v>43739.35</v>
      </c>
      <c r="D345" s="34"/>
      <c r="E345">
        <f t="shared" si="61"/>
        <v>-2006.0160740332667</v>
      </c>
      <c r="F345">
        <f t="shared" si="62"/>
        <v>-2006</v>
      </c>
      <c r="G345">
        <f t="shared" si="57"/>
        <v>-1.0104340006364509E-2</v>
      </c>
      <c r="I345">
        <f t="shared" si="58"/>
        <v>-1.0104340006364509E-2</v>
      </c>
      <c r="P345" s="3">
        <f t="shared" si="63"/>
        <v>-1.6024956450866475E-3</v>
      </c>
      <c r="Q345" s="13">
        <f t="shared" si="64"/>
        <v>28720.85</v>
      </c>
      <c r="R345" s="13"/>
      <c r="S345">
        <v>0.1</v>
      </c>
      <c r="T345">
        <f t="shared" si="59"/>
        <v>7.2281357543392172E-5</v>
      </c>
      <c r="U345">
        <f t="shared" si="60"/>
        <v>7.2281357543392174E-6</v>
      </c>
    </row>
    <row r="346" spans="1:21" ht="12.95" customHeight="1" x14ac:dyDescent="0.2">
      <c r="A346" s="108" t="s">
        <v>839</v>
      </c>
      <c r="B346" s="33"/>
      <c r="C346" s="34">
        <v>43739.351999999999</v>
      </c>
      <c r="D346" s="34"/>
      <c r="E346">
        <f t="shared" si="61"/>
        <v>-2006.0128924235303</v>
      </c>
      <c r="F346">
        <f t="shared" si="62"/>
        <v>-2006</v>
      </c>
      <c r="G346">
        <f t="shared" si="57"/>
        <v>-8.1043400059570558E-3</v>
      </c>
      <c r="I346">
        <f t="shared" si="58"/>
        <v>-8.1043400059570558E-3</v>
      </c>
      <c r="P346" s="3">
        <f t="shared" si="63"/>
        <v>-1.6024956450866475E-3</v>
      </c>
      <c r="Q346" s="13">
        <f t="shared" si="64"/>
        <v>28720.851999999999</v>
      </c>
      <c r="R346" s="13"/>
      <c r="S346">
        <v>0.1</v>
      </c>
      <c r="T346">
        <f t="shared" si="59"/>
        <v>4.2273980092982324E-5</v>
      </c>
      <c r="U346">
        <f t="shared" si="60"/>
        <v>4.2273980092982329E-6</v>
      </c>
    </row>
    <row r="347" spans="1:21" ht="12.95" customHeight="1" x14ac:dyDescent="0.2">
      <c r="A347" s="108" t="s">
        <v>839</v>
      </c>
      <c r="B347" s="33"/>
      <c r="C347" s="34">
        <v>43740.607000000004</v>
      </c>
      <c r="D347" s="34"/>
      <c r="E347">
        <f t="shared" si="61"/>
        <v>-2004.016432314331</v>
      </c>
      <c r="F347">
        <f t="shared" si="62"/>
        <v>-2004</v>
      </c>
      <c r="G347">
        <f t="shared" si="57"/>
        <v>-1.0329559998353943E-2</v>
      </c>
      <c r="I347">
        <f t="shared" si="58"/>
        <v>-1.0329559998353943E-2</v>
      </c>
      <c r="P347" s="3">
        <f t="shared" si="63"/>
        <v>-1.6047177307659912E-3</v>
      </c>
      <c r="Q347" s="13">
        <f t="shared" si="64"/>
        <v>28722.107000000004</v>
      </c>
      <c r="R347" s="13"/>
      <c r="S347">
        <v>0.1</v>
      </c>
      <c r="T347">
        <f t="shared" si="59"/>
        <v>7.6122872594289279E-5</v>
      </c>
      <c r="U347">
        <f t="shared" si="60"/>
        <v>7.6122872594289286E-6</v>
      </c>
    </row>
    <row r="348" spans="1:21" ht="12.95" customHeight="1" x14ac:dyDescent="0.2">
      <c r="A348" s="108" t="s">
        <v>839</v>
      </c>
      <c r="B348" s="33"/>
      <c r="C348" s="34">
        <v>43749.41</v>
      </c>
      <c r="D348" s="34"/>
      <c r="E348">
        <f t="shared" si="61"/>
        <v>-1990.0125770623661</v>
      </c>
      <c r="F348">
        <f t="shared" si="62"/>
        <v>-1990</v>
      </c>
      <c r="G348">
        <f t="shared" si="57"/>
        <v>-7.9060999996727332E-3</v>
      </c>
      <c r="I348">
        <f t="shared" si="58"/>
        <v>-7.9060999996727332E-3</v>
      </c>
      <c r="P348" s="3">
        <f t="shared" si="63"/>
        <v>-1.6202963664972915E-3</v>
      </c>
      <c r="Q348" s="13">
        <f t="shared" si="64"/>
        <v>28730.910000000003</v>
      </c>
      <c r="R348" s="13"/>
      <c r="S348">
        <v>0.1</v>
      </c>
      <c r="T348">
        <f t="shared" si="59"/>
        <v>3.9511327314841587E-5</v>
      </c>
      <c r="U348">
        <f t="shared" si="60"/>
        <v>3.9511327314841585E-6</v>
      </c>
    </row>
    <row r="349" spans="1:21" ht="12.95" customHeight="1" x14ac:dyDescent="0.2">
      <c r="A349" s="108" t="s">
        <v>840</v>
      </c>
      <c r="B349" s="33"/>
      <c r="C349" s="34">
        <v>43805.356</v>
      </c>
      <c r="D349" s="34"/>
      <c r="E349">
        <f t="shared" si="61"/>
        <v>-1901.0134079238464</v>
      </c>
      <c r="F349">
        <f t="shared" si="62"/>
        <v>-1901</v>
      </c>
      <c r="G349">
        <f t="shared" si="57"/>
        <v>-8.4283900068840012E-3</v>
      </c>
      <c r="I349">
        <f t="shared" si="58"/>
        <v>-8.4283900068840012E-3</v>
      </c>
      <c r="P349" s="3">
        <f t="shared" si="63"/>
        <v>-1.7203156302133833E-3</v>
      </c>
      <c r="Q349" s="13">
        <f t="shared" si="64"/>
        <v>28786.856</v>
      </c>
      <c r="R349" s="13"/>
      <c r="S349">
        <v>0.1</v>
      </c>
      <c r="T349">
        <f t="shared" si="59"/>
        <v>4.4998261842944901E-5</v>
      </c>
      <c r="U349">
        <f t="shared" si="60"/>
        <v>4.4998261842944903E-6</v>
      </c>
    </row>
    <row r="350" spans="1:21" ht="12.95" customHeight="1" x14ac:dyDescent="0.2">
      <c r="A350" s="108" t="s">
        <v>841</v>
      </c>
      <c r="B350" s="33"/>
      <c r="C350" s="34">
        <v>43827.362000000001</v>
      </c>
      <c r="D350" s="34"/>
      <c r="E350">
        <f t="shared" si="61"/>
        <v>-1866.0061560012336</v>
      </c>
      <c r="F350">
        <f t="shared" si="62"/>
        <v>-1866</v>
      </c>
      <c r="G350">
        <f t="shared" si="57"/>
        <v>-3.8697400013916194E-3</v>
      </c>
      <c r="I350">
        <f t="shared" si="58"/>
        <v>-3.8697400013916194E-3</v>
      </c>
      <c r="P350" s="3">
        <f t="shared" si="63"/>
        <v>-1.7601147455616724E-3</v>
      </c>
      <c r="Q350" s="13">
        <f t="shared" si="64"/>
        <v>28808.862000000001</v>
      </c>
      <c r="R350" s="13"/>
      <c r="S350">
        <v>0.1</v>
      </c>
      <c r="T350">
        <f t="shared" si="59"/>
        <v>4.4505187200355696E-6</v>
      </c>
      <c r="U350">
        <f t="shared" si="60"/>
        <v>4.45051872003557E-7</v>
      </c>
    </row>
    <row r="351" spans="1:21" ht="12.95" customHeight="1" x14ac:dyDescent="0.2">
      <c r="A351" s="108" t="s">
        <v>842</v>
      </c>
      <c r="B351" s="33"/>
      <c r="C351" s="34">
        <v>43878.275000000001</v>
      </c>
      <c r="D351" s="34"/>
      <c r="E351">
        <f t="shared" si="61"/>
        <v>-1785.0135077627574</v>
      </c>
      <c r="F351">
        <f t="shared" si="62"/>
        <v>-1785</v>
      </c>
      <c r="G351">
        <f t="shared" si="57"/>
        <v>-8.4911500016460195E-3</v>
      </c>
      <c r="I351">
        <f t="shared" si="58"/>
        <v>-8.4911500016460195E-3</v>
      </c>
      <c r="P351" s="3">
        <f t="shared" si="63"/>
        <v>-1.8532294929994649E-3</v>
      </c>
      <c r="Q351" s="13">
        <f t="shared" si="64"/>
        <v>28859.775000000001</v>
      </c>
      <c r="R351" s="13"/>
      <c r="S351">
        <v>0.1</v>
      </c>
      <c r="T351">
        <f t="shared" si="59"/>
        <v>4.4061988679110536E-5</v>
      </c>
      <c r="U351">
        <f t="shared" si="60"/>
        <v>4.4061988679110539E-6</v>
      </c>
    </row>
    <row r="352" spans="1:21" ht="12.95" customHeight="1" x14ac:dyDescent="0.2">
      <c r="A352" s="108" t="s">
        <v>843</v>
      </c>
      <c r="B352" s="33"/>
      <c r="C352" s="34">
        <v>44016.565999999999</v>
      </c>
      <c r="D352" s="34"/>
      <c r="E352">
        <f t="shared" si="61"/>
        <v>-1565.0195117784938</v>
      </c>
      <c r="F352">
        <f t="shared" si="62"/>
        <v>-1565</v>
      </c>
      <c r="G352">
        <f t="shared" si="57"/>
        <v>-1.2265350007510278E-2</v>
      </c>
      <c r="I352">
        <f t="shared" si="58"/>
        <v>-1.2265350007510278E-2</v>
      </c>
      <c r="P352" s="3">
        <f t="shared" si="63"/>
        <v>-2.1132393806736973E-3</v>
      </c>
      <c r="Q352" s="13">
        <f t="shared" si="64"/>
        <v>28998.065999999999</v>
      </c>
      <c r="R352" s="13"/>
      <c r="S352">
        <v>0.1</v>
      </c>
      <c r="T352">
        <f t="shared" si="59"/>
        <v>1.0306535017952825E-4</v>
      </c>
      <c r="U352">
        <f t="shared" si="60"/>
        <v>1.0306535017952825E-5</v>
      </c>
    </row>
    <row r="353" spans="1:22" ht="12.95" customHeight="1" x14ac:dyDescent="0.2">
      <c r="A353" s="108" t="s">
        <v>932</v>
      </c>
      <c r="B353" s="33"/>
      <c r="C353" s="34">
        <v>44019.711000000003</v>
      </c>
      <c r="D353" s="34"/>
      <c r="E353">
        <f t="shared" si="61"/>
        <v>-1560.0164304689984</v>
      </c>
      <c r="F353">
        <f t="shared" si="62"/>
        <v>-1560</v>
      </c>
      <c r="G353">
        <f t="shared" si="57"/>
        <v>-1.0328399999707472E-2</v>
      </c>
      <c r="I353">
        <f t="shared" si="58"/>
        <v>-1.0328399999707472E-2</v>
      </c>
      <c r="P353" s="3">
        <f t="shared" si="63"/>
        <v>-2.1192694126994528E-3</v>
      </c>
      <c r="Q353" s="13">
        <f t="shared" si="64"/>
        <v>29001.211000000003</v>
      </c>
      <c r="R353" s="13"/>
      <c r="S353">
        <v>0.2</v>
      </c>
      <c r="T353">
        <f t="shared" si="59"/>
        <v>6.7389824994550622E-5</v>
      </c>
      <c r="U353">
        <f t="shared" si="60"/>
        <v>1.3477964998910126E-5</v>
      </c>
    </row>
    <row r="354" spans="1:22" ht="12.95" customHeight="1" x14ac:dyDescent="0.2">
      <c r="A354" s="108" t="s">
        <v>844</v>
      </c>
      <c r="B354" s="33"/>
      <c r="C354" s="34">
        <v>44033.544000000002</v>
      </c>
      <c r="D354" s="34"/>
      <c r="E354">
        <f t="shared" si="61"/>
        <v>-1538.0108267315888</v>
      </c>
      <c r="F354">
        <f t="shared" si="62"/>
        <v>-1538</v>
      </c>
      <c r="G354">
        <f t="shared" si="57"/>
        <v>-6.8058200049563311E-3</v>
      </c>
      <c r="I354">
        <f t="shared" si="58"/>
        <v>-6.8058200049563311E-3</v>
      </c>
      <c r="P354" s="3">
        <f t="shared" si="63"/>
        <v>-2.1458652918702852E-3</v>
      </c>
      <c r="Q354" s="13">
        <f t="shared" si="64"/>
        <v>29015.044000000002</v>
      </c>
      <c r="R354" s="13"/>
      <c r="S354">
        <v>0.1</v>
      </c>
      <c r="T354">
        <f t="shared" si="59"/>
        <v>2.1715177928012853E-5</v>
      </c>
      <c r="U354">
        <f t="shared" si="60"/>
        <v>2.1715177928012856E-6</v>
      </c>
    </row>
    <row r="355" spans="1:22" ht="12.95" customHeight="1" x14ac:dyDescent="0.2">
      <c r="A355" s="108" t="s">
        <v>844</v>
      </c>
      <c r="B355" s="33"/>
      <c r="C355" s="34">
        <v>44079.432999999997</v>
      </c>
      <c r="D355" s="34"/>
      <c r="E355">
        <f t="shared" si="61"/>
        <v>-1465.0103821493597</v>
      </c>
      <c r="F355">
        <f t="shared" si="62"/>
        <v>-1465</v>
      </c>
      <c r="G355">
        <f t="shared" si="57"/>
        <v>-6.5263500073342584E-3</v>
      </c>
      <c r="I355">
        <f t="shared" si="58"/>
        <v>-6.5263500073342584E-3</v>
      </c>
      <c r="P355" s="3">
        <f t="shared" si="63"/>
        <v>-2.2348594040950834E-3</v>
      </c>
      <c r="Q355" s="13">
        <f t="shared" si="64"/>
        <v>29060.932999999997</v>
      </c>
      <c r="R355" s="13"/>
      <c r="S355">
        <v>0.1</v>
      </c>
      <c r="T355">
        <f t="shared" si="59"/>
        <v>1.8416891597690139E-5</v>
      </c>
      <c r="U355">
        <f t="shared" si="60"/>
        <v>1.8416891597690141E-6</v>
      </c>
    </row>
    <row r="356" spans="1:22" ht="12.95" customHeight="1" x14ac:dyDescent="0.2">
      <c r="A356" s="108" t="s">
        <v>932</v>
      </c>
      <c r="B356" s="33"/>
      <c r="C356" s="34">
        <v>44083.837</v>
      </c>
      <c r="D356" s="34"/>
      <c r="E356">
        <f t="shared" si="61"/>
        <v>-1458.0044775112037</v>
      </c>
      <c r="F356">
        <f t="shared" si="62"/>
        <v>-1458</v>
      </c>
      <c r="G356">
        <f t="shared" si="57"/>
        <v>-2.814620005665347E-3</v>
      </c>
      <c r="I356">
        <f t="shared" si="58"/>
        <v>-2.814620005665347E-3</v>
      </c>
      <c r="P356" s="3">
        <f t="shared" si="63"/>
        <v>-2.2434531760289803E-3</v>
      </c>
      <c r="Q356" s="13">
        <f t="shared" si="64"/>
        <v>29065.337</v>
      </c>
      <c r="R356" s="13"/>
      <c r="S356">
        <v>0.2</v>
      </c>
      <c r="T356">
        <f t="shared" si="59"/>
        <v>3.2623154727685831E-7</v>
      </c>
      <c r="U356">
        <f t="shared" si="60"/>
        <v>6.5246309455371659E-8</v>
      </c>
    </row>
    <row r="357" spans="1:22" ht="12.95" customHeight="1" x14ac:dyDescent="0.2">
      <c r="A357" s="108" t="s">
        <v>932</v>
      </c>
      <c r="B357" s="33"/>
      <c r="C357" s="34">
        <v>44092.633000000002</v>
      </c>
      <c r="D357" s="34"/>
      <c r="E357">
        <f t="shared" si="61"/>
        <v>-1444.0117578933105</v>
      </c>
      <c r="F357">
        <f t="shared" si="62"/>
        <v>-1444</v>
      </c>
      <c r="G357">
        <f t="shared" si="57"/>
        <v>-7.3911600047722459E-3</v>
      </c>
      <c r="I357">
        <f t="shared" si="58"/>
        <v>-7.3911600047722459E-3</v>
      </c>
      <c r="P357" s="3">
        <f t="shared" si="63"/>
        <v>-2.2606722671151369E-3</v>
      </c>
      <c r="Q357" s="13">
        <f t="shared" si="64"/>
        <v>29074.133000000002</v>
      </c>
      <c r="R357" s="13"/>
      <c r="S357">
        <v>0.2</v>
      </c>
      <c r="T357">
        <f t="shared" si="59"/>
        <v>2.6321904426249954E-5</v>
      </c>
      <c r="U357">
        <f t="shared" si="60"/>
        <v>5.2643808852499916E-6</v>
      </c>
    </row>
    <row r="358" spans="1:22" ht="12.95" customHeight="1" x14ac:dyDescent="0.2">
      <c r="A358" s="108" t="s">
        <v>845</v>
      </c>
      <c r="B358" s="33"/>
      <c r="C358" s="34">
        <v>44101.428</v>
      </c>
      <c r="D358" s="34"/>
      <c r="E358">
        <f t="shared" si="61"/>
        <v>-1430.0206290802912</v>
      </c>
      <c r="F358">
        <f t="shared" si="62"/>
        <v>-1430</v>
      </c>
      <c r="G358">
        <f t="shared" si="57"/>
        <v>-1.2967700000444893E-2</v>
      </c>
      <c r="I358">
        <f t="shared" si="58"/>
        <v>-1.2967700000444893E-2</v>
      </c>
      <c r="P358" s="3">
        <f t="shared" si="63"/>
        <v>-2.2779334211591108E-3</v>
      </c>
      <c r="Q358" s="13">
        <f t="shared" si="64"/>
        <v>29082.928</v>
      </c>
      <c r="R358" s="13"/>
      <c r="S358">
        <v>0.1</v>
      </c>
      <c r="T358">
        <f t="shared" si="59"/>
        <v>1.1427110951961526E-4</v>
      </c>
      <c r="U358">
        <f t="shared" si="60"/>
        <v>1.1427110951961527E-5</v>
      </c>
    </row>
    <row r="359" spans="1:22" ht="12.95" customHeight="1" x14ac:dyDescent="0.2">
      <c r="A359" s="108" t="s">
        <v>921</v>
      </c>
      <c r="B359" s="33"/>
      <c r="C359" s="34">
        <v>44108.427600000003</v>
      </c>
      <c r="D359" s="34"/>
      <c r="E359">
        <f t="shared" si="61"/>
        <v>-1418.8856313270599</v>
      </c>
      <c r="F359">
        <f t="shared" si="62"/>
        <v>-1419</v>
      </c>
      <c r="P359" s="3">
        <f t="shared" si="63"/>
        <v>-2.2915252649319253E-3</v>
      </c>
      <c r="Q359" s="13">
        <f t="shared" si="64"/>
        <v>29089.927600000003</v>
      </c>
      <c r="R359" s="13"/>
      <c r="S359">
        <v>0</v>
      </c>
      <c r="U359">
        <f t="shared" si="60"/>
        <v>0</v>
      </c>
      <c r="V359" s="29">
        <v>7.7328359999228269E-2</v>
      </c>
    </row>
    <row r="360" spans="1:22" ht="12.95" customHeight="1" x14ac:dyDescent="0.2">
      <c r="A360" s="108" t="s">
        <v>846</v>
      </c>
      <c r="B360" s="33"/>
      <c r="C360" s="34">
        <v>44125.321000000004</v>
      </c>
      <c r="D360" s="34"/>
      <c r="E360">
        <f t="shared" si="61"/>
        <v>-1392.0115283719811</v>
      </c>
      <c r="F360">
        <f t="shared" si="62"/>
        <v>-1392</v>
      </c>
      <c r="G360">
        <f t="shared" ref="G360:G391" si="65">C360-(C$7+F360*C$8)</f>
        <v>-7.2468799990019761E-3</v>
      </c>
      <c r="I360">
        <f t="shared" ref="I360:I395" si="66">G360</f>
        <v>-7.2468799990019761E-3</v>
      </c>
      <c r="P360" s="3">
        <f t="shared" si="63"/>
        <v>-2.3249971566372584E-3</v>
      </c>
      <c r="Q360" s="13">
        <f t="shared" si="64"/>
        <v>29106.821000000004</v>
      </c>
      <c r="R360" s="13"/>
      <c r="S360">
        <v>0.1</v>
      </c>
      <c r="T360">
        <f t="shared" ref="T360:T391" si="67">+(P360-G360)^2</f>
        <v>2.4224930713964194E-5</v>
      </c>
      <c r="U360">
        <f t="shared" si="60"/>
        <v>2.4224930713964195E-6</v>
      </c>
    </row>
    <row r="361" spans="1:22" ht="12.95" customHeight="1" x14ac:dyDescent="0.2">
      <c r="A361" s="108" t="s">
        <v>846</v>
      </c>
      <c r="B361" s="33"/>
      <c r="C361" s="34">
        <v>44130.355000000003</v>
      </c>
      <c r="D361" s="34"/>
      <c r="E361">
        <f t="shared" si="61"/>
        <v>-1384.0034166670637</v>
      </c>
      <c r="F361">
        <f t="shared" si="62"/>
        <v>-1384</v>
      </c>
      <c r="G361">
        <f t="shared" si="65"/>
        <v>-2.1477600021171384E-3</v>
      </c>
      <c r="I361">
        <f t="shared" si="66"/>
        <v>-2.1477600021171384E-3</v>
      </c>
      <c r="P361" s="3">
        <f t="shared" si="63"/>
        <v>-2.3349447991494483E-3</v>
      </c>
      <c r="Q361" s="13">
        <f t="shared" si="64"/>
        <v>29111.855000000003</v>
      </c>
      <c r="R361" s="13"/>
      <c r="S361">
        <v>0.1</v>
      </c>
      <c r="T361">
        <f t="shared" si="67"/>
        <v>3.5038148240027055E-8</v>
      </c>
      <c r="U361">
        <f t="shared" si="60"/>
        <v>3.5038148240027056E-9</v>
      </c>
    </row>
    <row r="362" spans="1:22" ht="12.95" customHeight="1" x14ac:dyDescent="0.2">
      <c r="A362" s="108" t="s">
        <v>932</v>
      </c>
      <c r="B362" s="33"/>
      <c r="C362" s="34">
        <v>44136.635999999999</v>
      </c>
      <c r="D362" s="34"/>
      <c r="E362">
        <f t="shared" si="61"/>
        <v>-1374.0115712919041</v>
      </c>
      <c r="F362">
        <f t="shared" si="62"/>
        <v>-1374</v>
      </c>
      <c r="G362">
        <f t="shared" si="65"/>
        <v>-7.2738600065349601E-3</v>
      </c>
      <c r="I362">
        <f t="shared" si="66"/>
        <v>-7.2738600065349601E-3</v>
      </c>
      <c r="P362" s="3">
        <f t="shared" si="63"/>
        <v>-2.3473986669131724E-3</v>
      </c>
      <c r="Q362" s="13">
        <f t="shared" si="64"/>
        <v>29118.135999999999</v>
      </c>
      <c r="R362" s="13"/>
      <c r="S362">
        <v>0.2</v>
      </c>
      <c r="T362">
        <f t="shared" si="67"/>
        <v>2.4270021330788095E-5</v>
      </c>
      <c r="U362">
        <f t="shared" si="60"/>
        <v>4.8540042661576189E-6</v>
      </c>
    </row>
    <row r="363" spans="1:22" ht="12.95" customHeight="1" x14ac:dyDescent="0.2">
      <c r="A363" s="108" t="s">
        <v>846</v>
      </c>
      <c r="B363" s="33"/>
      <c r="C363" s="34">
        <v>44181.271999999997</v>
      </c>
      <c r="D363" s="34"/>
      <c r="E363">
        <f t="shared" si="61"/>
        <v>-1303.0044052091262</v>
      </c>
      <c r="F363">
        <f t="shared" si="62"/>
        <v>-1303</v>
      </c>
      <c r="G363">
        <f t="shared" si="65"/>
        <v>-2.7691700088325888E-3</v>
      </c>
      <c r="I363">
        <f t="shared" si="66"/>
        <v>-2.7691700088325888E-3</v>
      </c>
      <c r="P363" s="3">
        <f t="shared" si="63"/>
        <v>-2.4364382302560382E-3</v>
      </c>
      <c r="Q363" s="13">
        <f t="shared" si="64"/>
        <v>29162.771999999997</v>
      </c>
      <c r="R363" s="13"/>
      <c r="S363">
        <v>0.1</v>
      </c>
      <c r="T363">
        <f t="shared" si="67"/>
        <v>1.1071043647471472E-7</v>
      </c>
      <c r="U363">
        <f t="shared" si="60"/>
        <v>1.1071043647471473E-8</v>
      </c>
    </row>
    <row r="364" spans="1:22" ht="12.95" customHeight="1" x14ac:dyDescent="0.2">
      <c r="A364" s="108" t="s">
        <v>846</v>
      </c>
      <c r="B364" s="33"/>
      <c r="C364" s="34">
        <v>44201.383999999998</v>
      </c>
      <c r="D364" s="34"/>
      <c r="E364">
        <f t="shared" si="61"/>
        <v>-1271.0101377062822</v>
      </c>
      <c r="F364">
        <f t="shared" si="62"/>
        <v>-1271</v>
      </c>
      <c r="G364">
        <f t="shared" si="65"/>
        <v>-6.3726900043548085E-3</v>
      </c>
      <c r="I364">
        <f t="shared" si="66"/>
        <v>-6.3726900043548085E-3</v>
      </c>
      <c r="P364" s="3">
        <f t="shared" si="63"/>
        <v>-2.47692240989492E-3</v>
      </c>
      <c r="Q364" s="13">
        <f t="shared" si="64"/>
        <v>29182.883999999998</v>
      </c>
      <c r="R364" s="13"/>
      <c r="S364">
        <v>0.1</v>
      </c>
      <c r="T364">
        <f t="shared" si="67"/>
        <v>1.5177005150043786E-5</v>
      </c>
      <c r="U364">
        <f t="shared" si="60"/>
        <v>1.5177005150043787E-6</v>
      </c>
    </row>
    <row r="365" spans="1:22" ht="12.95" customHeight="1" x14ac:dyDescent="0.2">
      <c r="A365" s="108" t="s">
        <v>846</v>
      </c>
      <c r="B365" s="33"/>
      <c r="C365" s="34">
        <v>44208.305999999997</v>
      </c>
      <c r="D365" s="34"/>
      <c r="E365">
        <f t="shared" si="61"/>
        <v>-1259.998586410805</v>
      </c>
      <c r="F365">
        <f t="shared" si="62"/>
        <v>-1260</v>
      </c>
      <c r="G365">
        <f t="shared" si="65"/>
        <v>8.8859999232226983E-4</v>
      </c>
      <c r="I365">
        <f t="shared" si="66"/>
        <v>8.8859999232226983E-4</v>
      </c>
      <c r="P365" s="3">
        <f t="shared" si="63"/>
        <v>-2.4908896011841715E-3</v>
      </c>
      <c r="Q365" s="13">
        <f t="shared" si="64"/>
        <v>29189.805999999997</v>
      </c>
      <c r="R365" s="13"/>
      <c r="S365">
        <v>0.1</v>
      </c>
      <c r="T365">
        <f t="shared" si="67"/>
        <v>1.1420949912618332E-5</v>
      </c>
      <c r="U365">
        <f t="shared" si="60"/>
        <v>1.1420949912618333E-6</v>
      </c>
    </row>
    <row r="366" spans="1:22" ht="12.95" customHeight="1" x14ac:dyDescent="0.2">
      <c r="A366" s="108" t="s">
        <v>847</v>
      </c>
      <c r="B366" s="33"/>
      <c r="C366" s="34">
        <v>44225.271999999997</v>
      </c>
      <c r="D366" s="34"/>
      <c r="E366">
        <f t="shared" si="61"/>
        <v>-1233.0089910223187</v>
      </c>
      <c r="F366">
        <f t="shared" si="62"/>
        <v>-1233</v>
      </c>
      <c r="G366">
        <f t="shared" si="65"/>
        <v>-5.6518700075685047E-3</v>
      </c>
      <c r="I366">
        <f t="shared" si="66"/>
        <v>-5.6518700075685047E-3</v>
      </c>
      <c r="P366" s="3">
        <f t="shared" si="63"/>
        <v>-2.5252828004298494E-3</v>
      </c>
      <c r="Q366" s="13">
        <f t="shared" si="64"/>
        <v>29206.771999999997</v>
      </c>
      <c r="R366" s="13"/>
      <c r="S366">
        <v>0.1</v>
      </c>
      <c r="T366">
        <f t="shared" si="67"/>
        <v>9.7755475638430973E-6</v>
      </c>
      <c r="U366">
        <f t="shared" si="60"/>
        <v>9.7755475638430982E-7</v>
      </c>
    </row>
    <row r="367" spans="1:22" ht="12.95" customHeight="1" x14ac:dyDescent="0.2">
      <c r="A367" s="108" t="s">
        <v>847</v>
      </c>
      <c r="B367" s="33"/>
      <c r="C367" s="34">
        <v>44278.703000000001</v>
      </c>
      <c r="D367" s="34"/>
      <c r="E367">
        <f t="shared" si="61"/>
        <v>-1148.0106961265099</v>
      </c>
      <c r="F367">
        <f t="shared" si="62"/>
        <v>-1148</v>
      </c>
      <c r="G367">
        <f t="shared" si="65"/>
        <v>-6.7237200055387802E-3</v>
      </c>
      <c r="I367">
        <f t="shared" si="66"/>
        <v>-6.7237200055387802E-3</v>
      </c>
      <c r="P367" s="3">
        <f t="shared" si="63"/>
        <v>-2.6345792159195706E-3</v>
      </c>
      <c r="Q367" s="13">
        <f t="shared" si="64"/>
        <v>29260.203000000001</v>
      </c>
      <c r="R367" s="13"/>
      <c r="S367">
        <v>0.1</v>
      </c>
      <c r="T367">
        <f t="shared" si="67"/>
        <v>1.6721072397327616E-5</v>
      </c>
      <c r="U367">
        <f t="shared" si="60"/>
        <v>1.6721072397327616E-6</v>
      </c>
    </row>
    <row r="368" spans="1:22" ht="12.95" customHeight="1" x14ac:dyDescent="0.2">
      <c r="A368" s="108" t="s">
        <v>848</v>
      </c>
      <c r="B368" s="33"/>
      <c r="C368" s="34">
        <v>44317.678999999996</v>
      </c>
      <c r="D368" s="34"/>
      <c r="E368">
        <f t="shared" si="61"/>
        <v>-1086.0074855959494</v>
      </c>
      <c r="F368">
        <f t="shared" si="62"/>
        <v>-1086</v>
      </c>
      <c r="G368">
        <f t="shared" si="65"/>
        <v>-4.7055400063982233E-3</v>
      </c>
      <c r="I368">
        <f t="shared" si="66"/>
        <v>-4.7055400063982233E-3</v>
      </c>
      <c r="P368" s="3">
        <f t="shared" si="63"/>
        <v>-2.7152792709871968E-3</v>
      </c>
      <c r="Q368" s="13">
        <f t="shared" si="64"/>
        <v>29299.178999999996</v>
      </c>
      <c r="R368" s="13"/>
      <c r="S368">
        <v>0.1</v>
      </c>
      <c r="T368">
        <f t="shared" si="67"/>
        <v>3.9611377949188399E-6</v>
      </c>
      <c r="U368">
        <f t="shared" si="60"/>
        <v>3.9611377949188401E-7</v>
      </c>
    </row>
    <row r="369" spans="1:21" ht="12.95" customHeight="1" x14ac:dyDescent="0.2">
      <c r="A369" s="108" t="s">
        <v>848</v>
      </c>
      <c r="B369" s="33"/>
      <c r="C369" s="34">
        <v>44360.432000000001</v>
      </c>
      <c r="D369" s="34"/>
      <c r="E369">
        <f t="shared" si="61"/>
        <v>-1017.9958050793841</v>
      </c>
      <c r="F369">
        <f t="shared" si="62"/>
        <v>-1018</v>
      </c>
      <c r="G369">
        <f t="shared" si="65"/>
        <v>2.6369799961685203E-3</v>
      </c>
      <c r="I369">
        <f t="shared" si="66"/>
        <v>2.6369799961685203E-3</v>
      </c>
      <c r="P369" s="3">
        <f t="shared" si="63"/>
        <v>-2.8047375714234579E-3</v>
      </c>
      <c r="Q369" s="13">
        <f t="shared" si="64"/>
        <v>29341.932000000001</v>
      </c>
      <c r="R369" s="13"/>
      <c r="S369">
        <v>0.1</v>
      </c>
      <c r="T369">
        <f t="shared" si="67"/>
        <v>2.9612290085439157E-5</v>
      </c>
      <c r="U369">
        <f t="shared" ref="U369:U400" si="68">+S369*T369</f>
        <v>2.9612290085439158E-6</v>
      </c>
    </row>
    <row r="370" spans="1:21" ht="12.95" customHeight="1" x14ac:dyDescent="0.2">
      <c r="A370" s="108" t="s">
        <v>849</v>
      </c>
      <c r="B370" s="33"/>
      <c r="C370" s="34">
        <v>44375.516000000003</v>
      </c>
      <c r="D370" s="34"/>
      <c r="E370">
        <f t="shared" si="61"/>
        <v>-994.00010445224814</v>
      </c>
      <c r="F370">
        <f t="shared" si="62"/>
        <v>-994</v>
      </c>
      <c r="G370">
        <f t="shared" si="65"/>
        <v>-6.5660002292133868E-5</v>
      </c>
      <c r="I370">
        <f t="shared" si="66"/>
        <v>-6.5660002292133868E-5</v>
      </c>
      <c r="P370" s="3">
        <f t="shared" si="63"/>
        <v>-2.8365480152726026E-3</v>
      </c>
      <c r="Q370" s="13">
        <f t="shared" si="64"/>
        <v>29357.016000000003</v>
      </c>
      <c r="R370" s="13"/>
      <c r="S370">
        <v>0.1</v>
      </c>
      <c r="T370">
        <f t="shared" si="67"/>
        <v>7.6778203804788508E-6</v>
      </c>
      <c r="U370">
        <f t="shared" si="68"/>
        <v>7.6778203804788515E-7</v>
      </c>
    </row>
    <row r="371" spans="1:21" ht="12.95" customHeight="1" x14ac:dyDescent="0.2">
      <c r="A371" s="108" t="s">
        <v>849</v>
      </c>
      <c r="B371" s="33"/>
      <c r="C371" s="34">
        <v>44380.544999999998</v>
      </c>
      <c r="D371" s="34"/>
      <c r="E371">
        <f t="shared" si="61"/>
        <v>-985.99994677167763</v>
      </c>
      <c r="F371">
        <f t="shared" si="62"/>
        <v>-986</v>
      </c>
      <c r="G371">
        <f t="shared" si="65"/>
        <v>3.345999721204862E-5</v>
      </c>
      <c r="I371">
        <f t="shared" si="66"/>
        <v>3.345999721204862E-5</v>
      </c>
      <c r="P371" s="3">
        <f t="shared" si="63"/>
        <v>-2.8471789662423879E-3</v>
      </c>
      <c r="Q371" s="13">
        <f t="shared" si="64"/>
        <v>29362.044999999998</v>
      </c>
      <c r="R371" s="13"/>
      <c r="S371">
        <v>0.1</v>
      </c>
      <c r="T371">
        <f t="shared" si="67"/>
        <v>8.2980808377718495E-6</v>
      </c>
      <c r="U371">
        <f t="shared" si="68"/>
        <v>8.2980808377718499E-7</v>
      </c>
    </row>
    <row r="372" spans="1:21" ht="12.95" customHeight="1" x14ac:dyDescent="0.2">
      <c r="A372" s="108" t="s">
        <v>932</v>
      </c>
      <c r="B372" s="33"/>
      <c r="C372" s="34">
        <v>44381.798999999999</v>
      </c>
      <c r="D372" s="34"/>
      <c r="E372">
        <f t="shared" si="61"/>
        <v>-984.00507746735229</v>
      </c>
      <c r="F372">
        <f t="shared" si="62"/>
        <v>-984</v>
      </c>
      <c r="G372">
        <f t="shared" si="65"/>
        <v>-3.191760006302502E-3</v>
      </c>
      <c r="I372">
        <f t="shared" si="66"/>
        <v>-3.191760006302502E-3</v>
      </c>
      <c r="P372" s="3">
        <f t="shared" si="63"/>
        <v>-2.8498388500541108E-3</v>
      </c>
      <c r="Q372" s="13">
        <f t="shared" si="64"/>
        <v>29363.298999999999</v>
      </c>
      <c r="R372" s="13"/>
      <c r="S372">
        <v>0.2</v>
      </c>
      <c r="T372">
        <f t="shared" si="67"/>
        <v>1.1691007709023674E-7</v>
      </c>
      <c r="U372">
        <f t="shared" si="68"/>
        <v>2.3382015418047349E-8</v>
      </c>
    </row>
    <row r="373" spans="1:21" ht="12.95" customHeight="1" x14ac:dyDescent="0.2">
      <c r="A373" s="108" t="s">
        <v>849</v>
      </c>
      <c r="B373" s="33"/>
      <c r="C373" s="34">
        <v>44382.428</v>
      </c>
      <c r="D373" s="34"/>
      <c r="E373">
        <f t="shared" si="61"/>
        <v>-983.00446120545325</v>
      </c>
      <c r="F373">
        <f t="shared" si="62"/>
        <v>-983</v>
      </c>
      <c r="G373">
        <f t="shared" si="65"/>
        <v>-2.8043700003763661E-3</v>
      </c>
      <c r="I373">
        <f t="shared" si="66"/>
        <v>-2.8043700003763661E-3</v>
      </c>
      <c r="P373" s="3">
        <f t="shared" si="63"/>
        <v>-2.8511691138703634E-3</v>
      </c>
      <c r="Q373" s="13">
        <f t="shared" si="64"/>
        <v>29363.928</v>
      </c>
      <c r="R373" s="13"/>
      <c r="S373">
        <v>0.1</v>
      </c>
      <c r="T373">
        <f t="shared" si="67"/>
        <v>2.1901570238240433E-9</v>
      </c>
      <c r="U373">
        <f t="shared" si="68"/>
        <v>2.1901570238240435E-10</v>
      </c>
    </row>
    <row r="374" spans="1:21" ht="12.95" customHeight="1" x14ac:dyDescent="0.2">
      <c r="A374" s="108" t="s">
        <v>932</v>
      </c>
      <c r="B374" s="33"/>
      <c r="C374" s="34">
        <v>44408.826999999997</v>
      </c>
      <c r="D374" s="34"/>
      <c r="E374">
        <f t="shared" si="61"/>
        <v>-941.00880349824047</v>
      </c>
      <c r="F374">
        <f t="shared" si="62"/>
        <v>-941</v>
      </c>
      <c r="G374">
        <f t="shared" si="65"/>
        <v>-5.5339900063700043E-3</v>
      </c>
      <c r="I374">
        <f t="shared" si="66"/>
        <v>-5.5339900063700043E-3</v>
      </c>
      <c r="P374" s="3">
        <f t="shared" si="63"/>
        <v>-2.907233984208639E-3</v>
      </c>
      <c r="Q374" s="13">
        <f t="shared" si="64"/>
        <v>29390.326999999997</v>
      </c>
      <c r="R374" s="13"/>
      <c r="S374">
        <v>0.2</v>
      </c>
      <c r="T374">
        <f t="shared" si="67"/>
        <v>6.8998471999609989E-6</v>
      </c>
      <c r="U374">
        <f t="shared" si="68"/>
        <v>1.3799694399921999E-6</v>
      </c>
    </row>
    <row r="375" spans="1:21" ht="12.95" customHeight="1" x14ac:dyDescent="0.2">
      <c r="A375" s="108" t="s">
        <v>932</v>
      </c>
      <c r="B375" s="33"/>
      <c r="C375" s="34">
        <v>44410.716999999997</v>
      </c>
      <c r="D375" s="34"/>
      <c r="E375">
        <f t="shared" si="61"/>
        <v>-938.0021822979445</v>
      </c>
      <c r="F375">
        <f t="shared" si="62"/>
        <v>-938</v>
      </c>
      <c r="G375">
        <f t="shared" si="65"/>
        <v>-1.3718200061703101E-3</v>
      </c>
      <c r="I375">
        <f t="shared" si="66"/>
        <v>-1.3718200061703101E-3</v>
      </c>
      <c r="P375" s="3">
        <f t="shared" si="63"/>
        <v>-2.9112531037718456E-3</v>
      </c>
      <c r="Q375" s="13">
        <f t="shared" si="64"/>
        <v>29392.216999999997</v>
      </c>
      <c r="R375" s="13"/>
      <c r="S375">
        <v>0.2</v>
      </c>
      <c r="T375">
        <f t="shared" si="67"/>
        <v>2.369854261991059E-6</v>
      </c>
      <c r="U375">
        <f t="shared" si="68"/>
        <v>4.7397085239821181E-7</v>
      </c>
    </row>
    <row r="376" spans="1:21" ht="12.95" customHeight="1" x14ac:dyDescent="0.2">
      <c r="A376" s="108" t="s">
        <v>850</v>
      </c>
      <c r="B376" s="33"/>
      <c r="C376" s="34">
        <v>44448.425000000003</v>
      </c>
      <c r="D376" s="34"/>
      <c r="E376">
        <f t="shared" si="61"/>
        <v>-878.01611233984102</v>
      </c>
      <c r="F376">
        <f t="shared" si="62"/>
        <v>-878</v>
      </c>
      <c r="G376">
        <f t="shared" si="65"/>
        <v>-1.012841999909142E-2</v>
      </c>
      <c r="I376">
        <f t="shared" si="66"/>
        <v>-1.012841999909142E-2</v>
      </c>
      <c r="P376" s="3">
        <f t="shared" si="63"/>
        <v>-2.9920411021292113E-3</v>
      </c>
      <c r="Q376" s="13">
        <f t="shared" si="64"/>
        <v>29429.925000000003</v>
      </c>
      <c r="R376" s="13"/>
      <c r="S376">
        <v>0.1</v>
      </c>
      <c r="T376">
        <f t="shared" si="67"/>
        <v>5.0927903761007555E-5</v>
      </c>
      <c r="U376">
        <f t="shared" si="68"/>
        <v>5.0927903761007558E-6</v>
      </c>
    </row>
    <row r="377" spans="1:21" ht="12.95" customHeight="1" x14ac:dyDescent="0.2">
      <c r="A377" s="108" t="s">
        <v>845</v>
      </c>
      <c r="B377" s="33"/>
      <c r="C377" s="34">
        <v>44458.481</v>
      </c>
      <c r="D377" s="34"/>
      <c r="E377">
        <f t="shared" si="61"/>
        <v>-862.01897858842483</v>
      </c>
      <c r="F377">
        <f t="shared" si="62"/>
        <v>-862</v>
      </c>
      <c r="G377">
        <f t="shared" si="65"/>
        <v>-1.1930180000490509E-2</v>
      </c>
      <c r="I377">
        <f t="shared" si="66"/>
        <v>-1.1930180000490509E-2</v>
      </c>
      <c r="P377" s="3">
        <f t="shared" si="63"/>
        <v>-3.0137150493698452E-3</v>
      </c>
      <c r="Q377" s="13">
        <f t="shared" si="64"/>
        <v>29439.981</v>
      </c>
      <c r="R377" s="13"/>
      <c r="S377">
        <v>0.1</v>
      </c>
      <c r="T377">
        <f t="shared" si="67"/>
        <v>7.9503347224563217E-5</v>
      </c>
      <c r="U377">
        <f t="shared" si="68"/>
        <v>7.9503347224563224E-6</v>
      </c>
    </row>
    <row r="378" spans="1:21" ht="12.95" customHeight="1" x14ac:dyDescent="0.2">
      <c r="A378" s="108" t="s">
        <v>845</v>
      </c>
      <c r="B378" s="33"/>
      <c r="C378" s="34">
        <v>44458.489000000001</v>
      </c>
      <c r="D378" s="34"/>
      <c r="E378">
        <f t="shared" si="61"/>
        <v>-862.00625214947911</v>
      </c>
      <c r="F378">
        <f t="shared" si="62"/>
        <v>-862</v>
      </c>
      <c r="G378">
        <f t="shared" si="65"/>
        <v>-3.9301799988606945E-3</v>
      </c>
      <c r="I378">
        <f t="shared" si="66"/>
        <v>-3.9301799988606945E-3</v>
      </c>
      <c r="P378" s="3">
        <f t="shared" si="63"/>
        <v>-3.0137150493698452E-3</v>
      </c>
      <c r="Q378" s="13">
        <f t="shared" si="64"/>
        <v>29439.989000000001</v>
      </c>
      <c r="R378" s="13"/>
      <c r="S378">
        <v>0.1</v>
      </c>
      <c r="T378">
        <f t="shared" si="67"/>
        <v>8.3990800364526495E-7</v>
      </c>
      <c r="U378">
        <f t="shared" si="68"/>
        <v>8.3990800364526495E-8</v>
      </c>
    </row>
    <row r="379" spans="1:21" ht="12.95" customHeight="1" x14ac:dyDescent="0.2">
      <c r="A379" s="108" t="s">
        <v>845</v>
      </c>
      <c r="B379" s="33"/>
      <c r="C379" s="34">
        <v>44458.493999999999</v>
      </c>
      <c r="D379" s="34"/>
      <c r="E379">
        <f t="shared" si="61"/>
        <v>-861.99829812514395</v>
      </c>
      <c r="F379">
        <f t="shared" si="62"/>
        <v>-862</v>
      </c>
      <c r="G379">
        <f t="shared" si="65"/>
        <v>1.0698199985199608E-3</v>
      </c>
      <c r="I379">
        <f t="shared" si="66"/>
        <v>1.0698199985199608E-3</v>
      </c>
      <c r="P379" s="3">
        <f t="shared" si="63"/>
        <v>-3.0137150493698452E-3</v>
      </c>
      <c r="Q379" s="13">
        <f t="shared" si="64"/>
        <v>29439.993999999999</v>
      </c>
      <c r="R379" s="13"/>
      <c r="S379">
        <v>0.1</v>
      </c>
      <c r="T379">
        <f t="shared" si="67"/>
        <v>1.6675258487344399E-5</v>
      </c>
      <c r="U379">
        <f t="shared" si="68"/>
        <v>1.6675258487344399E-6</v>
      </c>
    </row>
    <row r="380" spans="1:21" ht="12.95" customHeight="1" x14ac:dyDescent="0.2">
      <c r="A380" s="108" t="s">
        <v>850</v>
      </c>
      <c r="B380" s="33"/>
      <c r="C380" s="34">
        <v>44477.347999999998</v>
      </c>
      <c r="D380" s="34"/>
      <c r="E380">
        <f t="shared" si="61"/>
        <v>-832.00526314609795</v>
      </c>
      <c r="F380">
        <f t="shared" si="62"/>
        <v>-832</v>
      </c>
      <c r="G380">
        <f t="shared" si="65"/>
        <v>-3.3084800088545308E-3</v>
      </c>
      <c r="I380">
        <f t="shared" si="66"/>
        <v>-3.3084800088545308E-3</v>
      </c>
      <c r="P380" s="3">
        <f t="shared" si="63"/>
        <v>-3.0545017792261032E-3</v>
      </c>
      <c r="Q380" s="13">
        <f t="shared" si="64"/>
        <v>29458.847999999998</v>
      </c>
      <c r="R380" s="13"/>
      <c r="S380">
        <v>0.1</v>
      </c>
      <c r="T380">
        <f t="shared" si="67"/>
        <v>6.4504941125190284E-8</v>
      </c>
      <c r="U380">
        <f t="shared" si="68"/>
        <v>6.4504941125190289E-9</v>
      </c>
    </row>
    <row r="381" spans="1:21" ht="12.95" customHeight="1" x14ac:dyDescent="0.2">
      <c r="A381" s="108" t="s">
        <v>851</v>
      </c>
      <c r="B381" s="33"/>
      <c r="C381" s="34">
        <v>44487.409</v>
      </c>
      <c r="D381" s="34"/>
      <c r="E381">
        <f t="shared" si="61"/>
        <v>-816.00017537033489</v>
      </c>
      <c r="F381">
        <f t="shared" si="62"/>
        <v>-816</v>
      </c>
      <c r="G381">
        <f t="shared" si="65"/>
        <v>-1.1024000559700653E-4</v>
      </c>
      <c r="I381">
        <f t="shared" si="66"/>
        <v>-1.1024000559700653E-4</v>
      </c>
      <c r="P381" s="3">
        <f t="shared" si="63"/>
        <v>-3.0763336771654779E-3</v>
      </c>
      <c r="Q381" s="13">
        <f t="shared" si="64"/>
        <v>29468.909</v>
      </c>
      <c r="R381" s="13"/>
      <c r="S381">
        <v>0.1</v>
      </c>
      <c r="T381">
        <f t="shared" si="67"/>
        <v>8.797711668518535E-6</v>
      </c>
      <c r="U381">
        <f t="shared" si="68"/>
        <v>8.7977116685185356E-7</v>
      </c>
    </row>
    <row r="382" spans="1:21" ht="12.95" customHeight="1" x14ac:dyDescent="0.2">
      <c r="A382" s="108" t="s">
        <v>851</v>
      </c>
      <c r="B382" s="33"/>
      <c r="C382" s="34">
        <v>44499.347000000002</v>
      </c>
      <c r="D382" s="34"/>
      <c r="E382">
        <f t="shared" si="61"/>
        <v>-797.00914685755674</v>
      </c>
      <c r="F382">
        <f t="shared" si="62"/>
        <v>-797</v>
      </c>
      <c r="G382">
        <f t="shared" si="65"/>
        <v>-5.7498300011502579E-3</v>
      </c>
      <c r="I382">
        <f t="shared" si="66"/>
        <v>-5.7498300011502579E-3</v>
      </c>
      <c r="P382" s="3">
        <f t="shared" si="63"/>
        <v>-3.1023304127719246E-3</v>
      </c>
      <c r="Q382" s="13">
        <f t="shared" si="64"/>
        <v>29480.847000000002</v>
      </c>
      <c r="R382" s="13"/>
      <c r="S382">
        <v>0.1</v>
      </c>
      <c r="T382">
        <f t="shared" si="67"/>
        <v>7.0092540704634443E-6</v>
      </c>
      <c r="U382">
        <f t="shared" si="68"/>
        <v>7.0092540704634443E-7</v>
      </c>
    </row>
    <row r="383" spans="1:21" ht="12.95" customHeight="1" x14ac:dyDescent="0.2">
      <c r="A383" s="108" t="s">
        <v>853</v>
      </c>
      <c r="B383" s="33"/>
      <c r="C383" s="34">
        <v>44526.377999999997</v>
      </c>
      <c r="D383" s="34"/>
      <c r="E383">
        <f t="shared" si="61"/>
        <v>-754.00810047384607</v>
      </c>
      <c r="F383">
        <f t="shared" si="62"/>
        <v>-754</v>
      </c>
      <c r="G383">
        <f t="shared" si="65"/>
        <v>-5.0920600042445585E-3</v>
      </c>
      <c r="I383">
        <f t="shared" si="66"/>
        <v>-5.0920600042445585E-3</v>
      </c>
      <c r="P383" s="3">
        <f t="shared" si="63"/>
        <v>-3.1614512012315809E-3</v>
      </c>
      <c r="Q383" s="13">
        <f t="shared" si="64"/>
        <v>29507.877999999997</v>
      </c>
      <c r="R383" s="13"/>
      <c r="S383">
        <v>0.1</v>
      </c>
      <c r="T383">
        <f t="shared" si="67"/>
        <v>3.7272503502712021E-6</v>
      </c>
      <c r="U383">
        <f t="shared" si="68"/>
        <v>3.7272503502712021E-7</v>
      </c>
    </row>
    <row r="384" spans="1:21" ht="12.95" customHeight="1" x14ac:dyDescent="0.2">
      <c r="A384" s="108" t="s">
        <v>853</v>
      </c>
      <c r="B384" s="33"/>
      <c r="C384" s="34">
        <v>44528.269</v>
      </c>
      <c r="D384" s="34"/>
      <c r="E384">
        <f t="shared" si="61"/>
        <v>-750.99988846867609</v>
      </c>
      <c r="F384">
        <f t="shared" si="62"/>
        <v>-751</v>
      </c>
      <c r="G384">
        <f t="shared" si="65"/>
        <v>7.0109999796841294E-5</v>
      </c>
      <c r="I384">
        <f t="shared" si="66"/>
        <v>7.0109999796841294E-5</v>
      </c>
      <c r="P384" s="3">
        <f t="shared" si="63"/>
        <v>-3.1655907152811922E-3</v>
      </c>
      <c r="Q384" s="13">
        <f t="shared" si="64"/>
        <v>29509.769</v>
      </c>
      <c r="R384" s="13"/>
      <c r="S384">
        <v>0.1</v>
      </c>
      <c r="T384">
        <f t="shared" si="67"/>
        <v>1.0469759117556496E-5</v>
      </c>
      <c r="U384">
        <f t="shared" si="68"/>
        <v>1.0469759117556496E-6</v>
      </c>
    </row>
    <row r="385" spans="1:21" ht="12.95" customHeight="1" x14ac:dyDescent="0.2">
      <c r="A385" s="108" t="s">
        <v>853</v>
      </c>
      <c r="B385" s="33"/>
      <c r="C385" s="34">
        <v>44533.294999999998</v>
      </c>
      <c r="D385" s="34"/>
      <c r="E385">
        <f t="shared" si="61"/>
        <v>-743.00450320270431</v>
      </c>
      <c r="F385">
        <f t="shared" si="62"/>
        <v>-743</v>
      </c>
      <c r="G385">
        <f t="shared" si="65"/>
        <v>-2.8307700049481355E-3</v>
      </c>
      <c r="I385">
        <f t="shared" si="66"/>
        <v>-2.8307700049481355E-3</v>
      </c>
      <c r="P385" s="3">
        <f t="shared" si="63"/>
        <v>-3.1766388621183037E-3</v>
      </c>
      <c r="Q385" s="13">
        <f t="shared" si="64"/>
        <v>29514.794999999998</v>
      </c>
      <c r="R385" s="13"/>
      <c r="S385">
        <v>0.1</v>
      </c>
      <c r="T385">
        <f t="shared" si="67"/>
        <v>1.1962526636019822E-7</v>
      </c>
      <c r="U385">
        <f t="shared" si="68"/>
        <v>1.1962526636019822E-8</v>
      </c>
    </row>
    <row r="386" spans="1:21" ht="12.95" customHeight="1" x14ac:dyDescent="0.2">
      <c r="A386" s="108" t="s">
        <v>853</v>
      </c>
      <c r="B386" s="33"/>
      <c r="C386" s="34">
        <v>44533.3</v>
      </c>
      <c r="D386" s="34"/>
      <c r="E386">
        <f t="shared" si="61"/>
        <v>-742.99654917835755</v>
      </c>
      <c r="F386">
        <f t="shared" si="62"/>
        <v>-743</v>
      </c>
      <c r="G386">
        <f t="shared" si="65"/>
        <v>2.1692299997084774E-3</v>
      </c>
      <c r="I386">
        <f t="shared" si="66"/>
        <v>2.1692299997084774E-3</v>
      </c>
      <c r="P386" s="3">
        <f t="shared" si="63"/>
        <v>-3.1766388621183037E-3</v>
      </c>
      <c r="Q386" s="13">
        <f t="shared" si="64"/>
        <v>29514.800000000003</v>
      </c>
      <c r="R386" s="13"/>
      <c r="S386">
        <v>0.1</v>
      </c>
      <c r="T386">
        <f t="shared" si="67"/>
        <v>2.8578313887849164E-5</v>
      </c>
      <c r="U386">
        <f t="shared" si="68"/>
        <v>2.8578313887849165E-6</v>
      </c>
    </row>
    <row r="387" spans="1:21" ht="12.95" customHeight="1" x14ac:dyDescent="0.2">
      <c r="A387" s="108" t="s">
        <v>932</v>
      </c>
      <c r="B387" s="33"/>
      <c r="C387" s="34">
        <v>44544.608999999997</v>
      </c>
      <c r="D387" s="34"/>
      <c r="E387">
        <f t="shared" si="61"/>
        <v>-725.00613692748993</v>
      </c>
      <c r="F387">
        <f t="shared" si="62"/>
        <v>-725</v>
      </c>
      <c r="G387">
        <f t="shared" si="65"/>
        <v>-3.8577500090468675E-3</v>
      </c>
      <c r="I387">
        <f t="shared" si="66"/>
        <v>-3.8577500090468675E-3</v>
      </c>
      <c r="P387" s="3">
        <f t="shared" si="63"/>
        <v>-3.2015474105228721E-3</v>
      </c>
      <c r="Q387" s="13">
        <f t="shared" si="64"/>
        <v>29526.108999999997</v>
      </c>
      <c r="R387" s="13"/>
      <c r="S387">
        <v>0.2</v>
      </c>
      <c r="T387">
        <f t="shared" si="67"/>
        <v>4.3060185030964384E-7</v>
      </c>
      <c r="U387">
        <f t="shared" si="68"/>
        <v>8.6120370061928774E-8</v>
      </c>
    </row>
    <row r="388" spans="1:21" ht="12.95" customHeight="1" x14ac:dyDescent="0.2">
      <c r="A388" s="108" t="s">
        <v>853</v>
      </c>
      <c r="B388" s="33"/>
      <c r="C388" s="34">
        <v>44555.302000000003</v>
      </c>
      <c r="D388" s="34"/>
      <c r="E388">
        <f t="shared" si="61"/>
        <v>-707.99566047521739</v>
      </c>
      <c r="F388">
        <f t="shared" si="62"/>
        <v>-708</v>
      </c>
      <c r="G388">
        <f t="shared" si="65"/>
        <v>2.7278799971099943E-3</v>
      </c>
      <c r="I388">
        <f t="shared" si="66"/>
        <v>2.7278799971099943E-3</v>
      </c>
      <c r="P388" s="3">
        <f t="shared" si="63"/>
        <v>-3.2251359962437139E-3</v>
      </c>
      <c r="Q388" s="13">
        <f t="shared" si="64"/>
        <v>29536.802000000003</v>
      </c>
      <c r="R388" s="13"/>
      <c r="S388">
        <v>0.1</v>
      </c>
      <c r="T388">
        <f t="shared" si="67"/>
        <v>3.5438399417125034E-5</v>
      </c>
      <c r="U388">
        <f t="shared" si="68"/>
        <v>3.5438399417125036E-6</v>
      </c>
    </row>
    <row r="389" spans="1:21" ht="12.95" customHeight="1" x14ac:dyDescent="0.2">
      <c r="A389" s="108" t="s">
        <v>854</v>
      </c>
      <c r="B389" s="33"/>
      <c r="C389" s="34">
        <v>44720.618000000002</v>
      </c>
      <c r="D389" s="34"/>
      <c r="E389">
        <f t="shared" si="61"/>
        <v>-445.01016293644091</v>
      </c>
      <c r="F389">
        <f t="shared" si="62"/>
        <v>-445</v>
      </c>
      <c r="G389">
        <f t="shared" si="65"/>
        <v>-6.3885499985190108E-3</v>
      </c>
      <c r="I389">
        <f t="shared" si="66"/>
        <v>-6.3885499985190108E-3</v>
      </c>
      <c r="P389" s="3">
        <f t="shared" si="63"/>
        <v>-3.5979671200593874E-3</v>
      </c>
      <c r="Q389" s="13">
        <f t="shared" si="64"/>
        <v>29702.118000000002</v>
      </c>
      <c r="R389" s="13"/>
      <c r="S389">
        <v>0.1</v>
      </c>
      <c r="T389">
        <f t="shared" si="67"/>
        <v>7.7873528015519974E-6</v>
      </c>
      <c r="U389">
        <f t="shared" si="68"/>
        <v>7.7873528015519976E-7</v>
      </c>
    </row>
    <row r="390" spans="1:21" ht="12.95" customHeight="1" x14ac:dyDescent="0.2">
      <c r="A390" s="108" t="s">
        <v>932</v>
      </c>
      <c r="B390" s="33"/>
      <c r="C390" s="34">
        <v>44752.684999999998</v>
      </c>
      <c r="D390" s="34"/>
      <c r="E390">
        <f t="shared" si="61"/>
        <v>-393.99782323807653</v>
      </c>
      <c r="F390">
        <f t="shared" si="62"/>
        <v>-394</v>
      </c>
      <c r="G390">
        <f t="shared" si="65"/>
        <v>1.3683399956789799E-3</v>
      </c>
      <c r="I390">
        <f t="shared" si="66"/>
        <v>1.3683399956789799E-3</v>
      </c>
      <c r="P390" s="3">
        <f t="shared" si="63"/>
        <v>-3.6719835283548284E-3</v>
      </c>
      <c r="Q390" s="13">
        <f t="shared" si="64"/>
        <v>29734.184999999998</v>
      </c>
      <c r="R390" s="13"/>
      <c r="S390">
        <v>0.2</v>
      </c>
      <c r="T390">
        <f t="shared" si="67"/>
        <v>2.5404861226928591E-5</v>
      </c>
      <c r="U390">
        <f t="shared" si="68"/>
        <v>5.0809722453857186E-6</v>
      </c>
    </row>
    <row r="391" spans="1:21" ht="12.95" customHeight="1" x14ac:dyDescent="0.2">
      <c r="A391" s="108" t="s">
        <v>854</v>
      </c>
      <c r="B391" s="33"/>
      <c r="C391" s="34">
        <v>44754.567999999999</v>
      </c>
      <c r="D391" s="34"/>
      <c r="E391">
        <f t="shared" si="61"/>
        <v>-391.00233767185216</v>
      </c>
      <c r="F391">
        <f t="shared" si="62"/>
        <v>-391</v>
      </c>
      <c r="G391">
        <f t="shared" si="65"/>
        <v>-1.4694900019094348E-3</v>
      </c>
      <c r="I391">
        <f t="shared" si="66"/>
        <v>-1.4694900019094348E-3</v>
      </c>
      <c r="P391" s="3">
        <f t="shared" si="63"/>
        <v>-3.6763548178862871E-3</v>
      </c>
      <c r="Q391" s="13">
        <f t="shared" si="64"/>
        <v>29736.067999999999</v>
      </c>
      <c r="R391" s="13"/>
      <c r="S391">
        <v>0.1</v>
      </c>
      <c r="T391">
        <f t="shared" si="67"/>
        <v>4.8702523159965458E-6</v>
      </c>
      <c r="U391">
        <f t="shared" si="68"/>
        <v>4.8702523159965465E-7</v>
      </c>
    </row>
    <row r="392" spans="1:21" ht="12.95" customHeight="1" x14ac:dyDescent="0.2">
      <c r="A392" s="108" t="s">
        <v>855</v>
      </c>
      <c r="B392" s="33"/>
      <c r="C392" s="34">
        <v>44771.542000000001</v>
      </c>
      <c r="D392" s="34"/>
      <c r="E392">
        <f t="shared" si="61"/>
        <v>-364.0000158444202</v>
      </c>
      <c r="F392">
        <f t="shared" si="62"/>
        <v>-364</v>
      </c>
      <c r="G392">
        <f t="shared" ref="G392:G423" si="69">C392-(C$7+F392*C$8)</f>
        <v>-9.9600001703947783E-6</v>
      </c>
      <c r="I392">
        <f t="shared" si="66"/>
        <v>-9.9600001703947783E-6</v>
      </c>
      <c r="P392" s="3">
        <f t="shared" si="63"/>
        <v>-3.715783339475108E-3</v>
      </c>
      <c r="Q392" s="13">
        <f t="shared" si="64"/>
        <v>29753.042000000001</v>
      </c>
      <c r="R392" s="13"/>
      <c r="S392">
        <v>0.1</v>
      </c>
      <c r="T392">
        <f t="shared" ref="T392:T423" si="70">+(P392-G392)^2</f>
        <v>1.3733126622135536E-5</v>
      </c>
      <c r="U392">
        <f t="shared" si="68"/>
        <v>1.3733126622135536E-6</v>
      </c>
    </row>
    <row r="393" spans="1:21" ht="12.95" customHeight="1" x14ac:dyDescent="0.2">
      <c r="A393" s="108" t="s">
        <v>856</v>
      </c>
      <c r="B393" s="33"/>
      <c r="C393" s="34">
        <v>44783.49</v>
      </c>
      <c r="D393" s="34"/>
      <c r="E393">
        <f t="shared" si="61"/>
        <v>-344.99307928297151</v>
      </c>
      <c r="F393">
        <f t="shared" si="62"/>
        <v>-345</v>
      </c>
      <c r="G393">
        <f t="shared" si="69"/>
        <v>4.3504499917617068E-3</v>
      </c>
      <c r="I393">
        <f t="shared" si="66"/>
        <v>4.3504499917617068E-3</v>
      </c>
      <c r="P393" s="3">
        <f t="shared" si="63"/>
        <v>-3.7436231193760999E-3</v>
      </c>
      <c r="Q393" s="13">
        <f t="shared" si="64"/>
        <v>29764.989999999998</v>
      </c>
      <c r="R393" s="13"/>
      <c r="S393">
        <v>0.1</v>
      </c>
      <c r="T393">
        <f t="shared" si="70"/>
        <v>6.5514019528444071E-5</v>
      </c>
      <c r="U393">
        <f t="shared" si="68"/>
        <v>6.5514019528444071E-6</v>
      </c>
    </row>
    <row r="394" spans="1:21" ht="12.95" customHeight="1" x14ac:dyDescent="0.2">
      <c r="A394" s="108" t="s">
        <v>856</v>
      </c>
      <c r="B394" s="33"/>
      <c r="C394" s="34">
        <v>44783.497000000003</v>
      </c>
      <c r="D394" s="34"/>
      <c r="E394">
        <f t="shared" si="61"/>
        <v>-344.98194364888826</v>
      </c>
      <c r="F394">
        <f t="shared" si="62"/>
        <v>-345</v>
      </c>
      <c r="G394">
        <f t="shared" si="69"/>
        <v>1.1350449996825773E-2</v>
      </c>
      <c r="I394">
        <f t="shared" si="66"/>
        <v>1.1350449996825773E-2</v>
      </c>
      <c r="P394" s="3">
        <f t="shared" si="63"/>
        <v>-3.7436231193760999E-3</v>
      </c>
      <c r="Q394" s="13">
        <f t="shared" si="64"/>
        <v>29764.997000000003</v>
      </c>
      <c r="R394" s="13"/>
      <c r="S394">
        <v>0.1</v>
      </c>
      <c r="T394">
        <f t="shared" si="70"/>
        <v>2.2783104323724815E-4</v>
      </c>
      <c r="U394">
        <f t="shared" si="68"/>
        <v>2.2783104323724818E-5</v>
      </c>
    </row>
    <row r="395" spans="1:21" ht="12.95" customHeight="1" x14ac:dyDescent="0.2">
      <c r="A395" s="108" t="s">
        <v>856</v>
      </c>
      <c r="B395" s="33"/>
      <c r="C395" s="34">
        <v>44783.497000000003</v>
      </c>
      <c r="D395" s="34"/>
      <c r="E395">
        <f t="shared" si="61"/>
        <v>-344.98194364888826</v>
      </c>
      <c r="F395">
        <f t="shared" si="62"/>
        <v>-345</v>
      </c>
      <c r="G395">
        <f t="shared" si="69"/>
        <v>1.1350449996825773E-2</v>
      </c>
      <c r="I395">
        <f t="shared" si="66"/>
        <v>1.1350449996825773E-2</v>
      </c>
      <c r="P395" s="3">
        <f t="shared" si="63"/>
        <v>-3.7436231193760999E-3</v>
      </c>
      <c r="Q395" s="13">
        <f t="shared" si="64"/>
        <v>29764.997000000003</v>
      </c>
      <c r="R395" s="13"/>
      <c r="S395">
        <v>0.1</v>
      </c>
      <c r="T395">
        <f t="shared" si="70"/>
        <v>2.2783104323724815E-4</v>
      </c>
      <c r="U395">
        <f t="shared" si="68"/>
        <v>2.2783104323724818E-5</v>
      </c>
    </row>
    <row r="396" spans="1:21" ht="12.95" customHeight="1" x14ac:dyDescent="0.2">
      <c r="A396" s="108" t="s">
        <v>937</v>
      </c>
      <c r="B396" s="33"/>
      <c r="C396" s="34">
        <v>44790.397100000002</v>
      </c>
      <c r="D396" s="34"/>
      <c r="E396">
        <f t="shared" si="61"/>
        <v>-334.00523098001747</v>
      </c>
      <c r="F396">
        <f t="shared" si="62"/>
        <v>-334</v>
      </c>
      <c r="G396">
        <f t="shared" si="69"/>
        <v>-3.2882599989534356E-3</v>
      </c>
      <c r="J396">
        <f>G396</f>
        <v>-3.2882599989534356E-3</v>
      </c>
      <c r="P396" s="3">
        <f t="shared" si="63"/>
        <v>-3.7597762968302607E-3</v>
      </c>
      <c r="Q396" s="13">
        <f t="shared" si="64"/>
        <v>29771.897100000002</v>
      </c>
      <c r="R396" s="13" t="s">
        <v>1172</v>
      </c>
      <c r="S396">
        <v>0.5</v>
      </c>
      <c r="T396">
        <f t="shared" si="70"/>
        <v>2.223276191634669E-7</v>
      </c>
      <c r="U396">
        <f t="shared" si="68"/>
        <v>1.1116380958173345E-7</v>
      </c>
    </row>
    <row r="397" spans="1:21" ht="12.95" customHeight="1" x14ac:dyDescent="0.2">
      <c r="A397" s="108" t="s">
        <v>932</v>
      </c>
      <c r="B397" s="33"/>
      <c r="C397" s="34">
        <v>44794.796999999999</v>
      </c>
      <c r="D397" s="34"/>
      <c r="E397">
        <f t="shared" si="61"/>
        <v>-327.00584864182878</v>
      </c>
      <c r="F397">
        <f t="shared" si="62"/>
        <v>-327</v>
      </c>
      <c r="G397">
        <f t="shared" si="69"/>
        <v>-3.6765300028491765E-3</v>
      </c>
      <c r="I397">
        <f t="shared" ref="I397:I411" si="71">G397</f>
        <v>-3.6765300028491765E-3</v>
      </c>
      <c r="P397" s="3">
        <f t="shared" si="63"/>
        <v>-3.770069111810259E-3</v>
      </c>
      <c r="Q397" s="13">
        <f t="shared" si="64"/>
        <v>29776.296999999999</v>
      </c>
      <c r="R397" s="13"/>
      <c r="S397">
        <v>0.2</v>
      </c>
      <c r="T397">
        <f t="shared" si="70"/>
        <v>8.7495649052332583E-9</v>
      </c>
      <c r="U397">
        <f t="shared" si="68"/>
        <v>1.7499129810466517E-9</v>
      </c>
    </row>
    <row r="398" spans="1:21" ht="12.95" customHeight="1" x14ac:dyDescent="0.2">
      <c r="A398" s="108" t="s">
        <v>932</v>
      </c>
      <c r="B398" s="33"/>
      <c r="C398" s="34">
        <v>44816.803</v>
      </c>
      <c r="D398" s="34"/>
      <c r="E398">
        <f t="shared" si="61"/>
        <v>-291.99859671921587</v>
      </c>
      <c r="F398">
        <f t="shared" si="62"/>
        <v>-292</v>
      </c>
      <c r="G398">
        <f t="shared" si="69"/>
        <v>8.8211999536724761E-4</v>
      </c>
      <c r="I398">
        <f t="shared" si="71"/>
        <v>8.8211999536724761E-4</v>
      </c>
      <c r="P398" s="3">
        <f t="shared" si="63"/>
        <v>-3.8216909228020613E-3</v>
      </c>
      <c r="Q398" s="13">
        <f t="shared" si="64"/>
        <v>29798.303</v>
      </c>
      <c r="R398" s="13"/>
      <c r="S398">
        <v>0.2</v>
      </c>
      <c r="T398">
        <f t="shared" si="70"/>
        <v>2.2125837153888795E-5</v>
      </c>
      <c r="U398">
        <f t="shared" si="68"/>
        <v>4.4251674307777594E-6</v>
      </c>
    </row>
    <row r="399" spans="1:21" ht="12.95" customHeight="1" x14ac:dyDescent="0.2">
      <c r="A399" s="108" t="s">
        <v>856</v>
      </c>
      <c r="B399" s="33"/>
      <c r="C399" s="34">
        <v>44822.453999999998</v>
      </c>
      <c r="D399" s="34"/>
      <c r="E399">
        <f t="shared" si="61"/>
        <v>-283.00895841081791</v>
      </c>
      <c r="F399">
        <f t="shared" si="62"/>
        <v>-283</v>
      </c>
      <c r="G399">
        <f t="shared" si="69"/>
        <v>-5.6313700042665005E-3</v>
      </c>
      <c r="I399">
        <f t="shared" si="71"/>
        <v>-5.6313700042665005E-3</v>
      </c>
      <c r="P399" s="3">
        <f t="shared" si="63"/>
        <v>-3.8350075949430541E-3</v>
      </c>
      <c r="Q399" s="13">
        <f t="shared" si="64"/>
        <v>29803.953999999998</v>
      </c>
      <c r="R399" s="13"/>
      <c r="S399">
        <v>0.1</v>
      </c>
      <c r="T399">
        <f t="shared" si="70"/>
        <v>3.2269179056303369E-6</v>
      </c>
      <c r="U399">
        <f t="shared" si="68"/>
        <v>3.2269179056303373E-7</v>
      </c>
    </row>
    <row r="400" spans="1:21" ht="12.95" customHeight="1" x14ac:dyDescent="0.2">
      <c r="A400" s="108" t="s">
        <v>857</v>
      </c>
      <c r="B400" s="33"/>
      <c r="C400" s="34">
        <v>44824.347000000002</v>
      </c>
      <c r="D400" s="34"/>
      <c r="E400">
        <f t="shared" si="61"/>
        <v>-279.9975647959115</v>
      </c>
      <c r="F400">
        <f t="shared" si="62"/>
        <v>-280</v>
      </c>
      <c r="G400">
        <f t="shared" si="69"/>
        <v>1.530800000182353E-3</v>
      </c>
      <c r="I400">
        <f t="shared" si="71"/>
        <v>1.530800000182353E-3</v>
      </c>
      <c r="P400" s="3">
        <f t="shared" si="63"/>
        <v>-3.8394503485814158E-3</v>
      </c>
      <c r="Q400" s="13">
        <f t="shared" si="64"/>
        <v>29805.847000000002</v>
      </c>
      <c r="R400" s="13"/>
      <c r="S400">
        <v>0.1</v>
      </c>
      <c r="T400">
        <f t="shared" si="70"/>
        <v>2.883958880839738E-5</v>
      </c>
      <c r="U400">
        <f t="shared" si="68"/>
        <v>2.883958880839738E-6</v>
      </c>
    </row>
    <row r="401" spans="1:21" ht="12.95" customHeight="1" x14ac:dyDescent="0.2">
      <c r="A401" s="108" t="s">
        <v>932</v>
      </c>
      <c r="B401" s="33"/>
      <c r="C401" s="34">
        <v>44835.658000000003</v>
      </c>
      <c r="D401" s="34"/>
      <c r="E401">
        <f t="shared" si="61"/>
        <v>-262.00397093529591</v>
      </c>
      <c r="F401">
        <f t="shared" si="62"/>
        <v>-262</v>
      </c>
      <c r="G401">
        <f t="shared" si="69"/>
        <v>-2.4961800008895807E-3</v>
      </c>
      <c r="I401">
        <f t="shared" si="71"/>
        <v>-2.4961800008895807E-3</v>
      </c>
      <c r="P401" s="3">
        <f t="shared" si="63"/>
        <v>-3.8661474311209097E-3</v>
      </c>
      <c r="Q401" s="13">
        <f t="shared" si="64"/>
        <v>29817.158000000003</v>
      </c>
      <c r="R401" s="13"/>
      <c r="S401">
        <v>0.2</v>
      </c>
      <c r="T401">
        <f t="shared" si="70"/>
        <v>1.8768107598946313E-6</v>
      </c>
      <c r="U401">
        <f t="shared" ref="U401:U432" si="72">+S401*T401</f>
        <v>3.7536215197892626E-7</v>
      </c>
    </row>
    <row r="402" spans="1:21" ht="12.95" customHeight="1" x14ac:dyDescent="0.2">
      <c r="A402" s="108" t="s">
        <v>857</v>
      </c>
      <c r="B402" s="33"/>
      <c r="C402" s="34">
        <v>44844.462</v>
      </c>
      <c r="D402" s="34"/>
      <c r="E402">
        <f t="shared" si="61"/>
        <v>-247.99852487846857</v>
      </c>
      <c r="F402">
        <f t="shared" si="62"/>
        <v>-248</v>
      </c>
      <c r="G402">
        <f t="shared" si="69"/>
        <v>9.2727999435737729E-4</v>
      </c>
      <c r="I402">
        <f t="shared" si="71"/>
        <v>9.2727999435737729E-4</v>
      </c>
      <c r="P402" s="3">
        <f t="shared" si="63"/>
        <v>-3.8869599006034175E-3</v>
      </c>
      <c r="Q402" s="13">
        <f t="shared" si="64"/>
        <v>29825.962</v>
      </c>
      <c r="R402" s="13"/>
      <c r="S402">
        <v>0.1</v>
      </c>
      <c r="T402">
        <f t="shared" si="70"/>
        <v>2.3176905766232122E-5</v>
      </c>
      <c r="U402">
        <f t="shared" si="72"/>
        <v>2.3176905766232125E-6</v>
      </c>
    </row>
    <row r="403" spans="1:21" ht="12.95" customHeight="1" x14ac:dyDescent="0.2">
      <c r="A403" s="108" t="s">
        <v>932</v>
      </c>
      <c r="B403" s="33"/>
      <c r="C403" s="34">
        <v>44845.711000000003</v>
      </c>
      <c r="D403" s="34"/>
      <c r="E403">
        <f t="shared" si="61"/>
        <v>-246.01160959847851</v>
      </c>
      <c r="F403">
        <f t="shared" si="62"/>
        <v>-246</v>
      </c>
      <c r="G403">
        <f t="shared" si="69"/>
        <v>-7.297939999261871E-3</v>
      </c>
      <c r="I403">
        <f t="shared" si="71"/>
        <v>-7.297939999261871E-3</v>
      </c>
      <c r="P403" s="3">
        <f t="shared" si="63"/>
        <v>-3.8899365442403321E-3</v>
      </c>
      <c r="Q403" s="13">
        <f t="shared" si="64"/>
        <v>29827.211000000003</v>
      </c>
      <c r="R403" s="13"/>
      <c r="S403">
        <v>0.2</v>
      </c>
      <c r="T403">
        <f t="shared" si="70"/>
        <v>1.1614487549438746E-5</v>
      </c>
      <c r="U403">
        <f t="shared" si="72"/>
        <v>2.3228975098877494E-6</v>
      </c>
    </row>
    <row r="404" spans="1:21" ht="12.95" customHeight="1" x14ac:dyDescent="0.2">
      <c r="A404" s="108" t="s">
        <v>858</v>
      </c>
      <c r="B404" s="33"/>
      <c r="C404" s="34">
        <v>44868.343000000001</v>
      </c>
      <c r="D404" s="34"/>
      <c r="E404">
        <f t="shared" si="61"/>
        <v>-210.00851382857695</v>
      </c>
      <c r="F404">
        <f t="shared" si="62"/>
        <v>-210</v>
      </c>
      <c r="G404">
        <f t="shared" si="69"/>
        <v>-5.3518999993684702E-3</v>
      </c>
      <c r="I404">
        <f t="shared" si="71"/>
        <v>-5.3518999993684702E-3</v>
      </c>
      <c r="P404" s="3">
        <f t="shared" si="63"/>
        <v>-3.9436629208433015E-3</v>
      </c>
      <c r="Q404" s="13">
        <f t="shared" si="64"/>
        <v>29849.843000000001</v>
      </c>
      <c r="R404" s="13"/>
      <c r="S404">
        <v>0.1</v>
      </c>
      <c r="T404">
        <f t="shared" si="70"/>
        <v>1.9831316693331022E-6</v>
      </c>
      <c r="U404">
        <f t="shared" si="72"/>
        <v>1.9831316693331022E-7</v>
      </c>
    </row>
    <row r="405" spans="1:21" ht="12.95" customHeight="1" x14ac:dyDescent="0.2">
      <c r="A405" s="108" t="s">
        <v>857</v>
      </c>
      <c r="B405" s="33"/>
      <c r="C405" s="34">
        <v>44878.406000000003</v>
      </c>
      <c r="D405" s="34"/>
      <c r="E405">
        <f t="shared" ref="E405:E468" si="73">(C405-C$7)/C$8</f>
        <v>-194.00024444307746</v>
      </c>
      <c r="F405">
        <f t="shared" ref="F405:F468" si="74">+ROUND(2*E405,0)/2</f>
        <v>-194</v>
      </c>
      <c r="G405">
        <f t="shared" si="69"/>
        <v>-1.5366000297944993E-4</v>
      </c>
      <c r="I405">
        <f t="shared" si="71"/>
        <v>-1.5366000297944993E-4</v>
      </c>
      <c r="P405" s="3">
        <f t="shared" ref="P405:P468" si="75">+D$11+D$12*F405+D$13*F405^2</f>
        <v>-3.9676305869265184E-3</v>
      </c>
      <c r="Q405" s="13">
        <f t="shared" ref="Q405:Q468" si="76">+C405-15018.5</f>
        <v>29859.906000000003</v>
      </c>
      <c r="R405" s="13"/>
      <c r="S405">
        <v>0.1</v>
      </c>
      <c r="T405">
        <f t="shared" si="70"/>
        <v>1.4546371615213542E-5</v>
      </c>
      <c r="U405">
        <f t="shared" si="72"/>
        <v>1.4546371615213543E-6</v>
      </c>
    </row>
    <row r="406" spans="1:21" ht="12.95" customHeight="1" x14ac:dyDescent="0.2">
      <c r="A406" s="108" t="s">
        <v>858</v>
      </c>
      <c r="B406" s="33"/>
      <c r="C406" s="34">
        <v>44907.330999999998</v>
      </c>
      <c r="D406" s="34"/>
      <c r="E406">
        <f t="shared" si="73"/>
        <v>-147.98621363959799</v>
      </c>
      <c r="F406">
        <f t="shared" si="74"/>
        <v>-148</v>
      </c>
      <c r="G406">
        <f t="shared" si="69"/>
        <v>8.6662799949408509E-3</v>
      </c>
      <c r="I406">
        <f t="shared" si="71"/>
        <v>8.6662799949408509E-3</v>
      </c>
      <c r="P406" s="3">
        <f t="shared" si="75"/>
        <v>-4.0368436563945767E-3</v>
      </c>
      <c r="Q406" s="13">
        <f t="shared" si="76"/>
        <v>29888.830999999998</v>
      </c>
      <c r="R406" s="13"/>
      <c r="S406">
        <v>0.1</v>
      </c>
      <c r="T406">
        <f t="shared" si="70"/>
        <v>1.6136935050111752E-4</v>
      </c>
      <c r="U406">
        <f t="shared" si="72"/>
        <v>1.6136935050111754E-5</v>
      </c>
    </row>
    <row r="407" spans="1:21" ht="12.95" customHeight="1" x14ac:dyDescent="0.2">
      <c r="A407" s="108" t="s">
        <v>858</v>
      </c>
      <c r="B407" s="33"/>
      <c r="C407" s="34">
        <v>44912.349000000002</v>
      </c>
      <c r="D407" s="34"/>
      <c r="E407">
        <f t="shared" si="73"/>
        <v>-140.00355481256037</v>
      </c>
      <c r="F407">
        <f t="shared" si="74"/>
        <v>-140</v>
      </c>
      <c r="G407">
        <f t="shared" si="69"/>
        <v>-2.2346000041579828E-3</v>
      </c>
      <c r="I407">
        <f t="shared" si="71"/>
        <v>-2.2346000041579828E-3</v>
      </c>
      <c r="P407" s="3">
        <f t="shared" si="75"/>
        <v>-4.048927067050608E-3</v>
      </c>
      <c r="Q407" s="13">
        <f t="shared" si="76"/>
        <v>29893.849000000002</v>
      </c>
      <c r="R407" s="13"/>
      <c r="S407">
        <v>0.1</v>
      </c>
      <c r="T407">
        <f t="shared" si="70"/>
        <v>3.29178269114458E-6</v>
      </c>
      <c r="U407">
        <f t="shared" si="72"/>
        <v>3.2917826911445803E-7</v>
      </c>
    </row>
    <row r="408" spans="1:21" ht="12.95" customHeight="1" x14ac:dyDescent="0.2">
      <c r="A408" s="108" t="s">
        <v>858</v>
      </c>
      <c r="B408" s="33"/>
      <c r="C408" s="34">
        <v>44914.235000000001</v>
      </c>
      <c r="D408" s="34"/>
      <c r="E408">
        <f t="shared" si="73"/>
        <v>-137.00329683173715</v>
      </c>
      <c r="F408">
        <f t="shared" si="74"/>
        <v>-137</v>
      </c>
      <c r="G408">
        <f t="shared" si="69"/>
        <v>-2.0724300047731958E-3</v>
      </c>
      <c r="I408">
        <f t="shared" si="71"/>
        <v>-2.0724300047731958E-3</v>
      </c>
      <c r="P408" s="3">
        <f t="shared" si="75"/>
        <v>-4.053461887060926E-3</v>
      </c>
      <c r="Q408" s="13">
        <f t="shared" si="76"/>
        <v>29895.735000000001</v>
      </c>
      <c r="R408" s="13"/>
      <c r="S408">
        <v>0.1</v>
      </c>
      <c r="T408">
        <f t="shared" si="70"/>
        <v>3.9244873186404673E-6</v>
      </c>
      <c r="U408">
        <f t="shared" si="72"/>
        <v>3.9244873186404677E-7</v>
      </c>
    </row>
    <row r="409" spans="1:21" ht="12.95" customHeight="1" x14ac:dyDescent="0.2">
      <c r="A409" s="108" t="s">
        <v>859</v>
      </c>
      <c r="B409" s="33"/>
      <c r="C409" s="34">
        <v>44929.322999999997</v>
      </c>
      <c r="D409" s="34"/>
      <c r="E409">
        <f t="shared" si="73"/>
        <v>-113.00123298513996</v>
      </c>
      <c r="F409">
        <f t="shared" si="74"/>
        <v>-113</v>
      </c>
      <c r="G409">
        <f t="shared" si="69"/>
        <v>-7.7507000969490036E-4</v>
      </c>
      <c r="I409">
        <f t="shared" si="71"/>
        <v>-7.7507000969490036E-4</v>
      </c>
      <c r="P409" s="3">
        <f t="shared" si="75"/>
        <v>-4.0898099797880231E-3</v>
      </c>
      <c r="Q409" s="13">
        <f t="shared" si="76"/>
        <v>29910.822999999997</v>
      </c>
      <c r="R409" s="13"/>
      <c r="S409">
        <v>0.1</v>
      </c>
      <c r="T409">
        <f t="shared" si="70"/>
        <v>1.0987501069332956E-5</v>
      </c>
      <c r="U409">
        <f t="shared" si="72"/>
        <v>1.0987501069332957E-6</v>
      </c>
    </row>
    <row r="410" spans="1:21" ht="12.95" customHeight="1" x14ac:dyDescent="0.2">
      <c r="A410" s="108" t="s">
        <v>858</v>
      </c>
      <c r="B410" s="33"/>
      <c r="C410" s="34">
        <v>44929.326999999997</v>
      </c>
      <c r="D410" s="34"/>
      <c r="E410">
        <f t="shared" si="73"/>
        <v>-112.99486976566715</v>
      </c>
      <c r="F410">
        <f t="shared" si="74"/>
        <v>-113</v>
      </c>
      <c r="G410">
        <f t="shared" si="69"/>
        <v>3.2249299911200069E-3</v>
      </c>
      <c r="I410">
        <f t="shared" si="71"/>
        <v>3.2249299911200069E-3</v>
      </c>
      <c r="P410" s="3">
        <f t="shared" si="75"/>
        <v>-4.0898099797880231E-3</v>
      </c>
      <c r="Q410" s="13">
        <f t="shared" si="76"/>
        <v>29910.826999999997</v>
      </c>
      <c r="R410" s="13"/>
      <c r="S410">
        <v>0.1</v>
      </c>
      <c r="T410">
        <f t="shared" si="70"/>
        <v>5.3505420841999605E-5</v>
      </c>
      <c r="U410">
        <f t="shared" si="72"/>
        <v>5.3505420841999612E-6</v>
      </c>
    </row>
    <row r="411" spans="1:21" ht="12.95" customHeight="1" x14ac:dyDescent="0.2">
      <c r="A411" s="108" t="s">
        <v>859</v>
      </c>
      <c r="B411" s="33"/>
      <c r="C411" s="34">
        <v>44934.349000000002</v>
      </c>
      <c r="D411" s="34"/>
      <c r="E411">
        <f t="shared" si="73"/>
        <v>-105.00584771915668</v>
      </c>
      <c r="F411">
        <f t="shared" si="74"/>
        <v>-105</v>
      </c>
      <c r="G411">
        <f t="shared" si="69"/>
        <v>-3.6759499998879619E-3</v>
      </c>
      <c r="I411">
        <f t="shared" si="71"/>
        <v>-3.6759499998879619E-3</v>
      </c>
      <c r="P411" s="3">
        <f t="shared" si="75"/>
        <v>-4.1019534803837937E-3</v>
      </c>
      <c r="Q411" s="13">
        <f t="shared" si="76"/>
        <v>29915.849000000002</v>
      </c>
      <c r="R411" s="13"/>
      <c r="S411">
        <v>0.1</v>
      </c>
      <c r="T411">
        <f t="shared" si="70"/>
        <v>1.8147896539456254E-7</v>
      </c>
      <c r="U411">
        <f t="shared" si="72"/>
        <v>1.8147896539456257E-8</v>
      </c>
    </row>
    <row r="412" spans="1:21" ht="12.95" customHeight="1" x14ac:dyDescent="0.2">
      <c r="A412" s="108" t="s">
        <v>922</v>
      </c>
      <c r="B412" s="33"/>
      <c r="C412" s="34">
        <v>45000.357000000004</v>
      </c>
      <c r="D412" s="34"/>
      <c r="E412">
        <f t="shared" si="73"/>
        <v>0</v>
      </c>
      <c r="F412">
        <f t="shared" si="74"/>
        <v>0</v>
      </c>
      <c r="G412">
        <f t="shared" si="69"/>
        <v>0</v>
      </c>
      <c r="H412">
        <f>G412</f>
        <v>0</v>
      </c>
      <c r="P412" s="3">
        <f t="shared" si="75"/>
        <v>-4.262610081301482E-3</v>
      </c>
      <c r="Q412" s="13">
        <f t="shared" si="76"/>
        <v>29981.857000000004</v>
      </c>
      <c r="R412" s="13"/>
      <c r="S412">
        <v>0.2</v>
      </c>
      <c r="T412">
        <f t="shared" si="70"/>
        <v>1.8169844705213029E-5</v>
      </c>
      <c r="U412">
        <f t="shared" si="72"/>
        <v>3.6339689410426059E-6</v>
      </c>
    </row>
    <row r="413" spans="1:21" ht="12.95" customHeight="1" x14ac:dyDescent="0.2">
      <c r="A413" s="108" t="s">
        <v>932</v>
      </c>
      <c r="B413" s="33"/>
      <c r="C413" s="34">
        <v>45112.868999999999</v>
      </c>
      <c r="D413" s="34"/>
      <c r="E413">
        <f t="shared" si="73"/>
        <v>178.98463729513026</v>
      </c>
      <c r="F413">
        <f t="shared" si="74"/>
        <v>179</v>
      </c>
      <c r="G413">
        <f t="shared" si="69"/>
        <v>-9.6571900066919625E-3</v>
      </c>
      <c r="I413">
        <f t="shared" ref="I413:I444" si="77">G413</f>
        <v>-9.6571900066919625E-3</v>
      </c>
      <c r="P413" s="3">
        <f t="shared" si="75"/>
        <v>-4.541946213181167E-3</v>
      </c>
      <c r="Q413" s="13">
        <f t="shared" si="76"/>
        <v>30094.368999999999</v>
      </c>
      <c r="R413" s="13"/>
      <c r="S413">
        <v>0.2</v>
      </c>
      <c r="T413">
        <f t="shared" si="70"/>
        <v>2.6165719067050713E-5</v>
      </c>
      <c r="U413">
        <f t="shared" si="72"/>
        <v>5.233143813410143E-6</v>
      </c>
    </row>
    <row r="414" spans="1:21" ht="12.95" customHeight="1" x14ac:dyDescent="0.2">
      <c r="A414" s="108" t="s">
        <v>932</v>
      </c>
      <c r="B414" s="33"/>
      <c r="C414" s="34">
        <v>45139.904000000002</v>
      </c>
      <c r="D414" s="34"/>
      <c r="E414">
        <f t="shared" si="73"/>
        <v>221.99204689832527</v>
      </c>
      <c r="F414">
        <f t="shared" si="74"/>
        <v>222</v>
      </c>
      <c r="G414">
        <f t="shared" si="69"/>
        <v>-4.9994200016953982E-3</v>
      </c>
      <c r="I414">
        <f t="shared" si="77"/>
        <v>-4.9994200016953982E-3</v>
      </c>
      <c r="P414" s="3">
        <f t="shared" si="75"/>
        <v>-4.6100736251798863E-3</v>
      </c>
      <c r="Q414" s="13">
        <f t="shared" si="76"/>
        <v>30121.404000000002</v>
      </c>
      <c r="R414" s="13"/>
      <c r="S414">
        <v>0.2</v>
      </c>
      <c r="T414">
        <f t="shared" si="70"/>
        <v>1.515906009057588E-7</v>
      </c>
      <c r="U414">
        <f t="shared" si="72"/>
        <v>3.0318120181151759E-8</v>
      </c>
    </row>
    <row r="415" spans="1:21" ht="12.95" customHeight="1" x14ac:dyDescent="0.2">
      <c r="A415" s="108" t="s">
        <v>860</v>
      </c>
      <c r="B415" s="33"/>
      <c r="C415" s="34">
        <v>45169.451000000001</v>
      </c>
      <c r="D415" s="34"/>
      <c r="E415">
        <f t="shared" si="73"/>
        <v>268.99555832963216</v>
      </c>
      <c r="F415">
        <f t="shared" si="74"/>
        <v>269</v>
      </c>
      <c r="G415">
        <f t="shared" si="69"/>
        <v>-2.792090002913028E-3</v>
      </c>
      <c r="I415">
        <f t="shared" si="77"/>
        <v>-2.792090002913028E-3</v>
      </c>
      <c r="P415" s="3">
        <f t="shared" si="75"/>
        <v>-4.6849923645048567E-3</v>
      </c>
      <c r="Q415" s="13">
        <f t="shared" si="76"/>
        <v>30150.951000000001</v>
      </c>
      <c r="R415" s="13"/>
      <c r="S415">
        <v>0.1</v>
      </c>
      <c r="T415">
        <f t="shared" si="70"/>
        <v>3.5830793505199218E-6</v>
      </c>
      <c r="U415">
        <f t="shared" si="72"/>
        <v>3.5830793505199222E-7</v>
      </c>
    </row>
    <row r="416" spans="1:21" ht="12.95" customHeight="1" x14ac:dyDescent="0.2">
      <c r="A416" s="108" t="s">
        <v>861</v>
      </c>
      <c r="B416" s="33"/>
      <c r="C416" s="34">
        <v>45191.46</v>
      </c>
      <c r="D416" s="34"/>
      <c r="E416">
        <f t="shared" si="73"/>
        <v>304.00758266684392</v>
      </c>
      <c r="F416">
        <f t="shared" si="74"/>
        <v>304</v>
      </c>
      <c r="G416">
        <f t="shared" si="69"/>
        <v>4.7665599922765978E-3</v>
      </c>
      <c r="I416">
        <f t="shared" si="77"/>
        <v>4.7665599922765978E-3</v>
      </c>
      <c r="P416" s="3">
        <f t="shared" si="75"/>
        <v>-4.7410908760071643E-3</v>
      </c>
      <c r="Q416" s="13">
        <f t="shared" si="76"/>
        <v>30172.959999999999</v>
      </c>
      <c r="R416" s="13"/>
      <c r="S416">
        <v>0.1</v>
      </c>
      <c r="T416">
        <f t="shared" si="70"/>
        <v>9.039542503317698E-5</v>
      </c>
      <c r="U416">
        <f t="shared" si="72"/>
        <v>9.0395425033176976E-6</v>
      </c>
    </row>
    <row r="417" spans="1:21" ht="12.95" customHeight="1" x14ac:dyDescent="0.2">
      <c r="A417" s="108" t="s">
        <v>861</v>
      </c>
      <c r="B417" s="33"/>
      <c r="C417" s="34">
        <v>45203.408000000003</v>
      </c>
      <c r="D417" s="34"/>
      <c r="E417">
        <f t="shared" si="73"/>
        <v>323.01451922830415</v>
      </c>
      <c r="F417">
        <f t="shared" si="74"/>
        <v>323</v>
      </c>
      <c r="G417">
        <f t="shared" si="69"/>
        <v>9.1269699987606145E-3</v>
      </c>
      <c r="I417">
        <f t="shared" si="77"/>
        <v>9.1269699987606145E-3</v>
      </c>
      <c r="P417" s="3">
        <f t="shared" si="75"/>
        <v>-4.7716544470337236E-3</v>
      </c>
      <c r="Q417" s="13">
        <f t="shared" si="76"/>
        <v>30184.908000000003</v>
      </c>
      <c r="R417" s="13"/>
      <c r="S417">
        <v>0.1</v>
      </c>
      <c r="T417">
        <f t="shared" si="70"/>
        <v>1.9317176148523195E-4</v>
      </c>
      <c r="U417">
        <f t="shared" si="72"/>
        <v>1.9317176148523195E-5</v>
      </c>
    </row>
    <row r="418" spans="1:21" ht="12.95" customHeight="1" x14ac:dyDescent="0.2">
      <c r="A418" s="108" t="s">
        <v>856</v>
      </c>
      <c r="B418" s="33"/>
      <c r="C418" s="34">
        <v>45208.417999999998</v>
      </c>
      <c r="D418" s="34"/>
      <c r="E418">
        <f t="shared" si="73"/>
        <v>330.9844516163846</v>
      </c>
      <c r="F418">
        <f t="shared" si="74"/>
        <v>331</v>
      </c>
      <c r="G418">
        <f t="shared" si="69"/>
        <v>-9.7739100092439912E-3</v>
      </c>
      <c r="I418">
        <f t="shared" si="77"/>
        <v>-9.7739100092439912E-3</v>
      </c>
      <c r="P418" s="3">
        <f t="shared" si="75"/>
        <v>-4.7845464965930911E-3</v>
      </c>
      <c r="Q418" s="13">
        <f t="shared" si="76"/>
        <v>30189.917999999998</v>
      </c>
      <c r="R418" s="13"/>
      <c r="S418">
        <v>0.1</v>
      </c>
      <c r="T418">
        <f t="shared" si="70"/>
        <v>2.4893748261372128E-5</v>
      </c>
      <c r="U418">
        <f t="shared" si="72"/>
        <v>2.4893748261372128E-6</v>
      </c>
    </row>
    <row r="419" spans="1:21" ht="12.95" customHeight="1" x14ac:dyDescent="0.2">
      <c r="A419" s="108" t="s">
        <v>856</v>
      </c>
      <c r="B419" s="33"/>
      <c r="C419" s="34">
        <v>45208.421000000002</v>
      </c>
      <c r="D419" s="34"/>
      <c r="E419">
        <f t="shared" si="73"/>
        <v>330.98922403099499</v>
      </c>
      <c r="F419">
        <f t="shared" si="74"/>
        <v>331</v>
      </c>
      <c r="G419">
        <f t="shared" si="69"/>
        <v>-6.773910004994832E-3</v>
      </c>
      <c r="I419">
        <f t="shared" si="77"/>
        <v>-6.773910004994832E-3</v>
      </c>
      <c r="P419" s="3">
        <f t="shared" si="75"/>
        <v>-4.7845464965930911E-3</v>
      </c>
      <c r="Q419" s="13">
        <f t="shared" si="76"/>
        <v>30189.921000000002</v>
      </c>
      <c r="R419" s="13"/>
      <c r="S419">
        <v>0.1</v>
      </c>
      <c r="T419">
        <f t="shared" si="70"/>
        <v>3.9575671685604838E-6</v>
      </c>
      <c r="U419">
        <f t="shared" si="72"/>
        <v>3.9575671685604839E-7</v>
      </c>
    </row>
    <row r="420" spans="1:21" ht="12.95" customHeight="1" x14ac:dyDescent="0.2">
      <c r="A420" s="108" t="s">
        <v>856</v>
      </c>
      <c r="B420" s="33"/>
      <c r="C420" s="34">
        <v>45208.428999999996</v>
      </c>
      <c r="D420" s="34"/>
      <c r="E420">
        <f t="shared" si="73"/>
        <v>331.00195046992906</v>
      </c>
      <c r="F420">
        <f t="shared" si="74"/>
        <v>331</v>
      </c>
      <c r="G420">
        <f t="shared" si="69"/>
        <v>1.2260899893590249E-3</v>
      </c>
      <c r="I420">
        <f t="shared" si="77"/>
        <v>1.2260899893590249E-3</v>
      </c>
      <c r="P420" s="3">
        <f t="shared" si="75"/>
        <v>-4.7845464965930911E-3</v>
      </c>
      <c r="Q420" s="13">
        <f t="shared" si="76"/>
        <v>30189.928999999996</v>
      </c>
      <c r="R420" s="13"/>
      <c r="S420">
        <v>0.1</v>
      </c>
      <c r="T420">
        <f t="shared" si="70"/>
        <v>3.6127750966258804E-5</v>
      </c>
      <c r="U420">
        <f t="shared" si="72"/>
        <v>3.6127750966258805E-6</v>
      </c>
    </row>
    <row r="421" spans="1:21" ht="12.95" customHeight="1" x14ac:dyDescent="0.2">
      <c r="A421" s="108" t="s">
        <v>861</v>
      </c>
      <c r="B421" s="33"/>
      <c r="C421" s="34">
        <v>45215.341</v>
      </c>
      <c r="D421" s="34"/>
      <c r="E421">
        <f t="shared" si="73"/>
        <v>341.99759371673554</v>
      </c>
      <c r="F421">
        <f t="shared" si="74"/>
        <v>342</v>
      </c>
      <c r="G421">
        <f t="shared" si="69"/>
        <v>-1.5126200014492497E-3</v>
      </c>
      <c r="I421">
        <f t="shared" si="77"/>
        <v>-1.5126200014492497E-3</v>
      </c>
      <c r="P421" s="3">
        <f t="shared" si="75"/>
        <v>-4.8022954911611584E-3</v>
      </c>
      <c r="Q421" s="13">
        <f t="shared" si="76"/>
        <v>30196.841</v>
      </c>
      <c r="R421" s="13"/>
      <c r="S421">
        <v>0.1</v>
      </c>
      <c r="T421">
        <f t="shared" si="70"/>
        <v>1.0821964827611287E-5</v>
      </c>
      <c r="U421">
        <f t="shared" si="72"/>
        <v>1.0821964827611287E-6</v>
      </c>
    </row>
    <row r="422" spans="1:21" ht="12.95" customHeight="1" x14ac:dyDescent="0.2">
      <c r="A422" s="108" t="s">
        <v>861</v>
      </c>
      <c r="B422" s="33"/>
      <c r="C422" s="34">
        <v>45225.396999999997</v>
      </c>
      <c r="D422" s="34"/>
      <c r="E422">
        <f t="shared" si="73"/>
        <v>357.99472746815178</v>
      </c>
      <c r="F422">
        <f t="shared" si="74"/>
        <v>358</v>
      </c>
      <c r="G422">
        <f t="shared" si="69"/>
        <v>-3.3143800028483383E-3</v>
      </c>
      <c r="I422">
        <f t="shared" si="77"/>
        <v>-3.3143800028483383E-3</v>
      </c>
      <c r="P422" s="3">
        <f t="shared" si="75"/>
        <v>-4.8281585656292647E-3</v>
      </c>
      <c r="Q422" s="13">
        <f t="shared" si="76"/>
        <v>30206.896999999997</v>
      </c>
      <c r="R422" s="13"/>
      <c r="S422">
        <v>0.1</v>
      </c>
      <c r="T422">
        <f t="shared" si="70"/>
        <v>2.2915255371350871E-6</v>
      </c>
      <c r="U422">
        <f t="shared" si="72"/>
        <v>2.2915255371350872E-7</v>
      </c>
    </row>
    <row r="423" spans="1:21" ht="12.95" customHeight="1" x14ac:dyDescent="0.2">
      <c r="A423" s="108" t="s">
        <v>932</v>
      </c>
      <c r="B423" s="33"/>
      <c r="C423" s="34">
        <v>45231.684000000001</v>
      </c>
      <c r="D423" s="34"/>
      <c r="E423">
        <f t="shared" si="73"/>
        <v>367.99611767253202</v>
      </c>
      <c r="F423">
        <f t="shared" si="74"/>
        <v>368</v>
      </c>
      <c r="G423">
        <f t="shared" si="69"/>
        <v>-2.4404800060437992E-3</v>
      </c>
      <c r="I423">
        <f t="shared" si="77"/>
        <v>-2.4404800060437992E-3</v>
      </c>
      <c r="P423" s="3">
        <f t="shared" si="75"/>
        <v>-4.8443508860724219E-3</v>
      </c>
      <c r="Q423" s="13">
        <f t="shared" si="76"/>
        <v>30213.184000000001</v>
      </c>
      <c r="R423" s="13"/>
      <c r="S423">
        <v>0.2</v>
      </c>
      <c r="T423">
        <f t="shared" si="70"/>
        <v>5.7785952078495852E-6</v>
      </c>
      <c r="U423">
        <f t="shared" si="72"/>
        <v>1.1557190415699172E-6</v>
      </c>
    </row>
    <row r="424" spans="1:21" ht="12.95" customHeight="1" x14ac:dyDescent="0.2">
      <c r="A424" s="108" t="s">
        <v>932</v>
      </c>
      <c r="B424" s="33"/>
      <c r="C424" s="34">
        <v>45549.766000000003</v>
      </c>
      <c r="D424" s="34"/>
      <c r="E424">
        <f t="shared" si="73"/>
        <v>874.00251165817315</v>
      </c>
      <c r="F424">
        <f t="shared" si="74"/>
        <v>874</v>
      </c>
      <c r="G424">
        <f t="shared" ref="G424:G455" si="78">C424-(C$7+F424*C$8)</f>
        <v>1.5788599994266406E-3</v>
      </c>
      <c r="I424">
        <f t="shared" si="77"/>
        <v>1.5788599994266406E-3</v>
      </c>
      <c r="P424" s="3">
        <f t="shared" si="75"/>
        <v>-5.6916988056853806E-3</v>
      </c>
      <c r="Q424" s="13">
        <f t="shared" si="76"/>
        <v>30531.266000000003</v>
      </c>
      <c r="R424" s="13"/>
      <c r="S424">
        <v>0.2</v>
      </c>
      <c r="T424">
        <f t="shared" ref="T424:T446" si="79">+(P424-G424)^2</f>
        <v>5.2861025338591943E-5</v>
      </c>
      <c r="U424">
        <f t="shared" si="72"/>
        <v>1.0572205067718389E-5</v>
      </c>
    </row>
    <row r="425" spans="1:21" ht="12.95" customHeight="1" x14ac:dyDescent="0.2">
      <c r="A425" s="108" t="s">
        <v>862</v>
      </c>
      <c r="B425" s="33"/>
      <c r="C425" s="34">
        <v>45577.421999999999</v>
      </c>
      <c r="D425" s="34"/>
      <c r="E425">
        <f t="shared" si="73"/>
        <v>917.99781108431</v>
      </c>
      <c r="F425">
        <f t="shared" si="74"/>
        <v>918</v>
      </c>
      <c r="G425">
        <f t="shared" si="78"/>
        <v>-1.375980005832389E-3</v>
      </c>
      <c r="I425">
        <f t="shared" si="77"/>
        <v>-1.375980005832389E-3</v>
      </c>
      <c r="P425" s="3">
        <f t="shared" si="75"/>
        <v>-5.7679779773022162E-3</v>
      </c>
      <c r="Q425" s="13">
        <f t="shared" si="76"/>
        <v>30558.921999999999</v>
      </c>
      <c r="R425" s="13"/>
      <c r="S425">
        <v>0.1</v>
      </c>
      <c r="T425">
        <f t="shared" si="79"/>
        <v>1.9289646181395079E-5</v>
      </c>
      <c r="U425">
        <f t="shared" si="72"/>
        <v>1.9289646181395079E-6</v>
      </c>
    </row>
    <row r="426" spans="1:21" ht="12.95" customHeight="1" x14ac:dyDescent="0.2">
      <c r="A426" s="108" t="s">
        <v>856</v>
      </c>
      <c r="B426" s="33"/>
      <c r="C426" s="34">
        <v>45577.423000000003</v>
      </c>
      <c r="D426" s="34"/>
      <c r="E426">
        <f t="shared" si="73"/>
        <v>917.99940188918401</v>
      </c>
      <c r="F426">
        <f t="shared" si="74"/>
        <v>918</v>
      </c>
      <c r="G426">
        <f t="shared" si="78"/>
        <v>-3.7598000199068338E-4</v>
      </c>
      <c r="I426">
        <f t="shared" si="77"/>
        <v>-3.7598000199068338E-4</v>
      </c>
      <c r="P426" s="3">
        <f t="shared" si="75"/>
        <v>-5.7679779773022162E-3</v>
      </c>
      <c r="Q426" s="13">
        <f t="shared" si="76"/>
        <v>30558.923000000003</v>
      </c>
      <c r="R426" s="13"/>
      <c r="S426">
        <v>0.1</v>
      </c>
      <c r="T426">
        <f t="shared" si="79"/>
        <v>2.9073642165763671E-5</v>
      </c>
      <c r="U426">
        <f t="shared" si="72"/>
        <v>2.9073642165763671E-6</v>
      </c>
    </row>
    <row r="427" spans="1:21" ht="12.95" customHeight="1" x14ac:dyDescent="0.2">
      <c r="A427" s="108" t="s">
        <v>932</v>
      </c>
      <c r="B427" s="33"/>
      <c r="C427" s="34">
        <v>45578.678999999996</v>
      </c>
      <c r="D427" s="34"/>
      <c r="E427">
        <f t="shared" si="73"/>
        <v>919.99745280323418</v>
      </c>
      <c r="F427">
        <f t="shared" si="74"/>
        <v>920</v>
      </c>
      <c r="G427">
        <f t="shared" si="78"/>
        <v>-1.6012000050977804E-3</v>
      </c>
      <c r="I427">
        <f t="shared" si="77"/>
        <v>-1.6012000050977804E-3</v>
      </c>
      <c r="P427" s="3">
        <f t="shared" si="75"/>
        <v>-5.7714550842943805E-3</v>
      </c>
      <c r="Q427" s="13">
        <f t="shared" si="76"/>
        <v>30560.178999999996</v>
      </c>
      <c r="R427" s="13"/>
      <c r="S427">
        <v>0.2</v>
      </c>
      <c r="T427">
        <f t="shared" si="79"/>
        <v>1.739102742556504E-5</v>
      </c>
      <c r="U427">
        <f t="shared" si="72"/>
        <v>3.4782054851130081E-6</v>
      </c>
    </row>
    <row r="428" spans="1:21" ht="12.95" customHeight="1" x14ac:dyDescent="0.2">
      <c r="A428" s="108" t="s">
        <v>862</v>
      </c>
      <c r="B428" s="33"/>
      <c r="C428" s="34">
        <v>45606.338000000003</v>
      </c>
      <c r="D428" s="34"/>
      <c r="E428">
        <f t="shared" si="73"/>
        <v>963.99752464399296</v>
      </c>
      <c r="F428">
        <f t="shared" si="74"/>
        <v>964</v>
      </c>
      <c r="G428">
        <f t="shared" si="78"/>
        <v>-1.5560399988316931E-3</v>
      </c>
      <c r="I428">
        <f t="shared" si="77"/>
        <v>-1.5560399988316931E-3</v>
      </c>
      <c r="P428" s="3">
        <f t="shared" si="75"/>
        <v>-5.8481686203327547E-3</v>
      </c>
      <c r="Q428" s="13">
        <f t="shared" si="76"/>
        <v>30587.838000000003</v>
      </c>
      <c r="R428" s="13"/>
      <c r="S428">
        <v>0.1</v>
      </c>
      <c r="T428">
        <f t="shared" si="79"/>
        <v>1.8422368103508603E-5</v>
      </c>
      <c r="U428">
        <f t="shared" si="72"/>
        <v>1.8422368103508603E-6</v>
      </c>
    </row>
    <row r="429" spans="1:21" ht="12.95" customHeight="1" x14ac:dyDescent="0.2">
      <c r="A429" s="108" t="s">
        <v>862</v>
      </c>
      <c r="B429" s="33"/>
      <c r="C429" s="34">
        <v>45606.341999999997</v>
      </c>
      <c r="D429" s="34"/>
      <c r="E429">
        <f t="shared" si="73"/>
        <v>964.00388786345422</v>
      </c>
      <c r="F429">
        <f t="shared" si="74"/>
        <v>964</v>
      </c>
      <c r="G429">
        <f t="shared" si="78"/>
        <v>2.4439599947072566E-3</v>
      </c>
      <c r="I429">
        <f t="shared" si="77"/>
        <v>2.4439599947072566E-3</v>
      </c>
      <c r="P429" s="3">
        <f t="shared" si="75"/>
        <v>-5.8481686203327547E-3</v>
      </c>
      <c r="Q429" s="13">
        <f t="shared" si="76"/>
        <v>30587.841999999997</v>
      </c>
      <c r="R429" s="13"/>
      <c r="S429">
        <v>0.1</v>
      </c>
      <c r="T429">
        <f t="shared" si="79"/>
        <v>6.8759396968365375E-5</v>
      </c>
      <c r="U429">
        <f t="shared" si="72"/>
        <v>6.8759396968365379E-6</v>
      </c>
    </row>
    <row r="430" spans="1:21" ht="12.95" customHeight="1" x14ac:dyDescent="0.2">
      <c r="A430" s="108" t="s">
        <v>863</v>
      </c>
      <c r="B430" s="33"/>
      <c r="C430" s="34">
        <v>45611.374000000003</v>
      </c>
      <c r="D430" s="34"/>
      <c r="E430">
        <f t="shared" si="73"/>
        <v>972.00881795864677</v>
      </c>
      <c r="F430">
        <f t="shared" si="74"/>
        <v>972</v>
      </c>
      <c r="G430">
        <f t="shared" si="78"/>
        <v>5.5430799984605983E-3</v>
      </c>
      <c r="I430">
        <f t="shared" si="77"/>
        <v>5.5430799984605983E-3</v>
      </c>
      <c r="P430" s="3">
        <f t="shared" si="75"/>
        <v>-5.8621611742170439E-3</v>
      </c>
      <c r="Q430" s="13">
        <f t="shared" si="76"/>
        <v>30592.874000000003</v>
      </c>
      <c r="R430" s="13"/>
      <c r="S430">
        <v>0.1</v>
      </c>
      <c r="T430">
        <f t="shared" si="79"/>
        <v>1.3007952620694129E-4</v>
      </c>
      <c r="U430">
        <f t="shared" si="72"/>
        <v>1.3007952620694129E-5</v>
      </c>
    </row>
    <row r="431" spans="1:21" ht="12.95" customHeight="1" x14ac:dyDescent="0.2">
      <c r="A431" s="108" t="s">
        <v>856</v>
      </c>
      <c r="B431" s="33"/>
      <c r="C431" s="34">
        <v>45621.43</v>
      </c>
      <c r="D431" s="34"/>
      <c r="E431">
        <f t="shared" si="73"/>
        <v>988.00595171006296</v>
      </c>
      <c r="F431">
        <f t="shared" si="74"/>
        <v>988</v>
      </c>
      <c r="G431">
        <f t="shared" si="78"/>
        <v>3.7413199970615096E-3</v>
      </c>
      <c r="I431">
        <f t="shared" si="77"/>
        <v>3.7413199970615096E-3</v>
      </c>
      <c r="P431" s="3">
        <f t="shared" si="75"/>
        <v>-5.8901874865157286E-3</v>
      </c>
      <c r="Q431" s="13">
        <f t="shared" si="76"/>
        <v>30602.93</v>
      </c>
      <c r="R431" s="13"/>
      <c r="S431">
        <v>0.1</v>
      </c>
      <c r="T431">
        <f t="shared" si="79"/>
        <v>9.2765936406204351E-5</v>
      </c>
      <c r="U431">
        <f t="shared" si="72"/>
        <v>9.2765936406204364E-6</v>
      </c>
    </row>
    <row r="432" spans="1:21" ht="12.95" customHeight="1" x14ac:dyDescent="0.2">
      <c r="A432" s="108" t="s">
        <v>932</v>
      </c>
      <c r="B432" s="33"/>
      <c r="C432" s="34">
        <v>45622.686999999998</v>
      </c>
      <c r="D432" s="34"/>
      <c r="E432">
        <f t="shared" si="73"/>
        <v>990.00559342898714</v>
      </c>
      <c r="F432">
        <f t="shared" si="74"/>
        <v>990</v>
      </c>
      <c r="G432">
        <f t="shared" si="78"/>
        <v>3.5160999977961183E-3</v>
      </c>
      <c r="I432">
        <f t="shared" si="77"/>
        <v>3.5160999977961183E-3</v>
      </c>
      <c r="P432" s="3">
        <f t="shared" si="75"/>
        <v>-5.8936946384777616E-3</v>
      </c>
      <c r="Q432" s="13">
        <f t="shared" si="76"/>
        <v>30604.186999999998</v>
      </c>
      <c r="R432" s="13"/>
      <c r="S432">
        <v>0.2</v>
      </c>
      <c r="T432">
        <f t="shared" si="79"/>
        <v>8.8544235096848684E-5</v>
      </c>
      <c r="U432">
        <f t="shared" si="72"/>
        <v>1.7708847019369737E-5</v>
      </c>
    </row>
    <row r="433" spans="1:21" ht="12.95" customHeight="1" x14ac:dyDescent="0.2">
      <c r="A433" s="108" t="s">
        <v>863</v>
      </c>
      <c r="B433" s="33"/>
      <c r="C433" s="34">
        <v>45635.254000000001</v>
      </c>
      <c r="D433" s="34"/>
      <c r="E433">
        <f t="shared" si="73"/>
        <v>1009.9972382036644</v>
      </c>
      <c r="F433">
        <f t="shared" si="74"/>
        <v>1010</v>
      </c>
      <c r="G433">
        <f t="shared" si="78"/>
        <v>-1.7361000063829124E-3</v>
      </c>
      <c r="I433">
        <f t="shared" si="77"/>
        <v>-1.7361000063829124E-3</v>
      </c>
      <c r="P433" s="3">
        <f t="shared" si="75"/>
        <v>-5.9288133716221721E-3</v>
      </c>
      <c r="Q433" s="13">
        <f t="shared" si="76"/>
        <v>30616.754000000001</v>
      </c>
      <c r="R433" s="13"/>
      <c r="S433">
        <v>0.1</v>
      </c>
      <c r="T433">
        <f t="shared" si="79"/>
        <v>1.7578845363055917E-5</v>
      </c>
      <c r="U433">
        <f t="shared" ref="U433:U446" si="80">+S433*T433</f>
        <v>1.7578845363055919E-6</v>
      </c>
    </row>
    <row r="434" spans="1:21" ht="12.95" customHeight="1" x14ac:dyDescent="0.2">
      <c r="A434" s="108" t="s">
        <v>864</v>
      </c>
      <c r="B434" s="33"/>
      <c r="C434" s="34">
        <v>45771.663999999997</v>
      </c>
      <c r="D434" s="34"/>
      <c r="E434">
        <f t="shared" si="73"/>
        <v>1226.99893023144</v>
      </c>
      <c r="F434">
        <f t="shared" si="74"/>
        <v>1227</v>
      </c>
      <c r="G434">
        <f t="shared" si="78"/>
        <v>-6.7247000697534531E-4</v>
      </c>
      <c r="I434">
        <f t="shared" si="77"/>
        <v>-6.7247000697534531E-4</v>
      </c>
      <c r="P434" s="3">
        <f t="shared" si="75"/>
        <v>-6.3153701360797437E-3</v>
      </c>
      <c r="Q434" s="13">
        <f t="shared" si="76"/>
        <v>30753.163999999997</v>
      </c>
      <c r="R434" s="13"/>
      <c r="S434">
        <v>0.1</v>
      </c>
      <c r="T434">
        <f t="shared" si="79"/>
        <v>3.1842321867046434E-5</v>
      </c>
      <c r="U434">
        <f t="shared" si="80"/>
        <v>3.1842321867046438E-6</v>
      </c>
    </row>
    <row r="435" spans="1:21" ht="12.95" customHeight="1" x14ac:dyDescent="0.2">
      <c r="A435" s="108" t="s">
        <v>932</v>
      </c>
      <c r="B435" s="33"/>
      <c r="C435" s="34">
        <v>45874.752999999997</v>
      </c>
      <c r="D435" s="34"/>
      <c r="E435">
        <f t="shared" si="73"/>
        <v>1390.9934132565259</v>
      </c>
      <c r="F435">
        <f t="shared" si="74"/>
        <v>1391</v>
      </c>
      <c r="G435">
        <f t="shared" si="78"/>
        <v>-4.140510005527176E-3</v>
      </c>
      <c r="I435">
        <f t="shared" si="77"/>
        <v>-4.140510005527176E-3</v>
      </c>
      <c r="P435" s="3">
        <f t="shared" si="75"/>
        <v>-6.6142191685288352E-3</v>
      </c>
      <c r="Q435" s="13">
        <f t="shared" si="76"/>
        <v>30856.252999999997</v>
      </c>
      <c r="R435" s="13"/>
      <c r="S435">
        <v>0.2</v>
      </c>
      <c r="T435">
        <f t="shared" si="79"/>
        <v>6.1192370231183694E-6</v>
      </c>
      <c r="U435">
        <f t="shared" si="80"/>
        <v>1.223847404623674E-6</v>
      </c>
    </row>
    <row r="436" spans="1:21" ht="12.95" customHeight="1" x14ac:dyDescent="0.2">
      <c r="A436" s="108" t="s">
        <v>866</v>
      </c>
      <c r="B436" s="33"/>
      <c r="C436" s="34">
        <v>45898.637000000002</v>
      </c>
      <c r="D436" s="34"/>
      <c r="E436">
        <f t="shared" si="73"/>
        <v>1428.9881967210279</v>
      </c>
      <c r="F436">
        <f t="shared" si="74"/>
        <v>1429</v>
      </c>
      <c r="G436">
        <f t="shared" si="78"/>
        <v>-7.4196900022798218E-3</v>
      </c>
      <c r="I436">
        <f t="shared" si="77"/>
        <v>-7.4196900022798218E-3</v>
      </c>
      <c r="P436" s="3">
        <f t="shared" si="75"/>
        <v>-6.6842883374357964E-3</v>
      </c>
      <c r="Q436" s="13">
        <f t="shared" si="76"/>
        <v>30880.137000000002</v>
      </c>
      <c r="R436" s="13"/>
      <c r="S436">
        <v>0.1</v>
      </c>
      <c r="T436">
        <f t="shared" si="79"/>
        <v>5.4081560865536426E-7</v>
      </c>
      <c r="U436">
        <f t="shared" si="80"/>
        <v>5.4081560865536428E-8</v>
      </c>
    </row>
    <row r="437" spans="1:21" ht="12.95" customHeight="1" x14ac:dyDescent="0.2">
      <c r="A437" s="108" t="s">
        <v>932</v>
      </c>
      <c r="B437" s="33"/>
      <c r="C437" s="34">
        <v>45903.671000000002</v>
      </c>
      <c r="D437" s="34"/>
      <c r="E437">
        <f t="shared" si="73"/>
        <v>1436.9963084259452</v>
      </c>
      <c r="F437">
        <f t="shared" si="74"/>
        <v>1437</v>
      </c>
      <c r="G437">
        <f t="shared" si="78"/>
        <v>-2.3205699981190264E-3</v>
      </c>
      <c r="I437">
        <f t="shared" si="77"/>
        <v>-2.3205699981190264E-3</v>
      </c>
      <c r="P437" s="3">
        <f t="shared" si="75"/>
        <v>-6.6990792290908948E-3</v>
      </c>
      <c r="Q437" s="13">
        <f t="shared" si="76"/>
        <v>30885.171000000002</v>
      </c>
      <c r="R437" s="13"/>
      <c r="S437">
        <v>0.2</v>
      </c>
      <c r="T437">
        <f t="shared" si="79"/>
        <v>1.9171343085705861E-5</v>
      </c>
      <c r="U437">
        <f t="shared" si="80"/>
        <v>3.8342686171411723E-6</v>
      </c>
    </row>
    <row r="438" spans="1:21" ht="12.95" customHeight="1" x14ac:dyDescent="0.2">
      <c r="A438" s="108" t="s">
        <v>932</v>
      </c>
      <c r="B438" s="33"/>
      <c r="C438" s="34">
        <v>45908.701999999997</v>
      </c>
      <c r="D438" s="34"/>
      <c r="E438">
        <f t="shared" si="73"/>
        <v>1444.9996477162522</v>
      </c>
      <c r="F438">
        <f t="shared" si="74"/>
        <v>1445</v>
      </c>
      <c r="G438">
        <f t="shared" si="78"/>
        <v>-2.2145000548334792E-4</v>
      </c>
      <c r="I438">
        <f t="shared" si="77"/>
        <v>-2.2145000548334792E-4</v>
      </c>
      <c r="P438" s="3">
        <f t="shared" si="75"/>
        <v>-6.7138838555893619E-3</v>
      </c>
      <c r="Q438" s="13">
        <f t="shared" si="76"/>
        <v>30890.201999999997</v>
      </c>
      <c r="R438" s="13"/>
      <c r="S438">
        <v>0.2</v>
      </c>
      <c r="T438">
        <f t="shared" si="79"/>
        <v>4.2151697298002396E-5</v>
      </c>
      <c r="U438">
        <f t="shared" si="80"/>
        <v>8.43033945960048E-6</v>
      </c>
    </row>
    <row r="439" spans="1:21" ht="12.95" customHeight="1" x14ac:dyDescent="0.2">
      <c r="A439" s="108" t="s">
        <v>932</v>
      </c>
      <c r="B439" s="33"/>
      <c r="C439" s="34">
        <v>45937.614000000001</v>
      </c>
      <c r="D439" s="34"/>
      <c r="E439">
        <f t="shared" si="73"/>
        <v>1490.9929980564625</v>
      </c>
      <c r="F439">
        <f t="shared" si="74"/>
        <v>1491</v>
      </c>
      <c r="G439">
        <f t="shared" si="78"/>
        <v>-4.4015099992975593E-3</v>
      </c>
      <c r="I439">
        <f t="shared" si="77"/>
        <v>-4.4015099992975593E-3</v>
      </c>
      <c r="P439" s="3">
        <f t="shared" si="75"/>
        <v>-6.7992769997596725E-3</v>
      </c>
      <c r="Q439" s="13">
        <f t="shared" si="76"/>
        <v>30919.114000000001</v>
      </c>
      <c r="R439" s="13"/>
      <c r="S439">
        <v>0.2</v>
      </c>
      <c r="T439">
        <f t="shared" si="79"/>
        <v>5.74928658850508E-6</v>
      </c>
      <c r="U439">
        <f t="shared" si="80"/>
        <v>1.1498573177010162E-6</v>
      </c>
    </row>
    <row r="440" spans="1:21" ht="12.95" customHeight="1" x14ac:dyDescent="0.2">
      <c r="A440" s="108" t="s">
        <v>867</v>
      </c>
      <c r="B440" s="33"/>
      <c r="C440" s="34">
        <v>45941.394</v>
      </c>
      <c r="D440" s="34"/>
      <c r="E440">
        <f t="shared" si="73"/>
        <v>1497.0062404570544</v>
      </c>
      <c r="F440">
        <f t="shared" si="74"/>
        <v>1497</v>
      </c>
      <c r="G440">
        <f t="shared" si="78"/>
        <v>3.9228299938258715E-3</v>
      </c>
      <c r="I440">
        <f t="shared" si="77"/>
        <v>3.9228299938258715E-3</v>
      </c>
      <c r="P440" s="3">
        <f t="shared" si="75"/>
        <v>-6.8104487146365099E-3</v>
      </c>
      <c r="Q440" s="13">
        <f t="shared" si="76"/>
        <v>30922.894</v>
      </c>
      <c r="R440" s="13"/>
      <c r="S440">
        <v>0.1</v>
      </c>
      <c r="T440">
        <f t="shared" si="79"/>
        <v>1.1520327183353188E-4</v>
      </c>
      <c r="U440">
        <f t="shared" si="80"/>
        <v>1.152032718335319E-5</v>
      </c>
    </row>
    <row r="441" spans="1:21" ht="12.95" customHeight="1" x14ac:dyDescent="0.2">
      <c r="A441" s="108" t="s">
        <v>866</v>
      </c>
      <c r="B441" s="33"/>
      <c r="C441" s="34">
        <v>45941.396000000001</v>
      </c>
      <c r="D441" s="34"/>
      <c r="E441">
        <f t="shared" si="73"/>
        <v>1497.0094220667909</v>
      </c>
      <c r="F441">
        <f t="shared" si="74"/>
        <v>1497</v>
      </c>
      <c r="G441">
        <f t="shared" si="78"/>
        <v>5.9228299942333251E-3</v>
      </c>
      <c r="I441">
        <f t="shared" si="77"/>
        <v>5.9228299942333251E-3</v>
      </c>
      <c r="P441" s="3">
        <f t="shared" si="75"/>
        <v>-6.8104487146365099E-3</v>
      </c>
      <c r="Q441" s="13">
        <f t="shared" si="76"/>
        <v>30922.896000000001</v>
      </c>
      <c r="R441" s="13"/>
      <c r="S441">
        <v>0.1</v>
      </c>
      <c r="T441">
        <f t="shared" si="79"/>
        <v>1.6213638667775785E-4</v>
      </c>
      <c r="U441">
        <f t="shared" si="80"/>
        <v>1.6213638667775785E-5</v>
      </c>
    </row>
    <row r="442" spans="1:21" ht="12.95" customHeight="1" x14ac:dyDescent="0.2">
      <c r="A442" s="108" t="s">
        <v>867</v>
      </c>
      <c r="B442" s="33"/>
      <c r="C442" s="34">
        <v>45941.396000000001</v>
      </c>
      <c r="D442" s="34"/>
      <c r="E442">
        <f t="shared" si="73"/>
        <v>1497.0094220667909</v>
      </c>
      <c r="F442">
        <f t="shared" si="74"/>
        <v>1497</v>
      </c>
      <c r="G442">
        <f t="shared" si="78"/>
        <v>5.9228299942333251E-3</v>
      </c>
      <c r="I442">
        <f t="shared" si="77"/>
        <v>5.9228299942333251E-3</v>
      </c>
      <c r="P442" s="3">
        <f t="shared" si="75"/>
        <v>-6.8104487146365099E-3</v>
      </c>
      <c r="Q442" s="13">
        <f t="shared" si="76"/>
        <v>30922.896000000001</v>
      </c>
      <c r="R442" s="13"/>
      <c r="S442">
        <v>0.1</v>
      </c>
      <c r="T442">
        <f t="shared" si="79"/>
        <v>1.6213638667775785E-4</v>
      </c>
      <c r="U442">
        <f t="shared" si="80"/>
        <v>1.6213638667775785E-5</v>
      </c>
    </row>
    <row r="443" spans="1:21" ht="12.95" customHeight="1" x14ac:dyDescent="0.2">
      <c r="A443" s="108" t="s">
        <v>867</v>
      </c>
      <c r="B443" s="33"/>
      <c r="C443" s="34">
        <v>45941.400999999998</v>
      </c>
      <c r="D443" s="34"/>
      <c r="E443">
        <f t="shared" si="73"/>
        <v>1497.0173760911262</v>
      </c>
      <c r="F443">
        <f t="shared" si="74"/>
        <v>1497</v>
      </c>
      <c r="G443">
        <f t="shared" si="78"/>
        <v>1.092282999161398E-2</v>
      </c>
      <c r="I443">
        <f t="shared" si="77"/>
        <v>1.092282999161398E-2</v>
      </c>
      <c r="P443" s="3">
        <f t="shared" si="75"/>
        <v>-6.8104487146365099E-3</v>
      </c>
      <c r="Q443" s="13">
        <f t="shared" si="76"/>
        <v>30922.900999999998</v>
      </c>
      <c r="R443" s="13"/>
      <c r="S443">
        <v>0.1</v>
      </c>
      <c r="T443">
        <f t="shared" si="79"/>
        <v>3.1446917367355704E-4</v>
      </c>
      <c r="U443">
        <f t="shared" si="80"/>
        <v>3.1446917367355708E-5</v>
      </c>
    </row>
    <row r="444" spans="1:21" ht="12.95" customHeight="1" x14ac:dyDescent="0.2">
      <c r="A444" s="108" t="s">
        <v>867</v>
      </c>
      <c r="B444" s="33"/>
      <c r="C444" s="34">
        <v>45941.406000000003</v>
      </c>
      <c r="D444" s="34"/>
      <c r="E444">
        <f t="shared" si="73"/>
        <v>1497.025330115473</v>
      </c>
      <c r="F444">
        <f t="shared" si="74"/>
        <v>1497</v>
      </c>
      <c r="G444">
        <f t="shared" si="78"/>
        <v>1.5922829996270593E-2</v>
      </c>
      <c r="I444">
        <f t="shared" si="77"/>
        <v>1.5922829996270593E-2</v>
      </c>
      <c r="P444" s="3">
        <f t="shared" si="75"/>
        <v>-6.8104487146365099E-3</v>
      </c>
      <c r="Q444" s="13">
        <f t="shared" si="76"/>
        <v>30922.906000000003</v>
      </c>
      <c r="R444" s="13"/>
      <c r="S444">
        <v>0.1</v>
      </c>
      <c r="T444">
        <f t="shared" si="79"/>
        <v>5.1680196094778207E-4</v>
      </c>
      <c r="U444">
        <f t="shared" si="80"/>
        <v>5.1680196094778212E-5</v>
      </c>
    </row>
    <row r="445" spans="1:21" ht="12.95" customHeight="1" x14ac:dyDescent="0.2">
      <c r="A445" s="108" t="s">
        <v>867</v>
      </c>
      <c r="B445" s="33"/>
      <c r="C445" s="34">
        <v>45941.413999999997</v>
      </c>
      <c r="D445" s="34"/>
      <c r="E445">
        <f t="shared" si="73"/>
        <v>1497.0380565544069</v>
      </c>
      <c r="F445">
        <f t="shared" si="74"/>
        <v>1497</v>
      </c>
      <c r="G445">
        <f t="shared" si="78"/>
        <v>2.392282999062445E-2</v>
      </c>
      <c r="I445">
        <f t="shared" ref="I445:I476" si="81">G445</f>
        <v>2.392282999062445E-2</v>
      </c>
      <c r="P445" s="3">
        <f t="shared" si="75"/>
        <v>-6.8104487146365099E-3</v>
      </c>
      <c r="Q445" s="13">
        <f t="shared" si="76"/>
        <v>30922.913999999997</v>
      </c>
      <c r="R445" s="13"/>
      <c r="S445">
        <v>0.1</v>
      </c>
      <c r="T445">
        <f t="shared" si="79"/>
        <v>9.4453441997524677E-4</v>
      </c>
      <c r="U445">
        <f t="shared" si="80"/>
        <v>9.4453441997524679E-5</v>
      </c>
    </row>
    <row r="446" spans="1:21" ht="12.95" customHeight="1" x14ac:dyDescent="0.2">
      <c r="A446" s="108" t="s">
        <v>867</v>
      </c>
      <c r="B446" s="33"/>
      <c r="C446" s="34">
        <v>45941.413999999997</v>
      </c>
      <c r="D446" s="34"/>
      <c r="E446">
        <f t="shared" si="73"/>
        <v>1497.0380565544069</v>
      </c>
      <c r="F446">
        <f t="shared" si="74"/>
        <v>1497</v>
      </c>
      <c r="G446">
        <f t="shared" si="78"/>
        <v>2.392282999062445E-2</v>
      </c>
      <c r="I446">
        <f t="shared" si="81"/>
        <v>2.392282999062445E-2</v>
      </c>
      <c r="P446" s="3">
        <f t="shared" si="75"/>
        <v>-6.8104487146365099E-3</v>
      </c>
      <c r="Q446" s="13">
        <f t="shared" si="76"/>
        <v>30922.913999999997</v>
      </c>
      <c r="R446" s="13"/>
      <c r="S446">
        <v>0.1</v>
      </c>
      <c r="T446">
        <f t="shared" si="79"/>
        <v>9.4453441997524677E-4</v>
      </c>
      <c r="U446">
        <f t="shared" si="80"/>
        <v>9.4453441997524679E-5</v>
      </c>
    </row>
    <row r="447" spans="1:21" ht="12.95" customHeight="1" x14ac:dyDescent="0.2">
      <c r="A447" s="128" t="s">
        <v>2180</v>
      </c>
      <c r="B447" s="68" t="s">
        <v>1020</v>
      </c>
      <c r="C447" s="128">
        <v>45945.478999999999</v>
      </c>
      <c r="D447" s="128" t="s">
        <v>1126</v>
      </c>
      <c r="E447">
        <f t="shared" si="73"/>
        <v>1503.5046783423511</v>
      </c>
      <c r="F447">
        <f t="shared" si="74"/>
        <v>1503.5</v>
      </c>
      <c r="G447">
        <f t="shared" si="78"/>
        <v>2.9408649934339337E-3</v>
      </c>
      <c r="I447">
        <f t="shared" si="81"/>
        <v>2.9408649934339337E-3</v>
      </c>
      <c r="P447" s="3">
        <f t="shared" si="75"/>
        <v>-6.8225601241595213E-3</v>
      </c>
      <c r="Q447" s="13">
        <f t="shared" si="76"/>
        <v>30926.978999999999</v>
      </c>
      <c r="R447" s="13"/>
    </row>
    <row r="448" spans="1:21" ht="12.95" customHeight="1" x14ac:dyDescent="0.2">
      <c r="A448" s="108" t="s">
        <v>868</v>
      </c>
      <c r="B448" s="33"/>
      <c r="C448" s="34">
        <v>45985.392999999996</v>
      </c>
      <c r="D448" s="34"/>
      <c r="E448">
        <f t="shared" si="73"/>
        <v>1567.0000638389879</v>
      </c>
      <c r="F448">
        <f t="shared" si="74"/>
        <v>1567</v>
      </c>
      <c r="G448">
        <f t="shared" si="78"/>
        <v>4.0129991248250008E-5</v>
      </c>
      <c r="I448">
        <f t="shared" si="81"/>
        <v>4.0129991248250008E-5</v>
      </c>
      <c r="P448" s="3">
        <f t="shared" si="75"/>
        <v>-6.9413562426271433E-3</v>
      </c>
      <c r="Q448" s="13">
        <f t="shared" si="76"/>
        <v>30966.892999999996</v>
      </c>
      <c r="R448" s="13"/>
      <c r="S448">
        <v>0.1</v>
      </c>
      <c r="T448">
        <f t="shared" ref="T448:T479" si="82">+(P448-G448)^2</f>
        <v>4.8741150033791624E-5</v>
      </c>
      <c r="U448">
        <f t="shared" ref="U448:U479" si="83">+S448*T448</f>
        <v>4.8741150033791624E-6</v>
      </c>
    </row>
    <row r="449" spans="1:21" ht="12.95" customHeight="1" x14ac:dyDescent="0.2">
      <c r="A449" s="108" t="s">
        <v>932</v>
      </c>
      <c r="B449" s="33"/>
      <c r="C449" s="34">
        <v>45991.671999999999</v>
      </c>
      <c r="D449" s="34"/>
      <c r="E449">
        <f t="shared" si="73"/>
        <v>1576.9887276044224</v>
      </c>
      <c r="F449">
        <f t="shared" si="74"/>
        <v>1577</v>
      </c>
      <c r="G449">
        <f t="shared" si="78"/>
        <v>-7.0859700063010678E-3</v>
      </c>
      <c r="I449">
        <f t="shared" si="81"/>
        <v>-7.0859700063010678E-3</v>
      </c>
      <c r="P449" s="3">
        <f t="shared" si="75"/>
        <v>-6.9601431608254322E-3</v>
      </c>
      <c r="Q449" s="13">
        <f t="shared" si="76"/>
        <v>30973.171999999999</v>
      </c>
      <c r="R449" s="13"/>
      <c r="S449">
        <v>0.2</v>
      </c>
      <c r="T449">
        <f t="shared" si="82"/>
        <v>1.5832395042349473E-8</v>
      </c>
      <c r="U449">
        <f t="shared" si="83"/>
        <v>3.1664790084698949E-9</v>
      </c>
    </row>
    <row r="450" spans="1:21" ht="12.95" customHeight="1" x14ac:dyDescent="0.2">
      <c r="A450" s="108" t="s">
        <v>868</v>
      </c>
      <c r="B450" s="33"/>
      <c r="C450" s="34">
        <v>46004.252</v>
      </c>
      <c r="D450" s="34"/>
      <c r="E450">
        <f t="shared" si="73"/>
        <v>1597.0010528423807</v>
      </c>
      <c r="F450">
        <f t="shared" si="74"/>
        <v>1597</v>
      </c>
      <c r="G450">
        <f t="shared" si="78"/>
        <v>6.6182999580632895E-4</v>
      </c>
      <c r="I450">
        <f t="shared" si="81"/>
        <v>6.6182999580632895E-4</v>
      </c>
      <c r="P450" s="3">
        <f t="shared" si="75"/>
        <v>-6.9977813793002984E-3</v>
      </c>
      <c r="Q450" s="13">
        <f t="shared" si="76"/>
        <v>30985.752</v>
      </c>
      <c r="R450" s="13"/>
      <c r="S450">
        <v>0.1</v>
      </c>
      <c r="T450">
        <f t="shared" si="82"/>
        <v>5.8669646417662836E-5</v>
      </c>
      <c r="U450">
        <f t="shared" si="83"/>
        <v>5.8669646417662843E-6</v>
      </c>
    </row>
    <row r="451" spans="1:21" ht="12.95" customHeight="1" x14ac:dyDescent="0.2">
      <c r="A451" s="108" t="s">
        <v>932</v>
      </c>
      <c r="B451" s="33"/>
      <c r="C451" s="34">
        <v>46020.59</v>
      </c>
      <c r="D451" s="34"/>
      <c r="E451">
        <f t="shared" si="73"/>
        <v>1622.9916227738302</v>
      </c>
      <c r="F451">
        <f t="shared" si="74"/>
        <v>1623</v>
      </c>
      <c r="G451">
        <f t="shared" si="78"/>
        <v>-5.2660300061688758E-3</v>
      </c>
      <c r="I451">
        <f t="shared" si="81"/>
        <v>-5.2660300061688758E-3</v>
      </c>
      <c r="P451" s="3">
        <f t="shared" si="75"/>
        <v>-7.0468393982603527E-3</v>
      </c>
      <c r="Q451" s="13">
        <f t="shared" si="76"/>
        <v>31002.089999999997</v>
      </c>
      <c r="R451" s="13"/>
      <c r="S451">
        <v>0.2</v>
      </c>
      <c r="T451">
        <f t="shared" si="82"/>
        <v>3.1712820909612152E-6</v>
      </c>
      <c r="U451">
        <f t="shared" si="83"/>
        <v>6.3425641819224312E-7</v>
      </c>
    </row>
    <row r="452" spans="1:21" ht="12.95" customHeight="1" x14ac:dyDescent="0.2">
      <c r="A452" s="108" t="s">
        <v>932</v>
      </c>
      <c r="B452" s="33"/>
      <c r="C452" s="34">
        <v>46025.620999999999</v>
      </c>
      <c r="D452" s="34"/>
      <c r="E452">
        <f t="shared" si="73"/>
        <v>1630.9949620641487</v>
      </c>
      <c r="F452">
        <f t="shared" si="74"/>
        <v>1631</v>
      </c>
      <c r="G452">
        <f t="shared" si="78"/>
        <v>-3.1669100062572397E-3</v>
      </c>
      <c r="I452">
        <f t="shared" si="81"/>
        <v>-3.1669100062572397E-3</v>
      </c>
      <c r="P452" s="3">
        <f t="shared" si="75"/>
        <v>-7.0619633598671431E-3</v>
      </c>
      <c r="Q452" s="13">
        <f t="shared" si="76"/>
        <v>31007.120999999999</v>
      </c>
      <c r="R452" s="13"/>
      <c r="S452">
        <v>0.2</v>
      </c>
      <c r="T452">
        <f t="shared" si="82"/>
        <v>1.5171440627467755E-5</v>
      </c>
      <c r="U452">
        <f t="shared" si="83"/>
        <v>3.0342881254935512E-6</v>
      </c>
    </row>
    <row r="453" spans="1:21" ht="12.95" customHeight="1" x14ac:dyDescent="0.2">
      <c r="A453" s="108" t="s">
        <v>932</v>
      </c>
      <c r="B453" s="33"/>
      <c r="C453" s="34">
        <v>46027.506999999998</v>
      </c>
      <c r="D453" s="34"/>
      <c r="E453">
        <f t="shared" si="73"/>
        <v>1633.995220044972</v>
      </c>
      <c r="F453">
        <f t="shared" si="74"/>
        <v>1634</v>
      </c>
      <c r="G453">
        <f t="shared" si="78"/>
        <v>-3.0047400068724528E-3</v>
      </c>
      <c r="I453">
        <f t="shared" si="81"/>
        <v>-3.0047400068724528E-3</v>
      </c>
      <c r="P453" s="3">
        <f t="shared" si="75"/>
        <v>-7.0676383864839961E-3</v>
      </c>
      <c r="Q453" s="13">
        <f t="shared" si="76"/>
        <v>31009.006999999998</v>
      </c>
      <c r="R453" s="13"/>
      <c r="S453">
        <v>0.2</v>
      </c>
      <c r="T453">
        <f t="shared" si="82"/>
        <v>1.6507143243050105E-5</v>
      </c>
      <c r="U453">
        <f t="shared" si="83"/>
        <v>3.3014286486100213E-6</v>
      </c>
    </row>
    <row r="454" spans="1:21" ht="12.95" customHeight="1" x14ac:dyDescent="0.2">
      <c r="A454" s="108" t="s">
        <v>869</v>
      </c>
      <c r="B454" s="33"/>
      <c r="C454" s="34">
        <v>46191.571000000004</v>
      </c>
      <c r="D454" s="34"/>
      <c r="E454">
        <f t="shared" si="73"/>
        <v>1894.9890298891712</v>
      </c>
      <c r="F454">
        <f t="shared" si="74"/>
        <v>1895</v>
      </c>
      <c r="G454">
        <f t="shared" si="78"/>
        <v>-6.8959499985794537E-3</v>
      </c>
      <c r="I454">
        <f t="shared" si="81"/>
        <v>-6.8959499985794537E-3</v>
      </c>
      <c r="P454" s="3">
        <f t="shared" si="75"/>
        <v>-7.5687593400211072E-3</v>
      </c>
      <c r="Q454" s="13">
        <f t="shared" si="76"/>
        <v>31173.071000000004</v>
      </c>
      <c r="R454" s="13"/>
      <c r="S454">
        <v>0.1</v>
      </c>
      <c r="T454">
        <f t="shared" si="82"/>
        <v>4.5267240993115146E-7</v>
      </c>
      <c r="U454">
        <f t="shared" si="83"/>
        <v>4.5267240993115149E-8</v>
      </c>
    </row>
    <row r="455" spans="1:21" ht="12.95" customHeight="1" x14ac:dyDescent="0.2">
      <c r="A455" s="108" t="s">
        <v>932</v>
      </c>
      <c r="B455" s="33"/>
      <c r="C455" s="34">
        <v>46233.69</v>
      </c>
      <c r="D455" s="34"/>
      <c r="E455">
        <f t="shared" si="73"/>
        <v>1961.9921401194906</v>
      </c>
      <c r="F455">
        <f t="shared" si="74"/>
        <v>1962</v>
      </c>
      <c r="G455">
        <f t="shared" si="78"/>
        <v>-4.9408199993195012E-3</v>
      </c>
      <c r="I455">
        <f t="shared" si="81"/>
        <v>-4.9408199993195012E-3</v>
      </c>
      <c r="P455" s="3">
        <f t="shared" si="75"/>
        <v>-7.6997576857197056E-3</v>
      </c>
      <c r="Q455" s="13">
        <f t="shared" si="76"/>
        <v>31215.190000000002</v>
      </c>
      <c r="R455" s="13"/>
      <c r="S455">
        <v>0.2</v>
      </c>
      <c r="T455">
        <f t="shared" si="82"/>
        <v>7.6117371574393123E-6</v>
      </c>
      <c r="U455">
        <f t="shared" si="83"/>
        <v>1.5223474314878626E-6</v>
      </c>
    </row>
    <row r="456" spans="1:21" ht="12.95" customHeight="1" x14ac:dyDescent="0.2">
      <c r="A456" s="108" t="s">
        <v>869</v>
      </c>
      <c r="B456" s="33"/>
      <c r="C456" s="34">
        <v>46259.468999999997</v>
      </c>
      <c r="D456" s="34"/>
      <c r="E456">
        <f t="shared" si="73"/>
        <v>2003.0014988086123</v>
      </c>
      <c r="F456">
        <f t="shared" si="74"/>
        <v>2003</v>
      </c>
      <c r="G456">
        <f t="shared" ref="G456:G487" si="84">C456-(C$7+F456*C$8)</f>
        <v>9.4216999423224479E-4</v>
      </c>
      <c r="I456">
        <f t="shared" si="81"/>
        <v>9.4216999423224479E-4</v>
      </c>
      <c r="P456" s="3">
        <f t="shared" si="75"/>
        <v>-7.7803959922282786E-3</v>
      </c>
      <c r="Q456" s="13">
        <f t="shared" si="76"/>
        <v>31240.968999999997</v>
      </c>
      <c r="R456" s="13"/>
      <c r="S456">
        <v>0.1</v>
      </c>
      <c r="T456">
        <f t="shared" si="82"/>
        <v>7.6083157388158031E-5</v>
      </c>
      <c r="U456">
        <f t="shared" si="83"/>
        <v>7.6083157388158035E-6</v>
      </c>
    </row>
    <row r="457" spans="1:21" ht="12.95" customHeight="1" x14ac:dyDescent="0.2">
      <c r="A457" s="108" t="s">
        <v>867</v>
      </c>
      <c r="B457" s="33"/>
      <c r="C457" s="34">
        <v>46259.48</v>
      </c>
      <c r="D457" s="34"/>
      <c r="E457">
        <f t="shared" si="73"/>
        <v>2003.0189976621684</v>
      </c>
      <c r="F457">
        <f t="shared" si="74"/>
        <v>2003</v>
      </c>
      <c r="G457">
        <f t="shared" si="84"/>
        <v>1.1942170000111219E-2</v>
      </c>
      <c r="I457">
        <f t="shared" si="81"/>
        <v>1.1942170000111219E-2</v>
      </c>
      <c r="P457" s="3">
        <f t="shared" si="75"/>
        <v>-7.7803959922282786E-3</v>
      </c>
      <c r="Q457" s="13">
        <f t="shared" si="76"/>
        <v>31240.980000000003</v>
      </c>
      <c r="R457" s="13"/>
      <c r="S457">
        <v>0.1</v>
      </c>
      <c r="T457">
        <f t="shared" si="82"/>
        <v>3.8897960932218642E-4</v>
      </c>
      <c r="U457">
        <f t="shared" si="83"/>
        <v>3.8897960932218647E-5</v>
      </c>
    </row>
    <row r="458" spans="1:21" ht="12.95" customHeight="1" x14ac:dyDescent="0.2">
      <c r="A458" s="108" t="s">
        <v>932</v>
      </c>
      <c r="B458" s="33"/>
      <c r="C458" s="34">
        <v>46263.868000000002</v>
      </c>
      <c r="D458" s="34"/>
      <c r="E458">
        <f t="shared" si="73"/>
        <v>2009.9994494224329</v>
      </c>
      <c r="F458">
        <f t="shared" si="74"/>
        <v>2010</v>
      </c>
      <c r="G458">
        <f t="shared" si="84"/>
        <v>-3.4610000147949904E-4</v>
      </c>
      <c r="I458">
        <f t="shared" si="81"/>
        <v>-3.4610000147949904E-4</v>
      </c>
      <c r="P458" s="3">
        <f t="shared" si="75"/>
        <v>-7.7941995619374878E-3</v>
      </c>
      <c r="Q458" s="13">
        <f t="shared" si="76"/>
        <v>31245.368000000002</v>
      </c>
      <c r="R458" s="13"/>
      <c r="S458">
        <v>0.2</v>
      </c>
      <c r="T458">
        <f t="shared" si="82"/>
        <v>5.5474187062494487E-5</v>
      </c>
      <c r="U458">
        <f t="shared" si="83"/>
        <v>1.1094837412498898E-5</v>
      </c>
    </row>
    <row r="459" spans="1:21" ht="12.95" customHeight="1" x14ac:dyDescent="0.2">
      <c r="A459" s="108" t="s">
        <v>870</v>
      </c>
      <c r="B459" s="33"/>
      <c r="C459" s="34">
        <v>46305.36</v>
      </c>
      <c r="D459" s="34"/>
      <c r="E459">
        <f t="shared" si="73"/>
        <v>2076.0051250005895</v>
      </c>
      <c r="F459">
        <f t="shared" si="74"/>
        <v>2076</v>
      </c>
      <c r="G459">
        <f t="shared" si="84"/>
        <v>3.2216399995377287E-3</v>
      </c>
      <c r="I459">
        <f t="shared" si="81"/>
        <v>3.2216399995377287E-3</v>
      </c>
      <c r="P459" s="3">
        <f t="shared" si="75"/>
        <v>-7.924864492998708E-3</v>
      </c>
      <c r="Q459" s="13">
        <f t="shared" si="76"/>
        <v>31286.86</v>
      </c>
      <c r="R459" s="13"/>
      <c r="S459">
        <v>0.1</v>
      </c>
      <c r="T459">
        <f t="shared" si="82"/>
        <v>1.2424456240213498E-4</v>
      </c>
      <c r="U459">
        <f t="shared" si="83"/>
        <v>1.2424456240213498E-5</v>
      </c>
    </row>
    <row r="460" spans="1:21" ht="12.95" customHeight="1" x14ac:dyDescent="0.2">
      <c r="A460" s="108" t="s">
        <v>870</v>
      </c>
      <c r="B460" s="33"/>
      <c r="C460" s="34">
        <v>46320.446000000004</v>
      </c>
      <c r="D460" s="34"/>
      <c r="E460">
        <f t="shared" si="73"/>
        <v>2100.0040072374622</v>
      </c>
      <c r="F460">
        <f t="shared" si="74"/>
        <v>2100</v>
      </c>
      <c r="G460">
        <f t="shared" si="84"/>
        <v>2.5190000014845282E-3</v>
      </c>
      <c r="I460">
        <f t="shared" si="81"/>
        <v>2.5190000014845282E-3</v>
      </c>
      <c r="P460" s="3">
        <f t="shared" si="75"/>
        <v>-7.9726107888664528E-3</v>
      </c>
      <c r="Q460" s="13">
        <f t="shared" si="76"/>
        <v>31301.946000000004</v>
      </c>
      <c r="R460" s="13"/>
      <c r="S460">
        <v>0.1</v>
      </c>
      <c r="T460">
        <f t="shared" si="82"/>
        <v>1.1007389697620913E-4</v>
      </c>
      <c r="U460">
        <f t="shared" si="83"/>
        <v>1.1007389697620913E-5</v>
      </c>
    </row>
    <row r="461" spans="1:21" ht="12.95" customHeight="1" x14ac:dyDescent="0.2">
      <c r="A461" s="108" t="s">
        <v>870</v>
      </c>
      <c r="B461" s="33"/>
      <c r="C461" s="34">
        <v>46339.294999999998</v>
      </c>
      <c r="D461" s="34"/>
      <c r="E461">
        <f t="shared" si="73"/>
        <v>2129.989088192161</v>
      </c>
      <c r="F461">
        <f t="shared" si="74"/>
        <v>2130</v>
      </c>
      <c r="G461">
        <f t="shared" si="84"/>
        <v>-6.8593000032706186E-3</v>
      </c>
      <c r="I461">
        <f t="shared" si="81"/>
        <v>-6.8593000032706186E-3</v>
      </c>
      <c r="P461" s="3">
        <f t="shared" si="75"/>
        <v>-8.0324674903125212E-3</v>
      </c>
      <c r="Q461" s="13">
        <f t="shared" si="76"/>
        <v>31320.794999999998</v>
      </c>
      <c r="R461" s="13"/>
      <c r="S461">
        <v>0.1</v>
      </c>
      <c r="T461">
        <f t="shared" si="82"/>
        <v>1.3763219526522127E-6</v>
      </c>
      <c r="U461">
        <f t="shared" si="83"/>
        <v>1.3763219526522128E-7</v>
      </c>
    </row>
    <row r="462" spans="1:21" ht="12.95" customHeight="1" x14ac:dyDescent="0.2">
      <c r="A462" s="108" t="s">
        <v>932</v>
      </c>
      <c r="B462" s="33"/>
      <c r="C462" s="34">
        <v>46355.646000000001</v>
      </c>
      <c r="D462" s="34"/>
      <c r="E462">
        <f t="shared" si="73"/>
        <v>2156.0003385869031</v>
      </c>
      <c r="F462">
        <f t="shared" si="74"/>
        <v>2156</v>
      </c>
      <c r="G462">
        <f t="shared" si="84"/>
        <v>2.1283999376464635E-4</v>
      </c>
      <c r="I462">
        <f t="shared" si="81"/>
        <v>2.1283999376464635E-4</v>
      </c>
      <c r="P462" s="3">
        <f t="shared" si="75"/>
        <v>-8.0844995320757673E-3</v>
      </c>
      <c r="Q462" s="13">
        <f t="shared" si="76"/>
        <v>31337.146000000001</v>
      </c>
      <c r="R462" s="13"/>
      <c r="S462">
        <v>0.2</v>
      </c>
      <c r="T462">
        <f t="shared" si="82"/>
        <v>6.8845843207073618E-5</v>
      </c>
      <c r="U462">
        <f t="shared" si="83"/>
        <v>1.3769168641414725E-5</v>
      </c>
    </row>
    <row r="463" spans="1:21" ht="12.95" customHeight="1" x14ac:dyDescent="0.2">
      <c r="A463" s="108" t="s">
        <v>870</v>
      </c>
      <c r="B463" s="33"/>
      <c r="C463" s="34">
        <v>46361.303999999996</v>
      </c>
      <c r="D463" s="34"/>
      <c r="E463">
        <f t="shared" si="73"/>
        <v>2165.0011125293731</v>
      </c>
      <c r="F463">
        <f t="shared" si="74"/>
        <v>2165</v>
      </c>
      <c r="G463">
        <f t="shared" si="84"/>
        <v>6.9934999191900715E-4</v>
      </c>
      <c r="I463">
        <f t="shared" si="81"/>
        <v>6.9934999191900715E-4</v>
      </c>
      <c r="P463" s="3">
        <f t="shared" si="75"/>
        <v>-8.1025444240464557E-3</v>
      </c>
      <c r="Q463" s="13">
        <f t="shared" si="76"/>
        <v>31342.803999999996</v>
      </c>
      <c r="R463" s="13"/>
      <c r="S463">
        <v>0.1</v>
      </c>
      <c r="T463">
        <f t="shared" si="82"/>
        <v>7.7473345309803993E-5</v>
      </c>
      <c r="U463">
        <f t="shared" si="83"/>
        <v>7.7473345309804E-6</v>
      </c>
    </row>
    <row r="464" spans="1:21" ht="12.95" customHeight="1" x14ac:dyDescent="0.2">
      <c r="A464" s="108" t="s">
        <v>932</v>
      </c>
      <c r="B464" s="33"/>
      <c r="C464" s="34">
        <v>46595.78</v>
      </c>
      <c r="D464" s="34"/>
      <c r="E464">
        <f t="shared" si="73"/>
        <v>2538.0066747308729</v>
      </c>
      <c r="F464">
        <f t="shared" si="74"/>
        <v>2538</v>
      </c>
      <c r="G464">
        <f t="shared" si="84"/>
        <v>4.195819994492922E-3</v>
      </c>
      <c r="I464">
        <f t="shared" si="81"/>
        <v>4.195819994492922E-3</v>
      </c>
      <c r="P464" s="3">
        <f t="shared" si="75"/>
        <v>-8.8656941881772554E-3</v>
      </c>
      <c r="Q464" s="13">
        <f t="shared" si="76"/>
        <v>31577.279999999999</v>
      </c>
      <c r="R464" s="13"/>
      <c r="S464">
        <v>0.2</v>
      </c>
      <c r="T464">
        <f t="shared" si="82"/>
        <v>1.7060315274409419E-4</v>
      </c>
      <c r="U464">
        <f t="shared" si="83"/>
        <v>3.4120630548818839E-5</v>
      </c>
    </row>
    <row r="465" spans="1:21" ht="12.95" customHeight="1" x14ac:dyDescent="0.2">
      <c r="A465" s="108" t="s">
        <v>932</v>
      </c>
      <c r="B465" s="33"/>
      <c r="C465" s="34">
        <v>46683.781999999999</v>
      </c>
      <c r="D465" s="34"/>
      <c r="E465">
        <f t="shared" si="73"/>
        <v>2678.000684714224</v>
      </c>
      <c r="F465">
        <f t="shared" si="74"/>
        <v>2678</v>
      </c>
      <c r="G465">
        <f t="shared" si="84"/>
        <v>4.3041999742854387E-4</v>
      </c>
      <c r="I465">
        <f t="shared" si="81"/>
        <v>4.3041999742854387E-4</v>
      </c>
      <c r="P465" s="3">
        <f t="shared" si="75"/>
        <v>-9.1598376317377373E-3</v>
      </c>
      <c r="Q465" s="13">
        <f t="shared" si="76"/>
        <v>31665.281999999999</v>
      </c>
      <c r="R465" s="13"/>
      <c r="S465">
        <v>0.2</v>
      </c>
      <c r="T465">
        <f t="shared" si="82"/>
        <v>9.197304139378206E-5</v>
      </c>
      <c r="U465">
        <f t="shared" si="83"/>
        <v>1.8394608278756412E-5</v>
      </c>
    </row>
    <row r="466" spans="1:21" ht="12.95" customHeight="1" x14ac:dyDescent="0.2">
      <c r="A466" s="108" t="s">
        <v>932</v>
      </c>
      <c r="B466" s="33"/>
      <c r="C466" s="34">
        <v>46702.639000000003</v>
      </c>
      <c r="D466" s="34"/>
      <c r="E466">
        <f t="shared" si="73"/>
        <v>2707.9984921078803</v>
      </c>
      <c r="F466">
        <f t="shared" si="74"/>
        <v>2708</v>
      </c>
      <c r="G466">
        <f t="shared" si="84"/>
        <v>-9.4787999842083082E-4</v>
      </c>
      <c r="I466">
        <f t="shared" si="81"/>
        <v>-9.4787999842083082E-4</v>
      </c>
      <c r="P466" s="3">
        <f t="shared" si="75"/>
        <v>-9.2234156173090272E-3</v>
      </c>
      <c r="Q466" s="13">
        <f t="shared" si="76"/>
        <v>31684.139000000003</v>
      </c>
      <c r="R466" s="13"/>
      <c r="S466">
        <v>0.2</v>
      </c>
      <c r="T466">
        <f t="shared" si="82"/>
        <v>6.8484489779487248E-5</v>
      </c>
      <c r="U466">
        <f t="shared" si="83"/>
        <v>1.369689795589745E-5</v>
      </c>
    </row>
    <row r="467" spans="1:21" ht="12.95" customHeight="1" x14ac:dyDescent="0.2">
      <c r="A467" s="108" t="s">
        <v>871</v>
      </c>
      <c r="B467" s="33"/>
      <c r="C467" s="34">
        <v>46706.417000000001</v>
      </c>
      <c r="D467" s="34"/>
      <c r="E467">
        <f t="shared" si="73"/>
        <v>2714.0085528987361</v>
      </c>
      <c r="F467">
        <f t="shared" si="74"/>
        <v>2714</v>
      </c>
      <c r="G467">
        <f t="shared" si="84"/>
        <v>5.3764599942951463E-3</v>
      </c>
      <c r="I467">
        <f t="shared" si="81"/>
        <v>5.3764599942951463E-3</v>
      </c>
      <c r="P467" s="3">
        <f t="shared" si="75"/>
        <v>-9.2361543919714708E-3</v>
      </c>
      <c r="Q467" s="13">
        <f t="shared" si="76"/>
        <v>31687.917000000001</v>
      </c>
      <c r="R467" s="13"/>
      <c r="S467">
        <v>0.1</v>
      </c>
      <c r="T467">
        <f t="shared" si="82"/>
        <v>2.1352849920172609E-4</v>
      </c>
      <c r="U467">
        <f t="shared" si="83"/>
        <v>2.135284992017261E-5</v>
      </c>
    </row>
    <row r="468" spans="1:21" ht="12.95" customHeight="1" x14ac:dyDescent="0.2">
      <c r="A468" s="108" t="s">
        <v>932</v>
      </c>
      <c r="B468" s="33"/>
      <c r="C468" s="34">
        <v>46714.586000000003</v>
      </c>
      <c r="D468" s="34"/>
      <c r="E468">
        <f t="shared" si="73"/>
        <v>2727.0038378644667</v>
      </c>
      <c r="F468">
        <f t="shared" si="74"/>
        <v>2727</v>
      </c>
      <c r="G468">
        <f t="shared" si="84"/>
        <v>2.4125299969455227E-3</v>
      </c>
      <c r="I468">
        <f t="shared" si="81"/>
        <v>2.4125299969455227E-3</v>
      </c>
      <c r="P468" s="3">
        <f t="shared" si="75"/>
        <v>-9.2637815743623255E-3</v>
      </c>
      <c r="Q468" s="13">
        <f t="shared" si="76"/>
        <v>31696.086000000003</v>
      </c>
      <c r="R468" s="13"/>
      <c r="S468">
        <v>0.2</v>
      </c>
      <c r="T468">
        <f t="shared" si="82"/>
        <v>1.3633625191025755E-4</v>
      </c>
      <c r="U468">
        <f t="shared" si="83"/>
        <v>2.7267250382051513E-5</v>
      </c>
    </row>
    <row r="469" spans="1:21" ht="12.95" customHeight="1" x14ac:dyDescent="0.2">
      <c r="A469" s="108" t="s">
        <v>932</v>
      </c>
      <c r="B469" s="33"/>
      <c r="C469" s="34">
        <v>46714.586000000003</v>
      </c>
      <c r="D469" s="34"/>
      <c r="E469">
        <f t="shared" ref="E469:E532" si="85">(C469-C$7)/C$8</f>
        <v>2727.0038378644667</v>
      </c>
      <c r="F469">
        <f t="shared" ref="F469:F532" si="86">+ROUND(2*E469,0)/2</f>
        <v>2727</v>
      </c>
      <c r="G469">
        <f t="shared" si="84"/>
        <v>2.4125299969455227E-3</v>
      </c>
      <c r="I469">
        <f t="shared" si="81"/>
        <v>2.4125299969455227E-3</v>
      </c>
      <c r="P469" s="3">
        <f t="shared" ref="P469:P532" si="87">+D$11+D$12*F469+D$13*F469^2</f>
        <v>-9.2637815743623255E-3</v>
      </c>
      <c r="Q469" s="13">
        <f t="shared" ref="Q469:Q532" si="88">+C469-15018.5</f>
        <v>31696.086000000003</v>
      </c>
      <c r="R469" s="13"/>
      <c r="S469">
        <v>0.2</v>
      </c>
      <c r="T469">
        <f t="shared" si="82"/>
        <v>1.3633625191025755E-4</v>
      </c>
      <c r="U469">
        <f t="shared" si="83"/>
        <v>2.7267250382051513E-5</v>
      </c>
    </row>
    <row r="470" spans="1:21" ht="12.95" customHeight="1" x14ac:dyDescent="0.2">
      <c r="A470" s="108" t="s">
        <v>932</v>
      </c>
      <c r="B470" s="33"/>
      <c r="C470" s="34">
        <v>46724.642999999996</v>
      </c>
      <c r="D470" s="34"/>
      <c r="E470">
        <f t="shared" si="85"/>
        <v>2743.0025624207456</v>
      </c>
      <c r="F470">
        <f t="shared" si="86"/>
        <v>2743</v>
      </c>
      <c r="G470">
        <f t="shared" si="84"/>
        <v>1.6107699921121821E-3</v>
      </c>
      <c r="I470">
        <f t="shared" si="81"/>
        <v>1.6107699921121821E-3</v>
      </c>
      <c r="P470" s="3">
        <f t="shared" si="87"/>
        <v>-9.2978340491890552E-3</v>
      </c>
      <c r="Q470" s="13">
        <f t="shared" si="88"/>
        <v>31706.142999999996</v>
      </c>
      <c r="R470" s="13"/>
      <c r="S470">
        <v>0.2</v>
      </c>
      <c r="T470">
        <f t="shared" si="82"/>
        <v>1.1899764212989369E-4</v>
      </c>
      <c r="U470">
        <f t="shared" si="83"/>
        <v>2.3799528425978739E-5</v>
      </c>
    </row>
    <row r="471" spans="1:21" ht="12.95" customHeight="1" x14ac:dyDescent="0.2">
      <c r="A471" s="108" t="s">
        <v>872</v>
      </c>
      <c r="B471" s="33"/>
      <c r="C471" s="34">
        <v>46728.419000000002</v>
      </c>
      <c r="D471" s="34"/>
      <c r="E471">
        <f t="shared" si="85"/>
        <v>2749.0094416018765</v>
      </c>
      <c r="F471">
        <f t="shared" si="86"/>
        <v>2749</v>
      </c>
      <c r="G471">
        <f t="shared" si="84"/>
        <v>5.9351099989726208E-3</v>
      </c>
      <c r="I471">
        <f t="shared" si="81"/>
        <v>5.9351099989726208E-3</v>
      </c>
      <c r="P471" s="3">
        <f t="shared" si="87"/>
        <v>-9.3106178913062998E-3</v>
      </c>
      <c r="Q471" s="13">
        <f t="shared" si="88"/>
        <v>31709.919000000002</v>
      </c>
      <c r="R471" s="13"/>
      <c r="S471">
        <v>0.1</v>
      </c>
      <c r="T471">
        <f t="shared" si="82"/>
        <v>2.3243221890442855E-4</v>
      </c>
      <c r="U471">
        <f t="shared" si="83"/>
        <v>2.3243221890442856E-5</v>
      </c>
    </row>
    <row r="472" spans="1:21" ht="12.95" customHeight="1" x14ac:dyDescent="0.2">
      <c r="A472" s="108" t="s">
        <v>932</v>
      </c>
      <c r="B472" s="33"/>
      <c r="C472" s="34">
        <v>46734.7</v>
      </c>
      <c r="D472" s="34"/>
      <c r="E472">
        <f t="shared" si="85"/>
        <v>2759.0012869770358</v>
      </c>
      <c r="F472">
        <f t="shared" si="86"/>
        <v>2759</v>
      </c>
      <c r="G472">
        <f t="shared" si="84"/>
        <v>8.0900999455479905E-4</v>
      </c>
      <c r="I472">
        <f t="shared" si="81"/>
        <v>8.0900999455479905E-4</v>
      </c>
      <c r="P472" s="3">
        <f t="shared" si="87"/>
        <v>-9.3319414633892556E-3</v>
      </c>
      <c r="Q472" s="13">
        <f t="shared" si="88"/>
        <v>31716.199999999997</v>
      </c>
      <c r="R472" s="13"/>
      <c r="S472">
        <v>0.2</v>
      </c>
      <c r="T472">
        <f t="shared" si="82"/>
        <v>1.0283889647237765E-4</v>
      </c>
      <c r="U472">
        <f t="shared" si="83"/>
        <v>2.056777929447553E-5</v>
      </c>
    </row>
    <row r="473" spans="1:21" ht="12.95" customHeight="1" x14ac:dyDescent="0.2">
      <c r="A473" s="108" t="s">
        <v>873</v>
      </c>
      <c r="B473" s="33"/>
      <c r="C473" s="34">
        <v>46745.391000000003</v>
      </c>
      <c r="D473" s="34"/>
      <c r="E473">
        <f t="shared" si="85"/>
        <v>2776.0085818195716</v>
      </c>
      <c r="F473">
        <f t="shared" si="86"/>
        <v>2776</v>
      </c>
      <c r="G473">
        <f t="shared" si="84"/>
        <v>5.3946400003042072E-3</v>
      </c>
      <c r="I473">
        <f t="shared" si="81"/>
        <v>5.3946400003042072E-3</v>
      </c>
      <c r="P473" s="3">
        <f t="shared" si="87"/>
        <v>-9.3682407882201731E-3</v>
      </c>
      <c r="Q473" s="13">
        <f t="shared" si="88"/>
        <v>31726.891000000003</v>
      </c>
      <c r="R473" s="13"/>
      <c r="S473">
        <v>0.1</v>
      </c>
      <c r="T473">
        <f t="shared" si="82"/>
        <v>2.1794264917618223E-4</v>
      </c>
      <c r="U473">
        <f t="shared" si="83"/>
        <v>2.1794264917618226E-5</v>
      </c>
    </row>
    <row r="474" spans="1:21" ht="12.95" customHeight="1" x14ac:dyDescent="0.2">
      <c r="A474" s="108" t="s">
        <v>873</v>
      </c>
      <c r="B474" s="33"/>
      <c r="C474" s="34">
        <v>46762.366999999998</v>
      </c>
      <c r="D474" s="34"/>
      <c r="E474">
        <f t="shared" si="85"/>
        <v>2803.0140852567288</v>
      </c>
      <c r="F474">
        <f t="shared" si="86"/>
        <v>2803</v>
      </c>
      <c r="G474">
        <f t="shared" si="84"/>
        <v>8.8541699951747432E-3</v>
      </c>
      <c r="I474">
        <f t="shared" si="81"/>
        <v>8.8541699951747432E-3</v>
      </c>
      <c r="P474" s="3">
        <f t="shared" si="87"/>
        <v>-9.4260201335842932E-3</v>
      </c>
      <c r="Q474" s="13">
        <f t="shared" si="88"/>
        <v>31743.866999999998</v>
      </c>
      <c r="R474" s="13"/>
      <c r="S474">
        <v>0.1</v>
      </c>
      <c r="T474">
        <f t="shared" si="82"/>
        <v>3.3416535114357931E-4</v>
      </c>
      <c r="U474">
        <f t="shared" si="83"/>
        <v>3.3416535114357935E-5</v>
      </c>
    </row>
    <row r="475" spans="1:21" ht="12.95" customHeight="1" x14ac:dyDescent="0.2">
      <c r="A475" s="108" t="s">
        <v>873</v>
      </c>
      <c r="B475" s="33"/>
      <c r="C475" s="34">
        <v>46764.25</v>
      </c>
      <c r="D475" s="34"/>
      <c r="E475">
        <f t="shared" si="85"/>
        <v>2806.0095708229528</v>
      </c>
      <c r="F475">
        <f t="shared" si="86"/>
        <v>2806</v>
      </c>
      <c r="G475">
        <f t="shared" si="84"/>
        <v>6.0163399975863285E-3</v>
      </c>
      <c r="I475">
        <f t="shared" si="81"/>
        <v>6.0163399975863285E-3</v>
      </c>
      <c r="P475" s="3">
        <f t="shared" si="87"/>
        <v>-9.4324497181587155E-3</v>
      </c>
      <c r="Q475" s="13">
        <f t="shared" si="88"/>
        <v>31745.75</v>
      </c>
      <c r="R475" s="13"/>
      <c r="S475">
        <v>0.1</v>
      </c>
      <c r="T475">
        <f t="shared" si="82"/>
        <v>2.3866510368130984E-4</v>
      </c>
      <c r="U475">
        <f t="shared" si="83"/>
        <v>2.3866510368130985E-5</v>
      </c>
    </row>
    <row r="476" spans="1:21" ht="12.95" customHeight="1" x14ac:dyDescent="0.2">
      <c r="A476" s="108" t="s">
        <v>932</v>
      </c>
      <c r="B476" s="33"/>
      <c r="C476" s="34">
        <v>46770.53</v>
      </c>
      <c r="D476" s="34"/>
      <c r="E476">
        <f t="shared" si="85"/>
        <v>2815.9998253932499</v>
      </c>
      <c r="F476">
        <f t="shared" si="86"/>
        <v>2816</v>
      </c>
      <c r="G476">
        <f t="shared" si="84"/>
        <v>-1.0976000339724123E-4</v>
      </c>
      <c r="I476">
        <f t="shared" si="81"/>
        <v>-1.0976000339724123E-4</v>
      </c>
      <c r="P476" s="3">
        <f t="shared" si="87"/>
        <v>-9.4538956161904254E-3</v>
      </c>
      <c r="Q476" s="13">
        <f t="shared" si="88"/>
        <v>31752.03</v>
      </c>
      <c r="R476" s="13"/>
      <c r="S476">
        <v>0.2</v>
      </c>
      <c r="T476">
        <f t="shared" si="82"/>
        <v>8.7312870350269862E-5</v>
      </c>
      <c r="U476">
        <f t="shared" si="83"/>
        <v>1.7462574070053972E-5</v>
      </c>
    </row>
    <row r="477" spans="1:21" ht="12.95" customHeight="1" x14ac:dyDescent="0.2">
      <c r="A477" s="108" t="s">
        <v>874</v>
      </c>
      <c r="B477" s="33"/>
      <c r="C477" s="34">
        <v>46975.461000000003</v>
      </c>
      <c r="D477" s="34"/>
      <c r="E477">
        <f t="shared" si="85"/>
        <v>3142.0050577731799</v>
      </c>
      <c r="F477">
        <f t="shared" si="86"/>
        <v>3142</v>
      </c>
      <c r="G477">
        <f t="shared" si="84"/>
        <v>3.179380000801757E-3</v>
      </c>
      <c r="I477">
        <f t="shared" ref="I477:I508" si="89">G477</f>
        <v>3.179380000801757E-3</v>
      </c>
      <c r="P477" s="3">
        <f t="shared" si="87"/>
        <v>-1.0164785484236936E-2</v>
      </c>
      <c r="Q477" s="13">
        <f t="shared" si="88"/>
        <v>31956.961000000003</v>
      </c>
      <c r="R477" s="13"/>
      <c r="S477">
        <v>0.1</v>
      </c>
      <c r="T477">
        <f t="shared" si="82"/>
        <v>1.7806675249209793E-4</v>
      </c>
      <c r="U477">
        <f t="shared" si="83"/>
        <v>1.7806675249209794E-5</v>
      </c>
    </row>
    <row r="478" spans="1:21" ht="12.95" customHeight="1" x14ac:dyDescent="0.2">
      <c r="A478" s="108" t="s">
        <v>932</v>
      </c>
      <c r="B478" s="33"/>
      <c r="C478" s="34">
        <v>46979.855000000003</v>
      </c>
      <c r="D478" s="34"/>
      <c r="E478">
        <f t="shared" si="85"/>
        <v>3148.9950543626537</v>
      </c>
      <c r="F478">
        <f t="shared" si="86"/>
        <v>3149</v>
      </c>
      <c r="G478">
        <f t="shared" si="84"/>
        <v>-3.1088899995665997E-3</v>
      </c>
      <c r="I478">
        <f t="shared" si="89"/>
        <v>-3.1088899995665997E-3</v>
      </c>
      <c r="P478" s="3">
        <f t="shared" si="87"/>
        <v>-1.0180300114980194E-2</v>
      </c>
      <c r="Q478" s="13">
        <f t="shared" si="88"/>
        <v>31961.355000000003</v>
      </c>
      <c r="R478" s="13"/>
      <c r="S478">
        <v>0.2</v>
      </c>
      <c r="T478">
        <f t="shared" si="82"/>
        <v>5.0004841020373695E-5</v>
      </c>
      <c r="U478">
        <f t="shared" si="83"/>
        <v>1.000096820407474E-5</v>
      </c>
    </row>
    <row r="479" spans="1:21" ht="12.95" customHeight="1" x14ac:dyDescent="0.2">
      <c r="A479" s="108" t="s">
        <v>874</v>
      </c>
      <c r="B479" s="33"/>
      <c r="C479" s="34">
        <v>46990.536999999997</v>
      </c>
      <c r="D479" s="34"/>
      <c r="E479">
        <f t="shared" si="85"/>
        <v>3165.9880319613585</v>
      </c>
      <c r="F479">
        <f t="shared" si="86"/>
        <v>3166</v>
      </c>
      <c r="G479">
        <f t="shared" si="84"/>
        <v>-7.5232600065646693E-3</v>
      </c>
      <c r="I479">
        <f t="shared" si="89"/>
        <v>-7.5232600065646693E-3</v>
      </c>
      <c r="P479" s="3">
        <f t="shared" si="87"/>
        <v>-1.0218022283741343E-2</v>
      </c>
      <c r="Q479" s="13">
        <f t="shared" si="88"/>
        <v>31972.036999999997</v>
      </c>
      <c r="R479" s="13"/>
      <c r="S479">
        <v>0.1</v>
      </c>
      <c r="T479">
        <f t="shared" si="82"/>
        <v>7.2617437304944126E-6</v>
      </c>
      <c r="U479">
        <f t="shared" si="83"/>
        <v>7.2617437304944134E-7</v>
      </c>
    </row>
    <row r="480" spans="1:21" ht="12.95" customHeight="1" x14ac:dyDescent="0.2">
      <c r="A480" s="108" t="s">
        <v>932</v>
      </c>
      <c r="B480" s="33"/>
      <c r="C480" s="34">
        <v>46993.686000000002</v>
      </c>
      <c r="D480" s="34"/>
      <c r="E480">
        <f t="shared" si="85"/>
        <v>3170.9974764903268</v>
      </c>
      <c r="F480">
        <f t="shared" si="86"/>
        <v>3171</v>
      </c>
      <c r="G480">
        <f t="shared" si="84"/>
        <v>-1.5863100052229129E-3</v>
      </c>
      <c r="I480">
        <f t="shared" si="89"/>
        <v>-1.5863100052229129E-3</v>
      </c>
      <c r="P480" s="3">
        <f t="shared" si="87"/>
        <v>-1.0229128842640349E-2</v>
      </c>
      <c r="Q480" s="13">
        <f t="shared" si="88"/>
        <v>31975.186000000002</v>
      </c>
      <c r="R480" s="13"/>
      <c r="S480">
        <v>0.2</v>
      </c>
      <c r="T480">
        <f t="shared" ref="T480:T511" si="90">+(P480-G480)^2</f>
        <v>7.4698317456417675E-5</v>
      </c>
      <c r="U480">
        <f t="shared" ref="U480:U511" si="91">+S480*T480</f>
        <v>1.4939663491283535E-5</v>
      </c>
    </row>
    <row r="481" spans="1:21" ht="12.95" customHeight="1" x14ac:dyDescent="0.2">
      <c r="A481" s="108" t="s">
        <v>875</v>
      </c>
      <c r="B481" s="33"/>
      <c r="C481" s="34">
        <v>47021.35</v>
      </c>
      <c r="D481" s="34"/>
      <c r="E481">
        <f t="shared" si="85"/>
        <v>3215.0055023554091</v>
      </c>
      <c r="F481">
        <f t="shared" si="86"/>
        <v>3215</v>
      </c>
      <c r="G481">
        <f t="shared" si="84"/>
        <v>3.4588499911478721E-3</v>
      </c>
      <c r="I481">
        <f t="shared" si="89"/>
        <v>3.4588499911478721E-3</v>
      </c>
      <c r="P481" s="3">
        <f t="shared" si="87"/>
        <v>-1.0327097907219588E-2</v>
      </c>
      <c r="Q481" s="13">
        <f t="shared" si="88"/>
        <v>32002.85</v>
      </c>
      <c r="R481" s="13"/>
      <c r="S481">
        <v>0.1</v>
      </c>
      <c r="T481">
        <f t="shared" si="90"/>
        <v>1.9005235945650218E-4</v>
      </c>
      <c r="U481">
        <f t="shared" si="91"/>
        <v>1.900523594565022E-5</v>
      </c>
    </row>
    <row r="482" spans="1:21" ht="12.95" customHeight="1" x14ac:dyDescent="0.2">
      <c r="A482" s="108" t="s">
        <v>875</v>
      </c>
      <c r="B482" s="33"/>
      <c r="C482" s="34">
        <v>47024.489000000001</v>
      </c>
      <c r="D482" s="34"/>
      <c r="E482">
        <f t="shared" si="85"/>
        <v>3219.999038835695</v>
      </c>
      <c r="F482">
        <f t="shared" si="86"/>
        <v>3220</v>
      </c>
      <c r="G482">
        <f t="shared" si="84"/>
        <v>-6.0420000227168202E-4</v>
      </c>
      <c r="I482">
        <f t="shared" si="89"/>
        <v>-6.0420000227168202E-4</v>
      </c>
      <c r="P482" s="3">
        <f t="shared" si="87"/>
        <v>-1.0338257044815863E-2</v>
      </c>
      <c r="Q482" s="13">
        <f t="shared" si="88"/>
        <v>32005.989000000001</v>
      </c>
      <c r="R482" s="13"/>
      <c r="S482">
        <v>0.1</v>
      </c>
      <c r="T482">
        <f t="shared" si="90"/>
        <v>9.4751866507503961E-5</v>
      </c>
      <c r="U482">
        <f t="shared" si="91"/>
        <v>9.4751866507503975E-6</v>
      </c>
    </row>
    <row r="483" spans="1:21" ht="12.95" customHeight="1" x14ac:dyDescent="0.2">
      <c r="A483" s="108" t="s">
        <v>932</v>
      </c>
      <c r="B483" s="33"/>
      <c r="C483" s="34">
        <v>47025.745999999999</v>
      </c>
      <c r="D483" s="34"/>
      <c r="E483">
        <f t="shared" si="85"/>
        <v>3221.9986805546196</v>
      </c>
      <c r="F483">
        <f t="shared" si="86"/>
        <v>3222</v>
      </c>
      <c r="G483">
        <f t="shared" si="84"/>
        <v>-8.294200015370734E-4</v>
      </c>
      <c r="I483">
        <f t="shared" si="89"/>
        <v>-8.294200015370734E-4</v>
      </c>
      <c r="P483" s="3">
        <f t="shared" si="87"/>
        <v>-1.0342722202102868E-2</v>
      </c>
      <c r="Q483" s="13">
        <f t="shared" si="88"/>
        <v>32007.245999999999</v>
      </c>
      <c r="R483" s="13"/>
      <c r="S483">
        <v>0.2</v>
      </c>
      <c r="T483">
        <f t="shared" si="90"/>
        <v>9.0502918759289983E-5</v>
      </c>
      <c r="U483">
        <f t="shared" si="91"/>
        <v>1.8100583751857999E-5</v>
      </c>
    </row>
    <row r="484" spans="1:21" ht="12.95" customHeight="1" x14ac:dyDescent="0.2">
      <c r="A484" s="108" t="s">
        <v>932</v>
      </c>
      <c r="B484" s="33"/>
      <c r="C484" s="34">
        <v>47027.633000000002</v>
      </c>
      <c r="D484" s="34"/>
      <c r="E484">
        <f t="shared" si="85"/>
        <v>3225.0005293403165</v>
      </c>
      <c r="F484">
        <f t="shared" si="86"/>
        <v>3225</v>
      </c>
      <c r="G484">
        <f t="shared" si="84"/>
        <v>3.3275000168941915E-4</v>
      </c>
      <c r="I484">
        <f t="shared" si="89"/>
        <v>3.3275000168941915E-4</v>
      </c>
      <c r="P484" s="3">
        <f t="shared" si="87"/>
        <v>-1.0349421547585331E-2</v>
      </c>
      <c r="Q484" s="13">
        <f t="shared" si="88"/>
        <v>32009.133000000002</v>
      </c>
      <c r="R484" s="13"/>
      <c r="S484">
        <v>0.2</v>
      </c>
      <c r="T484">
        <f t="shared" si="90"/>
        <v>1.1410878900813491E-4</v>
      </c>
      <c r="U484">
        <f t="shared" si="91"/>
        <v>2.2821757801626982E-5</v>
      </c>
    </row>
    <row r="485" spans="1:21" ht="12.95" customHeight="1" x14ac:dyDescent="0.2">
      <c r="A485" s="108" t="s">
        <v>876</v>
      </c>
      <c r="B485" s="33"/>
      <c r="C485" s="34">
        <v>47029.527999999998</v>
      </c>
      <c r="D485" s="34"/>
      <c r="E485">
        <f t="shared" si="85"/>
        <v>3228.0151045649477</v>
      </c>
      <c r="F485">
        <f t="shared" si="86"/>
        <v>3228</v>
      </c>
      <c r="G485">
        <f t="shared" si="84"/>
        <v>9.494919991993811E-3</v>
      </c>
      <c r="I485">
        <f t="shared" si="89"/>
        <v>9.494919991993811E-3</v>
      </c>
      <c r="P485" s="3">
        <f t="shared" si="87"/>
        <v>-1.0356122824530141E-2</v>
      </c>
      <c r="Q485" s="13">
        <f t="shared" si="88"/>
        <v>32011.027999999998</v>
      </c>
      <c r="R485" s="13"/>
      <c r="S485">
        <v>0.1</v>
      </c>
      <c r="T485">
        <f t="shared" si="90"/>
        <v>3.9406390090346717E-4</v>
      </c>
      <c r="U485">
        <f t="shared" si="91"/>
        <v>3.9406390090346718E-5</v>
      </c>
    </row>
    <row r="486" spans="1:21" ht="12.95" customHeight="1" x14ac:dyDescent="0.2">
      <c r="A486" s="108" t="s">
        <v>875</v>
      </c>
      <c r="B486" s="33"/>
      <c r="C486" s="34">
        <v>47036.434000000001</v>
      </c>
      <c r="D486" s="34"/>
      <c r="E486">
        <f t="shared" si="85"/>
        <v>3239.0012029825452</v>
      </c>
      <c r="F486">
        <f t="shared" si="86"/>
        <v>3239</v>
      </c>
      <c r="G486">
        <f t="shared" si="84"/>
        <v>7.5620999996317551E-4</v>
      </c>
      <c r="I486">
        <f t="shared" si="89"/>
        <v>7.5620999996317551E-4</v>
      </c>
      <c r="P486" s="3">
        <f t="shared" si="87"/>
        <v>-1.0380710698061213E-2</v>
      </c>
      <c r="Q486" s="13">
        <f t="shared" si="88"/>
        <v>32017.934000000001</v>
      </c>
      <c r="R486" s="13"/>
      <c r="S486">
        <v>0.1</v>
      </c>
      <c r="T486">
        <f t="shared" si="90"/>
        <v>1.2403100263408404E-4</v>
      </c>
      <c r="U486">
        <f t="shared" si="91"/>
        <v>1.2403100263408405E-5</v>
      </c>
    </row>
    <row r="487" spans="1:21" ht="12.95" customHeight="1" thickBot="1" x14ac:dyDescent="0.25">
      <c r="A487" s="133" t="s">
        <v>878</v>
      </c>
      <c r="B487" s="130"/>
      <c r="C487" s="109">
        <v>47065.355000000003</v>
      </c>
      <c r="D487" s="109"/>
      <c r="E487" s="105">
        <f t="shared" si="85"/>
        <v>3285.0088705665635</v>
      </c>
      <c r="F487" s="105">
        <f t="shared" si="86"/>
        <v>3285</v>
      </c>
      <c r="G487" s="105">
        <f t="shared" si="84"/>
        <v>5.5761499970685691E-3</v>
      </c>
      <c r="I487">
        <f t="shared" si="89"/>
        <v>5.5761499970685691E-3</v>
      </c>
      <c r="P487" s="3">
        <f t="shared" si="87"/>
        <v>-1.0483814064327825E-2</v>
      </c>
      <c r="Q487" s="13">
        <f t="shared" si="88"/>
        <v>32046.855000000003</v>
      </c>
      <c r="R487" s="13"/>
      <c r="S487">
        <v>0.1</v>
      </c>
      <c r="T487">
        <f t="shared" si="90"/>
        <v>2.5792244565334377E-4</v>
      </c>
      <c r="U487">
        <f t="shared" si="91"/>
        <v>2.5792244565334377E-5</v>
      </c>
    </row>
    <row r="488" spans="1:21" ht="12.95" customHeight="1" x14ac:dyDescent="0.2">
      <c r="A488" s="108" t="s">
        <v>878</v>
      </c>
      <c r="B488" s="33"/>
      <c r="C488" s="34">
        <v>47082.326999999997</v>
      </c>
      <c r="D488" s="34"/>
      <c r="E488">
        <f t="shared" si="85"/>
        <v>3312.0080107842473</v>
      </c>
      <c r="F488">
        <f t="shared" si="86"/>
        <v>3312</v>
      </c>
      <c r="G488">
        <f t="shared" ref="G488:G519" si="92">C488-(C$7+F488*C$8)</f>
        <v>5.0356799911241978E-3</v>
      </c>
      <c r="I488">
        <f t="shared" si="89"/>
        <v>5.0356799911241978E-3</v>
      </c>
      <c r="P488" s="3">
        <f t="shared" si="87"/>
        <v>-1.054454275269846E-2</v>
      </c>
      <c r="Q488" s="13">
        <f t="shared" si="88"/>
        <v>32063.826999999997</v>
      </c>
      <c r="R488" s="13"/>
      <c r="S488">
        <v>0.1</v>
      </c>
      <c r="T488">
        <f t="shared" si="90"/>
        <v>2.4274334074712883E-4</v>
      </c>
      <c r="U488">
        <f t="shared" si="91"/>
        <v>2.4274334074712885E-5</v>
      </c>
    </row>
    <row r="489" spans="1:21" ht="12.95" customHeight="1" x14ac:dyDescent="0.2">
      <c r="A489" s="108" t="s">
        <v>932</v>
      </c>
      <c r="B489" s="33"/>
      <c r="C489" s="34">
        <v>47083.578000000001</v>
      </c>
      <c r="D489" s="34"/>
      <c r="E489">
        <f t="shared" si="85"/>
        <v>3313.9981076739737</v>
      </c>
      <c r="F489">
        <f t="shared" si="86"/>
        <v>3314</v>
      </c>
      <c r="G489">
        <f t="shared" si="92"/>
        <v>-1.1895400020875968E-3</v>
      </c>
      <c r="I489">
        <f t="shared" si="89"/>
        <v>-1.1895400020875968E-3</v>
      </c>
      <c r="P489" s="3">
        <f t="shared" si="87"/>
        <v>-1.0549047397660148E-2</v>
      </c>
      <c r="Q489" s="13">
        <f t="shared" si="88"/>
        <v>32065.078000000001</v>
      </c>
      <c r="R489" s="13"/>
      <c r="S489">
        <v>0.2</v>
      </c>
      <c r="T489">
        <f t="shared" si="90"/>
        <v>8.7600378687777291E-5</v>
      </c>
      <c r="U489">
        <f t="shared" si="91"/>
        <v>1.752007573755546E-5</v>
      </c>
    </row>
    <row r="490" spans="1:21" ht="12.95" customHeight="1" x14ac:dyDescent="0.2">
      <c r="A490" s="108" t="s">
        <v>932</v>
      </c>
      <c r="B490" s="33"/>
      <c r="C490" s="34">
        <v>47086.716999999997</v>
      </c>
      <c r="D490" s="34"/>
      <c r="E490">
        <f t="shared" si="85"/>
        <v>3318.9916441542482</v>
      </c>
      <c r="F490">
        <f t="shared" si="86"/>
        <v>3319</v>
      </c>
      <c r="G490">
        <f t="shared" si="92"/>
        <v>-5.2525900100590661E-3</v>
      </c>
      <c r="I490">
        <f t="shared" si="89"/>
        <v>-5.2525900100590661E-3</v>
      </c>
      <c r="P490" s="3">
        <f t="shared" si="87"/>
        <v>-1.0560312765685606E-2</v>
      </c>
      <c r="Q490" s="13">
        <f t="shared" si="88"/>
        <v>32068.216999999997</v>
      </c>
      <c r="R490" s="13"/>
      <c r="S490">
        <v>0.2</v>
      </c>
      <c r="T490">
        <f t="shared" si="90"/>
        <v>2.8171920850595786E-5</v>
      </c>
      <c r="U490">
        <f t="shared" si="91"/>
        <v>5.6343841701191578E-6</v>
      </c>
    </row>
    <row r="491" spans="1:21" ht="12.95" customHeight="1" x14ac:dyDescent="0.2">
      <c r="A491" s="108" t="s">
        <v>876</v>
      </c>
      <c r="B491" s="33"/>
      <c r="C491" s="34">
        <v>47087.351000000002</v>
      </c>
      <c r="D491" s="34"/>
      <c r="E491">
        <f t="shared" si="85"/>
        <v>3320.0002144404943</v>
      </c>
      <c r="F491">
        <f t="shared" si="86"/>
        <v>3320</v>
      </c>
      <c r="G491">
        <f t="shared" si="92"/>
        <v>1.3480000052368268E-4</v>
      </c>
      <c r="I491">
        <f t="shared" si="89"/>
        <v>1.3480000052368268E-4</v>
      </c>
      <c r="P491" s="3">
        <f t="shared" si="87"/>
        <v>-1.0562566483111479E-2</v>
      </c>
      <c r="Q491" s="13">
        <f t="shared" si="88"/>
        <v>32068.851000000002</v>
      </c>
      <c r="R491" s="13"/>
      <c r="S491">
        <v>0.1</v>
      </c>
      <c r="T491">
        <f t="shared" si="90"/>
        <v>1.1443364968520089E-4</v>
      </c>
      <c r="U491">
        <f t="shared" si="91"/>
        <v>1.144336496852009E-5</v>
      </c>
    </row>
    <row r="492" spans="1:21" ht="12.95" customHeight="1" x14ac:dyDescent="0.2">
      <c r="A492" s="108" t="s">
        <v>932</v>
      </c>
      <c r="B492" s="33"/>
      <c r="C492" s="34">
        <v>47105.582999999999</v>
      </c>
      <c r="D492" s="34"/>
      <c r="E492">
        <f t="shared" si="85"/>
        <v>3349.0037687917129</v>
      </c>
      <c r="F492">
        <f t="shared" si="86"/>
        <v>3349</v>
      </c>
      <c r="G492">
        <f t="shared" si="92"/>
        <v>2.3691099922871217E-3</v>
      </c>
      <c r="I492">
        <f t="shared" si="89"/>
        <v>2.3691099922871217E-3</v>
      </c>
      <c r="P492" s="3">
        <f t="shared" si="87"/>
        <v>-1.0628017642475351E-2</v>
      </c>
      <c r="Q492" s="13">
        <f t="shared" si="88"/>
        <v>32087.082999999999</v>
      </c>
      <c r="R492" s="13"/>
      <c r="S492">
        <v>0.2</v>
      </c>
      <c r="T492">
        <f t="shared" si="90"/>
        <v>1.6892532675430634E-4</v>
      </c>
      <c r="U492">
        <f t="shared" si="91"/>
        <v>3.3785065350861268E-5</v>
      </c>
    </row>
    <row r="493" spans="1:21" ht="12.95" customHeight="1" x14ac:dyDescent="0.2">
      <c r="A493" s="108" t="s">
        <v>878</v>
      </c>
      <c r="B493" s="33"/>
      <c r="C493" s="34">
        <v>47109.353000000003</v>
      </c>
      <c r="D493" s="34"/>
      <c r="E493">
        <f t="shared" si="85"/>
        <v>3355.0011031436343</v>
      </c>
      <c r="F493">
        <f t="shared" si="86"/>
        <v>3355</v>
      </c>
      <c r="G493">
        <f t="shared" si="92"/>
        <v>6.9344999792519957E-4</v>
      </c>
      <c r="I493">
        <f t="shared" si="89"/>
        <v>6.9344999792519957E-4</v>
      </c>
      <c r="P493" s="3">
        <f t="shared" si="87"/>
        <v>-1.0641581795381487E-2</v>
      </c>
      <c r="Q493" s="13">
        <f t="shared" si="88"/>
        <v>32090.853000000003</v>
      </c>
      <c r="R493" s="13"/>
      <c r="S493">
        <v>0.1</v>
      </c>
      <c r="T493">
        <f t="shared" si="90"/>
        <v>1.2848294575527341E-4</v>
      </c>
      <c r="U493">
        <f t="shared" si="91"/>
        <v>1.2848294575527341E-5</v>
      </c>
    </row>
    <row r="494" spans="1:21" ht="12.95" customHeight="1" x14ac:dyDescent="0.2">
      <c r="A494" s="108" t="s">
        <v>878</v>
      </c>
      <c r="B494" s="33"/>
      <c r="C494" s="34">
        <v>47116.271999999997</v>
      </c>
      <c r="D494" s="34"/>
      <c r="E494">
        <f t="shared" si="85"/>
        <v>3366.0078820245008</v>
      </c>
      <c r="F494">
        <f t="shared" si="86"/>
        <v>3366</v>
      </c>
      <c r="G494">
        <f t="shared" si="92"/>
        <v>4.9547399903531186E-3</v>
      </c>
      <c r="I494">
        <f t="shared" si="89"/>
        <v>4.9547399903531186E-3</v>
      </c>
      <c r="P494" s="3">
        <f t="shared" si="87"/>
        <v>-1.0666469474790467E-2</v>
      </c>
      <c r="Q494" s="13">
        <f t="shared" si="88"/>
        <v>32097.771999999997</v>
      </c>
      <c r="R494" s="13"/>
      <c r="S494">
        <v>0.1</v>
      </c>
      <c r="T494">
        <f t="shared" si="90"/>
        <v>2.4402218515389156E-4</v>
      </c>
      <c r="U494">
        <f t="shared" si="91"/>
        <v>2.4402218515389158E-5</v>
      </c>
    </row>
    <row r="495" spans="1:21" ht="12.95" customHeight="1" x14ac:dyDescent="0.2">
      <c r="A495" s="108" t="s">
        <v>932</v>
      </c>
      <c r="B495" s="33"/>
      <c r="C495" s="34">
        <v>47139.525000000001</v>
      </c>
      <c r="D495" s="34"/>
      <c r="E495">
        <f t="shared" si="85"/>
        <v>3402.9988676173675</v>
      </c>
      <c r="F495">
        <f t="shared" si="86"/>
        <v>3403</v>
      </c>
      <c r="G495">
        <f t="shared" si="92"/>
        <v>-7.1183000545715913E-4</v>
      </c>
      <c r="I495">
        <f t="shared" si="89"/>
        <v>-7.1183000545715913E-4</v>
      </c>
      <c r="P495" s="3">
        <f t="shared" si="87"/>
        <v>-1.0750373149208778E-2</v>
      </c>
      <c r="Q495" s="13">
        <f t="shared" si="88"/>
        <v>32121.025000000001</v>
      </c>
      <c r="R495" s="13"/>
      <c r="S495">
        <v>0.2</v>
      </c>
      <c r="T495">
        <f t="shared" si="90"/>
        <v>1.0077234844896263E-4</v>
      </c>
      <c r="U495">
        <f t="shared" si="91"/>
        <v>2.0154469689792526E-5</v>
      </c>
    </row>
    <row r="496" spans="1:21" ht="12.95" customHeight="1" x14ac:dyDescent="0.2">
      <c r="A496" s="108" t="s">
        <v>879</v>
      </c>
      <c r="B496" s="33"/>
      <c r="C496" s="34">
        <v>47310.512999999999</v>
      </c>
      <c r="D496" s="34"/>
      <c r="E496">
        <f t="shared" si="85"/>
        <v>3675.0074103667685</v>
      </c>
      <c r="F496">
        <f t="shared" si="86"/>
        <v>3675</v>
      </c>
      <c r="G496">
        <f t="shared" si="92"/>
        <v>4.6582499926444143E-3</v>
      </c>
      <c r="I496">
        <f t="shared" si="89"/>
        <v>4.6582499926444143E-3</v>
      </c>
      <c r="P496" s="3">
        <f t="shared" si="87"/>
        <v>-1.1376197181054187E-2</v>
      </c>
      <c r="Q496" s="13">
        <f t="shared" si="88"/>
        <v>32292.012999999999</v>
      </c>
      <c r="R496" s="13"/>
      <c r="S496">
        <v>0.1</v>
      </c>
      <c r="T496">
        <f t="shared" si="90"/>
        <v>2.5710349616613103E-4</v>
      </c>
      <c r="U496">
        <f t="shared" si="91"/>
        <v>2.5710349616613105E-5</v>
      </c>
    </row>
    <row r="497" spans="1:21" ht="12.95" customHeight="1" x14ac:dyDescent="0.2">
      <c r="A497" s="108" t="s">
        <v>880</v>
      </c>
      <c r="B497" s="33"/>
      <c r="C497" s="34">
        <v>47356.404999999999</v>
      </c>
      <c r="D497" s="34"/>
      <c r="E497">
        <f t="shared" si="85"/>
        <v>3748.0126273636083</v>
      </c>
      <c r="F497">
        <f t="shared" si="86"/>
        <v>3748</v>
      </c>
      <c r="G497">
        <f t="shared" si="92"/>
        <v>7.9377199945156462E-3</v>
      </c>
      <c r="I497">
        <f t="shared" si="89"/>
        <v>7.9377199945156462E-3</v>
      </c>
      <c r="P497" s="3">
        <f t="shared" si="87"/>
        <v>-1.154685974498426E-2</v>
      </c>
      <c r="Q497" s="13">
        <f t="shared" si="88"/>
        <v>32337.904999999999</v>
      </c>
      <c r="R497" s="13"/>
      <c r="S497">
        <v>0.1</v>
      </c>
      <c r="T497">
        <f t="shared" si="90"/>
        <v>3.7964884762493027E-4</v>
      </c>
      <c r="U497">
        <f t="shared" si="91"/>
        <v>3.7964884762493031E-5</v>
      </c>
    </row>
    <row r="498" spans="1:21" ht="12.95" customHeight="1" x14ac:dyDescent="0.2">
      <c r="A498" s="108" t="s">
        <v>880</v>
      </c>
      <c r="B498" s="33"/>
      <c r="C498" s="34">
        <v>47361.434000000001</v>
      </c>
      <c r="D498" s="34"/>
      <c r="E498">
        <f t="shared" si="85"/>
        <v>3756.0127850441904</v>
      </c>
      <c r="F498">
        <f t="shared" si="86"/>
        <v>3756</v>
      </c>
      <c r="G498">
        <f t="shared" si="92"/>
        <v>8.0368400012957864E-3</v>
      </c>
      <c r="I498">
        <f t="shared" si="89"/>
        <v>8.0368400012957864E-3</v>
      </c>
      <c r="P498" s="3">
        <f t="shared" si="87"/>
        <v>-1.1565632024360875E-2</v>
      </c>
      <c r="Q498" s="13">
        <f t="shared" si="88"/>
        <v>32342.934000000001</v>
      </c>
      <c r="R498" s="13"/>
      <c r="S498">
        <v>0.1</v>
      </c>
      <c r="T498">
        <f t="shared" si="90"/>
        <v>3.8425690951665191E-4</v>
      </c>
      <c r="U498">
        <f t="shared" si="91"/>
        <v>3.8425690951665192E-5</v>
      </c>
    </row>
    <row r="499" spans="1:21" ht="12.95" customHeight="1" x14ac:dyDescent="0.2">
      <c r="A499" s="108" t="s">
        <v>880</v>
      </c>
      <c r="B499" s="33"/>
      <c r="C499" s="34">
        <v>47366.459000000003</v>
      </c>
      <c r="D499" s="34"/>
      <c r="E499">
        <f t="shared" si="85"/>
        <v>3764.0065795052997</v>
      </c>
      <c r="F499">
        <f t="shared" si="86"/>
        <v>3764</v>
      </c>
      <c r="G499">
        <f t="shared" si="92"/>
        <v>4.1359599999850616E-3</v>
      </c>
      <c r="I499">
        <f t="shared" si="89"/>
        <v>4.1359599999850616E-3</v>
      </c>
      <c r="P499" s="3">
        <f t="shared" si="87"/>
        <v>-1.158441803858086E-2</v>
      </c>
      <c r="Q499" s="13">
        <f t="shared" si="88"/>
        <v>32347.959000000003</v>
      </c>
      <c r="R499" s="13"/>
      <c r="S499">
        <v>0.1</v>
      </c>
      <c r="T499">
        <f t="shared" si="90"/>
        <v>2.4713028567542573E-4</v>
      </c>
      <c r="U499">
        <f t="shared" si="91"/>
        <v>2.4713028567542573E-5</v>
      </c>
    </row>
    <row r="500" spans="1:21" ht="12.95" customHeight="1" x14ac:dyDescent="0.2">
      <c r="A500" s="108" t="s">
        <v>880</v>
      </c>
      <c r="B500" s="33"/>
      <c r="C500" s="34">
        <v>47378.406999999999</v>
      </c>
      <c r="D500" s="34"/>
      <c r="E500">
        <f t="shared" si="85"/>
        <v>3783.0135160667483</v>
      </c>
      <c r="F500">
        <f t="shared" si="86"/>
        <v>3783</v>
      </c>
      <c r="G500">
        <f t="shared" si="92"/>
        <v>8.4963699991931207E-3</v>
      </c>
      <c r="I500">
        <f t="shared" si="89"/>
        <v>8.4963699991931207E-3</v>
      </c>
      <c r="P500" s="3">
        <f t="shared" si="87"/>
        <v>-1.1629089869030267E-2</v>
      </c>
      <c r="Q500" s="13">
        <f t="shared" si="88"/>
        <v>32359.906999999999</v>
      </c>
      <c r="R500" s="13"/>
      <c r="S500">
        <v>0.1</v>
      </c>
      <c r="T500">
        <f t="shared" si="90"/>
        <v>4.0503413490747015E-4</v>
      </c>
      <c r="U500">
        <f t="shared" si="91"/>
        <v>4.0503413490747015E-5</v>
      </c>
    </row>
    <row r="501" spans="1:21" ht="12.95" customHeight="1" x14ac:dyDescent="0.2">
      <c r="A501" s="108" t="s">
        <v>880</v>
      </c>
      <c r="B501" s="33"/>
      <c r="C501" s="34">
        <v>47383.436000000002</v>
      </c>
      <c r="D501" s="34"/>
      <c r="E501">
        <f t="shared" si="85"/>
        <v>3791.0136737473304</v>
      </c>
      <c r="F501">
        <f t="shared" si="86"/>
        <v>3791</v>
      </c>
      <c r="G501">
        <f t="shared" si="92"/>
        <v>8.5954899986973032E-3</v>
      </c>
      <c r="I501">
        <f t="shared" si="89"/>
        <v>8.5954899986973032E-3</v>
      </c>
      <c r="P501" s="3">
        <f t="shared" si="87"/>
        <v>-1.1647922238346622E-2</v>
      </c>
      <c r="Q501" s="13">
        <f t="shared" si="88"/>
        <v>32364.936000000002</v>
      </c>
      <c r="R501" s="13"/>
      <c r="S501">
        <v>0.1</v>
      </c>
      <c r="T501">
        <f t="shared" si="90"/>
        <v>4.0979573899889974E-4</v>
      </c>
      <c r="U501">
        <f t="shared" si="91"/>
        <v>4.0979573899889974E-5</v>
      </c>
    </row>
    <row r="502" spans="1:21" ht="12.95" customHeight="1" x14ac:dyDescent="0.2">
      <c r="A502" s="108" t="s">
        <v>880</v>
      </c>
      <c r="B502" s="33"/>
      <c r="C502" s="34">
        <v>47415.487999999998</v>
      </c>
      <c r="D502" s="34"/>
      <c r="E502">
        <f t="shared" si="85"/>
        <v>3842.0021513726774</v>
      </c>
      <c r="F502">
        <f t="shared" si="86"/>
        <v>3842</v>
      </c>
      <c r="G502">
        <f t="shared" si="92"/>
        <v>1.3523799934773706E-3</v>
      </c>
      <c r="I502">
        <f t="shared" si="89"/>
        <v>1.3523799934773706E-3</v>
      </c>
      <c r="P502" s="3">
        <f t="shared" si="87"/>
        <v>-1.1768301468861016E-2</v>
      </c>
      <c r="Q502" s="13">
        <f t="shared" si="88"/>
        <v>32396.987999999998</v>
      </c>
      <c r="R502" s="13"/>
      <c r="S502">
        <v>0.1</v>
      </c>
      <c r="T502">
        <f t="shared" si="90"/>
        <v>1.7215228203615017E-4</v>
      </c>
      <c r="U502">
        <f t="shared" si="91"/>
        <v>1.7215228203615019E-5</v>
      </c>
    </row>
    <row r="503" spans="1:21" ht="12.95" customHeight="1" x14ac:dyDescent="0.2">
      <c r="A503" s="108" t="s">
        <v>881</v>
      </c>
      <c r="B503" s="33"/>
      <c r="C503" s="34">
        <v>47439.38</v>
      </c>
      <c r="D503" s="34"/>
      <c r="E503">
        <f t="shared" si="85"/>
        <v>3880.0096612761135</v>
      </c>
      <c r="F503">
        <f t="shared" si="86"/>
        <v>3880</v>
      </c>
      <c r="G503">
        <f t="shared" si="92"/>
        <v>6.0731999910785817E-3</v>
      </c>
      <c r="I503">
        <f t="shared" si="89"/>
        <v>6.0731999910785817E-3</v>
      </c>
      <c r="P503" s="3">
        <f t="shared" si="87"/>
        <v>-1.1858358697794219E-2</v>
      </c>
      <c r="Q503" s="13">
        <f t="shared" si="88"/>
        <v>32420.879999999997</v>
      </c>
      <c r="R503" s="13"/>
      <c r="S503">
        <v>0.1</v>
      </c>
      <c r="T503">
        <f t="shared" si="90"/>
        <v>3.2154079701248958E-4</v>
      </c>
      <c r="U503">
        <f t="shared" si="91"/>
        <v>3.2154079701248962E-5</v>
      </c>
    </row>
    <row r="504" spans="1:21" ht="12.95" customHeight="1" x14ac:dyDescent="0.2">
      <c r="A504" s="108" t="s">
        <v>932</v>
      </c>
      <c r="B504" s="33"/>
      <c r="C504" s="34">
        <v>47450.692999999999</v>
      </c>
      <c r="D504" s="34"/>
      <c r="E504">
        <f t="shared" si="85"/>
        <v>3898.0064367464656</v>
      </c>
      <c r="F504">
        <f t="shared" si="86"/>
        <v>3898</v>
      </c>
      <c r="G504">
        <f t="shared" si="92"/>
        <v>4.0462199976900592E-3</v>
      </c>
      <c r="I504">
        <f t="shared" si="89"/>
        <v>4.0462199976900592E-3</v>
      </c>
      <c r="P504" s="3">
        <f t="shared" si="87"/>
        <v>-1.190112554707516E-2</v>
      </c>
      <c r="Q504" s="13">
        <f t="shared" si="88"/>
        <v>32432.192999999999</v>
      </c>
      <c r="R504" s="13"/>
      <c r="S504">
        <v>0.2</v>
      </c>
      <c r="T504">
        <f t="shared" si="90"/>
        <v>2.5431782992414313E-4</v>
      </c>
      <c r="U504">
        <f t="shared" si="91"/>
        <v>5.0863565984828629E-5</v>
      </c>
    </row>
    <row r="505" spans="1:21" ht="12.95" customHeight="1" x14ac:dyDescent="0.2">
      <c r="A505" s="108" t="s">
        <v>881</v>
      </c>
      <c r="B505" s="33"/>
      <c r="C505" s="34">
        <v>47524.243999999999</v>
      </c>
      <c r="D505" s="34"/>
      <c r="E505">
        <f t="shared" si="85"/>
        <v>4015.0117255840528</v>
      </c>
      <c r="F505">
        <f t="shared" si="86"/>
        <v>4015</v>
      </c>
      <c r="G505">
        <f t="shared" si="92"/>
        <v>7.3708499912754633E-3</v>
      </c>
      <c r="I505">
        <f t="shared" si="89"/>
        <v>7.3708499912754633E-3</v>
      </c>
      <c r="P505" s="3">
        <f t="shared" si="87"/>
        <v>-1.2180804925612285E-2</v>
      </c>
      <c r="Q505" s="13">
        <f t="shared" si="88"/>
        <v>32505.743999999999</v>
      </c>
      <c r="R505" s="13"/>
      <c r="S505">
        <v>0.1</v>
      </c>
      <c r="T505">
        <f t="shared" si="90"/>
        <v>3.8226720998906085E-4</v>
      </c>
      <c r="U505">
        <f t="shared" si="91"/>
        <v>3.8226720998906089E-5</v>
      </c>
    </row>
    <row r="506" spans="1:21" ht="12.95" customHeight="1" x14ac:dyDescent="0.2">
      <c r="A506" s="108" t="s">
        <v>882</v>
      </c>
      <c r="B506" s="33"/>
      <c r="C506" s="34">
        <v>47628.582999999999</v>
      </c>
      <c r="D506" s="34"/>
      <c r="E506">
        <f t="shared" si="85"/>
        <v>4180.9947146939912</v>
      </c>
      <c r="F506">
        <f t="shared" si="86"/>
        <v>4181</v>
      </c>
      <c r="G506">
        <f t="shared" si="92"/>
        <v>-3.3224100043298677E-3</v>
      </c>
      <c r="I506">
        <f t="shared" si="89"/>
        <v>-3.3224100043298677E-3</v>
      </c>
      <c r="P506" s="3">
        <f t="shared" si="87"/>
        <v>-1.2582655886172838E-2</v>
      </c>
      <c r="Q506" s="13">
        <f t="shared" si="88"/>
        <v>32610.082999999999</v>
      </c>
      <c r="R506" s="13"/>
      <c r="S506">
        <v>0.1</v>
      </c>
      <c r="T506">
        <f t="shared" si="90"/>
        <v>8.5752153792189692E-5</v>
      </c>
      <c r="U506">
        <f t="shared" si="91"/>
        <v>8.5752153792189695E-6</v>
      </c>
    </row>
    <row r="507" spans="1:21" ht="12.95" customHeight="1" x14ac:dyDescent="0.2">
      <c r="A507" s="108" t="s">
        <v>932</v>
      </c>
      <c r="B507" s="33"/>
      <c r="C507" s="34">
        <v>47653.733999999997</v>
      </c>
      <c r="D507" s="34"/>
      <c r="E507">
        <f t="shared" si="85"/>
        <v>4221.0050479260881</v>
      </c>
      <c r="F507">
        <f t="shared" si="86"/>
        <v>4221</v>
      </c>
      <c r="G507">
        <f t="shared" si="92"/>
        <v>3.1731899944134057E-3</v>
      </c>
      <c r="I507">
        <f t="shared" si="89"/>
        <v>3.1731899944134057E-3</v>
      </c>
      <c r="P507" s="3">
        <f t="shared" si="87"/>
        <v>-1.268037162347628E-2</v>
      </c>
      <c r="Q507" s="13">
        <f t="shared" si="88"/>
        <v>32635.233999999997</v>
      </c>
      <c r="R507" s="13"/>
      <c r="S507">
        <v>0.2</v>
      </c>
      <c r="T507">
        <f t="shared" si="90"/>
        <v>2.5133541597222503E-4</v>
      </c>
      <c r="U507">
        <f t="shared" si="91"/>
        <v>5.0267083194445011E-5</v>
      </c>
    </row>
    <row r="508" spans="1:21" ht="12.95" customHeight="1" x14ac:dyDescent="0.2">
      <c r="A508" s="108" t="s">
        <v>883</v>
      </c>
      <c r="B508" s="33"/>
      <c r="C508" s="34">
        <v>47662.536</v>
      </c>
      <c r="D508" s="34"/>
      <c r="E508">
        <f t="shared" si="85"/>
        <v>4235.00731237319</v>
      </c>
      <c r="F508">
        <f t="shared" si="86"/>
        <v>4235</v>
      </c>
      <c r="G508">
        <f t="shared" si="92"/>
        <v>4.5966499965288676E-3</v>
      </c>
      <c r="I508">
        <f t="shared" si="89"/>
        <v>4.5966499965288676E-3</v>
      </c>
      <c r="P508" s="3">
        <f t="shared" si="87"/>
        <v>-1.2714653252951133E-2</v>
      </c>
      <c r="Q508" s="13">
        <f t="shared" si="88"/>
        <v>32644.036</v>
      </c>
      <c r="R508" s="13"/>
      <c r="S508">
        <v>0.1</v>
      </c>
      <c r="T508">
        <f t="shared" si="90"/>
        <v>2.996812201954568E-4</v>
      </c>
      <c r="U508">
        <f t="shared" si="91"/>
        <v>2.996812201954568E-5</v>
      </c>
    </row>
    <row r="509" spans="1:21" ht="12.95" customHeight="1" x14ac:dyDescent="0.2">
      <c r="A509" s="108" t="s">
        <v>883</v>
      </c>
      <c r="B509" s="33"/>
      <c r="C509" s="34">
        <v>47691.453999999998</v>
      </c>
      <c r="D509" s="34"/>
      <c r="E509">
        <f t="shared" si="85"/>
        <v>4281.0102075425984</v>
      </c>
      <c r="F509">
        <f t="shared" si="86"/>
        <v>4281</v>
      </c>
      <c r="G509">
        <f t="shared" si="92"/>
        <v>6.4165899966610596E-3</v>
      </c>
      <c r="I509">
        <f t="shared" ref="I509:I540" si="93">G509</f>
        <v>6.4165899966610596E-3</v>
      </c>
      <c r="P509" s="3">
        <f t="shared" si="87"/>
        <v>-1.2827589050214356E-2</v>
      </c>
      <c r="Q509" s="13">
        <f t="shared" si="88"/>
        <v>32672.953999999998</v>
      </c>
      <c r="R509" s="13"/>
      <c r="S509">
        <v>0.1</v>
      </c>
      <c r="T509">
        <f t="shared" si="90"/>
        <v>3.7033842718819872E-4</v>
      </c>
      <c r="U509">
        <f t="shared" si="91"/>
        <v>3.7033842718819873E-5</v>
      </c>
    </row>
    <row r="510" spans="1:21" ht="12.95" customHeight="1" x14ac:dyDescent="0.2">
      <c r="A510" s="108" t="s">
        <v>883</v>
      </c>
      <c r="B510" s="33"/>
      <c r="C510" s="34">
        <v>47723.512000000002</v>
      </c>
      <c r="D510" s="34"/>
      <c r="E510">
        <f t="shared" si="85"/>
        <v>4332.0082299971664</v>
      </c>
      <c r="F510">
        <f t="shared" si="86"/>
        <v>4332</v>
      </c>
      <c r="G510">
        <f t="shared" si="92"/>
        <v>5.1734799999394454E-3</v>
      </c>
      <c r="I510">
        <f t="shared" si="93"/>
        <v>5.1734799999394454E-3</v>
      </c>
      <c r="P510" s="3">
        <f t="shared" si="87"/>
        <v>-1.2953331307850393E-2</v>
      </c>
      <c r="Q510" s="13">
        <f t="shared" si="88"/>
        <v>32705.012000000002</v>
      </c>
      <c r="R510" s="13"/>
      <c r="S510">
        <v>0.1</v>
      </c>
      <c r="T510">
        <f t="shared" si="90"/>
        <v>3.2858128818821753E-4</v>
      </c>
      <c r="U510">
        <f t="shared" si="91"/>
        <v>3.2858128818821756E-5</v>
      </c>
    </row>
    <row r="511" spans="1:21" ht="12.95" customHeight="1" x14ac:dyDescent="0.2">
      <c r="A511" s="108" t="s">
        <v>932</v>
      </c>
      <c r="B511" s="33"/>
      <c r="C511" s="34">
        <v>47765.63</v>
      </c>
      <c r="D511" s="34"/>
      <c r="E511">
        <f t="shared" si="85"/>
        <v>4399.0097494226111</v>
      </c>
      <c r="F511">
        <f t="shared" si="86"/>
        <v>4399</v>
      </c>
      <c r="G511">
        <f t="shared" si="92"/>
        <v>6.1286099953576922E-3</v>
      </c>
      <c r="I511">
        <f t="shared" si="93"/>
        <v>6.1286099953576922E-3</v>
      </c>
      <c r="P511" s="3">
        <f t="shared" si="87"/>
        <v>-1.311937045808661E-2</v>
      </c>
      <c r="Q511" s="13">
        <f t="shared" si="88"/>
        <v>32747.129999999997</v>
      </c>
      <c r="R511" s="13"/>
      <c r="S511">
        <v>0.2</v>
      </c>
      <c r="T511">
        <f t="shared" si="90"/>
        <v>3.7048475153617387E-4</v>
      </c>
      <c r="U511">
        <f t="shared" si="91"/>
        <v>7.4096950307234776E-5</v>
      </c>
    </row>
    <row r="512" spans="1:21" ht="12.95" customHeight="1" x14ac:dyDescent="0.2">
      <c r="A512" s="108" t="s">
        <v>884</v>
      </c>
      <c r="B512" s="33"/>
      <c r="C512" s="134">
        <v>47815.29</v>
      </c>
      <c r="D512" s="134"/>
      <c r="E512">
        <f t="shared" si="85"/>
        <v>4478.0091191616366</v>
      </c>
      <c r="F512">
        <f t="shared" si="86"/>
        <v>4478</v>
      </c>
      <c r="G512">
        <f t="shared" si="92"/>
        <v>5.7324199951835908E-3</v>
      </c>
      <c r="I512">
        <f t="shared" si="93"/>
        <v>5.7324199951835908E-3</v>
      </c>
      <c r="P512" s="3">
        <f t="shared" si="87"/>
        <v>-1.3316385601740695E-2</v>
      </c>
      <c r="Q512" s="13">
        <f t="shared" si="88"/>
        <v>32796.79</v>
      </c>
      <c r="R512" s="13"/>
      <c r="S512">
        <v>0.1</v>
      </c>
      <c r="T512">
        <f t="shared" ref="T512:T547" si="94">+(P512-G512)^2</f>
        <v>3.62856994669414E-4</v>
      </c>
      <c r="U512">
        <f t="shared" ref="U512:U543" si="95">+S512*T512</f>
        <v>3.6285699466941401E-5</v>
      </c>
    </row>
    <row r="513" spans="1:21" ht="12.95" customHeight="1" x14ac:dyDescent="0.2">
      <c r="A513" s="108" t="s">
        <v>884</v>
      </c>
      <c r="B513" s="33"/>
      <c r="C513" s="34">
        <v>47859.298000000003</v>
      </c>
      <c r="D513" s="34"/>
      <c r="E513">
        <f t="shared" si="85"/>
        <v>4548.0172597873889</v>
      </c>
      <c r="F513">
        <f t="shared" si="86"/>
        <v>4548</v>
      </c>
      <c r="G513">
        <f t="shared" si="92"/>
        <v>1.0849719998077489E-2</v>
      </c>
      <c r="I513">
        <f t="shared" si="93"/>
        <v>1.0849719998077489E-2</v>
      </c>
      <c r="P513" s="3">
        <f t="shared" si="87"/>
        <v>-1.3492075157321308E-2</v>
      </c>
      <c r="Q513" s="13">
        <f t="shared" si="88"/>
        <v>32840.798000000003</v>
      </c>
      <c r="R513" s="13"/>
      <c r="S513">
        <v>0.1</v>
      </c>
      <c r="T513">
        <f t="shared" si="94"/>
        <v>5.9252299138739639E-4</v>
      </c>
      <c r="U513">
        <f t="shared" si="95"/>
        <v>5.9252299138739639E-5</v>
      </c>
    </row>
    <row r="514" spans="1:21" ht="12.95" customHeight="1" x14ac:dyDescent="0.2">
      <c r="A514" s="108" t="s">
        <v>932</v>
      </c>
      <c r="B514" s="33"/>
      <c r="C514" s="34">
        <v>47860.544000000002</v>
      </c>
      <c r="D514" s="34"/>
      <c r="E514">
        <f t="shared" si="85"/>
        <v>4549.9994026527693</v>
      </c>
      <c r="F514">
        <f t="shared" si="86"/>
        <v>4550</v>
      </c>
      <c r="G514">
        <f t="shared" si="92"/>
        <v>-3.7549999979091808E-4</v>
      </c>
      <c r="I514">
        <f t="shared" si="93"/>
        <v>-3.7549999979091808E-4</v>
      </c>
      <c r="P514" s="3">
        <f t="shared" si="87"/>
        <v>-1.3497110310608115E-2</v>
      </c>
      <c r="Q514" s="13">
        <f t="shared" si="88"/>
        <v>32842.044000000002</v>
      </c>
      <c r="R514" s="13"/>
      <c r="S514">
        <v>0.2</v>
      </c>
      <c r="T514">
        <f t="shared" si="94"/>
        <v>1.7217665714894419E-4</v>
      </c>
      <c r="U514">
        <f t="shared" si="95"/>
        <v>3.4435331429788838E-5</v>
      </c>
    </row>
    <row r="515" spans="1:21" ht="12.95" customHeight="1" x14ac:dyDescent="0.2">
      <c r="A515" s="108" t="s">
        <v>885</v>
      </c>
      <c r="B515" s="33"/>
      <c r="C515" s="34">
        <v>48016.447999999997</v>
      </c>
      <c r="D515" s="34"/>
      <c r="E515">
        <f t="shared" si="85"/>
        <v>4798.0122447750337</v>
      </c>
      <c r="F515">
        <f t="shared" si="86"/>
        <v>4798</v>
      </c>
      <c r="G515">
        <f t="shared" si="92"/>
        <v>7.6972199967713095E-3</v>
      </c>
      <c r="I515">
        <f t="shared" si="93"/>
        <v>7.6972199967713095E-3</v>
      </c>
      <c r="P515" s="3">
        <f t="shared" si="87"/>
        <v>-1.4128122132928972E-2</v>
      </c>
      <c r="Q515" s="13">
        <f t="shared" si="88"/>
        <v>32997.947999999997</v>
      </c>
      <c r="R515" s="13"/>
      <c r="S515">
        <v>0.1</v>
      </c>
      <c r="T515">
        <f t="shared" si="94"/>
        <v>4.7634555907847008E-4</v>
      </c>
      <c r="U515">
        <f t="shared" si="95"/>
        <v>4.7634555907847009E-5</v>
      </c>
    </row>
    <row r="516" spans="1:21" ht="12.95" customHeight="1" x14ac:dyDescent="0.2">
      <c r="A516" s="108" t="s">
        <v>885</v>
      </c>
      <c r="B516" s="33"/>
      <c r="C516" s="34">
        <v>48058.553999999996</v>
      </c>
      <c r="D516" s="34"/>
      <c r="E516">
        <f t="shared" si="85"/>
        <v>4864.994674542073</v>
      </c>
      <c r="F516">
        <f t="shared" si="86"/>
        <v>4865</v>
      </c>
      <c r="G516">
        <f t="shared" si="92"/>
        <v>-3.3476500102551654E-3</v>
      </c>
      <c r="I516">
        <f t="shared" si="93"/>
        <v>-3.3476500102551654E-3</v>
      </c>
      <c r="P516" s="3">
        <f t="shared" si="87"/>
        <v>-1.4300861740659865E-2</v>
      </c>
      <c r="Q516" s="13">
        <f t="shared" si="88"/>
        <v>33040.053999999996</v>
      </c>
      <c r="R516" s="13"/>
      <c r="S516">
        <v>0.1</v>
      </c>
      <c r="T516">
        <f t="shared" si="94"/>
        <v>1.1997284721107511E-4</v>
      </c>
      <c r="U516">
        <f t="shared" si="95"/>
        <v>1.1997284721107511E-5</v>
      </c>
    </row>
    <row r="517" spans="1:21" ht="12.95" customHeight="1" x14ac:dyDescent="0.2">
      <c r="A517" s="108" t="s">
        <v>887</v>
      </c>
      <c r="B517" s="33"/>
      <c r="C517" s="34">
        <v>48094.408000000003</v>
      </c>
      <c r="D517" s="34"/>
      <c r="E517">
        <f t="shared" si="85"/>
        <v>4922.0313922751238</v>
      </c>
      <c r="F517">
        <f t="shared" si="86"/>
        <v>4922</v>
      </c>
      <c r="G517">
        <f t="shared" si="92"/>
        <v>1.9733579996682238E-2</v>
      </c>
      <c r="I517">
        <f t="shared" si="93"/>
        <v>1.9733579996682238E-2</v>
      </c>
      <c r="P517" s="3">
        <f t="shared" si="87"/>
        <v>-1.4448577738268416E-2</v>
      </c>
      <c r="Q517" s="13">
        <f t="shared" si="88"/>
        <v>33075.908000000003</v>
      </c>
      <c r="R517" s="13"/>
      <c r="S517">
        <v>0.1</v>
      </c>
      <c r="T517">
        <f t="shared" si="94"/>
        <v>1.1684199074170469E-3</v>
      </c>
      <c r="U517">
        <f t="shared" si="95"/>
        <v>1.1684199074170469E-4</v>
      </c>
    </row>
    <row r="518" spans="1:21" ht="12.95" customHeight="1" x14ac:dyDescent="0.2">
      <c r="A518" s="108" t="s">
        <v>887</v>
      </c>
      <c r="B518" s="33"/>
      <c r="C518" s="34">
        <v>48121.425000000003</v>
      </c>
      <c r="D518" s="34"/>
      <c r="E518">
        <f t="shared" si="85"/>
        <v>4965.0101673906911</v>
      </c>
      <c r="F518">
        <f t="shared" si="86"/>
        <v>4965</v>
      </c>
      <c r="G518">
        <f t="shared" si="92"/>
        <v>6.3913499980117194E-3</v>
      </c>
      <c r="I518">
        <f t="shared" si="93"/>
        <v>6.3913499980117194E-3</v>
      </c>
      <c r="P518" s="3">
        <f t="shared" si="87"/>
        <v>-1.4560474018551742E-2</v>
      </c>
      <c r="Q518" s="13">
        <f t="shared" si="88"/>
        <v>33102.925000000003</v>
      </c>
      <c r="R518" s="13"/>
      <c r="S518">
        <v>0.1</v>
      </c>
      <c r="T518">
        <f t="shared" si="94"/>
        <v>4.3897892962104537E-4</v>
      </c>
      <c r="U518">
        <f t="shared" si="95"/>
        <v>4.3897892962104538E-5</v>
      </c>
    </row>
    <row r="519" spans="1:21" ht="12.95" customHeight="1" x14ac:dyDescent="0.2">
      <c r="A519" s="108" t="s">
        <v>887</v>
      </c>
      <c r="B519" s="33"/>
      <c r="C519" s="34">
        <v>48128.343999999997</v>
      </c>
      <c r="D519" s="34"/>
      <c r="E519">
        <f t="shared" si="85"/>
        <v>4976.0169462715576</v>
      </c>
      <c r="F519">
        <f t="shared" si="86"/>
        <v>4976</v>
      </c>
      <c r="G519">
        <f t="shared" si="92"/>
        <v>1.0652639990439638E-2</v>
      </c>
      <c r="I519">
        <f t="shared" si="93"/>
        <v>1.0652639990439638E-2</v>
      </c>
      <c r="P519" s="3">
        <f t="shared" si="87"/>
        <v>-1.4589162386649172E-2</v>
      </c>
      <c r="Q519" s="13">
        <f t="shared" si="88"/>
        <v>33109.843999999997</v>
      </c>
      <c r="R519" s="13"/>
      <c r="S519">
        <v>0.1</v>
      </c>
      <c r="T519">
        <f t="shared" si="94"/>
        <v>6.3714858724400639E-4</v>
      </c>
      <c r="U519">
        <f t="shared" si="95"/>
        <v>6.3714858724400636E-5</v>
      </c>
    </row>
    <row r="520" spans="1:21" ht="12.95" customHeight="1" x14ac:dyDescent="0.2">
      <c r="A520" s="108" t="s">
        <v>932</v>
      </c>
      <c r="B520" s="33"/>
      <c r="C520" s="34">
        <v>48134.625999999997</v>
      </c>
      <c r="D520" s="34"/>
      <c r="E520">
        <f t="shared" si="85"/>
        <v>4986.0103824515909</v>
      </c>
      <c r="F520">
        <f t="shared" si="86"/>
        <v>4986</v>
      </c>
      <c r="G520">
        <f t="shared" ref="G520:G547" si="96">C520-(C$7+F520*C$8)</f>
        <v>6.5265399898635224E-3</v>
      </c>
      <c r="I520">
        <f t="shared" si="93"/>
        <v>6.5265399898635224E-3</v>
      </c>
      <c r="P520" s="3">
        <f t="shared" si="87"/>
        <v>-1.46152652550106E-2</v>
      </c>
      <c r="Q520" s="13">
        <f t="shared" si="88"/>
        <v>33116.125999999997</v>
      </c>
      <c r="R520" s="13"/>
      <c r="S520">
        <v>0.2</v>
      </c>
      <c r="T520">
        <f t="shared" si="94"/>
        <v>4.4697592901218685E-4</v>
      </c>
      <c r="U520">
        <f t="shared" si="95"/>
        <v>8.9395185802437381E-5</v>
      </c>
    </row>
    <row r="521" spans="1:21" ht="12.95" customHeight="1" x14ac:dyDescent="0.2">
      <c r="A521" s="108" t="s">
        <v>887</v>
      </c>
      <c r="B521" s="33"/>
      <c r="C521" s="34">
        <v>48143.427000000003</v>
      </c>
      <c r="D521" s="34"/>
      <c r="E521">
        <f t="shared" si="85"/>
        <v>5000.011056093831</v>
      </c>
      <c r="F521">
        <f t="shared" si="86"/>
        <v>5000</v>
      </c>
      <c r="G521">
        <f t="shared" si="96"/>
        <v>6.9500000026891939E-3</v>
      </c>
      <c r="I521">
        <f t="shared" si="93"/>
        <v>6.9500000026891939E-3</v>
      </c>
      <c r="P521" s="3">
        <f t="shared" si="87"/>
        <v>-1.4651845324680442E-2</v>
      </c>
      <c r="Q521" s="13">
        <f t="shared" si="88"/>
        <v>33124.927000000003</v>
      </c>
      <c r="R521" s="13"/>
      <c r="S521">
        <v>0.1</v>
      </c>
      <c r="T521">
        <f t="shared" si="94"/>
        <v>4.6663972154760137E-4</v>
      </c>
      <c r="U521">
        <f t="shared" si="95"/>
        <v>4.6663972154760139E-5</v>
      </c>
    </row>
    <row r="522" spans="1:21" ht="12.95" customHeight="1" x14ac:dyDescent="0.2">
      <c r="A522" s="108" t="s">
        <v>932</v>
      </c>
      <c r="B522" s="33"/>
      <c r="C522" s="34">
        <v>48178.625</v>
      </c>
      <c r="D522" s="34"/>
      <c r="E522">
        <f t="shared" si="85"/>
        <v>5056.0042058335357</v>
      </c>
      <c r="F522">
        <f t="shared" si="86"/>
        <v>5056</v>
      </c>
      <c r="G522">
        <f t="shared" si="96"/>
        <v>2.6438399945618585E-3</v>
      </c>
      <c r="I522">
        <f t="shared" si="93"/>
        <v>2.6438399945618585E-3</v>
      </c>
      <c r="P522" s="3">
        <f t="shared" si="87"/>
        <v>-1.4798586232937979E-2</v>
      </c>
      <c r="Q522" s="13">
        <f t="shared" si="88"/>
        <v>33160.125</v>
      </c>
      <c r="R522" s="13"/>
      <c r="S522">
        <v>0.2</v>
      </c>
      <c r="T522">
        <f t="shared" si="94"/>
        <v>3.0423823270177416E-4</v>
      </c>
      <c r="U522">
        <f t="shared" si="95"/>
        <v>6.0847646540354832E-5</v>
      </c>
    </row>
    <row r="523" spans="1:21" ht="12.95" customHeight="1" x14ac:dyDescent="0.2">
      <c r="A523" s="108" t="s">
        <v>888</v>
      </c>
      <c r="B523" s="33"/>
      <c r="C523" s="34">
        <v>48180.512999999999</v>
      </c>
      <c r="D523" s="34"/>
      <c r="E523">
        <f t="shared" si="85"/>
        <v>5059.0076454240952</v>
      </c>
      <c r="F523">
        <f t="shared" si="86"/>
        <v>5059</v>
      </c>
      <c r="G523">
        <f t="shared" si="96"/>
        <v>4.806009994354099E-3</v>
      </c>
      <c r="I523">
        <f t="shared" si="93"/>
        <v>4.806009994354099E-3</v>
      </c>
      <c r="P523" s="3">
        <f t="shared" si="87"/>
        <v>-1.4806466345736298E-2</v>
      </c>
      <c r="Q523" s="13">
        <f t="shared" si="88"/>
        <v>33162.012999999999</v>
      </c>
      <c r="R523" s="13"/>
      <c r="S523">
        <v>0.1</v>
      </c>
      <c r="T523">
        <f t="shared" si="94"/>
        <v>3.8464922819060561E-4</v>
      </c>
      <c r="U523">
        <f t="shared" si="95"/>
        <v>3.8464922819060564E-5</v>
      </c>
    </row>
    <row r="524" spans="1:21" ht="12.95" customHeight="1" x14ac:dyDescent="0.2">
      <c r="A524" s="108" t="s">
        <v>932</v>
      </c>
      <c r="B524" s="33"/>
      <c r="C524" s="34">
        <v>48234.569000000003</v>
      </c>
      <c r="D524" s="34"/>
      <c r="E524">
        <f t="shared" si="85"/>
        <v>5145.0001933623307</v>
      </c>
      <c r="F524">
        <f t="shared" si="86"/>
        <v>5145</v>
      </c>
      <c r="G524">
        <f t="shared" si="96"/>
        <v>1.2155000149505213E-4</v>
      </c>
      <c r="I524">
        <f t="shared" si="93"/>
        <v>1.2155000149505213E-4</v>
      </c>
      <c r="P524" s="3">
        <f t="shared" si="87"/>
        <v>-1.5033184213333569E-2</v>
      </c>
      <c r="Q524" s="13">
        <f t="shared" si="88"/>
        <v>33216.069000000003</v>
      </c>
      <c r="R524" s="13"/>
      <c r="S524">
        <v>0.2</v>
      </c>
      <c r="T524">
        <f t="shared" si="94"/>
        <v>2.2966596912209729E-4</v>
      </c>
      <c r="U524">
        <f t="shared" si="95"/>
        <v>4.5933193824419461E-5</v>
      </c>
    </row>
    <row r="525" spans="1:21" ht="12.95" customHeight="1" x14ac:dyDescent="0.2">
      <c r="A525" s="108" t="s">
        <v>889</v>
      </c>
      <c r="B525" s="33"/>
      <c r="C525" s="34">
        <v>48327.61</v>
      </c>
      <c r="D525" s="34">
        <v>4.0000000000000001E-3</v>
      </c>
      <c r="E525">
        <f t="shared" si="85"/>
        <v>5293.0102690749345</v>
      </c>
      <c r="F525">
        <f t="shared" si="86"/>
        <v>5293</v>
      </c>
      <c r="G525">
        <f t="shared" si="96"/>
        <v>6.455269998696167E-3</v>
      </c>
      <c r="I525">
        <f t="shared" si="93"/>
        <v>6.455269998696167E-3</v>
      </c>
      <c r="P525" s="3">
        <f t="shared" si="87"/>
        <v>-1.5427065979501785E-2</v>
      </c>
      <c r="Q525" s="13">
        <f t="shared" si="88"/>
        <v>33309.11</v>
      </c>
      <c r="R525" s="13"/>
      <c r="S525">
        <v>0.1</v>
      </c>
      <c r="T525">
        <f t="shared" si="94"/>
        <v>4.7883662786273653E-4</v>
      </c>
      <c r="U525">
        <f t="shared" si="95"/>
        <v>4.7883662786273654E-5</v>
      </c>
    </row>
    <row r="526" spans="1:21" ht="12.95" customHeight="1" x14ac:dyDescent="0.2">
      <c r="A526" s="108" t="s">
        <v>890</v>
      </c>
      <c r="B526" s="33"/>
      <c r="C526" s="34">
        <v>48390.466</v>
      </c>
      <c r="D526" s="34">
        <v>3.0000000000000001E-3</v>
      </c>
      <c r="E526">
        <f t="shared" si="85"/>
        <v>5393.0018998505238</v>
      </c>
      <c r="F526">
        <f t="shared" si="86"/>
        <v>5393</v>
      </c>
      <c r="G526">
        <f t="shared" si="96"/>
        <v>1.1942699929932132E-3</v>
      </c>
      <c r="I526">
        <f t="shared" si="93"/>
        <v>1.1942699929932132E-3</v>
      </c>
      <c r="P526" s="3">
        <f t="shared" si="87"/>
        <v>-1.569586343389652E-2</v>
      </c>
      <c r="Q526" s="13">
        <f t="shared" si="88"/>
        <v>33371.966</v>
      </c>
      <c r="R526" s="13"/>
      <c r="S526">
        <v>0.1</v>
      </c>
      <c r="T526">
        <f t="shared" si="94"/>
        <v>2.8527660717813795E-4</v>
      </c>
      <c r="U526">
        <f t="shared" si="95"/>
        <v>2.8527660717813797E-5</v>
      </c>
    </row>
    <row r="527" spans="1:21" ht="12.95" customHeight="1" x14ac:dyDescent="0.2">
      <c r="A527" s="108" t="s">
        <v>890</v>
      </c>
      <c r="B527" s="33"/>
      <c r="C527" s="34">
        <v>48407.444000000003</v>
      </c>
      <c r="D527" s="34">
        <v>4.0000000000000001E-3</v>
      </c>
      <c r="E527">
        <f t="shared" si="85"/>
        <v>5420.010584897429</v>
      </c>
      <c r="F527">
        <f t="shared" si="86"/>
        <v>5420</v>
      </c>
      <c r="G527">
        <f t="shared" si="96"/>
        <v>6.6538000028231181E-3</v>
      </c>
      <c r="I527">
        <f t="shared" si="93"/>
        <v>6.6538000028231181E-3</v>
      </c>
      <c r="P527" s="3">
        <f t="shared" si="87"/>
        <v>-1.5768806690160529E-2</v>
      </c>
      <c r="Q527" s="13">
        <f t="shared" si="88"/>
        <v>33388.944000000003</v>
      </c>
      <c r="R527" s="13"/>
      <c r="S527">
        <v>0.1</v>
      </c>
      <c r="T527">
        <f t="shared" si="94"/>
        <v>5.0277329090823509E-4</v>
      </c>
      <c r="U527">
        <f t="shared" si="95"/>
        <v>5.0277329090823514E-5</v>
      </c>
    </row>
    <row r="528" spans="1:21" ht="12.95" customHeight="1" x14ac:dyDescent="0.2">
      <c r="A528" s="108" t="s">
        <v>890</v>
      </c>
      <c r="B528" s="33"/>
      <c r="C528" s="34">
        <v>48429.445</v>
      </c>
      <c r="D528" s="34">
        <v>2E-3</v>
      </c>
      <c r="E528">
        <f t="shared" si="85"/>
        <v>5455.0098827956954</v>
      </c>
      <c r="F528">
        <f t="shared" si="86"/>
        <v>5455</v>
      </c>
      <c r="G528">
        <f t="shared" si="96"/>
        <v>6.2124499963829294E-3</v>
      </c>
      <c r="I528">
        <f t="shared" si="93"/>
        <v>6.2124499963829294E-3</v>
      </c>
      <c r="P528" s="3">
        <f t="shared" si="87"/>
        <v>-1.5863595611611849E-2</v>
      </c>
      <c r="Q528" s="13">
        <f t="shared" si="88"/>
        <v>33410.945</v>
      </c>
      <c r="R528" s="13"/>
      <c r="S528">
        <v>0.1</v>
      </c>
      <c r="T528">
        <f t="shared" si="94"/>
        <v>4.8735178968626556E-4</v>
      </c>
      <c r="U528">
        <f t="shared" si="95"/>
        <v>4.873517896862656E-5</v>
      </c>
    </row>
    <row r="529" spans="1:21" ht="12.95" customHeight="1" x14ac:dyDescent="0.2">
      <c r="A529" s="108" t="s">
        <v>890</v>
      </c>
      <c r="B529" s="33"/>
      <c r="C529" s="34">
        <v>48441.391000000003</v>
      </c>
      <c r="D529" s="34">
        <v>5.0000000000000001E-3</v>
      </c>
      <c r="E529">
        <f t="shared" si="85"/>
        <v>5474.0136377474191</v>
      </c>
      <c r="F529">
        <f t="shared" si="86"/>
        <v>5474</v>
      </c>
      <c r="G529">
        <f t="shared" si="96"/>
        <v>8.5728600024594925E-3</v>
      </c>
      <c r="I529">
        <f t="shared" si="93"/>
        <v>8.5728600024594925E-3</v>
      </c>
      <c r="P529" s="3">
        <f t="shared" si="87"/>
        <v>-1.5915162548039295E-2</v>
      </c>
      <c r="Q529" s="13">
        <f t="shared" si="88"/>
        <v>33422.891000000003</v>
      </c>
      <c r="R529" s="13"/>
      <c r="S529">
        <v>0.1</v>
      </c>
      <c r="T529">
        <f t="shared" si="94"/>
        <v>5.9966324843373708E-4</v>
      </c>
      <c r="U529">
        <f t="shared" si="95"/>
        <v>5.9966324843373712E-5</v>
      </c>
    </row>
    <row r="530" spans="1:21" ht="12.95" customHeight="1" x14ac:dyDescent="0.2">
      <c r="A530" s="108" t="s">
        <v>890</v>
      </c>
      <c r="B530" s="33"/>
      <c r="C530" s="34">
        <v>48466.53</v>
      </c>
      <c r="D530" s="34">
        <v>4.0000000000000001E-3</v>
      </c>
      <c r="E530">
        <f t="shared" si="85"/>
        <v>5514.0048813210969</v>
      </c>
      <c r="F530">
        <f t="shared" si="86"/>
        <v>5514</v>
      </c>
      <c r="G530">
        <f t="shared" si="96"/>
        <v>3.0684599914820865E-3</v>
      </c>
      <c r="I530">
        <f t="shared" si="93"/>
        <v>3.0684599914820865E-3</v>
      </c>
      <c r="P530" s="3">
        <f t="shared" si="87"/>
        <v>-1.6023977755640115E-2</v>
      </c>
      <c r="Q530" s="13">
        <f t="shared" si="88"/>
        <v>33448.03</v>
      </c>
      <c r="R530" s="13"/>
      <c r="S530">
        <v>0.1</v>
      </c>
      <c r="T530">
        <f t="shared" si="94"/>
        <v>3.6452117912773665E-4</v>
      </c>
      <c r="U530">
        <f t="shared" si="95"/>
        <v>3.6452117912773664E-5</v>
      </c>
    </row>
    <row r="531" spans="1:21" ht="12.95" customHeight="1" x14ac:dyDescent="0.2">
      <c r="A531" s="108" t="s">
        <v>890</v>
      </c>
      <c r="B531" s="33"/>
      <c r="C531" s="34">
        <v>48490.428</v>
      </c>
      <c r="D531" s="34">
        <v>6.0000000000000001E-3</v>
      </c>
      <c r="E531">
        <f t="shared" si="85"/>
        <v>5552.0219360537421</v>
      </c>
      <c r="F531">
        <f t="shared" si="86"/>
        <v>5552</v>
      </c>
      <c r="G531">
        <f t="shared" si="96"/>
        <v>1.3789279997581616E-2</v>
      </c>
      <c r="I531">
        <f t="shared" si="93"/>
        <v>1.3789279997581616E-2</v>
      </c>
      <c r="P531" s="3">
        <f t="shared" si="87"/>
        <v>-1.6127670250327651E-2</v>
      </c>
      <c r="Q531" s="13">
        <f t="shared" si="88"/>
        <v>33471.928</v>
      </c>
      <c r="R531" s="13"/>
      <c r="S531">
        <v>0.1</v>
      </c>
      <c r="T531">
        <f t="shared" si="94"/>
        <v>8.9502391213587833E-4</v>
      </c>
      <c r="U531">
        <f t="shared" si="95"/>
        <v>8.9502391213587836E-5</v>
      </c>
    </row>
    <row r="532" spans="1:21" ht="12.95" customHeight="1" x14ac:dyDescent="0.2">
      <c r="A532" s="108" t="s">
        <v>891</v>
      </c>
      <c r="B532" s="33"/>
      <c r="C532" s="34">
        <v>48502.362000000001</v>
      </c>
      <c r="D532" s="34">
        <v>5.0000000000000001E-3</v>
      </c>
      <c r="E532">
        <f t="shared" si="85"/>
        <v>5571.0066013470478</v>
      </c>
      <c r="F532">
        <f t="shared" si="86"/>
        <v>5571</v>
      </c>
      <c r="G532">
        <f t="shared" si="96"/>
        <v>4.1496899939374998E-3</v>
      </c>
      <c r="I532">
        <f t="shared" si="93"/>
        <v>4.1496899939374998E-3</v>
      </c>
      <c r="P532" s="3">
        <f t="shared" si="87"/>
        <v>-1.6179632707322734E-2</v>
      </c>
      <c r="Q532" s="13">
        <f t="shared" si="88"/>
        <v>33483.862000000001</v>
      </c>
      <c r="R532" s="13"/>
      <c r="S532">
        <v>0.1</v>
      </c>
      <c r="T532">
        <f t="shared" si="94"/>
        <v>4.1328136149197469E-4</v>
      </c>
      <c r="U532">
        <f t="shared" si="95"/>
        <v>4.1328136149197474E-5</v>
      </c>
    </row>
    <row r="533" spans="1:21" ht="12.95" customHeight="1" x14ac:dyDescent="0.2">
      <c r="A533" s="108" t="s">
        <v>933</v>
      </c>
      <c r="B533" s="33"/>
      <c r="C533" s="34">
        <v>48525.625</v>
      </c>
      <c r="D533" s="34"/>
      <c r="E533">
        <f t="shared" ref="E533:E596" si="97">(C533-C$7)/C$8</f>
        <v>5608.0134949885851</v>
      </c>
      <c r="F533">
        <f t="shared" ref="F533:F596" si="98">+ROUND(2*E533,0)/2</f>
        <v>5608</v>
      </c>
      <c r="G533">
        <f t="shared" si="96"/>
        <v>8.4831199928885326E-3</v>
      </c>
      <c r="I533">
        <f t="shared" si="93"/>
        <v>8.4831199928885326E-3</v>
      </c>
      <c r="P533" s="3">
        <f t="shared" ref="P533:P596" si="99">+D$11+D$12*F533+D$13*F533^2</f>
        <v>-1.6281045087932301E-2</v>
      </c>
      <c r="Q533" s="13">
        <f t="shared" ref="Q533:Q596" si="100">+C533-15018.5</f>
        <v>33507.125</v>
      </c>
      <c r="R533" s="13"/>
      <c r="S533">
        <v>0.2</v>
      </c>
      <c r="T533">
        <f t="shared" si="94"/>
        <v>6.132638721501459E-4</v>
      </c>
      <c r="U533">
        <f t="shared" si="95"/>
        <v>1.226527744300292E-4</v>
      </c>
    </row>
    <row r="534" spans="1:21" ht="12.95" customHeight="1" x14ac:dyDescent="0.2">
      <c r="A534" s="108" t="s">
        <v>891</v>
      </c>
      <c r="B534" s="33"/>
      <c r="C534" s="34">
        <v>48534.421000000002</v>
      </c>
      <c r="D534" s="34">
        <v>5.0000000000000001E-3</v>
      </c>
      <c r="E534">
        <f t="shared" si="97"/>
        <v>5622.0062146064784</v>
      </c>
      <c r="F534">
        <f t="shared" si="98"/>
        <v>5622</v>
      </c>
      <c r="G534">
        <f t="shared" si="96"/>
        <v>3.9065800010575913E-3</v>
      </c>
      <c r="I534">
        <f t="shared" si="93"/>
        <v>3.9065800010575913E-3</v>
      </c>
      <c r="P534" s="3">
        <f t="shared" si="99"/>
        <v>-1.6319493954728006E-2</v>
      </c>
      <c r="Q534" s="13">
        <f t="shared" si="100"/>
        <v>33515.921000000002</v>
      </c>
      <c r="R534" s="13"/>
      <c r="S534">
        <v>0.1</v>
      </c>
      <c r="T534">
        <f t="shared" si="94"/>
        <v>4.0909406766490844E-4</v>
      </c>
      <c r="U534">
        <f t="shared" si="95"/>
        <v>4.0909406766490849E-5</v>
      </c>
    </row>
    <row r="535" spans="1:21" ht="12.95" customHeight="1" x14ac:dyDescent="0.2">
      <c r="A535" s="108" t="s">
        <v>891</v>
      </c>
      <c r="B535" s="33"/>
      <c r="C535" s="34">
        <v>48565.226000000002</v>
      </c>
      <c r="D535" s="34">
        <v>3.0000000000000001E-3</v>
      </c>
      <c r="E535">
        <f t="shared" si="97"/>
        <v>5671.0109585615828</v>
      </c>
      <c r="F535">
        <f t="shared" si="98"/>
        <v>5671</v>
      </c>
      <c r="G535">
        <f t="shared" si="96"/>
        <v>6.8886899971403182E-3</v>
      </c>
      <c r="I535">
        <f t="shared" si="93"/>
        <v>6.8886899971403182E-3</v>
      </c>
      <c r="P535" s="3">
        <f t="shared" si="99"/>
        <v>-1.6454396234305776E-2</v>
      </c>
      <c r="Q535" s="13">
        <f t="shared" si="100"/>
        <v>33546.726000000002</v>
      </c>
      <c r="R535" s="13"/>
      <c r="S535">
        <v>0.1</v>
      </c>
      <c r="T535">
        <f t="shared" si="94"/>
        <v>5.4489967480872816E-4</v>
      </c>
      <c r="U535">
        <f t="shared" si="95"/>
        <v>5.448996748087282E-5</v>
      </c>
    </row>
    <row r="536" spans="1:21" ht="12.95" customHeight="1" x14ac:dyDescent="0.2">
      <c r="A536" s="108" t="s">
        <v>891</v>
      </c>
      <c r="B536" s="33"/>
      <c r="C536" s="34">
        <v>48573.396000000001</v>
      </c>
      <c r="D536" s="34">
        <v>5.0000000000000001E-3</v>
      </c>
      <c r="E536">
        <f t="shared" si="97"/>
        <v>5684.0078343321766</v>
      </c>
      <c r="F536">
        <f t="shared" si="98"/>
        <v>5684</v>
      </c>
      <c r="G536">
        <f t="shared" si="96"/>
        <v>4.9247599963564426E-3</v>
      </c>
      <c r="I536">
        <f t="shared" si="93"/>
        <v>4.9247599963564426E-3</v>
      </c>
      <c r="P536" s="3">
        <f t="shared" si="99"/>
        <v>-1.6490273121601916E-2</v>
      </c>
      <c r="Q536" s="13">
        <f t="shared" si="100"/>
        <v>33554.896000000001</v>
      </c>
      <c r="R536" s="13"/>
      <c r="S536">
        <v>0.1</v>
      </c>
      <c r="T536">
        <f t="shared" si="94"/>
        <v>4.586036434432533E-4</v>
      </c>
      <c r="U536">
        <f t="shared" si="95"/>
        <v>4.5860364344325331E-5</v>
      </c>
    </row>
    <row r="537" spans="1:21" ht="12.95" customHeight="1" x14ac:dyDescent="0.2">
      <c r="A537" s="108" t="s">
        <v>892</v>
      </c>
      <c r="B537" s="33"/>
      <c r="C537" s="34">
        <v>48619.294000000002</v>
      </c>
      <c r="D537" s="34">
        <v>6.0000000000000001E-3</v>
      </c>
      <c r="E537">
        <f t="shared" si="97"/>
        <v>5757.0225961582255</v>
      </c>
      <c r="F537">
        <f t="shared" si="98"/>
        <v>5757</v>
      </c>
      <c r="G537">
        <f t="shared" si="96"/>
        <v>1.4204229999450035E-2</v>
      </c>
      <c r="I537">
        <f t="shared" si="93"/>
        <v>1.4204229999450035E-2</v>
      </c>
      <c r="P537" s="3">
        <f t="shared" si="99"/>
        <v>-1.6692409293718426E-2</v>
      </c>
      <c r="Q537" s="13">
        <f t="shared" si="100"/>
        <v>33600.794000000002</v>
      </c>
      <c r="R537" s="13"/>
      <c r="S537">
        <v>0.1</v>
      </c>
      <c r="T537">
        <f t="shared" si="94"/>
        <v>9.5460231961216131E-4</v>
      </c>
      <c r="U537">
        <f t="shared" si="95"/>
        <v>9.5460231961216142E-5</v>
      </c>
    </row>
    <row r="538" spans="1:21" ht="12.95" customHeight="1" x14ac:dyDescent="0.2">
      <c r="A538" s="108" t="s">
        <v>893</v>
      </c>
      <c r="B538" s="33"/>
      <c r="C538" s="34">
        <v>48723.63</v>
      </c>
      <c r="D538" s="34">
        <v>3.0000000000000001E-3</v>
      </c>
      <c r="E538">
        <f t="shared" si="97"/>
        <v>5923.0008128535537</v>
      </c>
      <c r="F538">
        <f t="shared" si="98"/>
        <v>5923</v>
      </c>
      <c r="G538">
        <f t="shared" si="96"/>
        <v>5.1096999231958762E-4</v>
      </c>
      <c r="I538">
        <f t="shared" si="93"/>
        <v>5.1096999231958762E-4</v>
      </c>
      <c r="P538" s="3">
        <f t="shared" si="99"/>
        <v>-1.7156318568757583E-2</v>
      </c>
      <c r="Q538" s="13">
        <f t="shared" si="100"/>
        <v>33705.129999999997</v>
      </c>
      <c r="R538" s="13"/>
      <c r="S538">
        <v>0.1</v>
      </c>
      <c r="T538">
        <f t="shared" si="94"/>
        <v>3.1213308510036824E-4</v>
      </c>
      <c r="U538">
        <f t="shared" si="95"/>
        <v>3.1213308510036827E-5</v>
      </c>
    </row>
    <row r="539" spans="1:21" ht="12.95" customHeight="1" x14ac:dyDescent="0.2">
      <c r="A539" s="108" t="s">
        <v>893</v>
      </c>
      <c r="B539" s="33"/>
      <c r="C539" s="34">
        <v>48803.472000000002</v>
      </c>
      <c r="D539" s="34">
        <v>4.0000000000000001E-3</v>
      </c>
      <c r="E539">
        <f t="shared" si="97"/>
        <v>6050.013855114993</v>
      </c>
      <c r="F539">
        <f t="shared" si="98"/>
        <v>6050</v>
      </c>
      <c r="G539">
        <f t="shared" si="96"/>
        <v>8.7094999980763532E-3</v>
      </c>
      <c r="I539">
        <f t="shared" si="93"/>
        <v>8.7094999980763532E-3</v>
      </c>
      <c r="P539" s="3">
        <f t="shared" si="99"/>
        <v>-1.751522997969655E-2</v>
      </c>
      <c r="Q539" s="13">
        <f t="shared" si="100"/>
        <v>33784.972000000002</v>
      </c>
      <c r="R539" s="13"/>
      <c r="S539">
        <v>0.1</v>
      </c>
      <c r="T539">
        <f t="shared" si="94"/>
        <v>6.8773646240710077E-4</v>
      </c>
      <c r="U539">
        <f t="shared" si="95"/>
        <v>6.8773646240710075E-5</v>
      </c>
    </row>
    <row r="540" spans="1:21" ht="12.95" customHeight="1" x14ac:dyDescent="0.2">
      <c r="A540" s="108" t="s">
        <v>893</v>
      </c>
      <c r="B540" s="33"/>
      <c r="C540" s="34">
        <v>48820.446000000004</v>
      </c>
      <c r="D540" s="34">
        <v>4.0000000000000001E-3</v>
      </c>
      <c r="E540">
        <f t="shared" si="97"/>
        <v>6077.0161769424258</v>
      </c>
      <c r="F540">
        <f t="shared" si="98"/>
        <v>6077</v>
      </c>
      <c r="G540">
        <f t="shared" si="96"/>
        <v>1.0169029999815393E-2</v>
      </c>
      <c r="I540">
        <f t="shared" si="93"/>
        <v>1.0169029999815393E-2</v>
      </c>
      <c r="P540" s="3">
        <f t="shared" si="99"/>
        <v>-1.7591980148249912E-2</v>
      </c>
      <c r="Q540" s="13">
        <f t="shared" si="100"/>
        <v>33801.946000000004</v>
      </c>
      <c r="R540" s="13"/>
      <c r="S540">
        <v>0.1</v>
      </c>
      <c r="T540">
        <f t="shared" si="94"/>
        <v>7.7067368444098494E-4</v>
      </c>
      <c r="U540">
        <f t="shared" si="95"/>
        <v>7.7067368444098499E-5</v>
      </c>
    </row>
    <row r="541" spans="1:21" ht="12.95" customHeight="1" x14ac:dyDescent="0.2">
      <c r="A541" s="108" t="s">
        <v>894</v>
      </c>
      <c r="B541" s="33"/>
      <c r="C541" s="34">
        <v>48837.413999999997</v>
      </c>
      <c r="D541" s="34">
        <v>6.0000000000000001E-3</v>
      </c>
      <c r="E541">
        <f t="shared" si="97"/>
        <v>6104.0089539406363</v>
      </c>
      <c r="F541">
        <f t="shared" si="98"/>
        <v>6104</v>
      </c>
      <c r="G541">
        <f t="shared" si="96"/>
        <v>5.6285599930561148E-3</v>
      </c>
      <c r="I541">
        <f t="shared" ref="I541:I547" si="101">G541</f>
        <v>5.6285599930561148E-3</v>
      </c>
      <c r="P541" s="3">
        <f t="shared" si="99"/>
        <v>-1.7668886765253522E-2</v>
      </c>
      <c r="Q541" s="13">
        <f t="shared" si="100"/>
        <v>33818.913999999997</v>
      </c>
      <c r="R541" s="13"/>
      <c r="S541">
        <v>0.1</v>
      </c>
      <c r="T541">
        <f t="shared" si="94"/>
        <v>5.4277102545627223E-4</v>
      </c>
      <c r="U541">
        <f t="shared" si="95"/>
        <v>5.4277102545627225E-5</v>
      </c>
    </row>
    <row r="542" spans="1:21" ht="12.95" customHeight="1" x14ac:dyDescent="0.2">
      <c r="A542" s="108" t="s">
        <v>932</v>
      </c>
      <c r="B542" s="33"/>
      <c r="C542" s="34">
        <v>48855.644999999997</v>
      </c>
      <c r="D542" s="34"/>
      <c r="E542">
        <f t="shared" si="97"/>
        <v>6133.0109174869931</v>
      </c>
      <c r="F542">
        <f t="shared" si="98"/>
        <v>6133</v>
      </c>
      <c r="G542">
        <f t="shared" si="96"/>
        <v>6.8628699955297634E-3</v>
      </c>
      <c r="I542">
        <f t="shared" si="101"/>
        <v>6.8628699955297634E-3</v>
      </c>
      <c r="P542" s="3">
        <f t="shared" si="99"/>
        <v>-1.7751664429527081E-2</v>
      </c>
      <c r="Q542" s="13">
        <f t="shared" si="100"/>
        <v>33837.144999999997</v>
      </c>
      <c r="R542" s="13"/>
      <c r="S542">
        <v>0.2</v>
      </c>
      <c r="T542">
        <f t="shared" si="94"/>
        <v>6.0587530496230852E-4</v>
      </c>
      <c r="U542">
        <f t="shared" si="95"/>
        <v>1.2117506099246171E-4</v>
      </c>
    </row>
    <row r="543" spans="1:21" ht="12.95" customHeight="1" x14ac:dyDescent="0.2">
      <c r="A543" s="108" t="s">
        <v>933</v>
      </c>
      <c r="B543" s="33"/>
      <c r="C543" s="34">
        <v>48855.646000000001</v>
      </c>
      <c r="D543" s="34"/>
      <c r="E543">
        <f t="shared" si="97"/>
        <v>6133.0125082918667</v>
      </c>
      <c r="F543">
        <f t="shared" si="98"/>
        <v>6133</v>
      </c>
      <c r="G543">
        <f t="shared" si="96"/>
        <v>7.862869999371469E-3</v>
      </c>
      <c r="I543">
        <f t="shared" si="101"/>
        <v>7.862869999371469E-3</v>
      </c>
      <c r="P543" s="3">
        <f t="shared" si="99"/>
        <v>-1.7751664429527081E-2</v>
      </c>
      <c r="Q543" s="13">
        <f t="shared" si="100"/>
        <v>33837.146000000001</v>
      </c>
      <c r="R543" s="13"/>
      <c r="S543">
        <v>0.2</v>
      </c>
      <c r="T543">
        <f t="shared" si="94"/>
        <v>6.561043740092292E-4</v>
      </c>
      <c r="U543">
        <f t="shared" si="95"/>
        <v>1.3122087480184585E-4</v>
      </c>
    </row>
    <row r="544" spans="1:21" ht="12.95" customHeight="1" x14ac:dyDescent="0.2">
      <c r="A544" s="108" t="s">
        <v>894</v>
      </c>
      <c r="B544" s="33"/>
      <c r="C544" s="34">
        <v>48859.428999999996</v>
      </c>
      <c r="D544" s="34">
        <v>4.0000000000000001E-3</v>
      </c>
      <c r="E544">
        <f t="shared" si="97"/>
        <v>6139.0305231070579</v>
      </c>
      <c r="F544">
        <f t="shared" si="98"/>
        <v>6139</v>
      </c>
      <c r="G544">
        <f t="shared" si="96"/>
        <v>1.9187209989468101E-2</v>
      </c>
      <c r="I544">
        <f t="shared" si="101"/>
        <v>1.9187209989468101E-2</v>
      </c>
      <c r="P544" s="3">
        <f t="shared" si="99"/>
        <v>-1.7768813376552461E-2</v>
      </c>
      <c r="Q544" s="13">
        <f t="shared" si="100"/>
        <v>33840.928999999996</v>
      </c>
      <c r="R544" s="13"/>
      <c r="S544">
        <v>0.1</v>
      </c>
      <c r="T544">
        <f t="shared" si="94"/>
        <v>1.3657476630298581E-3</v>
      </c>
      <c r="U544">
        <f t="shared" ref="U544:U575" si="102">+S544*T544</f>
        <v>1.3657476630298581E-4</v>
      </c>
    </row>
    <row r="545" spans="1:22" ht="12.95" customHeight="1" x14ac:dyDescent="0.2">
      <c r="A545" s="108" t="s">
        <v>933</v>
      </c>
      <c r="B545" s="33"/>
      <c r="C545" s="34">
        <v>48863.819000000003</v>
      </c>
      <c r="D545" s="34"/>
      <c r="E545">
        <f t="shared" si="97"/>
        <v>6146.0141564770702</v>
      </c>
      <c r="F545">
        <f t="shared" si="98"/>
        <v>6146</v>
      </c>
      <c r="G545">
        <f t="shared" si="96"/>
        <v>8.8989400028367527E-3</v>
      </c>
      <c r="I545">
        <f t="shared" si="101"/>
        <v>8.8989400028367527E-3</v>
      </c>
      <c r="P545" s="3">
        <f t="shared" si="99"/>
        <v>-1.7788830246030611E-2</v>
      </c>
      <c r="Q545" s="13">
        <f t="shared" si="100"/>
        <v>33845.319000000003</v>
      </c>
      <c r="R545" s="13"/>
      <c r="S545">
        <v>0.2</v>
      </c>
      <c r="T545">
        <f t="shared" si="94"/>
        <v>7.1223708085632999E-4</v>
      </c>
      <c r="U545">
        <f t="shared" si="102"/>
        <v>1.4244741617126601E-4</v>
      </c>
    </row>
    <row r="546" spans="1:22" ht="12.95" customHeight="1" x14ac:dyDescent="0.2">
      <c r="A546" s="108" t="s">
        <v>894</v>
      </c>
      <c r="B546" s="33"/>
      <c r="C546" s="34">
        <v>48871.373</v>
      </c>
      <c r="D546" s="34">
        <v>3.0000000000000001E-3</v>
      </c>
      <c r="E546">
        <f t="shared" si="97"/>
        <v>6158.0310964490445</v>
      </c>
      <c r="F546">
        <f t="shared" si="98"/>
        <v>6158</v>
      </c>
      <c r="G546">
        <f t="shared" si="96"/>
        <v>1.9547619995137211E-2</v>
      </c>
      <c r="I546">
        <f t="shared" si="101"/>
        <v>1.9547619995137211E-2</v>
      </c>
      <c r="P546" s="3">
        <f t="shared" si="99"/>
        <v>-1.7823169344611482E-2</v>
      </c>
      <c r="Q546" s="13">
        <f t="shared" si="100"/>
        <v>33852.873</v>
      </c>
      <c r="R546" s="13"/>
      <c r="S546">
        <v>0.1</v>
      </c>
      <c r="T546">
        <f t="shared" si="94"/>
        <v>1.3965758958758743E-3</v>
      </c>
      <c r="U546">
        <f t="shared" si="102"/>
        <v>1.3965758958758745E-4</v>
      </c>
    </row>
    <row r="547" spans="1:22" ht="12.95" customHeight="1" x14ac:dyDescent="0.2">
      <c r="A547" s="108" t="s">
        <v>933</v>
      </c>
      <c r="B547" s="33"/>
      <c r="C547" s="34">
        <v>48875.773999999998</v>
      </c>
      <c r="D547" s="34"/>
      <c r="E547">
        <f t="shared" si="97"/>
        <v>6165.0322286725905</v>
      </c>
      <c r="F547">
        <f t="shared" si="98"/>
        <v>6165</v>
      </c>
      <c r="G547" s="9">
        <f t="shared" si="96"/>
        <v>2.0259349992556963E-2</v>
      </c>
      <c r="I547">
        <f t="shared" si="101"/>
        <v>2.0259349992556963E-2</v>
      </c>
      <c r="P547" s="3">
        <f t="shared" si="99"/>
        <v>-1.7843214756811006E-2</v>
      </c>
      <c r="Q547" s="13">
        <f t="shared" si="100"/>
        <v>33857.273999999998</v>
      </c>
      <c r="R547" s="13"/>
      <c r="S547">
        <v>0.1</v>
      </c>
      <c r="T547">
        <f t="shared" si="94"/>
        <v>1.4518054404797785E-3</v>
      </c>
      <c r="U547">
        <f t="shared" si="102"/>
        <v>1.4518054404797785E-4</v>
      </c>
    </row>
    <row r="548" spans="1:22" ht="12.95" customHeight="1" x14ac:dyDescent="0.2">
      <c r="A548" s="108" t="s">
        <v>894</v>
      </c>
      <c r="B548" s="33"/>
      <c r="C548" s="34">
        <v>48886.419000000002</v>
      </c>
      <c r="D548" s="34">
        <v>5.0000000000000001E-3</v>
      </c>
      <c r="E548">
        <f t="shared" si="97"/>
        <v>6181.966346491201</v>
      </c>
      <c r="F548">
        <f t="shared" si="98"/>
        <v>6182</v>
      </c>
      <c r="P548" s="3">
        <f t="shared" si="99"/>
        <v>-1.789194025196595E-2</v>
      </c>
      <c r="Q548" s="13">
        <f t="shared" si="100"/>
        <v>33867.919000000002</v>
      </c>
      <c r="R548" s="13"/>
      <c r="S548">
        <v>0</v>
      </c>
      <c r="U548">
        <f t="shared" si="102"/>
        <v>0</v>
      </c>
      <c r="V548" s="17">
        <v>-4.4832079998741392E-2</v>
      </c>
    </row>
    <row r="549" spans="1:22" ht="12.95" customHeight="1" x14ac:dyDescent="0.2">
      <c r="A549" s="108" t="s">
        <v>933</v>
      </c>
      <c r="B549" s="33"/>
      <c r="C549" s="34">
        <v>48889.593999999997</v>
      </c>
      <c r="D549" s="34"/>
      <c r="E549">
        <f t="shared" si="97"/>
        <v>6187.0171519467194</v>
      </c>
      <c r="F549">
        <f t="shared" si="98"/>
        <v>6187</v>
      </c>
      <c r="G549">
        <f t="shared" ref="G549:G612" si="103">C549-(C$7+F549*C$8)</f>
        <v>1.0781929995573591E-2</v>
      </c>
      <c r="I549">
        <f t="shared" ref="I549:I576" si="104">G549</f>
        <v>1.0781929995573591E-2</v>
      </c>
      <c r="P549" s="3">
        <f t="shared" si="99"/>
        <v>-1.7906283083333724E-2</v>
      </c>
      <c r="Q549" s="13">
        <f t="shared" si="100"/>
        <v>33871.093999999997</v>
      </c>
      <c r="R549" s="13"/>
      <c r="S549">
        <v>0.2</v>
      </c>
      <c r="T549">
        <f t="shared" ref="T549:T575" si="105">+(P549-G549)^2</f>
        <v>8.2301356966078874E-4</v>
      </c>
      <c r="U549">
        <f t="shared" si="102"/>
        <v>1.6460271393215777E-4</v>
      </c>
    </row>
    <row r="550" spans="1:22" ht="12.95" customHeight="1" x14ac:dyDescent="0.2">
      <c r="A550" s="108" t="s">
        <v>933</v>
      </c>
      <c r="B550" s="33"/>
      <c r="C550" s="34">
        <v>48889.601999999999</v>
      </c>
      <c r="D550" s="34"/>
      <c r="E550">
        <f t="shared" si="97"/>
        <v>6187.0298783856642</v>
      </c>
      <c r="F550">
        <f t="shared" si="98"/>
        <v>6187</v>
      </c>
      <c r="G550" s="9">
        <f t="shared" si="103"/>
        <v>1.8781929997203406E-2</v>
      </c>
      <c r="I550">
        <f t="shared" si="104"/>
        <v>1.8781929997203406E-2</v>
      </c>
      <c r="P550" s="3">
        <f t="shared" si="99"/>
        <v>-1.7906283083333724E-2</v>
      </c>
      <c r="Q550" s="13">
        <f t="shared" si="100"/>
        <v>33871.101999999999</v>
      </c>
      <c r="R550" s="13"/>
      <c r="S550">
        <v>0.2</v>
      </c>
      <c r="T550">
        <f t="shared" si="105"/>
        <v>1.3460249790428957E-3</v>
      </c>
      <c r="U550">
        <f t="shared" si="102"/>
        <v>2.6920499580857914E-4</v>
      </c>
    </row>
    <row r="551" spans="1:22" ht="12.95" customHeight="1" x14ac:dyDescent="0.2">
      <c r="A551" s="108" t="s">
        <v>895</v>
      </c>
      <c r="B551" s="33"/>
      <c r="C551" s="34">
        <v>48971.315000000002</v>
      </c>
      <c r="D551" s="34">
        <v>4.0000000000000001E-3</v>
      </c>
      <c r="E551">
        <f t="shared" si="97"/>
        <v>6317.0193165549108</v>
      </c>
      <c r="F551">
        <f t="shared" si="98"/>
        <v>6317</v>
      </c>
      <c r="G551">
        <f t="shared" si="103"/>
        <v>1.2142629995651077E-2</v>
      </c>
      <c r="I551">
        <f t="shared" si="104"/>
        <v>1.2142629995651077E-2</v>
      </c>
      <c r="P551" s="3">
        <f t="shared" si="99"/>
        <v>-1.8281079874685725E-2</v>
      </c>
      <c r="Q551" s="13">
        <f t="shared" si="100"/>
        <v>33952.815000000002</v>
      </c>
      <c r="R551" s="13"/>
      <c r="S551">
        <v>0.1</v>
      </c>
      <c r="T551">
        <f t="shared" si="105"/>
        <v>9.2560212227442895E-4</v>
      </c>
      <c r="U551">
        <f t="shared" si="102"/>
        <v>9.2560212227442903E-5</v>
      </c>
    </row>
    <row r="552" spans="1:22" ht="12.95" customHeight="1" x14ac:dyDescent="0.2">
      <c r="A552" s="108" t="s">
        <v>933</v>
      </c>
      <c r="B552" s="33"/>
      <c r="C552" s="34">
        <v>49122.803999999996</v>
      </c>
      <c r="D552" s="34"/>
      <c r="E552">
        <f t="shared" si="97"/>
        <v>6558.0087551854758</v>
      </c>
      <c r="F552">
        <f t="shared" si="98"/>
        <v>6558</v>
      </c>
      <c r="G552">
        <f t="shared" si="103"/>
        <v>5.5036199919413775E-3</v>
      </c>
      <c r="I552">
        <f t="shared" si="104"/>
        <v>5.5036199919413775E-3</v>
      </c>
      <c r="P552" s="3">
        <f t="shared" si="99"/>
        <v>-1.8985489574810974E-2</v>
      </c>
      <c r="Q552" s="13">
        <f t="shared" si="100"/>
        <v>34104.303999999996</v>
      </c>
      <c r="R552" s="13"/>
      <c r="S552">
        <v>0.2</v>
      </c>
      <c r="T552">
        <f t="shared" si="105"/>
        <v>5.9971648737240158E-4</v>
      </c>
      <c r="U552">
        <f t="shared" si="102"/>
        <v>1.1994329747448032E-4</v>
      </c>
    </row>
    <row r="553" spans="1:22" ht="12.95" customHeight="1" x14ac:dyDescent="0.2">
      <c r="A553" s="108" t="s">
        <v>933</v>
      </c>
      <c r="B553" s="33"/>
      <c r="C553" s="34">
        <v>49124.686999999998</v>
      </c>
      <c r="D553" s="34"/>
      <c r="E553">
        <f t="shared" si="97"/>
        <v>6561.0042407516994</v>
      </c>
      <c r="F553">
        <f t="shared" si="98"/>
        <v>6561</v>
      </c>
      <c r="G553">
        <f t="shared" si="103"/>
        <v>2.6657899943529628E-3</v>
      </c>
      <c r="I553">
        <f t="shared" si="104"/>
        <v>2.6657899943529628E-3</v>
      </c>
      <c r="P553" s="3">
        <f t="shared" si="99"/>
        <v>-1.8994336706425228E-2</v>
      </c>
      <c r="Q553" s="13">
        <f t="shared" si="100"/>
        <v>34106.186999999998</v>
      </c>
      <c r="R553" s="13"/>
      <c r="S553">
        <v>0.2</v>
      </c>
      <c r="T553">
        <f t="shared" si="105"/>
        <v>4.691610886937643E-4</v>
      </c>
      <c r="U553">
        <f t="shared" si="102"/>
        <v>9.3832217738752869E-5</v>
      </c>
    </row>
    <row r="554" spans="1:22" ht="12.95" customHeight="1" x14ac:dyDescent="0.2">
      <c r="A554" s="108" t="s">
        <v>896</v>
      </c>
      <c r="B554" s="33"/>
      <c r="C554" s="34">
        <v>49126.565999999999</v>
      </c>
      <c r="D554" s="34">
        <v>3.0000000000000001E-3</v>
      </c>
      <c r="E554">
        <f t="shared" si="97"/>
        <v>6563.9933630984515</v>
      </c>
      <c r="F554">
        <f t="shared" si="98"/>
        <v>6564</v>
      </c>
      <c r="G554">
        <f t="shared" si="103"/>
        <v>-4.1720400040503591E-3</v>
      </c>
      <c r="I554">
        <f t="shared" si="104"/>
        <v>-4.1720400040503591E-3</v>
      </c>
      <c r="P554" s="3">
        <f t="shared" si="99"/>
        <v>-1.9003185769501829E-2</v>
      </c>
      <c r="Q554" s="13">
        <f t="shared" si="100"/>
        <v>34108.065999999999</v>
      </c>
      <c r="R554" s="13"/>
      <c r="S554">
        <v>0.1</v>
      </c>
      <c r="T554">
        <f t="shared" si="105"/>
        <v>2.1996288471606907E-4</v>
      </c>
      <c r="U554">
        <f t="shared" si="102"/>
        <v>2.199628847160691E-5</v>
      </c>
    </row>
    <row r="555" spans="1:22" ht="12.95" customHeight="1" x14ac:dyDescent="0.2">
      <c r="A555" s="108" t="s">
        <v>896</v>
      </c>
      <c r="B555" s="33"/>
      <c r="C555" s="34">
        <v>49167.442000000003</v>
      </c>
      <c r="D555" s="34">
        <v>4.0000000000000001E-3</v>
      </c>
      <c r="E555">
        <f t="shared" si="97"/>
        <v>6629.0191028780018</v>
      </c>
      <c r="F555">
        <f t="shared" si="98"/>
        <v>6629</v>
      </c>
      <c r="G555">
        <f t="shared" si="103"/>
        <v>1.200830999732716E-2</v>
      </c>
      <c r="I555">
        <f t="shared" si="104"/>
        <v>1.200830999732716E-2</v>
      </c>
      <c r="P555" s="3">
        <f t="shared" si="99"/>
        <v>-1.9195389750804936E-2</v>
      </c>
      <c r="Q555" s="13">
        <f t="shared" si="100"/>
        <v>34148.942000000003</v>
      </c>
      <c r="R555" s="13"/>
      <c r="S555">
        <v>0.1</v>
      </c>
      <c r="T555">
        <f t="shared" si="105"/>
        <v>9.7367087797157906E-4</v>
      </c>
      <c r="U555">
        <f t="shared" si="102"/>
        <v>9.7367087797157909E-5</v>
      </c>
    </row>
    <row r="556" spans="1:22" ht="12.95" customHeight="1" x14ac:dyDescent="0.2">
      <c r="A556" s="108" t="s">
        <v>896</v>
      </c>
      <c r="B556" s="33"/>
      <c r="C556" s="34">
        <v>49172.461000000003</v>
      </c>
      <c r="D556" s="34">
        <v>4.0000000000000001E-3</v>
      </c>
      <c r="E556">
        <f t="shared" si="97"/>
        <v>6637.0033525099016</v>
      </c>
      <c r="F556">
        <f t="shared" si="98"/>
        <v>6637</v>
      </c>
      <c r="G556">
        <f t="shared" si="103"/>
        <v>2.1074300020700321E-3</v>
      </c>
      <c r="I556">
        <f t="shared" si="104"/>
        <v>2.1074300020700321E-3</v>
      </c>
      <c r="P556" s="3">
        <f t="shared" si="99"/>
        <v>-1.9219108290649729E-2</v>
      </c>
      <c r="Q556" s="13">
        <f t="shared" si="100"/>
        <v>34153.961000000003</v>
      </c>
      <c r="R556" s="13"/>
      <c r="S556">
        <v>0.1</v>
      </c>
      <c r="T556">
        <f t="shared" si="105"/>
        <v>4.5482123555084229E-4</v>
      </c>
      <c r="U556">
        <f t="shared" si="102"/>
        <v>4.548212355508423E-5</v>
      </c>
    </row>
    <row r="557" spans="1:22" ht="12.95" customHeight="1" x14ac:dyDescent="0.2">
      <c r="A557" s="108" t="s">
        <v>897</v>
      </c>
      <c r="B557" s="33"/>
      <c r="C557" s="34">
        <v>49211.447999999997</v>
      </c>
      <c r="D557" s="34">
        <v>4.0000000000000001E-3</v>
      </c>
      <c r="E557">
        <f t="shared" si="97"/>
        <v>6699.0240618940061</v>
      </c>
      <c r="F557">
        <f t="shared" si="98"/>
        <v>6699</v>
      </c>
      <c r="G557">
        <f t="shared" si="103"/>
        <v>1.5125609992537647E-2</v>
      </c>
      <c r="I557">
        <f t="shared" si="104"/>
        <v>1.5125609992537647E-2</v>
      </c>
      <c r="P557" s="3">
        <f t="shared" si="99"/>
        <v>-1.9403392671479832E-2</v>
      </c>
      <c r="Q557" s="13">
        <f t="shared" si="100"/>
        <v>34192.947999999997</v>
      </c>
      <c r="R557" s="13"/>
      <c r="S557">
        <v>0.1</v>
      </c>
      <c r="T557">
        <f t="shared" si="105"/>
        <v>1.1922520249717265E-3</v>
      </c>
      <c r="U557">
        <f t="shared" si="102"/>
        <v>1.1922520249717266E-4</v>
      </c>
    </row>
    <row r="558" spans="1:22" ht="12.95" customHeight="1" x14ac:dyDescent="0.2">
      <c r="A558" s="108" t="s">
        <v>897</v>
      </c>
      <c r="B558" s="33"/>
      <c r="C558" s="34">
        <v>49218.358</v>
      </c>
      <c r="D558" s="34">
        <v>4.0000000000000001E-3</v>
      </c>
      <c r="E558">
        <f t="shared" si="97"/>
        <v>6710.0165235310769</v>
      </c>
      <c r="F558">
        <f t="shared" si="98"/>
        <v>6710</v>
      </c>
      <c r="G558">
        <f t="shared" si="103"/>
        <v>1.0386899994045962E-2</v>
      </c>
      <c r="I558">
        <f t="shared" si="104"/>
        <v>1.0386899994045962E-2</v>
      </c>
      <c r="P558" s="3">
        <f t="shared" si="99"/>
        <v>-1.9436174452115006E-2</v>
      </c>
      <c r="Q558" s="13">
        <f t="shared" si="100"/>
        <v>34199.858</v>
      </c>
      <c r="R558" s="13"/>
      <c r="S558">
        <v>0.1</v>
      </c>
      <c r="T558">
        <f t="shared" si="105"/>
        <v>8.894157694212593E-4</v>
      </c>
      <c r="U558">
        <f t="shared" si="102"/>
        <v>8.8941576942125938E-5</v>
      </c>
    </row>
    <row r="559" spans="1:22" ht="12.95" customHeight="1" x14ac:dyDescent="0.2">
      <c r="A559" s="108" t="s">
        <v>933</v>
      </c>
      <c r="B559" s="33"/>
      <c r="C559" s="34">
        <v>49241.612999999998</v>
      </c>
      <c r="D559" s="34"/>
      <c r="E559">
        <f t="shared" si="97"/>
        <v>6747.0106907336676</v>
      </c>
      <c r="F559">
        <f t="shared" si="98"/>
        <v>6747</v>
      </c>
      <c r="G559">
        <f t="shared" si="103"/>
        <v>6.7203299913671799E-3</v>
      </c>
      <c r="I559">
        <f t="shared" si="104"/>
        <v>6.7203299913671799E-3</v>
      </c>
      <c r="P559" s="3">
        <f t="shared" si="99"/>
        <v>-1.9546631012475967E-2</v>
      </c>
      <c r="Q559" s="13">
        <f t="shared" si="100"/>
        <v>34223.112999999998</v>
      </c>
      <c r="R559" s="13"/>
      <c r="S559">
        <v>0.2</v>
      </c>
      <c r="T559">
        <f t="shared" si="105"/>
        <v>6.8995324037741652E-4</v>
      </c>
      <c r="U559">
        <f t="shared" si="102"/>
        <v>1.379906480754833E-4</v>
      </c>
    </row>
    <row r="560" spans="1:22" ht="12.95" customHeight="1" x14ac:dyDescent="0.2">
      <c r="A560" s="108" t="s">
        <v>888</v>
      </c>
      <c r="B560" s="33"/>
      <c r="C560" s="34">
        <v>49250.411999999997</v>
      </c>
      <c r="D560" s="34"/>
      <c r="E560">
        <f t="shared" si="97"/>
        <v>6761.0081827661597</v>
      </c>
      <c r="F560">
        <f t="shared" si="98"/>
        <v>6761</v>
      </c>
      <c r="G560">
        <f t="shared" si="103"/>
        <v>5.1437899965094402E-3</v>
      </c>
      <c r="I560">
        <f t="shared" si="104"/>
        <v>5.1437899965094402E-3</v>
      </c>
      <c r="P560" s="3">
        <f t="shared" si="99"/>
        <v>-1.9588502001339769E-2</v>
      </c>
      <c r="Q560" s="13">
        <f t="shared" si="100"/>
        <v>34231.911999999997</v>
      </c>
      <c r="R560" s="13"/>
      <c r="S560">
        <v>0.1</v>
      </c>
      <c r="T560">
        <f t="shared" si="105"/>
        <v>6.1168626746687608E-4</v>
      </c>
      <c r="U560">
        <f t="shared" si="102"/>
        <v>6.1168626746687611E-5</v>
      </c>
    </row>
    <row r="561" spans="1:21" ht="12.95" customHeight="1" x14ac:dyDescent="0.2">
      <c r="A561" s="108" t="s">
        <v>897</v>
      </c>
      <c r="B561" s="33"/>
      <c r="C561" s="34">
        <v>49250.42</v>
      </c>
      <c r="D561" s="34">
        <v>4.0000000000000001E-3</v>
      </c>
      <c r="E561">
        <f t="shared" si="97"/>
        <v>6761.0209092051055</v>
      </c>
      <c r="F561">
        <f t="shared" si="98"/>
        <v>6761</v>
      </c>
      <c r="G561">
        <f t="shared" si="103"/>
        <v>1.3143789998139255E-2</v>
      </c>
      <c r="I561">
        <f t="shared" si="104"/>
        <v>1.3143789998139255E-2</v>
      </c>
      <c r="P561" s="3">
        <f t="shared" si="99"/>
        <v>-1.9588502001339769E-2</v>
      </c>
      <c r="Q561" s="13">
        <f t="shared" si="100"/>
        <v>34231.919999999998</v>
      </c>
      <c r="R561" s="13"/>
      <c r="S561">
        <v>0.1</v>
      </c>
      <c r="T561">
        <f t="shared" si="105"/>
        <v>1.0714029395391584E-3</v>
      </c>
      <c r="U561">
        <f t="shared" si="102"/>
        <v>1.0714029395391585E-4</v>
      </c>
    </row>
    <row r="562" spans="1:21" ht="12.95" customHeight="1" x14ac:dyDescent="0.2">
      <c r="A562" s="108" t="s">
        <v>933</v>
      </c>
      <c r="B562" s="33"/>
      <c r="C562" s="34">
        <v>49275.557999999997</v>
      </c>
      <c r="D562" s="34"/>
      <c r="E562">
        <f t="shared" si="97"/>
        <v>6801.0105619739215</v>
      </c>
      <c r="F562">
        <f t="shared" si="98"/>
        <v>6801</v>
      </c>
      <c r="G562">
        <f t="shared" si="103"/>
        <v>6.6393899905961007E-3</v>
      </c>
      <c r="I562">
        <f t="shared" si="104"/>
        <v>6.6393899905961007E-3</v>
      </c>
      <c r="P562" s="3">
        <f t="shared" si="99"/>
        <v>-1.9708365173575333E-2</v>
      </c>
      <c r="Q562" s="13">
        <f t="shared" si="100"/>
        <v>34257.057999999997</v>
      </c>
      <c r="R562" s="13"/>
      <c r="S562">
        <v>0.2</v>
      </c>
      <c r="T562">
        <f t="shared" si="105"/>
        <v>6.9420420219112248E-4</v>
      </c>
      <c r="U562">
        <f t="shared" si="102"/>
        <v>1.3884084043822451E-4</v>
      </c>
    </row>
    <row r="563" spans="1:21" ht="12.95" customHeight="1" x14ac:dyDescent="0.2">
      <c r="A563" s="108" t="s">
        <v>897</v>
      </c>
      <c r="B563" s="33"/>
      <c r="C563" s="34">
        <v>49313.271999999997</v>
      </c>
      <c r="D563" s="34">
        <v>4.0000000000000001E-3</v>
      </c>
      <c r="E563">
        <f t="shared" si="97"/>
        <v>6861.0061767612224</v>
      </c>
      <c r="F563">
        <f t="shared" si="98"/>
        <v>6861</v>
      </c>
      <c r="G563">
        <f t="shared" si="103"/>
        <v>3.8827899916213937E-3</v>
      </c>
      <c r="I563">
        <f t="shared" si="104"/>
        <v>3.8827899916213937E-3</v>
      </c>
      <c r="P563" s="3">
        <f t="shared" si="99"/>
        <v>-1.9888803752711591E-2</v>
      </c>
      <c r="Q563" s="13">
        <f t="shared" si="100"/>
        <v>34294.771999999997</v>
      </c>
      <c r="R563" s="13"/>
      <c r="S563">
        <v>0.1</v>
      </c>
      <c r="T563">
        <f t="shared" si="105"/>
        <v>5.6508866914561104E-4</v>
      </c>
      <c r="U563">
        <f t="shared" si="102"/>
        <v>5.6508866914561108E-5</v>
      </c>
    </row>
    <row r="564" spans="1:21" ht="12.95" customHeight="1" x14ac:dyDescent="0.2">
      <c r="A564" s="108" t="s">
        <v>933</v>
      </c>
      <c r="B564" s="33"/>
      <c r="C564" s="34">
        <v>49430.824999999997</v>
      </c>
      <c r="D564" s="34"/>
      <c r="E564">
        <f t="shared" si="97"/>
        <v>7048.0100613953537</v>
      </c>
      <c r="F564">
        <f t="shared" si="98"/>
        <v>7048</v>
      </c>
      <c r="G564">
        <f t="shared" si="103"/>
        <v>6.3247199941542931E-3</v>
      </c>
      <c r="I564">
        <f t="shared" si="104"/>
        <v>6.3247199941542931E-3</v>
      </c>
      <c r="P564" s="3">
        <f t="shared" si="99"/>
        <v>-2.045612689737657E-2</v>
      </c>
      <c r="Q564" s="13">
        <f t="shared" si="100"/>
        <v>34412.324999999997</v>
      </c>
      <c r="R564" s="13"/>
      <c r="S564">
        <v>0.2</v>
      </c>
      <c r="T564">
        <f t="shared" si="105"/>
        <v>7.1721376022761834E-4</v>
      </c>
      <c r="U564">
        <f t="shared" si="102"/>
        <v>1.4344275204552367E-4</v>
      </c>
    </row>
    <row r="565" spans="1:21" ht="12.95" customHeight="1" x14ac:dyDescent="0.2">
      <c r="A565" s="108" t="s">
        <v>898</v>
      </c>
      <c r="B565" s="33"/>
      <c r="C565" s="34">
        <v>49446.54</v>
      </c>
      <c r="D565" s="34"/>
      <c r="E565">
        <f t="shared" si="97"/>
        <v>7073.0095598941252</v>
      </c>
      <c r="F565">
        <f t="shared" si="98"/>
        <v>7073</v>
      </c>
      <c r="G565">
        <f t="shared" si="103"/>
        <v>6.0094699947512709E-3</v>
      </c>
      <c r="I565">
        <f t="shared" si="104"/>
        <v>6.0094699947512709E-3</v>
      </c>
      <c r="P565" s="3">
        <f t="shared" si="99"/>
        <v>-2.0532540945930662E-2</v>
      </c>
      <c r="Q565" s="13">
        <f t="shared" si="100"/>
        <v>34428.04</v>
      </c>
      <c r="R565" s="13"/>
      <c r="S565">
        <v>0.1</v>
      </c>
      <c r="T565">
        <f t="shared" si="105"/>
        <v>7.0447834477527943E-4</v>
      </c>
      <c r="U565">
        <f t="shared" si="102"/>
        <v>7.0447834477527943E-5</v>
      </c>
    </row>
    <row r="566" spans="1:21" ht="12.95" customHeight="1" x14ac:dyDescent="0.2">
      <c r="A566" s="108" t="s">
        <v>933</v>
      </c>
      <c r="B566" s="33"/>
      <c r="C566" s="34">
        <v>49508.773000000001</v>
      </c>
      <c r="D566" s="34"/>
      <c r="E566">
        <f t="shared" si="97"/>
        <v>7172.0101192370248</v>
      </c>
      <c r="F566">
        <f t="shared" si="98"/>
        <v>7172</v>
      </c>
      <c r="G566">
        <f t="shared" si="103"/>
        <v>6.3610799988964573E-3</v>
      </c>
      <c r="I566">
        <f t="shared" si="104"/>
        <v>6.3610799988964573E-3</v>
      </c>
      <c r="P566" s="3">
        <f t="shared" si="99"/>
        <v>-2.0836457835526692E-2</v>
      </c>
      <c r="Q566" s="13">
        <f t="shared" si="100"/>
        <v>34490.273000000001</v>
      </c>
      <c r="R566" s="13"/>
      <c r="S566">
        <v>0.2</v>
      </c>
      <c r="T566">
        <f t="shared" si="105"/>
        <v>7.3970606425487868E-4</v>
      </c>
      <c r="U566">
        <f t="shared" si="102"/>
        <v>1.4794121285097574E-4</v>
      </c>
    </row>
    <row r="567" spans="1:21" ht="12.95" customHeight="1" x14ac:dyDescent="0.2">
      <c r="A567" s="108" t="s">
        <v>899</v>
      </c>
      <c r="B567" s="33"/>
      <c r="C567" s="34">
        <v>49536.43</v>
      </c>
      <c r="D567" s="34">
        <v>5.0000000000000001E-3</v>
      </c>
      <c r="E567">
        <f t="shared" si="97"/>
        <v>7216.0070094680359</v>
      </c>
      <c r="F567">
        <f t="shared" si="98"/>
        <v>7216</v>
      </c>
      <c r="G567">
        <f t="shared" si="103"/>
        <v>4.4062399974791333E-3</v>
      </c>
      <c r="I567">
        <f t="shared" si="104"/>
        <v>4.4062399974791333E-3</v>
      </c>
      <c r="P567" s="3">
        <f t="shared" si="99"/>
        <v>-2.0972207162074832E-2</v>
      </c>
      <c r="Q567" s="13">
        <f t="shared" si="100"/>
        <v>34517.93</v>
      </c>
      <c r="R567" s="13"/>
      <c r="S567">
        <v>0.1</v>
      </c>
      <c r="T567">
        <f t="shared" si="105"/>
        <v>6.4406558023027277E-4</v>
      </c>
      <c r="U567">
        <f t="shared" si="102"/>
        <v>6.4406558023027274E-5</v>
      </c>
    </row>
    <row r="568" spans="1:21" ht="12.95" customHeight="1" x14ac:dyDescent="0.2">
      <c r="A568" s="108" t="s">
        <v>899</v>
      </c>
      <c r="B568" s="33"/>
      <c r="C568" s="34">
        <v>49556.544000000002</v>
      </c>
      <c r="D568" s="34">
        <v>5.0000000000000001E-3</v>
      </c>
      <c r="E568">
        <f t="shared" si="97"/>
        <v>7248.0044585806163</v>
      </c>
      <c r="F568">
        <f t="shared" si="98"/>
        <v>7248</v>
      </c>
      <c r="G568">
        <f t="shared" si="103"/>
        <v>2.8027199950884096E-3</v>
      </c>
      <c r="I568">
        <f t="shared" si="104"/>
        <v>2.8027199950884096E-3</v>
      </c>
      <c r="P568" s="3">
        <f t="shared" si="99"/>
        <v>-2.1071194907042939E-2</v>
      </c>
      <c r="Q568" s="13">
        <f t="shared" si="100"/>
        <v>34538.044000000002</v>
      </c>
      <c r="R568" s="13"/>
      <c r="S568">
        <v>0.1</v>
      </c>
      <c r="T568">
        <f t="shared" si="105"/>
        <v>5.6996381275420925E-4</v>
      </c>
      <c r="U568">
        <f t="shared" si="102"/>
        <v>5.6996381275420925E-5</v>
      </c>
    </row>
    <row r="569" spans="1:21" ht="12.95" customHeight="1" x14ac:dyDescent="0.2">
      <c r="A569" s="108" t="s">
        <v>899</v>
      </c>
      <c r="B569" s="33"/>
      <c r="C569" s="34">
        <v>49558.434000000001</v>
      </c>
      <c r="D569" s="34">
        <v>4.0000000000000001E-3</v>
      </c>
      <c r="E569">
        <f t="shared" si="97"/>
        <v>7251.011079780912</v>
      </c>
      <c r="F569">
        <f t="shared" si="98"/>
        <v>7251</v>
      </c>
      <c r="G569">
        <f t="shared" si="103"/>
        <v>6.9648899952881038E-3</v>
      </c>
      <c r="I569">
        <f t="shared" si="104"/>
        <v>6.9648899952881038E-3</v>
      </c>
      <c r="P569" s="3">
        <f t="shared" si="99"/>
        <v>-2.1080486274997399E-2</v>
      </c>
      <c r="Q569" s="13">
        <f t="shared" si="100"/>
        <v>34539.934000000001</v>
      </c>
      <c r="R569" s="13"/>
      <c r="S569">
        <v>0.1</v>
      </c>
      <c r="T569">
        <f t="shared" si="105"/>
        <v>7.8654313014189315E-4</v>
      </c>
      <c r="U569">
        <f t="shared" si="102"/>
        <v>7.8654313014189326E-5</v>
      </c>
    </row>
    <row r="570" spans="1:21" ht="12.95" customHeight="1" x14ac:dyDescent="0.2">
      <c r="A570" s="108" t="s">
        <v>899</v>
      </c>
      <c r="B570" s="33"/>
      <c r="C570" s="34">
        <v>49580.444000000003</v>
      </c>
      <c r="D570" s="34">
        <v>4.0000000000000001E-3</v>
      </c>
      <c r="E570">
        <f t="shared" si="97"/>
        <v>7286.0246949229977</v>
      </c>
      <c r="F570">
        <f t="shared" si="98"/>
        <v>7286</v>
      </c>
      <c r="G570">
        <f t="shared" si="103"/>
        <v>1.5523540001595393E-2</v>
      </c>
      <c r="I570">
        <f t="shared" si="104"/>
        <v>1.5523540001595393E-2</v>
      </c>
      <c r="P570" s="3">
        <f t="shared" si="99"/>
        <v>-2.1189028281406327E-2</v>
      </c>
      <c r="Q570" s="13">
        <f t="shared" si="100"/>
        <v>34561.944000000003</v>
      </c>
      <c r="R570" s="13"/>
      <c r="S570">
        <v>0.1</v>
      </c>
      <c r="T570">
        <f t="shared" si="105"/>
        <v>1.3478126699340638E-3</v>
      </c>
      <c r="U570">
        <f t="shared" si="102"/>
        <v>1.3478126699340638E-4</v>
      </c>
    </row>
    <row r="571" spans="1:21" ht="12.95" customHeight="1" x14ac:dyDescent="0.2">
      <c r="A571" s="108" t="s">
        <v>899</v>
      </c>
      <c r="B571" s="33"/>
      <c r="C571" s="34">
        <v>49609.355000000003</v>
      </c>
      <c r="D571" s="34">
        <v>6.0000000000000001E-3</v>
      </c>
      <c r="E571">
        <f t="shared" si="97"/>
        <v>7332.016454458334</v>
      </c>
      <c r="F571">
        <f t="shared" si="98"/>
        <v>7332</v>
      </c>
      <c r="G571">
        <f t="shared" si="103"/>
        <v>1.0343479996663518E-2</v>
      </c>
      <c r="I571">
        <f t="shared" si="104"/>
        <v>1.0343479996663518E-2</v>
      </c>
      <c r="P571" s="3">
        <f t="shared" si="99"/>
        <v>-2.1332083302535668E-2</v>
      </c>
      <c r="Q571" s="13">
        <f t="shared" si="100"/>
        <v>34590.855000000003</v>
      </c>
      <c r="R571" s="13"/>
      <c r="S571">
        <v>0.1</v>
      </c>
      <c r="T571">
        <f t="shared" si="105"/>
        <v>1.0033413103215743E-3</v>
      </c>
      <c r="U571">
        <f t="shared" si="102"/>
        <v>1.0033413103215743E-4</v>
      </c>
    </row>
    <row r="572" spans="1:21" ht="12.95" customHeight="1" x14ac:dyDescent="0.2">
      <c r="A572" s="108" t="s">
        <v>933</v>
      </c>
      <c r="B572" s="33"/>
      <c r="C572" s="34">
        <v>49625.692000000003</v>
      </c>
      <c r="D572" s="34"/>
      <c r="E572">
        <f t="shared" si="97"/>
        <v>7358.0054335849209</v>
      </c>
      <c r="F572">
        <f t="shared" si="98"/>
        <v>7358</v>
      </c>
      <c r="G572">
        <f t="shared" si="103"/>
        <v>3.4156199981225654E-3</v>
      </c>
      <c r="I572">
        <f t="shared" si="104"/>
        <v>3.4156199981225654E-3</v>
      </c>
      <c r="P572" s="3">
        <f t="shared" si="99"/>
        <v>-2.1413141360475649E-2</v>
      </c>
      <c r="Q572" s="13">
        <f t="shared" si="100"/>
        <v>34607.192000000003</v>
      </c>
      <c r="R572" s="13"/>
      <c r="S572">
        <v>0.2</v>
      </c>
      <c r="T572">
        <f t="shared" si="105"/>
        <v>6.1646739060221983E-4</v>
      </c>
      <c r="U572">
        <f t="shared" si="102"/>
        <v>1.2329347812044397E-4</v>
      </c>
    </row>
    <row r="573" spans="1:21" ht="12.95" customHeight="1" x14ac:dyDescent="0.2">
      <c r="A573" s="108" t="s">
        <v>900</v>
      </c>
      <c r="B573" s="33"/>
      <c r="C573" s="34">
        <v>49631.349000000002</v>
      </c>
      <c r="D573" s="34">
        <v>5.0000000000000001E-3</v>
      </c>
      <c r="E573">
        <f t="shared" si="97"/>
        <v>7367.0046167225282</v>
      </c>
      <c r="F573">
        <f t="shared" si="98"/>
        <v>7367</v>
      </c>
      <c r="G573">
        <f t="shared" si="103"/>
        <v>2.9021299997111782E-3</v>
      </c>
      <c r="I573">
        <f t="shared" si="104"/>
        <v>2.9021299997111782E-3</v>
      </c>
      <c r="P573" s="3">
        <f t="shared" si="99"/>
        <v>-2.1441233719584441E-2</v>
      </c>
      <c r="Q573" s="13">
        <f t="shared" si="100"/>
        <v>34612.849000000002</v>
      </c>
      <c r="R573" s="13"/>
      <c r="S573">
        <v>0.1</v>
      </c>
      <c r="T573">
        <f t="shared" si="105"/>
        <v>5.9259935716991828E-4</v>
      </c>
      <c r="U573">
        <f t="shared" si="102"/>
        <v>5.9259935716991828E-5</v>
      </c>
    </row>
    <row r="574" spans="1:21" ht="12.95" customHeight="1" x14ac:dyDescent="0.2">
      <c r="A574" s="108" t="s">
        <v>900</v>
      </c>
      <c r="B574" s="33"/>
      <c r="C574" s="34">
        <v>49641.413</v>
      </c>
      <c r="D574" s="34">
        <v>3.0000000000000001E-3</v>
      </c>
      <c r="E574">
        <f t="shared" si="97"/>
        <v>7383.0144769128901</v>
      </c>
      <c r="F574">
        <f t="shared" si="98"/>
        <v>7383</v>
      </c>
      <c r="G574">
        <f t="shared" si="103"/>
        <v>9.1003699926659465E-3</v>
      </c>
      <c r="I574">
        <f t="shared" si="104"/>
        <v>9.1003699926659465E-3</v>
      </c>
      <c r="P574" s="3">
        <f t="shared" si="99"/>
        <v>-2.1491218612718927E-2</v>
      </c>
      <c r="Q574" s="13">
        <f t="shared" si="100"/>
        <v>34622.913</v>
      </c>
      <c r="R574" s="13"/>
      <c r="S574">
        <v>0.1</v>
      </c>
      <c r="T574">
        <f t="shared" si="105"/>
        <v>9.3584529340111366E-4</v>
      </c>
      <c r="U574">
        <f t="shared" si="102"/>
        <v>9.3584529340111366E-5</v>
      </c>
    </row>
    <row r="575" spans="1:21" ht="12.95" customHeight="1" x14ac:dyDescent="0.2">
      <c r="A575" s="108" t="s">
        <v>933</v>
      </c>
      <c r="B575" s="33"/>
      <c r="C575" s="34">
        <v>49688.555</v>
      </c>
      <c r="D575" s="34"/>
      <c r="E575">
        <f t="shared" si="97"/>
        <v>7458.0081999945824</v>
      </c>
      <c r="F575">
        <f t="shared" si="98"/>
        <v>7458</v>
      </c>
      <c r="G575">
        <f t="shared" si="103"/>
        <v>5.1546199974836782E-3</v>
      </c>
      <c r="I575">
        <f t="shared" si="104"/>
        <v>5.1546199974836782E-3</v>
      </c>
      <c r="P575" s="3">
        <f t="shared" si="99"/>
        <v>-2.1726255145427392E-2</v>
      </c>
      <c r="Q575" s="13">
        <f t="shared" si="100"/>
        <v>34670.055</v>
      </c>
      <c r="R575" s="13"/>
      <c r="S575">
        <v>0.2</v>
      </c>
      <c r="T575">
        <f t="shared" si="105"/>
        <v>7.2258144844877424E-4</v>
      </c>
      <c r="U575">
        <f t="shared" si="102"/>
        <v>1.4451628968975485E-4</v>
      </c>
    </row>
    <row r="576" spans="1:21" ht="12.95" customHeight="1" x14ac:dyDescent="0.2">
      <c r="A576" s="128" t="s">
        <v>91</v>
      </c>
      <c r="B576" s="68" t="s">
        <v>1007</v>
      </c>
      <c r="C576" s="128">
        <v>49855.135999999999</v>
      </c>
      <c r="D576" s="128" t="s">
        <v>1126</v>
      </c>
      <c r="E576">
        <f t="shared" si="97"/>
        <v>7723.0060656912292</v>
      </c>
      <c r="F576">
        <f t="shared" si="98"/>
        <v>7723</v>
      </c>
      <c r="G576">
        <f t="shared" si="103"/>
        <v>3.8129699969431385E-3</v>
      </c>
      <c r="I576">
        <f t="shared" si="104"/>
        <v>3.8129699969431385E-3</v>
      </c>
      <c r="P576" s="3">
        <f t="shared" si="99"/>
        <v>-2.2566385603087345E-2</v>
      </c>
      <c r="Q576" s="13">
        <f t="shared" si="100"/>
        <v>34836.635999999999</v>
      </c>
      <c r="R576" s="13"/>
    </row>
    <row r="577" spans="1:21" ht="12.95" customHeight="1" x14ac:dyDescent="0.2">
      <c r="A577" s="128" t="s">
        <v>96</v>
      </c>
      <c r="B577" s="68" t="s">
        <v>1007</v>
      </c>
      <c r="C577" s="128">
        <v>49866.451699999998</v>
      </c>
      <c r="D577" s="128" t="s">
        <v>1126</v>
      </c>
      <c r="E577">
        <f t="shared" si="97"/>
        <v>7741.0071363347197</v>
      </c>
      <c r="F577">
        <f t="shared" si="98"/>
        <v>7741</v>
      </c>
      <c r="G577">
        <f t="shared" si="103"/>
        <v>4.48598999355454E-3</v>
      </c>
      <c r="K577">
        <f>G577</f>
        <v>4.48598999355454E-3</v>
      </c>
      <c r="P577" s="3">
        <f t="shared" si="99"/>
        <v>-2.2623997671980638E-2</v>
      </c>
      <c r="Q577" s="13">
        <f t="shared" si="100"/>
        <v>34847.951699999998</v>
      </c>
      <c r="R577" s="13"/>
    </row>
    <row r="578" spans="1:21" ht="12.95" customHeight="1" x14ac:dyDescent="0.2">
      <c r="A578" s="108" t="s">
        <v>933</v>
      </c>
      <c r="B578" s="33"/>
      <c r="C578" s="34">
        <v>49867.705999999998</v>
      </c>
      <c r="D578" s="34"/>
      <c r="E578">
        <f t="shared" si="97"/>
        <v>7743.0024828805053</v>
      </c>
      <c r="F578">
        <f t="shared" si="98"/>
        <v>7743</v>
      </c>
      <c r="G578">
        <f t="shared" si="103"/>
        <v>1.5607699970132671E-3</v>
      </c>
      <c r="I578">
        <f t="shared" ref="I578:I586" si="106">G578</f>
        <v>1.5607699970132671E-3</v>
      </c>
      <c r="P578" s="3">
        <f t="shared" si="99"/>
        <v>-2.2630403305107336E-2</v>
      </c>
      <c r="Q578" s="13">
        <f t="shared" si="100"/>
        <v>34849.205999999998</v>
      </c>
      <c r="R578" s="13"/>
      <c r="S578">
        <v>0.2</v>
      </c>
      <c r="T578">
        <f t="shared" ref="T578:T592" si="107">+(P578-G578)^2</f>
        <v>5.852128657332326E-4</v>
      </c>
      <c r="U578">
        <f t="shared" ref="U578:U592" si="108">+S578*T578</f>
        <v>1.1704257314664653E-4</v>
      </c>
    </row>
    <row r="579" spans="1:21" ht="12.95" customHeight="1" x14ac:dyDescent="0.2">
      <c r="A579" s="108" t="s">
        <v>901</v>
      </c>
      <c r="B579" s="33"/>
      <c r="C579" s="34">
        <v>49878.394</v>
      </c>
      <c r="D579" s="34">
        <v>3.0000000000000001E-3</v>
      </c>
      <c r="E579">
        <f t="shared" si="97"/>
        <v>7760.0050053084306</v>
      </c>
      <c r="F579">
        <f t="shared" si="98"/>
        <v>7760</v>
      </c>
      <c r="G579">
        <f t="shared" si="103"/>
        <v>3.146399998513516E-3</v>
      </c>
      <c r="I579">
        <f t="shared" si="106"/>
        <v>3.146399998513516E-3</v>
      </c>
      <c r="P579" s="3">
        <f t="shared" si="99"/>
        <v>-2.2684885845703068E-2</v>
      </c>
      <c r="Q579" s="13">
        <f t="shared" si="100"/>
        <v>34859.894</v>
      </c>
      <c r="R579" s="13"/>
      <c r="S579">
        <v>0.1</v>
      </c>
      <c r="T579">
        <f t="shared" si="107"/>
        <v>6.6725532836562414E-4</v>
      </c>
      <c r="U579">
        <f t="shared" si="108"/>
        <v>6.6725532836562411E-5</v>
      </c>
    </row>
    <row r="580" spans="1:21" ht="12.95" customHeight="1" x14ac:dyDescent="0.2">
      <c r="A580" s="108" t="s">
        <v>901</v>
      </c>
      <c r="B580" s="33"/>
      <c r="C580" s="34">
        <v>49878.402000000002</v>
      </c>
      <c r="D580" s="34">
        <v>4.0000000000000001E-3</v>
      </c>
      <c r="E580">
        <f t="shared" si="97"/>
        <v>7760.0177317473763</v>
      </c>
      <c r="F580">
        <f t="shared" si="98"/>
        <v>7760</v>
      </c>
      <c r="G580">
        <f t="shared" si="103"/>
        <v>1.1146400000143331E-2</v>
      </c>
      <c r="I580">
        <f t="shared" si="106"/>
        <v>1.1146400000143331E-2</v>
      </c>
      <c r="P580" s="3">
        <f t="shared" si="99"/>
        <v>-2.2684885845703068E-2</v>
      </c>
      <c r="Q580" s="13">
        <f t="shared" si="100"/>
        <v>34859.902000000002</v>
      </c>
      <c r="R580" s="13"/>
      <c r="S580">
        <v>0.1</v>
      </c>
      <c r="T580">
        <f t="shared" si="107"/>
        <v>1.1445559019833667E-3</v>
      </c>
      <c r="U580">
        <f t="shared" si="108"/>
        <v>1.1445559019833667E-4</v>
      </c>
    </row>
    <row r="581" spans="1:21" ht="12.95" customHeight="1" x14ac:dyDescent="0.2">
      <c r="A581" s="108" t="s">
        <v>933</v>
      </c>
      <c r="B581" s="33"/>
      <c r="C581" s="34">
        <v>49899.775000000001</v>
      </c>
      <c r="D581" s="34"/>
      <c r="E581">
        <f t="shared" si="97"/>
        <v>7794.0180041886179</v>
      </c>
      <c r="F581">
        <f t="shared" si="98"/>
        <v>7794</v>
      </c>
      <c r="G581">
        <f t="shared" si="103"/>
        <v>1.1317659998894669E-2</v>
      </c>
      <c r="I581">
        <f t="shared" si="106"/>
        <v>1.1317659998894669E-2</v>
      </c>
      <c r="P581" s="3">
        <f t="shared" si="99"/>
        <v>-2.2794036991100795E-2</v>
      </c>
      <c r="Q581" s="13">
        <f t="shared" si="100"/>
        <v>34881.275000000001</v>
      </c>
      <c r="R581" s="13"/>
      <c r="S581">
        <v>0.2</v>
      </c>
      <c r="T581">
        <f t="shared" si="107"/>
        <v>1.1636078715372656E-3</v>
      </c>
      <c r="U581">
        <f t="shared" si="108"/>
        <v>2.3272157430745313E-4</v>
      </c>
    </row>
    <row r="582" spans="1:21" ht="12.95" customHeight="1" x14ac:dyDescent="0.2">
      <c r="A582" s="108" t="s">
        <v>933</v>
      </c>
      <c r="B582" s="33"/>
      <c r="C582" s="34">
        <v>49901.654999999999</v>
      </c>
      <c r="D582" s="34"/>
      <c r="E582">
        <f t="shared" si="97"/>
        <v>7797.0087173402317</v>
      </c>
      <c r="F582">
        <f t="shared" si="98"/>
        <v>7797</v>
      </c>
      <c r="G582">
        <f t="shared" si="103"/>
        <v>5.4798299970570952E-3</v>
      </c>
      <c r="I582">
        <f t="shared" si="106"/>
        <v>5.4798299970570952E-3</v>
      </c>
      <c r="P582" s="3">
        <f t="shared" si="99"/>
        <v>-2.2803679885202724E-2</v>
      </c>
      <c r="Q582" s="13">
        <f t="shared" si="100"/>
        <v>34883.154999999999</v>
      </c>
      <c r="R582" s="13"/>
      <c r="S582">
        <v>0.2</v>
      </c>
      <c r="T582">
        <f t="shared" si="107"/>
        <v>7.9995693125988886E-4</v>
      </c>
      <c r="U582">
        <f t="shared" si="108"/>
        <v>1.5999138625197778E-4</v>
      </c>
    </row>
    <row r="583" spans="1:21" ht="12.95" customHeight="1" x14ac:dyDescent="0.2">
      <c r="A583" s="108" t="s">
        <v>933</v>
      </c>
      <c r="B583" s="33"/>
      <c r="C583" s="34">
        <v>49906.682000000001</v>
      </c>
      <c r="D583" s="34"/>
      <c r="E583">
        <f t="shared" si="97"/>
        <v>7805.0056934110771</v>
      </c>
      <c r="F583">
        <f t="shared" si="98"/>
        <v>7805</v>
      </c>
      <c r="G583">
        <f t="shared" si="103"/>
        <v>3.578949996153824E-3</v>
      </c>
      <c r="I583">
        <f t="shared" si="106"/>
        <v>3.578949996153824E-3</v>
      </c>
      <c r="P583" s="3">
        <f t="shared" si="99"/>
        <v>-2.2829403712179348E-2</v>
      </c>
      <c r="Q583" s="13">
        <f t="shared" si="100"/>
        <v>34888.182000000001</v>
      </c>
      <c r="R583" s="13"/>
      <c r="S583">
        <v>0.2</v>
      </c>
      <c r="T583">
        <f t="shared" si="107"/>
        <v>6.9740114558443443E-4</v>
      </c>
      <c r="U583">
        <f t="shared" si="108"/>
        <v>1.3948022911688688E-4</v>
      </c>
    </row>
    <row r="584" spans="1:21" ht="12.95" customHeight="1" x14ac:dyDescent="0.2">
      <c r="A584" s="108" t="s">
        <v>933</v>
      </c>
      <c r="B584" s="33"/>
      <c r="C584" s="34">
        <v>49918.627999999997</v>
      </c>
      <c r="D584" s="34"/>
      <c r="E584">
        <f t="shared" si="97"/>
        <v>7824.009448362789</v>
      </c>
      <c r="F584">
        <f t="shared" si="98"/>
        <v>7824</v>
      </c>
      <c r="G584">
        <f t="shared" si="103"/>
        <v>5.9393599949544296E-3</v>
      </c>
      <c r="I584">
        <f t="shared" si="106"/>
        <v>5.9393599949544296E-3</v>
      </c>
      <c r="P584" s="3">
        <f t="shared" si="99"/>
        <v>-2.2890552847925787E-2</v>
      </c>
      <c r="Q584" s="13">
        <f t="shared" si="100"/>
        <v>34900.127999999997</v>
      </c>
      <c r="R584" s="13"/>
      <c r="S584">
        <v>0.2</v>
      </c>
      <c r="T584">
        <f t="shared" si="107"/>
        <v>8.3116387452806964E-4</v>
      </c>
      <c r="U584">
        <f t="shared" si="108"/>
        <v>1.6623277490561395E-4</v>
      </c>
    </row>
    <row r="585" spans="1:21" ht="12.95" customHeight="1" x14ac:dyDescent="0.2">
      <c r="A585" s="108" t="s">
        <v>933</v>
      </c>
      <c r="B585" s="33"/>
      <c r="C585" s="34">
        <v>49962.631000000001</v>
      </c>
      <c r="D585" s="34"/>
      <c r="E585">
        <f t="shared" si="97"/>
        <v>7894.0096349642072</v>
      </c>
      <c r="F585">
        <f t="shared" si="98"/>
        <v>7894</v>
      </c>
      <c r="G585">
        <f t="shared" si="103"/>
        <v>6.0566600004676729E-3</v>
      </c>
      <c r="I585">
        <f t="shared" si="106"/>
        <v>6.0566600004676729E-3</v>
      </c>
      <c r="P585" s="3">
        <f t="shared" si="99"/>
        <v>-2.3116507638097503E-2</v>
      </c>
      <c r="Q585" s="13">
        <f t="shared" si="100"/>
        <v>34944.131000000001</v>
      </c>
      <c r="R585" s="13"/>
      <c r="S585">
        <v>0.2</v>
      </c>
      <c r="T585">
        <f t="shared" si="107"/>
        <v>8.5107371006782641E-4</v>
      </c>
      <c r="U585">
        <f t="shared" si="108"/>
        <v>1.702147420135653E-4</v>
      </c>
    </row>
    <row r="586" spans="1:21" ht="12.95" customHeight="1" x14ac:dyDescent="0.2">
      <c r="A586" s="108" t="s">
        <v>933</v>
      </c>
      <c r="B586" s="33"/>
      <c r="C586" s="34">
        <v>49962.631999999998</v>
      </c>
      <c r="D586" s="34"/>
      <c r="E586">
        <f t="shared" si="97"/>
        <v>7894.0112257690698</v>
      </c>
      <c r="F586">
        <f t="shared" si="98"/>
        <v>7894</v>
      </c>
      <c r="G586">
        <f t="shared" si="103"/>
        <v>7.056659997033421E-3</v>
      </c>
      <c r="I586">
        <f t="shared" si="106"/>
        <v>7.056659997033421E-3</v>
      </c>
      <c r="P586" s="3">
        <f t="shared" si="99"/>
        <v>-2.3116507638097503E-2</v>
      </c>
      <c r="Q586" s="13">
        <f t="shared" si="100"/>
        <v>34944.131999999998</v>
      </c>
      <c r="R586" s="13"/>
      <c r="S586">
        <v>0.2</v>
      </c>
      <c r="T586">
        <f t="shared" si="107"/>
        <v>9.1042004513771225E-4</v>
      </c>
      <c r="U586">
        <f t="shared" si="108"/>
        <v>1.8208400902754247E-4</v>
      </c>
    </row>
    <row r="587" spans="1:21" ht="12.95" customHeight="1" x14ac:dyDescent="0.2">
      <c r="A587" s="108" t="s">
        <v>902</v>
      </c>
      <c r="B587" s="33"/>
      <c r="C587" s="34">
        <v>49978.343999999997</v>
      </c>
      <c r="D587" s="34"/>
      <c r="E587">
        <f t="shared" si="97"/>
        <v>7919.0059518532307</v>
      </c>
      <c r="F587">
        <f t="shared" si="98"/>
        <v>7919</v>
      </c>
      <c r="G587">
        <f t="shared" si="103"/>
        <v>3.7414099933812395E-3</v>
      </c>
      <c r="I587">
        <f t="shared" ref="I587:I592" si="109">G587</f>
        <v>3.7414099933812395E-3</v>
      </c>
      <c r="P587" s="3">
        <f t="shared" si="99"/>
        <v>-2.3197460623171112E-2</v>
      </c>
      <c r="Q587" s="13">
        <f t="shared" si="100"/>
        <v>34959.843999999997</v>
      </c>
      <c r="R587" s="13"/>
      <c r="S587">
        <v>0.1</v>
      </c>
      <c r="T587">
        <f t="shared" si="107"/>
        <v>7.2570275009534765E-4</v>
      </c>
      <c r="U587">
        <f t="shared" si="108"/>
        <v>7.2570275009534762E-5</v>
      </c>
    </row>
    <row r="588" spans="1:21" ht="12.95" customHeight="1" x14ac:dyDescent="0.2">
      <c r="A588" s="108" t="s">
        <v>903</v>
      </c>
      <c r="B588" s="33"/>
      <c r="C588" s="34">
        <v>49993.438000000002</v>
      </c>
      <c r="D588" s="34">
        <v>5.0000000000000001E-3</v>
      </c>
      <c r="E588">
        <f t="shared" si="97"/>
        <v>7943.0175605290488</v>
      </c>
      <c r="F588">
        <f t="shared" si="98"/>
        <v>7943</v>
      </c>
      <c r="G588">
        <f t="shared" si="103"/>
        <v>1.1038769996957853E-2</v>
      </c>
      <c r="I588">
        <f t="shared" si="109"/>
        <v>1.1038769996957853E-2</v>
      </c>
      <c r="P588" s="3">
        <f t="shared" si="99"/>
        <v>-2.3275301677715229E-2</v>
      </c>
      <c r="Q588" s="13">
        <f t="shared" si="100"/>
        <v>34974.938000000002</v>
      </c>
      <c r="R588" s="13"/>
      <c r="S588">
        <v>0.1</v>
      </c>
      <c r="T588">
        <f t="shared" si="107"/>
        <v>1.1774555148946016E-3</v>
      </c>
      <c r="U588">
        <f t="shared" si="108"/>
        <v>1.1774555148946016E-4</v>
      </c>
    </row>
    <row r="589" spans="1:21" ht="12.95" customHeight="1" x14ac:dyDescent="0.2">
      <c r="A589" s="108" t="s">
        <v>903</v>
      </c>
      <c r="B589" s="33"/>
      <c r="C589" s="34">
        <v>50017.324999999997</v>
      </c>
      <c r="D589" s="34">
        <v>6.0000000000000001E-3</v>
      </c>
      <c r="E589">
        <f t="shared" si="97"/>
        <v>7981.0171164081376</v>
      </c>
      <c r="F589">
        <f t="shared" si="98"/>
        <v>7981</v>
      </c>
      <c r="G589">
        <f t="shared" si="103"/>
        <v>1.0759589989902452E-2</v>
      </c>
      <c r="I589">
        <f t="shared" si="109"/>
        <v>1.0759589989902452E-2</v>
      </c>
      <c r="P589" s="3">
        <f t="shared" si="99"/>
        <v>-2.3398802821037498E-2</v>
      </c>
      <c r="Q589" s="13">
        <f t="shared" si="100"/>
        <v>34998.824999999997</v>
      </c>
      <c r="R589" s="13"/>
      <c r="S589">
        <v>0.1</v>
      </c>
      <c r="T589">
        <f t="shared" si="107"/>
        <v>1.166795799426474E-3</v>
      </c>
      <c r="U589">
        <f t="shared" si="108"/>
        <v>1.1667957994264741E-4</v>
      </c>
    </row>
    <row r="590" spans="1:21" ht="12.95" customHeight="1" x14ac:dyDescent="0.2">
      <c r="A590" s="108" t="s">
        <v>904</v>
      </c>
      <c r="B590" s="33"/>
      <c r="C590" s="34">
        <v>50027.374000000003</v>
      </c>
      <c r="D590" s="34">
        <v>6.0000000000000001E-3</v>
      </c>
      <c r="E590">
        <f t="shared" si="97"/>
        <v>7997.0031145254943</v>
      </c>
      <c r="F590">
        <f t="shared" si="98"/>
        <v>7997</v>
      </c>
      <c r="G590">
        <f t="shared" si="103"/>
        <v>1.9578299979912117E-3</v>
      </c>
      <c r="I590">
        <f t="shared" si="109"/>
        <v>1.9578299979912117E-3</v>
      </c>
      <c r="P590" s="3">
        <f t="shared" si="99"/>
        <v>-2.3450896012629091E-2</v>
      </c>
      <c r="Q590" s="13">
        <f t="shared" si="100"/>
        <v>35008.874000000003</v>
      </c>
      <c r="R590" s="13"/>
      <c r="S590">
        <v>0.1</v>
      </c>
      <c r="T590">
        <f t="shared" si="107"/>
        <v>6.4560335748277268E-4</v>
      </c>
      <c r="U590">
        <f t="shared" si="108"/>
        <v>6.4560335748277276E-5</v>
      </c>
    </row>
    <row r="591" spans="1:21" ht="12.95" customHeight="1" x14ac:dyDescent="0.2">
      <c r="A591" s="108" t="s">
        <v>904</v>
      </c>
      <c r="B591" s="33"/>
      <c r="C591" s="34">
        <v>50046.233</v>
      </c>
      <c r="D591" s="34">
        <v>5.0000000000000001E-3</v>
      </c>
      <c r="E591">
        <f t="shared" si="97"/>
        <v>8027.004103528875</v>
      </c>
      <c r="F591">
        <f t="shared" si="98"/>
        <v>8027</v>
      </c>
      <c r="G591">
        <f t="shared" si="103"/>
        <v>2.579529995273333E-3</v>
      </c>
      <c r="I591">
        <f t="shared" si="109"/>
        <v>2.579529995273333E-3</v>
      </c>
      <c r="P591" s="3">
        <f t="shared" si="99"/>
        <v>-2.354871882564339E-2</v>
      </c>
      <c r="Q591" s="13">
        <f t="shared" si="100"/>
        <v>35027.733</v>
      </c>
      <c r="R591" s="13"/>
      <c r="S591">
        <v>0.1</v>
      </c>
      <c r="T591">
        <f t="shared" si="107"/>
        <v>6.8268538644773616E-4</v>
      </c>
      <c r="U591">
        <f t="shared" si="108"/>
        <v>6.8268538644773618E-5</v>
      </c>
    </row>
    <row r="592" spans="1:21" ht="12.95" customHeight="1" x14ac:dyDescent="0.2">
      <c r="A592" s="108" t="s">
        <v>933</v>
      </c>
      <c r="B592" s="33"/>
      <c r="C592" s="34">
        <v>50226.648999999998</v>
      </c>
      <c r="D592" s="34"/>
      <c r="E592">
        <f t="shared" si="97"/>
        <v>8314.0107545726678</v>
      </c>
      <c r="F592">
        <f t="shared" si="98"/>
        <v>8314</v>
      </c>
      <c r="G592">
        <f t="shared" si="103"/>
        <v>6.7604599971673451E-3</v>
      </c>
      <c r="I592">
        <f t="shared" si="109"/>
        <v>6.7604599971673451E-3</v>
      </c>
      <c r="P592" s="3">
        <f t="shared" si="99"/>
        <v>-2.4494319431981621E-2</v>
      </c>
      <c r="Q592" s="13">
        <f t="shared" si="100"/>
        <v>35208.148999999998</v>
      </c>
      <c r="R592" s="13"/>
      <c r="S592">
        <v>0.2</v>
      </c>
      <c r="T592">
        <f t="shared" si="107"/>
        <v>9.7686123716475321E-4</v>
      </c>
      <c r="U592">
        <f t="shared" si="108"/>
        <v>1.9537224743295065E-4</v>
      </c>
    </row>
    <row r="593" spans="1:21" ht="12.95" customHeight="1" x14ac:dyDescent="0.2">
      <c r="A593" s="128" t="s">
        <v>96</v>
      </c>
      <c r="B593" s="68" t="s">
        <v>1007</v>
      </c>
      <c r="C593" s="128">
        <v>50235.450400000002</v>
      </c>
      <c r="D593" s="128" t="s">
        <v>1126</v>
      </c>
      <c r="E593">
        <f t="shared" si="97"/>
        <v>8328.0120645368497</v>
      </c>
      <c r="F593">
        <f t="shared" si="98"/>
        <v>8328</v>
      </c>
      <c r="G593">
        <f t="shared" si="103"/>
        <v>7.5839199998881668E-3</v>
      </c>
      <c r="K593">
        <f>G593</f>
        <v>7.5839199998881668E-3</v>
      </c>
      <c r="P593" s="3">
        <f t="shared" si="99"/>
        <v>-2.4540898467623917E-2</v>
      </c>
      <c r="Q593" s="13">
        <f t="shared" si="100"/>
        <v>35216.950400000002</v>
      </c>
      <c r="R593" s="13"/>
    </row>
    <row r="594" spans="1:21" ht="12.95" customHeight="1" x14ac:dyDescent="0.2">
      <c r="A594" s="128" t="s">
        <v>96</v>
      </c>
      <c r="B594" s="68" t="s">
        <v>1007</v>
      </c>
      <c r="C594" s="128">
        <v>50286.372000000003</v>
      </c>
      <c r="D594" s="128" t="s">
        <v>1126</v>
      </c>
      <c r="E594">
        <f t="shared" si="97"/>
        <v>8409.0183936971916</v>
      </c>
      <c r="F594">
        <f t="shared" si="98"/>
        <v>8409</v>
      </c>
      <c r="G594">
        <f t="shared" si="103"/>
        <v>1.1562510000658222E-2</v>
      </c>
      <c r="K594">
        <f>G594</f>
        <v>1.1562510000658222E-2</v>
      </c>
      <c r="P594" s="3">
        <f t="shared" si="99"/>
        <v>-2.4811217159708444E-2</v>
      </c>
      <c r="Q594" s="13">
        <f t="shared" si="100"/>
        <v>35267.872000000003</v>
      </c>
      <c r="R594" s="13"/>
    </row>
    <row r="595" spans="1:21" ht="12.95" customHeight="1" x14ac:dyDescent="0.2">
      <c r="A595" s="108" t="s">
        <v>905</v>
      </c>
      <c r="B595" s="33"/>
      <c r="C595" s="34">
        <v>50296.430999999997</v>
      </c>
      <c r="D595" s="34">
        <v>5.0000000000000001E-3</v>
      </c>
      <c r="E595">
        <f t="shared" si="97"/>
        <v>8425.0202998632067</v>
      </c>
      <c r="F595">
        <f t="shared" si="98"/>
        <v>8425</v>
      </c>
      <c r="G595">
        <f t="shared" si="103"/>
        <v>1.2760749996232335E-2</v>
      </c>
      <c r="I595">
        <f>G595</f>
        <v>1.2760749996232335E-2</v>
      </c>
      <c r="P595" s="3">
        <f t="shared" si="99"/>
        <v>-2.486477997954049E-2</v>
      </c>
      <c r="Q595" s="13">
        <f t="shared" si="100"/>
        <v>35277.930999999997</v>
      </c>
      <c r="R595" s="13"/>
      <c r="S595">
        <v>0.1</v>
      </c>
      <c r="T595">
        <f>+(P595-G595)^2</f>
        <v>1.4156805059577797E-3</v>
      </c>
      <c r="U595">
        <f>+S595*T595</f>
        <v>1.4156805059577798E-4</v>
      </c>
    </row>
    <row r="596" spans="1:21" ht="12.95" customHeight="1" x14ac:dyDescent="0.2">
      <c r="A596" s="108" t="s">
        <v>933</v>
      </c>
      <c r="B596" s="33"/>
      <c r="C596" s="34">
        <v>50309.625</v>
      </c>
      <c r="D596" s="34"/>
      <c r="E596">
        <f t="shared" si="97"/>
        <v>8446.0093792900461</v>
      </c>
      <c r="F596">
        <f t="shared" si="98"/>
        <v>8446</v>
      </c>
      <c r="G596">
        <f t="shared" si="103"/>
        <v>5.8959399975719862E-3</v>
      </c>
      <c r="I596">
        <f>G596</f>
        <v>5.8959399975719862E-3</v>
      </c>
      <c r="P596" s="3">
        <f t="shared" si="99"/>
        <v>-2.493516455536144E-2</v>
      </c>
      <c r="Q596" s="13">
        <f t="shared" si="100"/>
        <v>35291.125</v>
      </c>
      <c r="R596" s="13"/>
      <c r="S596">
        <v>0.2</v>
      </c>
      <c r="T596">
        <f>+(P596-G596)^2</f>
        <v>9.5055700795391225E-4</v>
      </c>
      <c r="U596">
        <f>+S596*T596</f>
        <v>1.9011140159078246E-4</v>
      </c>
    </row>
    <row r="597" spans="1:21" ht="12.95" customHeight="1" x14ac:dyDescent="0.2">
      <c r="A597" s="128" t="s">
        <v>2376</v>
      </c>
      <c r="B597" s="68" t="s">
        <v>1007</v>
      </c>
      <c r="C597" s="128">
        <v>50309.625999999997</v>
      </c>
      <c r="D597" s="128" t="s">
        <v>1126</v>
      </c>
      <c r="E597">
        <f t="shared" ref="E597:E660" si="110">(C597-C$7)/C$8</f>
        <v>8446.0109700949088</v>
      </c>
      <c r="F597">
        <f t="shared" ref="F597:F660" si="111">+ROUND(2*E597,0)/2</f>
        <v>8446</v>
      </c>
      <c r="G597">
        <f t="shared" si="103"/>
        <v>6.8959399941377342E-3</v>
      </c>
      <c r="I597">
        <f>G597</f>
        <v>6.8959399941377342E-3</v>
      </c>
      <c r="P597" s="3">
        <f t="shared" ref="P597:P660" si="112">+D$11+D$12*F597+D$13*F597^2</f>
        <v>-2.493516455536144E-2</v>
      </c>
      <c r="Q597" s="13">
        <f t="shared" ref="Q597:Q660" si="113">+C597-15018.5</f>
        <v>35291.125999999997</v>
      </c>
      <c r="R597" s="13"/>
    </row>
    <row r="598" spans="1:21" ht="12.95" customHeight="1" x14ac:dyDescent="0.2">
      <c r="A598" s="108" t="s">
        <v>906</v>
      </c>
      <c r="B598" s="33"/>
      <c r="C598" s="34">
        <v>50313.396999999997</v>
      </c>
      <c r="D598" s="34">
        <v>6.0000000000000001E-3</v>
      </c>
      <c r="E598">
        <f t="shared" si="110"/>
        <v>8452.0098952516928</v>
      </c>
      <c r="F598">
        <f t="shared" si="111"/>
        <v>8452</v>
      </c>
      <c r="G598">
        <f t="shared" si="103"/>
        <v>6.22027999634156E-3</v>
      </c>
      <c r="I598">
        <f>G598</f>
        <v>6.22027999634156E-3</v>
      </c>
      <c r="P598" s="3">
        <f t="shared" si="112"/>
        <v>-2.4955291817328563E-2</v>
      </c>
      <c r="Q598" s="13">
        <f t="shared" si="113"/>
        <v>35294.896999999997</v>
      </c>
      <c r="R598" s="13"/>
      <c r="S598">
        <v>0.1</v>
      </c>
      <c r="T598">
        <f>+(P598-G598)^2</f>
        <v>9.7191627790930307E-4</v>
      </c>
      <c r="U598">
        <f>+S598*T598</f>
        <v>9.719162779093031E-5</v>
      </c>
    </row>
    <row r="599" spans="1:21" ht="12.95" customHeight="1" x14ac:dyDescent="0.2">
      <c r="A599" s="128" t="s">
        <v>96</v>
      </c>
      <c r="B599" s="68" t="s">
        <v>1007</v>
      </c>
      <c r="C599" s="128">
        <v>50318.422100000003</v>
      </c>
      <c r="D599" s="128" t="s">
        <v>1126</v>
      </c>
      <c r="E599">
        <f t="shared" si="110"/>
        <v>8460.0038487932961</v>
      </c>
      <c r="F599">
        <f t="shared" si="111"/>
        <v>8460</v>
      </c>
      <c r="G599">
        <f t="shared" si="103"/>
        <v>2.4193999997805804E-3</v>
      </c>
      <c r="K599">
        <f>G599</f>
        <v>2.4193999997805804E-3</v>
      </c>
      <c r="P599" s="3">
        <f t="shared" si="112"/>
        <v>-2.4982140184606011E-2</v>
      </c>
      <c r="Q599" s="13">
        <f t="shared" si="113"/>
        <v>35299.922100000003</v>
      </c>
      <c r="R599" s="13"/>
    </row>
    <row r="600" spans="1:21" ht="12.95" customHeight="1" x14ac:dyDescent="0.2">
      <c r="A600" s="128" t="s">
        <v>96</v>
      </c>
      <c r="B600" s="68" t="s">
        <v>1007</v>
      </c>
      <c r="C600" s="128">
        <v>50318.431100000002</v>
      </c>
      <c r="D600" s="128" t="s">
        <v>1126</v>
      </c>
      <c r="E600">
        <f t="shared" si="110"/>
        <v>8460.0181660371054</v>
      </c>
      <c r="F600">
        <f t="shared" si="111"/>
        <v>8460</v>
      </c>
      <c r="G600">
        <f t="shared" si="103"/>
        <v>1.1419399997976143E-2</v>
      </c>
      <c r="K600">
        <f>G600</f>
        <v>1.1419399997976143E-2</v>
      </c>
      <c r="P600" s="3">
        <f t="shared" si="112"/>
        <v>-2.4982140184606011E-2</v>
      </c>
      <c r="Q600" s="13">
        <f t="shared" si="113"/>
        <v>35299.931100000002</v>
      </c>
      <c r="R600" s="13"/>
    </row>
    <row r="601" spans="1:21" ht="12.95" customHeight="1" x14ac:dyDescent="0.2">
      <c r="A601" s="108" t="s">
        <v>906</v>
      </c>
      <c r="B601" s="33"/>
      <c r="C601" s="34">
        <v>50357.406000000003</v>
      </c>
      <c r="D601" s="34">
        <v>5.0000000000000001E-3</v>
      </c>
      <c r="E601">
        <f t="shared" si="110"/>
        <v>8522.0196266823204</v>
      </c>
      <c r="F601">
        <f t="shared" si="111"/>
        <v>8522</v>
      </c>
      <c r="G601">
        <f t="shared" si="103"/>
        <v>1.2337579995801207E-2</v>
      </c>
      <c r="I601">
        <f t="shared" ref="I601:I611" si="114">G601</f>
        <v>1.2337579995801207E-2</v>
      </c>
      <c r="P601" s="3">
        <f t="shared" si="112"/>
        <v>-2.5190680728039195E-2</v>
      </c>
      <c r="Q601" s="13">
        <f t="shared" si="113"/>
        <v>35338.906000000003</v>
      </c>
      <c r="R601" s="13"/>
      <c r="S601">
        <v>0.1</v>
      </c>
      <c r="T601">
        <f t="shared" ref="T601:T613" si="115">+(P601-G601)^2</f>
        <v>1.4083703529565417E-3</v>
      </c>
      <c r="U601">
        <f t="shared" ref="U601:U613" si="116">+S601*T601</f>
        <v>1.4083703529565417E-4</v>
      </c>
    </row>
    <row r="602" spans="1:21" ht="12.95" customHeight="1" x14ac:dyDescent="0.2">
      <c r="A602" s="108" t="s">
        <v>933</v>
      </c>
      <c r="B602" s="33"/>
      <c r="C602" s="34">
        <v>50363.69</v>
      </c>
      <c r="D602" s="34"/>
      <c r="E602">
        <f t="shared" si="110"/>
        <v>8532.01624447209</v>
      </c>
      <c r="F602">
        <f t="shared" si="111"/>
        <v>8532</v>
      </c>
      <c r="G602">
        <f t="shared" si="103"/>
        <v>1.0211479995632544E-2</v>
      </c>
      <c r="I602">
        <f t="shared" si="114"/>
        <v>1.0211479995632544E-2</v>
      </c>
      <c r="P602" s="3">
        <f t="shared" si="112"/>
        <v>-2.5224393558054625E-2</v>
      </c>
      <c r="Q602" s="13">
        <f t="shared" si="113"/>
        <v>35345.19</v>
      </c>
      <c r="R602" s="13"/>
      <c r="S602">
        <v>0.2</v>
      </c>
      <c r="T602">
        <f t="shared" si="115"/>
        <v>1.2557011345129059E-3</v>
      </c>
      <c r="U602">
        <f t="shared" si="116"/>
        <v>2.5114022690258121E-4</v>
      </c>
    </row>
    <row r="603" spans="1:21" ht="12.95" customHeight="1" x14ac:dyDescent="0.2">
      <c r="A603" s="108" t="s">
        <v>933</v>
      </c>
      <c r="B603" s="33"/>
      <c r="C603" s="34">
        <v>50370.607000000004</v>
      </c>
      <c r="D603" s="34"/>
      <c r="E603">
        <f t="shared" si="110"/>
        <v>8543.0198417432312</v>
      </c>
      <c r="F603">
        <f t="shared" si="111"/>
        <v>8543</v>
      </c>
      <c r="G603">
        <f t="shared" si="103"/>
        <v>1.2472770002204925E-2</v>
      </c>
      <c r="I603">
        <f t="shared" si="114"/>
        <v>1.2472770002204925E-2</v>
      </c>
      <c r="P603" s="3">
        <f t="shared" si="112"/>
        <v>-2.5261502458171742E-2</v>
      </c>
      <c r="Q603" s="13">
        <f t="shared" si="113"/>
        <v>35352.107000000004</v>
      </c>
      <c r="R603" s="13"/>
      <c r="S603">
        <v>0.2</v>
      </c>
      <c r="T603">
        <f t="shared" si="115"/>
        <v>1.423875318113941E-3</v>
      </c>
      <c r="U603">
        <f t="shared" si="116"/>
        <v>2.8477506362278821E-4</v>
      </c>
    </row>
    <row r="604" spans="1:21" ht="12.95" customHeight="1" x14ac:dyDescent="0.2">
      <c r="A604" s="108" t="s">
        <v>906</v>
      </c>
      <c r="B604" s="33"/>
      <c r="C604" s="34">
        <v>50379.402999999998</v>
      </c>
      <c r="D604" s="34">
        <v>5.0000000000000001E-3</v>
      </c>
      <c r="E604">
        <f t="shared" si="110"/>
        <v>8557.0125613611126</v>
      </c>
      <c r="F604">
        <f t="shared" si="111"/>
        <v>8557</v>
      </c>
      <c r="G604">
        <f t="shared" si="103"/>
        <v>7.8962299958220683E-3</v>
      </c>
      <c r="I604">
        <f t="shared" si="114"/>
        <v>7.8962299958220683E-3</v>
      </c>
      <c r="P604" s="3">
        <f t="shared" si="112"/>
        <v>-2.5308769523624042E-2</v>
      </c>
      <c r="Q604" s="13">
        <f t="shared" si="113"/>
        <v>35360.902999999998</v>
      </c>
      <c r="R604" s="13"/>
      <c r="S604">
        <v>0.1</v>
      </c>
      <c r="T604">
        <f t="shared" si="115"/>
        <v>1.1025719930864164E-3</v>
      </c>
      <c r="U604">
        <f t="shared" si="116"/>
        <v>1.1025719930864164E-4</v>
      </c>
    </row>
    <row r="605" spans="1:21" ht="12.95" customHeight="1" x14ac:dyDescent="0.2">
      <c r="A605" s="108" t="s">
        <v>907</v>
      </c>
      <c r="B605" s="33"/>
      <c r="C605" s="34">
        <v>50396.381999999998</v>
      </c>
      <c r="D605" s="34">
        <v>6.0000000000000001E-3</v>
      </c>
      <c r="E605">
        <f t="shared" si="110"/>
        <v>8584.0228372128804</v>
      </c>
      <c r="F605">
        <f t="shared" si="111"/>
        <v>8584</v>
      </c>
      <c r="G605">
        <f t="shared" si="103"/>
        <v>1.4355759994941764E-2</v>
      </c>
      <c r="I605">
        <f t="shared" si="114"/>
        <v>1.4355759994941764E-2</v>
      </c>
      <c r="P605" s="3">
        <f t="shared" si="112"/>
        <v>-2.5400046220502216E-2</v>
      </c>
      <c r="Q605" s="13">
        <f t="shared" si="113"/>
        <v>35377.881999999998</v>
      </c>
      <c r="R605" s="13"/>
      <c r="S605">
        <v>0.1</v>
      </c>
      <c r="T605">
        <f t="shared" si="115"/>
        <v>1.5805241278399342E-3</v>
      </c>
      <c r="U605">
        <f t="shared" si="116"/>
        <v>1.5805241278399343E-4</v>
      </c>
    </row>
    <row r="606" spans="1:21" ht="12.95" customHeight="1" x14ac:dyDescent="0.2">
      <c r="A606" s="108" t="s">
        <v>907</v>
      </c>
      <c r="B606" s="33"/>
      <c r="C606" s="34">
        <v>50507.635999999999</v>
      </c>
      <c r="D606" s="34">
        <v>4.0000000000000001E-3</v>
      </c>
      <c r="E606">
        <f t="shared" si="110"/>
        <v>8761.0062419842252</v>
      </c>
      <c r="F606">
        <f t="shared" si="111"/>
        <v>8761</v>
      </c>
      <c r="G606">
        <f t="shared" si="103"/>
        <v>3.9237899909494445E-3</v>
      </c>
      <c r="I606">
        <f t="shared" si="114"/>
        <v>3.9237899909494445E-3</v>
      </c>
      <c r="P606" s="3">
        <f t="shared" si="112"/>
        <v>-2.6002290191286231E-2</v>
      </c>
      <c r="Q606" s="13">
        <f t="shared" si="113"/>
        <v>35489.135999999999</v>
      </c>
      <c r="R606" s="13"/>
      <c r="S606">
        <v>0.1</v>
      </c>
      <c r="T606">
        <f t="shared" si="115"/>
        <v>8.9557027507359882E-4</v>
      </c>
      <c r="U606">
        <f t="shared" si="116"/>
        <v>8.9557027507359885E-5</v>
      </c>
    </row>
    <row r="607" spans="1:21" ht="12.95" customHeight="1" x14ac:dyDescent="0.2">
      <c r="A607" s="108" t="s">
        <v>933</v>
      </c>
      <c r="B607" s="33"/>
      <c r="C607" s="34">
        <v>50542.84</v>
      </c>
      <c r="D607" s="34"/>
      <c r="E607">
        <f t="shared" si="110"/>
        <v>8817.0089365531385</v>
      </c>
      <c r="F607">
        <f t="shared" si="111"/>
        <v>8817</v>
      </c>
      <c r="G607">
        <f t="shared" si="103"/>
        <v>5.6176299913204275E-3</v>
      </c>
      <c r="I607">
        <f t="shared" si="114"/>
        <v>5.6176299913204275E-3</v>
      </c>
      <c r="P607" s="3">
        <f t="shared" si="112"/>
        <v>-2.6194230752214928E-2</v>
      </c>
      <c r="Q607" s="13">
        <f t="shared" si="113"/>
        <v>35524.339999999997</v>
      </c>
      <c r="R607" s="13"/>
      <c r="S607">
        <v>0.2</v>
      </c>
      <c r="T607">
        <f t="shared" si="115"/>
        <v>1.0119944839660857E-3</v>
      </c>
      <c r="U607">
        <f t="shared" si="116"/>
        <v>2.0239889679321717E-4</v>
      </c>
    </row>
    <row r="608" spans="1:21" ht="12.95" customHeight="1" x14ac:dyDescent="0.2">
      <c r="A608" s="108" t="s">
        <v>908</v>
      </c>
      <c r="B608" s="33"/>
      <c r="C608" s="34">
        <v>50570.491999999998</v>
      </c>
      <c r="D608" s="34">
        <v>4.0000000000000001E-3</v>
      </c>
      <c r="E608">
        <f t="shared" si="110"/>
        <v>8860.9978727598136</v>
      </c>
      <c r="F608">
        <f t="shared" si="111"/>
        <v>8861</v>
      </c>
      <c r="G608">
        <f t="shared" si="103"/>
        <v>-1.3372100074775517E-3</v>
      </c>
      <c r="I608">
        <f t="shared" si="114"/>
        <v>-1.3372100074775517E-3</v>
      </c>
      <c r="P608" s="3">
        <f t="shared" si="112"/>
        <v>-2.6345513328185424E-2</v>
      </c>
      <c r="Q608" s="13">
        <f t="shared" si="113"/>
        <v>35551.991999999998</v>
      </c>
      <c r="R608" s="13"/>
      <c r="S608">
        <v>0.1</v>
      </c>
      <c r="T608">
        <f t="shared" si="115"/>
        <v>6.2541523498052846E-4</v>
      </c>
      <c r="U608">
        <f t="shared" si="116"/>
        <v>6.2541523498052846E-5</v>
      </c>
    </row>
    <row r="609" spans="1:21" ht="12.95" customHeight="1" x14ac:dyDescent="0.2">
      <c r="A609" s="108" t="s">
        <v>908</v>
      </c>
      <c r="B609" s="33"/>
      <c r="C609" s="34">
        <v>50599.42</v>
      </c>
      <c r="D609" s="34">
        <v>4.0000000000000001E-3</v>
      </c>
      <c r="E609">
        <f t="shared" si="110"/>
        <v>8907.016675977904</v>
      </c>
      <c r="F609">
        <f t="shared" si="111"/>
        <v>8907</v>
      </c>
      <c r="G609">
        <f t="shared" si="103"/>
        <v>1.0482729994691908E-2</v>
      </c>
      <c r="I609">
        <f t="shared" si="114"/>
        <v>1.0482729994691908E-2</v>
      </c>
      <c r="P609" s="3">
        <f t="shared" si="112"/>
        <v>-2.6504116621222054E-2</v>
      </c>
      <c r="Q609" s="13">
        <f t="shared" si="113"/>
        <v>35580.92</v>
      </c>
      <c r="R609" s="13"/>
      <c r="S609">
        <v>0.1</v>
      </c>
      <c r="T609">
        <f t="shared" si="115"/>
        <v>1.3680268225891462E-3</v>
      </c>
      <c r="U609">
        <f t="shared" si="116"/>
        <v>1.3680268225891462E-4</v>
      </c>
    </row>
    <row r="610" spans="1:21" ht="12.95" customHeight="1" x14ac:dyDescent="0.2">
      <c r="A610" s="108" t="s">
        <v>933</v>
      </c>
      <c r="B610" s="33"/>
      <c r="C610" s="34">
        <v>50639.658000000003</v>
      </c>
      <c r="D610" s="34"/>
      <c r="E610">
        <f t="shared" si="110"/>
        <v>8971.0274822517476</v>
      </c>
      <c r="F610">
        <f t="shared" si="111"/>
        <v>8971</v>
      </c>
      <c r="G610">
        <f t="shared" si="103"/>
        <v>1.7275689999223687E-2</v>
      </c>
      <c r="I610">
        <f t="shared" si="114"/>
        <v>1.7275689999223687E-2</v>
      </c>
      <c r="P610" s="3">
        <f t="shared" si="112"/>
        <v>-2.6725537488788739E-2</v>
      </c>
      <c r="Q610" s="13">
        <f t="shared" si="113"/>
        <v>35621.158000000003</v>
      </c>
      <c r="R610" s="13"/>
      <c r="S610">
        <v>0.2</v>
      </c>
      <c r="T610">
        <f t="shared" si="115"/>
        <v>1.9361080204518203E-3</v>
      </c>
      <c r="U610">
        <f t="shared" si="116"/>
        <v>3.8722160409036409E-4</v>
      </c>
    </row>
    <row r="611" spans="1:21" ht="12.95" customHeight="1" x14ac:dyDescent="0.2">
      <c r="A611" s="108" t="s">
        <v>908</v>
      </c>
      <c r="B611" s="33"/>
      <c r="C611" s="34">
        <v>50660.396000000001</v>
      </c>
      <c r="D611" s="34">
        <v>4.0000000000000001E-3</v>
      </c>
      <c r="E611">
        <f t="shared" si="110"/>
        <v>9004.0175936018804</v>
      </c>
      <c r="F611">
        <f t="shared" si="111"/>
        <v>9004</v>
      </c>
      <c r="G611">
        <f t="shared" si="103"/>
        <v>1.1059559998102486E-2</v>
      </c>
      <c r="I611">
        <f t="shared" si="114"/>
        <v>1.1059559998102486E-2</v>
      </c>
      <c r="P611" s="3">
        <f t="shared" si="112"/>
        <v>-2.684005110201549E-2</v>
      </c>
      <c r="Q611" s="13">
        <f t="shared" si="113"/>
        <v>35641.896000000001</v>
      </c>
      <c r="R611" s="13"/>
      <c r="S611">
        <v>0.1</v>
      </c>
      <c r="T611">
        <f t="shared" si="115"/>
        <v>1.4363805215401857E-3</v>
      </c>
      <c r="U611">
        <f t="shared" si="116"/>
        <v>1.4363805215401857E-4</v>
      </c>
    </row>
    <row r="612" spans="1:21" ht="12.95" customHeight="1" x14ac:dyDescent="0.2">
      <c r="A612" s="108" t="s">
        <v>1004</v>
      </c>
      <c r="B612" s="33"/>
      <c r="C612" s="34">
        <v>50661.646000000001</v>
      </c>
      <c r="D612" s="34"/>
      <c r="E612">
        <f t="shared" si="110"/>
        <v>9006.0060996867323</v>
      </c>
      <c r="F612">
        <f t="shared" si="111"/>
        <v>9006</v>
      </c>
      <c r="G612">
        <f t="shared" si="103"/>
        <v>3.8343399937730283E-3</v>
      </c>
      <c r="I612">
        <f>+G612</f>
        <v>3.8343399937730283E-3</v>
      </c>
      <c r="P612" s="3">
        <f t="shared" si="112"/>
        <v>-2.6846998832241401E-2</v>
      </c>
      <c r="Q612" s="13">
        <f t="shared" si="113"/>
        <v>35643.146000000001</v>
      </c>
      <c r="R612" s="13"/>
      <c r="S612">
        <v>0.2</v>
      </c>
      <c r="T612">
        <f t="shared" si="115"/>
        <v>9.4134455215670045E-4</v>
      </c>
      <c r="U612">
        <f t="shared" si="116"/>
        <v>1.8826891043134011E-4</v>
      </c>
    </row>
    <row r="613" spans="1:21" ht="12.95" customHeight="1" x14ac:dyDescent="0.2">
      <c r="A613" s="108" t="s">
        <v>908</v>
      </c>
      <c r="B613" s="33"/>
      <c r="C613" s="34">
        <v>50665.427000000003</v>
      </c>
      <c r="D613" s="34">
        <v>5.0000000000000001E-3</v>
      </c>
      <c r="E613">
        <f t="shared" si="110"/>
        <v>9012.0209328921974</v>
      </c>
      <c r="F613">
        <f t="shared" si="111"/>
        <v>9012</v>
      </c>
      <c r="G613">
        <f t="shared" ref="G613:G676" si="117">C613-(C$7+F613*C$8)</f>
        <v>1.3158679998014122E-2</v>
      </c>
      <c r="I613">
        <f>G613</f>
        <v>1.3158679998014122E-2</v>
      </c>
      <c r="P613" s="3">
        <f t="shared" si="112"/>
        <v>-2.6867847173485386E-2</v>
      </c>
      <c r="Q613" s="13">
        <f t="shared" si="113"/>
        <v>35646.927000000003</v>
      </c>
      <c r="R613" s="13"/>
      <c r="S613">
        <v>0.1</v>
      </c>
      <c r="T613">
        <f t="shared" si="115"/>
        <v>1.6021228774107884E-3</v>
      </c>
      <c r="U613">
        <f t="shared" si="116"/>
        <v>1.6021228774107887E-4</v>
      </c>
    </row>
    <row r="614" spans="1:21" ht="12.95" customHeight="1" x14ac:dyDescent="0.2">
      <c r="A614" s="128" t="s">
        <v>96</v>
      </c>
      <c r="B614" s="68" t="s">
        <v>1007</v>
      </c>
      <c r="C614" s="128">
        <v>50665.427499999998</v>
      </c>
      <c r="D614" s="128" t="s">
        <v>1126</v>
      </c>
      <c r="E614">
        <f t="shared" si="110"/>
        <v>9012.0217282946232</v>
      </c>
      <c r="F614">
        <f t="shared" si="111"/>
        <v>9012</v>
      </c>
      <c r="G614">
        <f t="shared" si="117"/>
        <v>1.3658679992659017E-2</v>
      </c>
      <c r="K614">
        <f>G614</f>
        <v>1.3658679992659017E-2</v>
      </c>
      <c r="P614" s="3">
        <f t="shared" si="112"/>
        <v>-2.6867847173485386E-2</v>
      </c>
      <c r="Q614" s="13">
        <f t="shared" si="113"/>
        <v>35646.927499999998</v>
      </c>
      <c r="R614" s="13"/>
    </row>
    <row r="615" spans="1:21" ht="12.95" customHeight="1" x14ac:dyDescent="0.2">
      <c r="A615" s="128" t="s">
        <v>96</v>
      </c>
      <c r="B615" s="68" t="s">
        <v>1007</v>
      </c>
      <c r="C615" s="128">
        <v>50665.428200000002</v>
      </c>
      <c r="D615" s="128" t="s">
        <v>1126</v>
      </c>
      <c r="E615">
        <f t="shared" si="110"/>
        <v>9012.0228418580373</v>
      </c>
      <c r="F615">
        <f t="shared" si="111"/>
        <v>9012</v>
      </c>
      <c r="G615">
        <f t="shared" si="117"/>
        <v>1.4358679996803403E-2</v>
      </c>
      <c r="K615">
        <f>G615</f>
        <v>1.4358679996803403E-2</v>
      </c>
      <c r="P615" s="3">
        <f t="shared" si="112"/>
        <v>-2.6867847173485386E-2</v>
      </c>
      <c r="Q615" s="13">
        <f t="shared" si="113"/>
        <v>35646.928200000002</v>
      </c>
      <c r="R615" s="13"/>
    </row>
    <row r="616" spans="1:21" ht="12.95" customHeight="1" x14ac:dyDescent="0.2">
      <c r="A616" s="128" t="s">
        <v>96</v>
      </c>
      <c r="B616" s="68" t="s">
        <v>1007</v>
      </c>
      <c r="C616" s="128">
        <v>50665.430899999999</v>
      </c>
      <c r="D616" s="128" t="s">
        <v>1126</v>
      </c>
      <c r="E616">
        <f t="shared" si="110"/>
        <v>9012.0271370311766</v>
      </c>
      <c r="F616">
        <f t="shared" si="111"/>
        <v>9012</v>
      </c>
      <c r="G616">
        <f t="shared" si="117"/>
        <v>1.7058679994079284E-2</v>
      </c>
      <c r="K616">
        <f>G616</f>
        <v>1.7058679994079284E-2</v>
      </c>
      <c r="P616" s="3">
        <f t="shared" si="112"/>
        <v>-2.6867847173485386E-2</v>
      </c>
      <c r="Q616" s="13">
        <f t="shared" si="113"/>
        <v>35646.930899999999</v>
      </c>
      <c r="R616" s="13"/>
    </row>
    <row r="617" spans="1:21" ht="12.95" customHeight="1" x14ac:dyDescent="0.2">
      <c r="A617" s="128" t="s">
        <v>96</v>
      </c>
      <c r="B617" s="68" t="s">
        <v>1007</v>
      </c>
      <c r="C617" s="128">
        <v>50670.448400000001</v>
      </c>
      <c r="D617" s="128" t="s">
        <v>1126</v>
      </c>
      <c r="E617">
        <f t="shared" si="110"/>
        <v>9020.0090004557769</v>
      </c>
      <c r="F617">
        <f t="shared" si="111"/>
        <v>9020</v>
      </c>
      <c r="G617">
        <f t="shared" si="117"/>
        <v>5.6578000003355555E-3</v>
      </c>
      <c r="K617">
        <f>G617</f>
        <v>5.6578000003355555E-3</v>
      </c>
      <c r="P617" s="3">
        <f t="shared" si="112"/>
        <v>-2.6895656979798645E-2</v>
      </c>
      <c r="Q617" s="13">
        <f t="shared" si="113"/>
        <v>35651.948400000001</v>
      </c>
      <c r="R617" s="13"/>
    </row>
    <row r="618" spans="1:21" ht="12.95" customHeight="1" x14ac:dyDescent="0.2">
      <c r="A618" s="128" t="s">
        <v>96</v>
      </c>
      <c r="B618" s="68" t="s">
        <v>1007</v>
      </c>
      <c r="C618" s="128">
        <v>50670.455999999998</v>
      </c>
      <c r="D618" s="128" t="s">
        <v>1126</v>
      </c>
      <c r="E618">
        <f t="shared" si="110"/>
        <v>9020.021090572769</v>
      </c>
      <c r="F618">
        <f t="shared" si="111"/>
        <v>9020</v>
      </c>
      <c r="G618">
        <f t="shared" si="117"/>
        <v>1.3257799997518305E-2</v>
      </c>
      <c r="K618">
        <f>G618</f>
        <v>1.3257799997518305E-2</v>
      </c>
      <c r="P618" s="3">
        <f t="shared" si="112"/>
        <v>-2.6895656979798645E-2</v>
      </c>
      <c r="Q618" s="13">
        <f t="shared" si="113"/>
        <v>35651.955999999998</v>
      </c>
      <c r="R618" s="13"/>
    </row>
    <row r="619" spans="1:21" ht="12.95" customHeight="1" x14ac:dyDescent="0.2">
      <c r="A619" s="108" t="s">
        <v>1004</v>
      </c>
      <c r="B619" s="33"/>
      <c r="C619" s="34">
        <v>50683.65</v>
      </c>
      <c r="D619" s="34"/>
      <c r="E619">
        <f t="shared" si="110"/>
        <v>9041.0101699996085</v>
      </c>
      <c r="F619">
        <f t="shared" si="111"/>
        <v>9041</v>
      </c>
      <c r="G619">
        <f t="shared" si="117"/>
        <v>6.3929899988579564E-3</v>
      </c>
      <c r="I619">
        <f>+G619</f>
        <v>6.3929899988579564E-3</v>
      </c>
      <c r="P619" s="3">
        <f t="shared" si="112"/>
        <v>-2.6968723069180418E-2</v>
      </c>
      <c r="Q619" s="13">
        <f t="shared" si="113"/>
        <v>35665.15</v>
      </c>
      <c r="R619" s="13"/>
      <c r="S619">
        <v>0.2</v>
      </c>
      <c r="T619">
        <f>+(P619-G619)^2</f>
        <v>1.1130038988341224E-3</v>
      </c>
      <c r="U619">
        <f>+S619*T619</f>
        <v>2.2260077976682448E-4</v>
      </c>
    </row>
    <row r="620" spans="1:21" ht="12.95" customHeight="1" x14ac:dyDescent="0.2">
      <c r="A620" s="108" t="s">
        <v>1004</v>
      </c>
      <c r="B620" s="33"/>
      <c r="C620" s="34">
        <v>50683.654999999999</v>
      </c>
      <c r="D620" s="34"/>
      <c r="E620">
        <f t="shared" si="110"/>
        <v>9041.0181240239435</v>
      </c>
      <c r="F620">
        <f t="shared" si="111"/>
        <v>9041</v>
      </c>
      <c r="G620">
        <f t="shared" si="117"/>
        <v>1.1392989996238612E-2</v>
      </c>
      <c r="I620">
        <f>+G620</f>
        <v>1.1392989996238612E-2</v>
      </c>
      <c r="P620" s="3">
        <f t="shared" si="112"/>
        <v>-2.6968723069180418E-2</v>
      </c>
      <c r="Q620" s="13">
        <f t="shared" si="113"/>
        <v>35665.154999999999</v>
      </c>
      <c r="R620" s="13"/>
      <c r="S620">
        <v>0.2</v>
      </c>
      <c r="T620">
        <f>+(P620-G620)^2</f>
        <v>1.4716210293135412E-3</v>
      </c>
      <c r="U620">
        <f>+S620*T620</f>
        <v>2.9432420586270828E-4</v>
      </c>
    </row>
    <row r="621" spans="1:21" ht="12.95" customHeight="1" x14ac:dyDescent="0.2">
      <c r="A621" s="128" t="s">
        <v>96</v>
      </c>
      <c r="B621" s="68" t="s">
        <v>1007</v>
      </c>
      <c r="C621" s="128">
        <v>50687.417200000004</v>
      </c>
      <c r="D621" s="128" t="s">
        <v>1126</v>
      </c>
      <c r="E621">
        <f t="shared" si="110"/>
        <v>9047.0030500978974</v>
      </c>
      <c r="F621">
        <f t="shared" si="111"/>
        <v>9047</v>
      </c>
      <c r="G621">
        <f t="shared" si="117"/>
        <v>1.9173300024704076E-3</v>
      </c>
      <c r="K621">
        <f>G621</f>
        <v>1.9173300024704076E-3</v>
      </c>
      <c r="P621" s="3">
        <f t="shared" si="112"/>
        <v>-2.6989616477879202E-2</v>
      </c>
      <c r="Q621" s="13">
        <f t="shared" si="113"/>
        <v>35668.917200000004</v>
      </c>
      <c r="R621" s="13"/>
    </row>
    <row r="622" spans="1:21" ht="12.95" customHeight="1" x14ac:dyDescent="0.2">
      <c r="A622" s="128" t="s">
        <v>96</v>
      </c>
      <c r="B622" s="68" t="s">
        <v>1007</v>
      </c>
      <c r="C622" s="128">
        <v>50687.420700000002</v>
      </c>
      <c r="D622" s="128" t="s">
        <v>1126</v>
      </c>
      <c r="E622">
        <f t="shared" si="110"/>
        <v>9047.008617914933</v>
      </c>
      <c r="F622">
        <f t="shared" si="111"/>
        <v>9047</v>
      </c>
      <c r="G622">
        <f t="shared" si="117"/>
        <v>5.4173300013644621E-3</v>
      </c>
      <c r="K622">
        <f>G622</f>
        <v>5.4173300013644621E-3</v>
      </c>
      <c r="P622" s="3">
        <f t="shared" si="112"/>
        <v>-2.6989616477879202E-2</v>
      </c>
      <c r="Q622" s="13">
        <f t="shared" si="113"/>
        <v>35668.920700000002</v>
      </c>
      <c r="R622" s="13"/>
    </row>
    <row r="623" spans="1:21" ht="12.95" customHeight="1" x14ac:dyDescent="0.2">
      <c r="A623" s="128" t="s">
        <v>96</v>
      </c>
      <c r="B623" s="68" t="s">
        <v>1007</v>
      </c>
      <c r="C623" s="128">
        <v>50687.433199999999</v>
      </c>
      <c r="D623" s="128" t="s">
        <v>1126</v>
      </c>
      <c r="E623">
        <f t="shared" si="110"/>
        <v>9047.0285029757761</v>
      </c>
      <c r="F623">
        <f t="shared" si="111"/>
        <v>9047</v>
      </c>
      <c r="G623">
        <f t="shared" si="117"/>
        <v>1.7917329998454079E-2</v>
      </c>
      <c r="K623">
        <f>G623</f>
        <v>1.7917329998454079E-2</v>
      </c>
      <c r="P623" s="3">
        <f t="shared" si="112"/>
        <v>-2.6989616477879202E-2</v>
      </c>
      <c r="Q623" s="13">
        <f t="shared" si="113"/>
        <v>35668.933199999999</v>
      </c>
      <c r="R623" s="13"/>
    </row>
    <row r="624" spans="1:21" ht="12.95" customHeight="1" x14ac:dyDescent="0.2">
      <c r="A624" s="108" t="s">
        <v>909</v>
      </c>
      <c r="B624" s="33"/>
      <c r="C624" s="34">
        <v>50699.375999999997</v>
      </c>
      <c r="D624" s="34">
        <v>4.0000000000000001E-3</v>
      </c>
      <c r="E624">
        <f t="shared" si="110"/>
        <v>9066.0271673519128</v>
      </c>
      <c r="F624">
        <f t="shared" si="111"/>
        <v>9066</v>
      </c>
      <c r="G624">
        <f t="shared" si="117"/>
        <v>1.7077739990781993E-2</v>
      </c>
      <c r="I624">
        <f>G624</f>
        <v>1.7077739990781993E-2</v>
      </c>
      <c r="P624" s="3">
        <f t="shared" si="112"/>
        <v>-2.7055829907904012E-2</v>
      </c>
      <c r="Q624" s="13">
        <f t="shared" si="113"/>
        <v>35680.875999999997</v>
      </c>
      <c r="R624" s="13"/>
      <c r="S624">
        <v>0.1</v>
      </c>
      <c r="T624">
        <f t="shared" ref="T624:T633" si="118">+(P624-G624)^2</f>
        <v>1.9477719920022035E-3</v>
      </c>
      <c r="U624">
        <f t="shared" ref="U624:U633" si="119">+S624*T624</f>
        <v>1.9477719920022037E-4</v>
      </c>
    </row>
    <row r="625" spans="1:21" ht="12.95" customHeight="1" x14ac:dyDescent="0.2">
      <c r="A625" s="108" t="s">
        <v>1004</v>
      </c>
      <c r="B625" s="33"/>
      <c r="C625" s="34">
        <v>50717.599999999999</v>
      </c>
      <c r="D625" s="34"/>
      <c r="E625">
        <f t="shared" si="110"/>
        <v>9095.0179952641975</v>
      </c>
      <c r="F625">
        <f t="shared" si="111"/>
        <v>9095</v>
      </c>
      <c r="G625">
        <f t="shared" si="117"/>
        <v>1.1312049995467532E-2</v>
      </c>
      <c r="I625">
        <f>+G625</f>
        <v>1.1312049995467532E-2</v>
      </c>
      <c r="P625" s="3">
        <f t="shared" si="112"/>
        <v>-2.7157041878047725E-2</v>
      </c>
      <c r="Q625" s="13">
        <f t="shared" si="113"/>
        <v>35699.1</v>
      </c>
      <c r="R625" s="13"/>
      <c r="S625">
        <v>0.2</v>
      </c>
      <c r="T625">
        <f t="shared" si="118"/>
        <v>1.4798710295729576E-3</v>
      </c>
      <c r="U625">
        <f t="shared" si="119"/>
        <v>2.9597420591459154E-4</v>
      </c>
    </row>
    <row r="626" spans="1:21" ht="12.95" customHeight="1" x14ac:dyDescent="0.2">
      <c r="A626" s="108" t="s">
        <v>909</v>
      </c>
      <c r="B626" s="33"/>
      <c r="C626" s="34">
        <v>50750.286999999997</v>
      </c>
      <c r="D626" s="34">
        <v>6.0000000000000001E-3</v>
      </c>
      <c r="E626">
        <f t="shared" si="110"/>
        <v>9147.0166339806528</v>
      </c>
      <c r="F626">
        <f t="shared" si="111"/>
        <v>9147</v>
      </c>
      <c r="G626">
        <f t="shared" si="117"/>
        <v>1.0456329990120139E-2</v>
      </c>
      <c r="I626">
        <f>G626</f>
        <v>1.0456329990120139E-2</v>
      </c>
      <c r="P626" s="3">
        <f t="shared" si="112"/>
        <v>-2.7338977372908808E-2</v>
      </c>
      <c r="Q626" s="13">
        <f t="shared" si="113"/>
        <v>35731.786999999997</v>
      </c>
      <c r="R626" s="13"/>
      <c r="S626">
        <v>0.1</v>
      </c>
      <c r="T626">
        <f t="shared" si="118"/>
        <v>1.4284852586658302E-3</v>
      </c>
      <c r="U626">
        <f t="shared" si="119"/>
        <v>1.4284852586658302E-4</v>
      </c>
    </row>
    <row r="627" spans="1:21" ht="12.95" customHeight="1" x14ac:dyDescent="0.2">
      <c r="A627" s="108" t="s">
        <v>909</v>
      </c>
      <c r="B627" s="33"/>
      <c r="C627" s="34">
        <v>50755.313000000002</v>
      </c>
      <c r="D627" s="34">
        <v>6.0000000000000001E-3</v>
      </c>
      <c r="E627">
        <f t="shared" si="110"/>
        <v>9155.0120192466366</v>
      </c>
      <c r="F627">
        <f t="shared" si="111"/>
        <v>9155</v>
      </c>
      <c r="G627">
        <f t="shared" si="117"/>
        <v>7.5554499999270774E-3</v>
      </c>
      <c r="I627">
        <f>G627</f>
        <v>7.5554499999270774E-3</v>
      </c>
      <c r="P627" s="3">
        <f t="shared" si="112"/>
        <v>-2.7367018954703917E-2</v>
      </c>
      <c r="Q627" s="13">
        <f t="shared" si="113"/>
        <v>35736.813000000002</v>
      </c>
      <c r="R627" s="13"/>
      <c r="S627">
        <v>0.1</v>
      </c>
      <c r="T627">
        <f t="shared" si="118"/>
        <v>1.2195788378871659E-3</v>
      </c>
      <c r="U627">
        <f t="shared" si="119"/>
        <v>1.2195788378871659E-4</v>
      </c>
    </row>
    <row r="628" spans="1:21" ht="12.95" customHeight="1" x14ac:dyDescent="0.2">
      <c r="A628" s="108" t="s">
        <v>909</v>
      </c>
      <c r="B628" s="33"/>
      <c r="C628" s="34">
        <v>50767.256999999998</v>
      </c>
      <c r="D628" s="34">
        <v>6.0000000000000001E-3</v>
      </c>
      <c r="E628">
        <f t="shared" si="110"/>
        <v>9174.0125925886114</v>
      </c>
      <c r="F628">
        <f t="shared" si="111"/>
        <v>9174</v>
      </c>
      <c r="G628">
        <f t="shared" si="117"/>
        <v>7.9158599910442717E-3</v>
      </c>
      <c r="I628">
        <f>G628</f>
        <v>7.9158599910442717E-3</v>
      </c>
      <c r="P628" s="3">
        <f t="shared" si="112"/>
        <v>-2.7433672758144238E-2</v>
      </c>
      <c r="Q628" s="13">
        <f t="shared" si="113"/>
        <v>35748.756999999998</v>
      </c>
      <c r="R628" s="13"/>
      <c r="S628">
        <v>0.1</v>
      </c>
      <c r="T628">
        <f t="shared" si="118"/>
        <v>1.2495894655859506E-3</v>
      </c>
      <c r="U628">
        <f t="shared" si="119"/>
        <v>1.2495894655859506E-4</v>
      </c>
    </row>
    <row r="629" spans="1:21" ht="12.95" customHeight="1" x14ac:dyDescent="0.2">
      <c r="A629" s="108" t="s">
        <v>909</v>
      </c>
      <c r="B629" s="33"/>
      <c r="C629" s="34">
        <v>50782.347999999998</v>
      </c>
      <c r="D629" s="34">
        <v>8.0000000000000002E-3</v>
      </c>
      <c r="E629">
        <f t="shared" si="110"/>
        <v>9198.0194288498187</v>
      </c>
      <c r="F629">
        <f t="shared" si="111"/>
        <v>9198</v>
      </c>
      <c r="G629">
        <f t="shared" si="117"/>
        <v>1.2213219990371726E-2</v>
      </c>
      <c r="I629">
        <f>G629</f>
        <v>1.2213219990371726E-2</v>
      </c>
      <c r="P629" s="3">
        <f t="shared" si="112"/>
        <v>-2.7517977773348773E-2</v>
      </c>
      <c r="Q629" s="13">
        <f t="shared" si="113"/>
        <v>35763.847999999998</v>
      </c>
      <c r="R629" s="13"/>
      <c r="S629">
        <v>0.1</v>
      </c>
      <c r="T629">
        <f t="shared" si="118"/>
        <v>1.5785680757398688E-3</v>
      </c>
      <c r="U629">
        <f t="shared" si="119"/>
        <v>1.578568075739869E-4</v>
      </c>
    </row>
    <row r="630" spans="1:21" ht="12.95" customHeight="1" x14ac:dyDescent="0.2">
      <c r="A630" s="108" t="s">
        <v>1004</v>
      </c>
      <c r="B630" s="33"/>
      <c r="C630" s="34">
        <v>50952.696000000004</v>
      </c>
      <c r="D630" s="34"/>
      <c r="E630">
        <f t="shared" si="110"/>
        <v>9469.0098564837881</v>
      </c>
      <c r="F630">
        <f t="shared" si="111"/>
        <v>9469</v>
      </c>
      <c r="G630">
        <f t="shared" si="117"/>
        <v>6.1959099984960631E-3</v>
      </c>
      <c r="I630">
        <f>+G630</f>
        <v>6.1959099984960631E-3</v>
      </c>
      <c r="P630" s="3">
        <f t="shared" si="112"/>
        <v>-2.847850027878164E-2</v>
      </c>
      <c r="Q630" s="13">
        <f t="shared" si="113"/>
        <v>35934.196000000004</v>
      </c>
      <c r="R630" s="13"/>
      <c r="S630">
        <v>0.2</v>
      </c>
      <c r="T630">
        <f t="shared" si="118"/>
        <v>1.2023147280769816E-3</v>
      </c>
      <c r="U630">
        <f t="shared" si="119"/>
        <v>2.4046294561539633E-4</v>
      </c>
    </row>
    <row r="631" spans="1:21" ht="12.95" customHeight="1" x14ac:dyDescent="0.2">
      <c r="A631" s="108" t="s">
        <v>1004</v>
      </c>
      <c r="B631" s="33"/>
      <c r="C631" s="34">
        <v>50991.671999999999</v>
      </c>
      <c r="D631" s="34"/>
      <c r="E631">
        <f t="shared" si="110"/>
        <v>9531.0130670143499</v>
      </c>
      <c r="F631">
        <f t="shared" si="111"/>
        <v>9531</v>
      </c>
      <c r="G631">
        <f t="shared" si="117"/>
        <v>8.21408999763662E-3</v>
      </c>
      <c r="I631">
        <f>+G631</f>
        <v>8.21408999763662E-3</v>
      </c>
      <c r="P631" s="3">
        <f t="shared" si="112"/>
        <v>-2.8700466202393932E-2</v>
      </c>
      <c r="Q631" s="13">
        <f t="shared" si="113"/>
        <v>35973.171999999999</v>
      </c>
      <c r="R631" s="13"/>
      <c r="S631">
        <v>0.2</v>
      </c>
      <c r="T631">
        <f t="shared" si="118"/>
        <v>1.3626844594452139E-3</v>
      </c>
      <c r="U631">
        <f t="shared" si="119"/>
        <v>2.725368918890428E-4</v>
      </c>
    </row>
    <row r="632" spans="1:21" ht="12.95" customHeight="1" x14ac:dyDescent="0.2">
      <c r="A632" s="108" t="s">
        <v>911</v>
      </c>
      <c r="B632" s="33"/>
      <c r="C632" s="34">
        <v>51007.383999999998</v>
      </c>
      <c r="D632" s="34">
        <v>6.0000000000000001E-3</v>
      </c>
      <c r="E632">
        <f t="shared" si="110"/>
        <v>9556.0077930985099</v>
      </c>
      <c r="F632">
        <f t="shared" si="111"/>
        <v>9556</v>
      </c>
      <c r="G632">
        <f t="shared" si="117"/>
        <v>4.8988399939844385E-3</v>
      </c>
      <c r="I632">
        <f>G632</f>
        <v>4.8988399939844385E-3</v>
      </c>
      <c r="P632" s="3">
        <f t="shared" si="112"/>
        <v>-2.8790201975981079E-2</v>
      </c>
      <c r="Q632" s="13">
        <f t="shared" si="113"/>
        <v>35988.883999999998</v>
      </c>
      <c r="R632" s="13"/>
      <c r="S632">
        <v>0.1</v>
      </c>
      <c r="T632">
        <f t="shared" si="118"/>
        <v>1.1349515488540979E-3</v>
      </c>
      <c r="U632">
        <f t="shared" si="119"/>
        <v>1.1349515488540981E-4</v>
      </c>
    </row>
    <row r="633" spans="1:21" ht="12.95" customHeight="1" x14ac:dyDescent="0.2">
      <c r="A633" s="108" t="s">
        <v>1004</v>
      </c>
      <c r="B633" s="33"/>
      <c r="C633" s="34">
        <v>51025.620999999999</v>
      </c>
      <c r="D633" s="34"/>
      <c r="E633">
        <f t="shared" si="110"/>
        <v>9585.0193014740762</v>
      </c>
      <c r="F633">
        <f t="shared" si="111"/>
        <v>9585</v>
      </c>
      <c r="G633">
        <f t="shared" si="117"/>
        <v>1.2133149997680448E-2</v>
      </c>
      <c r="I633">
        <f>+G633</f>
        <v>1.2133149997680448E-2</v>
      </c>
      <c r="P633" s="3">
        <f t="shared" si="112"/>
        <v>-2.8894463510566511E-2</v>
      </c>
      <c r="Q633" s="13">
        <f t="shared" si="113"/>
        <v>36007.120999999999</v>
      </c>
      <c r="R633" s="13"/>
      <c r="S633">
        <v>0.2</v>
      </c>
      <c r="T633">
        <f t="shared" si="118"/>
        <v>1.6832650701820886E-3</v>
      </c>
      <c r="U633">
        <f t="shared" si="119"/>
        <v>3.3665301403641777E-4</v>
      </c>
    </row>
    <row r="634" spans="1:21" ht="12.95" customHeight="1" x14ac:dyDescent="0.2">
      <c r="A634" s="128" t="s">
        <v>96</v>
      </c>
      <c r="B634" s="68" t="s">
        <v>1007</v>
      </c>
      <c r="C634" s="128">
        <v>51034.410900000003</v>
      </c>
      <c r="D634" s="128" t="s">
        <v>1126</v>
      </c>
      <c r="E634">
        <f t="shared" si="110"/>
        <v>9599.0023171822759</v>
      </c>
      <c r="F634">
        <f t="shared" si="111"/>
        <v>9599</v>
      </c>
      <c r="G634">
        <f t="shared" si="117"/>
        <v>1.4566099998774007E-3</v>
      </c>
      <c r="K634">
        <f>G634</f>
        <v>1.4566099998774007E-3</v>
      </c>
      <c r="P634" s="3">
        <f t="shared" si="112"/>
        <v>-2.894486126187918E-2</v>
      </c>
      <c r="Q634" s="13">
        <f t="shared" si="113"/>
        <v>36015.910900000003</v>
      </c>
      <c r="R634" s="13"/>
    </row>
    <row r="635" spans="1:21" ht="12.95" customHeight="1" x14ac:dyDescent="0.2">
      <c r="A635" s="128" t="s">
        <v>96</v>
      </c>
      <c r="B635" s="68" t="s">
        <v>1007</v>
      </c>
      <c r="C635" s="128">
        <v>51034.414299999997</v>
      </c>
      <c r="D635" s="128" t="s">
        <v>1126</v>
      </c>
      <c r="E635">
        <f t="shared" si="110"/>
        <v>9599.0077259188183</v>
      </c>
      <c r="F635">
        <f t="shared" si="111"/>
        <v>9599</v>
      </c>
      <c r="G635">
        <f t="shared" si="117"/>
        <v>4.85660999402171E-3</v>
      </c>
      <c r="K635">
        <f>G635</f>
        <v>4.85660999402171E-3</v>
      </c>
      <c r="P635" s="3">
        <f t="shared" si="112"/>
        <v>-2.894486126187918E-2</v>
      </c>
      <c r="Q635" s="13">
        <f t="shared" si="113"/>
        <v>36015.914299999997</v>
      </c>
      <c r="R635" s="13"/>
    </row>
    <row r="636" spans="1:21" ht="12.95" customHeight="1" x14ac:dyDescent="0.2">
      <c r="A636" s="128" t="s">
        <v>96</v>
      </c>
      <c r="B636" s="68" t="s">
        <v>1007</v>
      </c>
      <c r="C636" s="128">
        <v>51034.4185</v>
      </c>
      <c r="D636" s="128" t="s">
        <v>1126</v>
      </c>
      <c r="E636">
        <f t="shared" si="110"/>
        <v>9599.014407299268</v>
      </c>
      <c r="F636">
        <f t="shared" si="111"/>
        <v>9599</v>
      </c>
      <c r="G636">
        <f t="shared" si="117"/>
        <v>9.0566099970601499E-3</v>
      </c>
      <c r="K636">
        <f>G636</f>
        <v>9.0566099970601499E-3</v>
      </c>
      <c r="P636" s="3">
        <f t="shared" si="112"/>
        <v>-2.894486126187918E-2</v>
      </c>
      <c r="Q636" s="13">
        <f t="shared" si="113"/>
        <v>36015.9185</v>
      </c>
      <c r="R636" s="13"/>
    </row>
    <row r="637" spans="1:21" ht="12.95" customHeight="1" x14ac:dyDescent="0.2">
      <c r="A637" s="108" t="s">
        <v>1004</v>
      </c>
      <c r="B637" s="33"/>
      <c r="C637" s="34">
        <v>51069.629000000001</v>
      </c>
      <c r="D637" s="34"/>
      <c r="E637">
        <f t="shared" si="110"/>
        <v>9655.0274420998285</v>
      </c>
      <c r="F637">
        <f t="shared" si="111"/>
        <v>9655</v>
      </c>
      <c r="G637">
        <f t="shared" si="117"/>
        <v>1.7250449993298389E-2</v>
      </c>
      <c r="I637">
        <f>+G637</f>
        <v>1.7250449993298389E-2</v>
      </c>
      <c r="P637" s="3">
        <f t="shared" si="112"/>
        <v>-2.9146872896708018E-2</v>
      </c>
      <c r="Q637" s="13">
        <f t="shared" si="113"/>
        <v>36051.129000000001</v>
      </c>
      <c r="R637" s="13"/>
      <c r="S637">
        <v>0.2</v>
      </c>
      <c r="T637">
        <f t="shared" ref="T637:T652" si="120">+(P637-G637)^2</f>
        <v>2.1527115713595125E-3</v>
      </c>
      <c r="U637">
        <f t="shared" ref="U637:U652" si="121">+S637*T637</f>
        <v>4.3054231427190251E-4</v>
      </c>
    </row>
    <row r="638" spans="1:21" ht="12.95" customHeight="1" x14ac:dyDescent="0.2">
      <c r="A638" s="108" t="s">
        <v>1004</v>
      </c>
      <c r="B638" s="33"/>
      <c r="C638" s="34">
        <v>51108.597999999998</v>
      </c>
      <c r="D638" s="34"/>
      <c r="E638">
        <f t="shared" si="110"/>
        <v>9717.0195169963172</v>
      </c>
      <c r="F638">
        <f t="shared" si="111"/>
        <v>9717</v>
      </c>
      <c r="G638">
        <f t="shared" si="117"/>
        <v>1.2268629994650837E-2</v>
      </c>
      <c r="I638">
        <f>+G638</f>
        <v>1.2268629994650837E-2</v>
      </c>
      <c r="P638" s="3">
        <f t="shared" si="112"/>
        <v>-2.9371313667409818E-2</v>
      </c>
      <c r="Q638" s="13">
        <f t="shared" si="113"/>
        <v>36090.097999999998</v>
      </c>
      <c r="R638" s="13"/>
      <c r="S638">
        <v>0.2</v>
      </c>
      <c r="T638">
        <f t="shared" si="120"/>
        <v>1.7338849081795853E-3</v>
      </c>
      <c r="U638">
        <f t="shared" si="121"/>
        <v>3.4677698163591711E-4</v>
      </c>
    </row>
    <row r="639" spans="1:21" ht="12.95" customHeight="1" x14ac:dyDescent="0.2">
      <c r="A639" s="108" t="s">
        <v>1004</v>
      </c>
      <c r="B639" s="33"/>
      <c r="C639" s="34">
        <v>51130.601000000002</v>
      </c>
      <c r="D639" s="34"/>
      <c r="E639">
        <f t="shared" si="110"/>
        <v>9752.0219965043307</v>
      </c>
      <c r="F639">
        <f t="shared" si="111"/>
        <v>9752</v>
      </c>
      <c r="G639">
        <f t="shared" si="117"/>
        <v>1.382727999589406E-2</v>
      </c>
      <c r="I639">
        <f>+G639</f>
        <v>1.382727999589406E-2</v>
      </c>
      <c r="P639" s="3">
        <f t="shared" si="112"/>
        <v>-2.9498378397743073E-2</v>
      </c>
      <c r="Q639" s="13">
        <f t="shared" si="113"/>
        <v>36112.101000000002</v>
      </c>
      <c r="R639" s="13"/>
      <c r="S639">
        <v>0.2</v>
      </c>
      <c r="T639">
        <f t="shared" si="120"/>
        <v>1.8771126752421398E-3</v>
      </c>
      <c r="U639">
        <f t="shared" si="121"/>
        <v>3.7542253504842797E-4</v>
      </c>
    </row>
    <row r="640" spans="1:21" ht="12.95" customHeight="1" x14ac:dyDescent="0.2">
      <c r="A640" s="108" t="s">
        <v>913</v>
      </c>
      <c r="B640" s="33"/>
      <c r="C640" s="34">
        <v>51185.279999999999</v>
      </c>
      <c r="D640" s="34">
        <v>6.0000000000000001E-3</v>
      </c>
      <c r="E640">
        <f t="shared" si="110"/>
        <v>9839.005615875245</v>
      </c>
      <c r="F640">
        <f t="shared" si="111"/>
        <v>9839</v>
      </c>
      <c r="G640">
        <f t="shared" si="117"/>
        <v>3.5302099931868725E-3</v>
      </c>
      <c r="I640">
        <f>G640</f>
        <v>3.5302099931868725E-3</v>
      </c>
      <c r="P640" s="3">
        <f t="shared" si="112"/>
        <v>-2.9815363932107861E-2</v>
      </c>
      <c r="Q640" s="13">
        <f t="shared" si="113"/>
        <v>36166.78</v>
      </c>
      <c r="R640" s="13"/>
      <c r="S640">
        <v>0.1</v>
      </c>
      <c r="T640">
        <f t="shared" si="120"/>
        <v>1.111927300407296E-3</v>
      </c>
      <c r="U640">
        <f t="shared" si="121"/>
        <v>1.1119273004072961E-4</v>
      </c>
    </row>
    <row r="641" spans="1:21" ht="12.95" customHeight="1" x14ac:dyDescent="0.2">
      <c r="A641" s="108" t="s">
        <v>914</v>
      </c>
      <c r="B641" s="33"/>
      <c r="C641" s="34">
        <v>51301.574000000001</v>
      </c>
      <c r="D641" s="34">
        <v>5.0000000000000001E-3</v>
      </c>
      <c r="E641">
        <f t="shared" si="110"/>
        <v>10024.006677180716</v>
      </c>
      <c r="F641">
        <f t="shared" si="111"/>
        <v>10024</v>
      </c>
      <c r="G641">
        <f t="shared" si="117"/>
        <v>4.1973599945777096E-3</v>
      </c>
      <c r="I641">
        <f>G641</f>
        <v>4.1973599945777096E-3</v>
      </c>
      <c r="P641" s="3">
        <f t="shared" si="112"/>
        <v>-3.0494813141918525E-2</v>
      </c>
      <c r="Q641" s="13">
        <f t="shared" si="113"/>
        <v>36283.074000000001</v>
      </c>
      <c r="R641" s="13"/>
      <c r="S641">
        <v>0.1</v>
      </c>
      <c r="T641">
        <f t="shared" si="120"/>
        <v>1.2035468769326311E-3</v>
      </c>
      <c r="U641">
        <f t="shared" si="121"/>
        <v>1.2035468769326311E-4</v>
      </c>
    </row>
    <row r="642" spans="1:21" ht="12.95" customHeight="1" x14ac:dyDescent="0.2">
      <c r="A642" s="108" t="s">
        <v>1004</v>
      </c>
      <c r="B642" s="33"/>
      <c r="C642" s="34">
        <v>51370.718000000001</v>
      </c>
      <c r="D642" s="34"/>
      <c r="E642">
        <f t="shared" si="110"/>
        <v>10134.001288965548</v>
      </c>
      <c r="F642">
        <f t="shared" si="111"/>
        <v>10134</v>
      </c>
      <c r="G642">
        <f t="shared" si="117"/>
        <v>8.1025999679695815E-4</v>
      </c>
      <c r="I642">
        <f t="shared" ref="I642:I652" si="122">+G642</f>
        <v>8.1025999679695815E-4</v>
      </c>
      <c r="P642" s="3">
        <f t="shared" si="112"/>
        <v>-3.0902291966774423E-2</v>
      </c>
      <c r="Q642" s="13">
        <f t="shared" si="113"/>
        <v>36352.218000000001</v>
      </c>
      <c r="R642" s="13"/>
      <c r="S642">
        <v>0.2</v>
      </c>
      <c r="T642">
        <f t="shared" si="120"/>
        <v>1.0056859520422151E-3</v>
      </c>
      <c r="U642">
        <f t="shared" si="121"/>
        <v>2.0113719040844302E-4</v>
      </c>
    </row>
    <row r="643" spans="1:21" ht="12.95" customHeight="1" x14ac:dyDescent="0.2">
      <c r="A643" s="108" t="s">
        <v>1004</v>
      </c>
      <c r="B643" s="33"/>
      <c r="C643" s="34">
        <v>51370.724000000002</v>
      </c>
      <c r="D643" s="34"/>
      <c r="E643">
        <f t="shared" si="110"/>
        <v>10134.010833794757</v>
      </c>
      <c r="F643">
        <f t="shared" si="111"/>
        <v>10134</v>
      </c>
      <c r="G643">
        <f t="shared" si="117"/>
        <v>6.810259998019319E-3</v>
      </c>
      <c r="I643">
        <f t="shared" si="122"/>
        <v>6.810259998019319E-3</v>
      </c>
      <c r="P643" s="3">
        <f t="shared" si="112"/>
        <v>-3.0902291966774423E-2</v>
      </c>
      <c r="Q643" s="13">
        <f t="shared" si="113"/>
        <v>36352.224000000002</v>
      </c>
      <c r="R643" s="13"/>
      <c r="S643">
        <v>0.2</v>
      </c>
      <c r="T643">
        <f t="shared" si="120"/>
        <v>1.4222365756972684E-3</v>
      </c>
      <c r="U643">
        <f t="shared" si="121"/>
        <v>2.8444731513945371E-4</v>
      </c>
    </row>
    <row r="644" spans="1:21" ht="12.95" customHeight="1" x14ac:dyDescent="0.2">
      <c r="A644" s="108" t="s">
        <v>1004</v>
      </c>
      <c r="B644" s="33"/>
      <c r="C644" s="34">
        <v>51394.612999999998</v>
      </c>
      <c r="D644" s="34"/>
      <c r="E644">
        <f t="shared" si="110"/>
        <v>10172.013571283582</v>
      </c>
      <c r="F644">
        <f t="shared" si="111"/>
        <v>10172</v>
      </c>
      <c r="G644">
        <f t="shared" si="117"/>
        <v>8.5310799913713709E-3</v>
      </c>
      <c r="I644">
        <f t="shared" si="122"/>
        <v>8.5310799913713709E-3</v>
      </c>
      <c r="P644" s="3">
        <f t="shared" si="112"/>
        <v>-3.1043660853677886E-2</v>
      </c>
      <c r="Q644" s="13">
        <f t="shared" si="113"/>
        <v>36376.112999999998</v>
      </c>
      <c r="R644" s="13"/>
      <c r="S644">
        <v>0.2</v>
      </c>
      <c r="T644">
        <f t="shared" si="120"/>
        <v>1.5661601129528099E-3</v>
      </c>
      <c r="U644">
        <f t="shared" si="121"/>
        <v>3.13232022590562E-4</v>
      </c>
    </row>
    <row r="645" spans="1:21" ht="12.95" customHeight="1" x14ac:dyDescent="0.2">
      <c r="A645" s="108" t="s">
        <v>1004</v>
      </c>
      <c r="B645" s="33"/>
      <c r="C645" s="34">
        <v>51397.756999999998</v>
      </c>
      <c r="D645" s="34"/>
      <c r="E645">
        <f t="shared" si="110"/>
        <v>10177.015061788205</v>
      </c>
      <c r="F645">
        <f t="shared" si="111"/>
        <v>10177</v>
      </c>
      <c r="G645">
        <f t="shared" si="117"/>
        <v>9.468029995332472E-3</v>
      </c>
      <c r="I645">
        <f t="shared" si="122"/>
        <v>9.468029995332472E-3</v>
      </c>
      <c r="P645" s="3">
        <f t="shared" si="112"/>
        <v>-3.1062285093252005E-2</v>
      </c>
      <c r="Q645" s="13">
        <f t="shared" si="113"/>
        <v>36379.256999999998</v>
      </c>
      <c r="R645" s="13"/>
      <c r="S645">
        <v>0.2</v>
      </c>
      <c r="T645">
        <f t="shared" si="120"/>
        <v>1.6427064411799386E-3</v>
      </c>
      <c r="U645">
        <f t="shared" si="121"/>
        <v>3.2854128823598771E-4</v>
      </c>
    </row>
    <row r="646" spans="1:21" ht="12.95" customHeight="1" x14ac:dyDescent="0.2">
      <c r="A646" s="108" t="s">
        <v>1004</v>
      </c>
      <c r="B646" s="33"/>
      <c r="C646" s="34">
        <v>51407.807000000001</v>
      </c>
      <c r="D646" s="34"/>
      <c r="E646">
        <f t="shared" si="110"/>
        <v>10193.002650710423</v>
      </c>
      <c r="F646">
        <f t="shared" si="111"/>
        <v>10193</v>
      </c>
      <c r="G646">
        <f t="shared" si="117"/>
        <v>1.6662699999869801E-3</v>
      </c>
      <c r="I646">
        <f t="shared" si="122"/>
        <v>1.6662699999869801E-3</v>
      </c>
      <c r="P646" s="3">
        <f t="shared" si="112"/>
        <v>-3.1121918713853048E-2</v>
      </c>
      <c r="Q646" s="13">
        <f t="shared" si="113"/>
        <v>36389.307000000001</v>
      </c>
      <c r="R646" s="13"/>
      <c r="S646">
        <v>0.2</v>
      </c>
      <c r="T646">
        <f t="shared" si="120"/>
        <v>1.0750653191343863E-3</v>
      </c>
      <c r="U646">
        <f t="shared" si="121"/>
        <v>2.1501306382687728E-4</v>
      </c>
    </row>
    <row r="647" spans="1:21" ht="12.95" customHeight="1" x14ac:dyDescent="0.2">
      <c r="A647" s="108" t="s">
        <v>1004</v>
      </c>
      <c r="B647" s="33"/>
      <c r="C647" s="34">
        <v>51429.811999999998</v>
      </c>
      <c r="D647" s="34"/>
      <c r="E647">
        <f t="shared" si="110"/>
        <v>10228.008311828162</v>
      </c>
      <c r="F647">
        <f t="shared" si="111"/>
        <v>10228</v>
      </c>
      <c r="G647">
        <f t="shared" si="117"/>
        <v>5.2249199943616986E-3</v>
      </c>
      <c r="I647">
        <f t="shared" si="122"/>
        <v>5.2249199943616986E-3</v>
      </c>
      <c r="P647" s="3">
        <f t="shared" si="112"/>
        <v>-3.1252558795600738E-2</v>
      </c>
      <c r="Q647" s="13">
        <f t="shared" si="113"/>
        <v>36411.311999999998</v>
      </c>
      <c r="R647" s="13"/>
      <c r="S647">
        <v>0.2</v>
      </c>
      <c r="T647">
        <f t="shared" si="120"/>
        <v>1.3306064588721595E-3</v>
      </c>
      <c r="U647">
        <f t="shared" si="121"/>
        <v>2.6612129177443189E-4</v>
      </c>
    </row>
    <row r="648" spans="1:21" ht="12.95" customHeight="1" x14ac:dyDescent="0.2">
      <c r="A648" s="108" t="s">
        <v>1004</v>
      </c>
      <c r="B648" s="33"/>
      <c r="C648" s="34">
        <v>51431.697999999997</v>
      </c>
      <c r="D648" s="34"/>
      <c r="E648">
        <f t="shared" si="110"/>
        <v>10231.008569808984</v>
      </c>
      <c r="F648">
        <f t="shared" si="111"/>
        <v>10231</v>
      </c>
      <c r="G648">
        <f t="shared" si="117"/>
        <v>5.3870899937464856E-3</v>
      </c>
      <c r="I648">
        <f t="shared" si="122"/>
        <v>5.3870899937464856E-3</v>
      </c>
      <c r="P648" s="3">
        <f t="shared" si="112"/>
        <v>-3.1263768749488267E-2</v>
      </c>
      <c r="Q648" s="13">
        <f t="shared" si="113"/>
        <v>36413.197999999997</v>
      </c>
      <c r="R648" s="13"/>
      <c r="S648">
        <v>0.2</v>
      </c>
      <c r="T648">
        <f t="shared" si="120"/>
        <v>1.3432854466165474E-3</v>
      </c>
      <c r="U648">
        <f t="shared" si="121"/>
        <v>2.6865708932330949E-4</v>
      </c>
    </row>
    <row r="649" spans="1:21" ht="12.95" customHeight="1" x14ac:dyDescent="0.2">
      <c r="A649" s="108" t="s">
        <v>1004</v>
      </c>
      <c r="B649" s="33"/>
      <c r="C649" s="34">
        <v>51431.705999999998</v>
      </c>
      <c r="D649" s="34"/>
      <c r="E649">
        <f t="shared" si="110"/>
        <v>10231.021296247931</v>
      </c>
      <c r="F649">
        <f t="shared" si="111"/>
        <v>10231</v>
      </c>
      <c r="G649">
        <f t="shared" si="117"/>
        <v>1.33870899953763E-2</v>
      </c>
      <c r="I649">
        <f t="shared" si="122"/>
        <v>1.33870899953763E-2</v>
      </c>
      <c r="P649" s="3">
        <f t="shared" si="112"/>
        <v>-3.1263768749488267E-2</v>
      </c>
      <c r="Q649" s="13">
        <f t="shared" si="113"/>
        <v>36413.205999999998</v>
      </c>
      <c r="R649" s="13"/>
      <c r="S649">
        <v>0.2</v>
      </c>
      <c r="T649">
        <f t="shared" si="120"/>
        <v>1.9936991866538484E-3</v>
      </c>
      <c r="U649">
        <f t="shared" si="121"/>
        <v>3.9873983733076972E-4</v>
      </c>
    </row>
    <row r="650" spans="1:21" ht="12.95" customHeight="1" x14ac:dyDescent="0.2">
      <c r="A650" s="108" t="s">
        <v>1004</v>
      </c>
      <c r="B650" s="33"/>
      <c r="C650" s="34">
        <v>51433.589</v>
      </c>
      <c r="D650" s="34"/>
      <c r="E650">
        <f t="shared" si="110"/>
        <v>10234.016781814154</v>
      </c>
      <c r="F650">
        <f t="shared" si="111"/>
        <v>10234</v>
      </c>
      <c r="G650">
        <f t="shared" si="117"/>
        <v>1.0549259997787885E-2</v>
      </c>
      <c r="I650">
        <f t="shared" si="122"/>
        <v>1.0549259997787885E-2</v>
      </c>
      <c r="P650" s="3">
        <f t="shared" si="112"/>
        <v>-3.1274980634838155E-2</v>
      </c>
      <c r="Q650" s="13">
        <f t="shared" si="113"/>
        <v>36415.089</v>
      </c>
      <c r="R650" s="13"/>
      <c r="S650">
        <v>0.2</v>
      </c>
      <c r="T650">
        <f t="shared" si="120"/>
        <v>1.7492671044958071E-3</v>
      </c>
      <c r="U650">
        <f t="shared" si="121"/>
        <v>3.4985342089916146E-4</v>
      </c>
    </row>
    <row r="651" spans="1:21" ht="12.95" customHeight="1" x14ac:dyDescent="0.2">
      <c r="A651" s="108" t="s">
        <v>1004</v>
      </c>
      <c r="B651" s="33"/>
      <c r="C651" s="34">
        <v>51450.555</v>
      </c>
      <c r="D651" s="34"/>
      <c r="E651">
        <f t="shared" si="110"/>
        <v>10261.006377202641</v>
      </c>
      <c r="F651">
        <f t="shared" si="111"/>
        <v>10261</v>
      </c>
      <c r="G651">
        <f t="shared" si="117"/>
        <v>4.0087899978971109E-3</v>
      </c>
      <c r="I651">
        <f t="shared" si="122"/>
        <v>4.0087899978971109E-3</v>
      </c>
      <c r="P651" s="3">
        <f t="shared" si="112"/>
        <v>-3.1375974518792794E-2</v>
      </c>
      <c r="Q651" s="13">
        <f t="shared" si="113"/>
        <v>36432.055</v>
      </c>
      <c r="R651" s="13"/>
      <c r="S651">
        <v>0.2</v>
      </c>
      <c r="T651">
        <f t="shared" si="120"/>
        <v>1.252081559901597E-3</v>
      </c>
      <c r="U651">
        <f t="shared" si="121"/>
        <v>2.504163119803194E-4</v>
      </c>
    </row>
    <row r="652" spans="1:21" ht="12.95" customHeight="1" x14ac:dyDescent="0.2">
      <c r="A652" s="108" t="s">
        <v>1004</v>
      </c>
      <c r="B652" s="33"/>
      <c r="C652" s="34">
        <v>51460.620999999999</v>
      </c>
      <c r="D652" s="34"/>
      <c r="E652">
        <f t="shared" si="110"/>
        <v>10277.01941900274</v>
      </c>
      <c r="F652">
        <f t="shared" si="111"/>
        <v>10277</v>
      </c>
      <c r="G652">
        <f t="shared" si="117"/>
        <v>1.220702999853529E-2</v>
      </c>
      <c r="I652">
        <f t="shared" si="122"/>
        <v>1.220702999853529E-2</v>
      </c>
      <c r="P652" s="3">
        <f t="shared" si="112"/>
        <v>-3.1435896571104578E-2</v>
      </c>
      <c r="Q652" s="13">
        <f t="shared" si="113"/>
        <v>36442.120999999999</v>
      </c>
      <c r="R652" s="13"/>
      <c r="S652">
        <v>0.2</v>
      </c>
      <c r="T652">
        <f t="shared" si="120"/>
        <v>1.9047050395629775E-3</v>
      </c>
      <c r="U652">
        <f t="shared" si="121"/>
        <v>3.8094100791259553E-4</v>
      </c>
    </row>
    <row r="653" spans="1:21" ht="12.95" customHeight="1" x14ac:dyDescent="0.2">
      <c r="A653" s="128" t="s">
        <v>293</v>
      </c>
      <c r="B653" s="68" t="s">
        <v>1007</v>
      </c>
      <c r="C653" s="128">
        <v>51466.264999999999</v>
      </c>
      <c r="D653" s="128" t="s">
        <v>1126</v>
      </c>
      <c r="E653">
        <f t="shared" si="110"/>
        <v>10285.997921677066</v>
      </c>
      <c r="F653">
        <f t="shared" si="111"/>
        <v>10286</v>
      </c>
      <c r="G653">
        <f t="shared" si="117"/>
        <v>-1.3064600061625242E-3</v>
      </c>
      <c r="I653">
        <f>G653</f>
        <v>-1.3064600061625242E-3</v>
      </c>
      <c r="P653" s="3">
        <f t="shared" si="112"/>
        <v>-3.1469626868809317E-2</v>
      </c>
      <c r="Q653" s="13">
        <f t="shared" si="113"/>
        <v>36447.764999999999</v>
      </c>
      <c r="R653" s="13"/>
    </row>
    <row r="654" spans="1:21" ht="12.95" customHeight="1" x14ac:dyDescent="0.2">
      <c r="A654" s="110" t="s">
        <v>1000</v>
      </c>
      <c r="B654" s="33"/>
      <c r="C654" s="34">
        <v>51470.672039999998</v>
      </c>
      <c r="D654" s="34"/>
      <c r="E654">
        <f t="shared" si="110"/>
        <v>10293.008662362014</v>
      </c>
      <c r="F654">
        <f t="shared" si="111"/>
        <v>10293</v>
      </c>
      <c r="G654">
        <f t="shared" si="117"/>
        <v>5.4452699914691038E-3</v>
      </c>
      <c r="K654">
        <f>G654</f>
        <v>5.4452699914691038E-3</v>
      </c>
      <c r="P654" s="3">
        <f t="shared" si="112"/>
        <v>-3.1495873562789836E-2</v>
      </c>
      <c r="Q654" s="13">
        <f t="shared" si="113"/>
        <v>36452.172039999998</v>
      </c>
      <c r="R654" s="13" t="s">
        <v>1171</v>
      </c>
      <c r="S654">
        <v>3</v>
      </c>
      <c r="T654">
        <f t="shared" ref="T654:T659" si="123">+(P654-G654)^2</f>
        <v>1.3646480870963668E-3</v>
      </c>
      <c r="U654">
        <f t="shared" ref="U654:U659" si="124">+S654*T654</f>
        <v>4.0939442612891001E-3</v>
      </c>
    </row>
    <row r="655" spans="1:21" ht="12.95" customHeight="1" x14ac:dyDescent="0.2">
      <c r="A655" s="108" t="s">
        <v>1004</v>
      </c>
      <c r="B655" s="33"/>
      <c r="C655" s="34">
        <v>51480.741000000002</v>
      </c>
      <c r="D655" s="34"/>
      <c r="E655">
        <f t="shared" si="110"/>
        <v>10309.02641294453</v>
      </c>
      <c r="F655">
        <f t="shared" si="111"/>
        <v>10309</v>
      </c>
      <c r="G655">
        <f t="shared" si="117"/>
        <v>1.6603509997366928E-2</v>
      </c>
      <c r="I655">
        <f>+G655</f>
        <v>1.6603509997366928E-2</v>
      </c>
      <c r="P655" s="3">
        <f t="shared" si="112"/>
        <v>-3.1555905493848568E-2</v>
      </c>
      <c r="Q655" s="13">
        <f t="shared" si="113"/>
        <v>36462.241000000002</v>
      </c>
      <c r="R655" s="13"/>
      <c r="S655">
        <v>0.2</v>
      </c>
      <c r="T655">
        <f t="shared" si="123"/>
        <v>2.319329300455527E-3</v>
      </c>
      <c r="U655">
        <f t="shared" si="124"/>
        <v>4.6386586009110542E-4</v>
      </c>
    </row>
    <row r="656" spans="1:21" ht="12.95" customHeight="1" x14ac:dyDescent="0.2">
      <c r="A656" s="108" t="s">
        <v>1004</v>
      </c>
      <c r="B656" s="33"/>
      <c r="C656" s="34">
        <v>51487.644</v>
      </c>
      <c r="D656" s="34"/>
      <c r="E656">
        <f t="shared" si="110"/>
        <v>10320.007738947515</v>
      </c>
      <c r="F656">
        <f t="shared" si="111"/>
        <v>10320</v>
      </c>
      <c r="G656">
        <f t="shared" si="117"/>
        <v>4.8647999938111752E-3</v>
      </c>
      <c r="I656">
        <f>+G656</f>
        <v>4.8647999938111752E-3</v>
      </c>
      <c r="P656" s="3">
        <f t="shared" si="112"/>
        <v>-3.1597209315580202E-2</v>
      </c>
      <c r="Q656" s="13">
        <f t="shared" si="113"/>
        <v>36469.144</v>
      </c>
      <c r="R656" s="13"/>
      <c r="S656">
        <v>0.2</v>
      </c>
      <c r="T656">
        <f t="shared" si="123"/>
        <v>1.3294781228781435E-3</v>
      </c>
      <c r="U656">
        <f t="shared" si="124"/>
        <v>2.6589562457562873E-4</v>
      </c>
    </row>
    <row r="657" spans="1:21" ht="12.95" customHeight="1" x14ac:dyDescent="0.2">
      <c r="A657" s="108" t="s">
        <v>1004</v>
      </c>
      <c r="B657" s="33"/>
      <c r="C657" s="34">
        <v>51489.535000000003</v>
      </c>
      <c r="D657" s="34"/>
      <c r="E657">
        <f t="shared" si="110"/>
        <v>10323.015950952686</v>
      </c>
      <c r="F657">
        <f t="shared" si="111"/>
        <v>10323</v>
      </c>
      <c r="G657">
        <f t="shared" si="117"/>
        <v>1.0026969997852575E-2</v>
      </c>
      <c r="I657">
        <f>+G657</f>
        <v>1.0026969997852575E-2</v>
      </c>
      <c r="P657" s="3">
        <f t="shared" si="112"/>
        <v>-3.1608478500979767E-2</v>
      </c>
      <c r="Q657" s="13">
        <f t="shared" si="113"/>
        <v>36471.035000000003</v>
      </c>
      <c r="R657" s="13"/>
      <c r="S657">
        <v>0.2</v>
      </c>
      <c r="T657">
        <f t="shared" si="123"/>
        <v>1.7335105716989204E-3</v>
      </c>
      <c r="U657">
        <f t="shared" si="124"/>
        <v>3.4670211433978412E-4</v>
      </c>
    </row>
    <row r="658" spans="1:21" ht="12.95" customHeight="1" x14ac:dyDescent="0.2">
      <c r="A658" s="108" t="s">
        <v>1004</v>
      </c>
      <c r="B658" s="33"/>
      <c r="C658" s="34">
        <v>51492.671000000002</v>
      </c>
      <c r="D658" s="34"/>
      <c r="E658">
        <f t="shared" si="110"/>
        <v>10328.004715018362</v>
      </c>
      <c r="F658">
        <f t="shared" si="111"/>
        <v>10328</v>
      </c>
      <c r="G658">
        <f t="shared" si="117"/>
        <v>2.9639200001838617E-3</v>
      </c>
      <c r="I658">
        <f>+G658</f>
        <v>2.9639200001838617E-3</v>
      </c>
      <c r="P658" s="3">
        <f t="shared" si="112"/>
        <v>-3.1627264768784254E-2</v>
      </c>
      <c r="Q658" s="13">
        <f t="shared" si="113"/>
        <v>36474.171000000002</v>
      </c>
      <c r="R658" s="13"/>
      <c r="S658">
        <v>0.2</v>
      </c>
      <c r="T658">
        <f t="shared" si="123"/>
        <v>1.1965500637208916E-3</v>
      </c>
      <c r="U658">
        <f t="shared" si="124"/>
        <v>2.3931001274417834E-4</v>
      </c>
    </row>
    <row r="659" spans="1:21" ht="12.95" customHeight="1" x14ac:dyDescent="0.2">
      <c r="A659" s="108" t="s">
        <v>1004</v>
      </c>
      <c r="B659" s="33"/>
      <c r="C659" s="34">
        <v>51499.591999999997</v>
      </c>
      <c r="D659" s="34"/>
      <c r="E659">
        <f t="shared" si="110"/>
        <v>10339.014675508965</v>
      </c>
      <c r="F659">
        <f t="shared" si="111"/>
        <v>10339</v>
      </c>
      <c r="G659">
        <f t="shared" si="117"/>
        <v>9.2252099930192344E-3</v>
      </c>
      <c r="I659">
        <f>+G659</f>
        <v>9.2252099930192344E-3</v>
      </c>
      <c r="P659" s="3">
        <f t="shared" si="112"/>
        <v>-3.1668613443363761E-2</v>
      </c>
      <c r="Q659" s="13">
        <f t="shared" si="113"/>
        <v>36481.091999999997</v>
      </c>
      <c r="R659" s="13"/>
      <c r="S659">
        <v>0.2</v>
      </c>
      <c r="T659">
        <f t="shared" si="123"/>
        <v>1.672304795246067E-3</v>
      </c>
      <c r="U659">
        <f t="shared" si="124"/>
        <v>3.3446095904921344E-4</v>
      </c>
    </row>
    <row r="660" spans="1:21" ht="12.95" customHeight="1" x14ac:dyDescent="0.2">
      <c r="A660" s="128" t="s">
        <v>312</v>
      </c>
      <c r="B660" s="68" t="s">
        <v>1007</v>
      </c>
      <c r="C660" s="128">
        <v>51660.510999999999</v>
      </c>
      <c r="D660" s="128" t="s">
        <v>1126</v>
      </c>
      <c r="E660">
        <f t="shared" si="110"/>
        <v>10595.005404043668</v>
      </c>
      <c r="F660">
        <f t="shared" si="111"/>
        <v>10595</v>
      </c>
      <c r="G660">
        <f t="shared" si="117"/>
        <v>3.3970499935094267E-3</v>
      </c>
      <c r="I660">
        <f t="shared" ref="I660:I669" si="125">G660</f>
        <v>3.3970499935094267E-3</v>
      </c>
      <c r="P660" s="3">
        <f t="shared" si="112"/>
        <v>-3.2638244276300347E-2</v>
      </c>
      <c r="Q660" s="13">
        <f t="shared" si="113"/>
        <v>36642.010999999999</v>
      </c>
      <c r="R660" s="13"/>
    </row>
    <row r="661" spans="1:21" ht="12.95" customHeight="1" x14ac:dyDescent="0.2">
      <c r="A661" s="128" t="s">
        <v>316</v>
      </c>
      <c r="B661" s="68" t="s">
        <v>1007</v>
      </c>
      <c r="C661" s="128">
        <v>51734.067000000003</v>
      </c>
      <c r="D661" s="128" t="s">
        <v>1126</v>
      </c>
      <c r="E661">
        <f t="shared" ref="E661:E724" si="126">(C661-C$7)/C$8</f>
        <v>10712.018646905603</v>
      </c>
      <c r="F661">
        <f t="shared" ref="F661:F724" si="127">+ROUND(2*E661,0)/2</f>
        <v>10712</v>
      </c>
      <c r="G661">
        <f t="shared" si="117"/>
        <v>1.1721679999027401E-2</v>
      </c>
      <c r="I661">
        <f t="shared" si="125"/>
        <v>1.1721679999027401E-2</v>
      </c>
      <c r="P661" s="3">
        <f t="shared" ref="P661:P724" si="128">+D$11+D$12*F661+D$13*F661^2</f>
        <v>-3.3086078698380393E-2</v>
      </c>
      <c r="Q661" s="13">
        <f t="shared" ref="Q661:Q724" si="129">+C661-15018.5</f>
        <v>36715.567000000003</v>
      </c>
      <c r="R661" s="13"/>
    </row>
    <row r="662" spans="1:21" ht="12.95" customHeight="1" x14ac:dyDescent="0.2">
      <c r="A662" s="128" t="s">
        <v>319</v>
      </c>
      <c r="B662" s="68" t="s">
        <v>1007</v>
      </c>
      <c r="C662" s="128">
        <v>51734.694000000003</v>
      </c>
      <c r="D662" s="128" t="s">
        <v>1126</v>
      </c>
      <c r="E662">
        <f t="shared" si="126"/>
        <v>10713.016081557766</v>
      </c>
      <c r="F662">
        <f t="shared" si="127"/>
        <v>10713</v>
      </c>
      <c r="G662">
        <f t="shared" si="117"/>
        <v>1.0109069997270126E-2</v>
      </c>
      <c r="I662">
        <f t="shared" si="125"/>
        <v>1.0109069997270126E-2</v>
      </c>
      <c r="P662" s="3">
        <f t="shared" si="128"/>
        <v>-3.3089919004822291E-2</v>
      </c>
      <c r="Q662" s="13">
        <f t="shared" si="129"/>
        <v>36716.194000000003</v>
      </c>
      <c r="R662" s="13"/>
    </row>
    <row r="663" spans="1:21" ht="12.95" customHeight="1" x14ac:dyDescent="0.2">
      <c r="A663" s="128" t="s">
        <v>319</v>
      </c>
      <c r="B663" s="68" t="s">
        <v>1007</v>
      </c>
      <c r="C663" s="128">
        <v>51746.635000000002</v>
      </c>
      <c r="D663" s="128" t="s">
        <v>1126</v>
      </c>
      <c r="E663">
        <f t="shared" si="126"/>
        <v>10732.011882485142</v>
      </c>
      <c r="F663">
        <f t="shared" si="127"/>
        <v>10732</v>
      </c>
      <c r="G663">
        <f t="shared" si="117"/>
        <v>7.4694799986900762E-3</v>
      </c>
      <c r="I663">
        <f t="shared" si="125"/>
        <v>7.4694799986900762E-3</v>
      </c>
      <c r="P663" s="3">
        <f t="shared" si="128"/>
        <v>-3.3162925602534511E-2</v>
      </c>
      <c r="Q663" s="13">
        <f t="shared" si="129"/>
        <v>36728.135000000002</v>
      </c>
      <c r="R663" s="13"/>
    </row>
    <row r="664" spans="1:21" ht="12.95" customHeight="1" x14ac:dyDescent="0.2">
      <c r="A664" s="128" t="s">
        <v>324</v>
      </c>
      <c r="B664" s="68" t="s">
        <v>1007</v>
      </c>
      <c r="C664" s="128">
        <v>51797.55</v>
      </c>
      <c r="D664" s="128" t="s">
        <v>1126</v>
      </c>
      <c r="E664">
        <f t="shared" si="126"/>
        <v>10813.007712333354</v>
      </c>
      <c r="F664">
        <f t="shared" si="127"/>
        <v>10813</v>
      </c>
      <c r="G664">
        <f t="shared" si="117"/>
        <v>4.8480699988431297E-3</v>
      </c>
      <c r="I664">
        <f t="shared" si="125"/>
        <v>4.8480699988431297E-3</v>
      </c>
      <c r="P664" s="3">
        <f t="shared" si="128"/>
        <v>-3.3475033413996193E-2</v>
      </c>
      <c r="Q664" s="13">
        <f t="shared" si="129"/>
        <v>36779.050000000003</v>
      </c>
      <c r="R664" s="13"/>
    </row>
    <row r="665" spans="1:21" ht="12.95" customHeight="1" x14ac:dyDescent="0.2">
      <c r="A665" s="128" t="s">
        <v>319</v>
      </c>
      <c r="B665" s="68" t="s">
        <v>1007</v>
      </c>
      <c r="C665" s="128">
        <v>52086.716999999997</v>
      </c>
      <c r="D665" s="128" t="s">
        <v>1126</v>
      </c>
      <c r="E665">
        <f t="shared" si="126"/>
        <v>11273.015983564175</v>
      </c>
      <c r="F665">
        <f t="shared" si="127"/>
        <v>11273</v>
      </c>
      <c r="G665">
        <f t="shared" si="117"/>
        <v>1.0047469993878622E-2</v>
      </c>
      <c r="I665">
        <f t="shared" si="125"/>
        <v>1.0047469993878622E-2</v>
      </c>
      <c r="P665" s="3">
        <f t="shared" si="128"/>
        <v>-3.5274201068475772E-2</v>
      </c>
      <c r="Q665" s="13">
        <f t="shared" si="129"/>
        <v>37068.216999999997</v>
      </c>
      <c r="R665" s="13"/>
    </row>
    <row r="666" spans="1:21" ht="12.95" customHeight="1" x14ac:dyDescent="0.2">
      <c r="A666" s="128" t="s">
        <v>319</v>
      </c>
      <c r="B666" s="68" t="s">
        <v>1007</v>
      </c>
      <c r="C666" s="128">
        <v>52115.635999999999</v>
      </c>
      <c r="D666" s="128" t="s">
        <v>1126</v>
      </c>
      <c r="E666">
        <f t="shared" si="126"/>
        <v>11319.020469538456</v>
      </c>
      <c r="F666">
        <f t="shared" si="127"/>
        <v>11319</v>
      </c>
      <c r="G666">
        <f t="shared" si="117"/>
        <v>1.2867409997852519E-2</v>
      </c>
      <c r="I666">
        <f t="shared" si="125"/>
        <v>1.2867409997852519E-2</v>
      </c>
      <c r="P666" s="3">
        <f t="shared" si="128"/>
        <v>-3.5456615429347568E-2</v>
      </c>
      <c r="Q666" s="13">
        <f t="shared" si="129"/>
        <v>37097.135999999999</v>
      </c>
      <c r="R666" s="13"/>
    </row>
    <row r="667" spans="1:21" ht="12.95" customHeight="1" x14ac:dyDescent="0.2">
      <c r="A667" s="128" t="s">
        <v>332</v>
      </c>
      <c r="B667" s="68" t="s">
        <v>1007</v>
      </c>
      <c r="C667" s="128">
        <v>52187.292000000001</v>
      </c>
      <c r="D667" s="128" t="s">
        <v>1126</v>
      </c>
      <c r="E667">
        <f t="shared" si="126"/>
        <v>11433.011183151413</v>
      </c>
      <c r="F667">
        <f t="shared" si="127"/>
        <v>11433</v>
      </c>
      <c r="G667">
        <f t="shared" si="117"/>
        <v>7.0298700011335313E-3</v>
      </c>
      <c r="I667">
        <f t="shared" si="125"/>
        <v>7.0298700011335313E-3</v>
      </c>
      <c r="P667" s="3">
        <f t="shared" si="128"/>
        <v>-3.5910643017122941E-2</v>
      </c>
      <c r="Q667" s="13">
        <f t="shared" si="129"/>
        <v>37168.792000000001</v>
      </c>
      <c r="R667" s="13"/>
    </row>
    <row r="668" spans="1:21" ht="12.95" customHeight="1" x14ac:dyDescent="0.2">
      <c r="A668" s="128" t="s">
        <v>319</v>
      </c>
      <c r="B668" s="68" t="s">
        <v>1007</v>
      </c>
      <c r="C668" s="128">
        <v>52210.555</v>
      </c>
      <c r="D668" s="128" t="s">
        <v>1126</v>
      </c>
      <c r="E668">
        <f t="shared" si="126"/>
        <v>11470.018076792951</v>
      </c>
      <c r="F668">
        <f t="shared" si="127"/>
        <v>11470</v>
      </c>
      <c r="G668">
        <f t="shared" si="117"/>
        <v>1.1363299992808606E-2</v>
      </c>
      <c r="I668">
        <f t="shared" si="125"/>
        <v>1.1363299992808606E-2</v>
      </c>
      <c r="P668" s="3">
        <f t="shared" si="128"/>
        <v>-3.6058602352695368E-2</v>
      </c>
      <c r="Q668" s="13">
        <f t="shared" si="129"/>
        <v>37192.055</v>
      </c>
      <c r="R668" s="13"/>
    </row>
    <row r="669" spans="1:21" ht="12.95" customHeight="1" x14ac:dyDescent="0.2">
      <c r="A669" s="128" t="s">
        <v>338</v>
      </c>
      <c r="B669" s="68" t="s">
        <v>1007</v>
      </c>
      <c r="C669" s="128">
        <v>52253.296999999999</v>
      </c>
      <c r="D669" s="128" t="s">
        <v>1126</v>
      </c>
      <c r="E669">
        <f t="shared" si="126"/>
        <v>11538.012258455959</v>
      </c>
      <c r="F669">
        <f t="shared" si="127"/>
        <v>11538</v>
      </c>
      <c r="G669">
        <f t="shared" si="117"/>
        <v>7.705819996772334E-3</v>
      </c>
      <c r="I669">
        <f t="shared" si="125"/>
        <v>7.705819996772334E-3</v>
      </c>
      <c r="P669" s="3">
        <f t="shared" si="128"/>
        <v>-3.6331293764803388E-2</v>
      </c>
      <c r="Q669" s="13">
        <f t="shared" si="129"/>
        <v>37234.796999999999</v>
      </c>
      <c r="R669" s="13"/>
    </row>
    <row r="670" spans="1:21" ht="12.95" customHeight="1" x14ac:dyDescent="0.2">
      <c r="A670" s="108" t="s">
        <v>1005</v>
      </c>
      <c r="B670" s="33"/>
      <c r="C670" s="34">
        <v>52425.534</v>
      </c>
      <c r="D670" s="34">
        <v>2E-3</v>
      </c>
      <c r="E670">
        <f t="shared" si="126"/>
        <v>11812.00771648535</v>
      </c>
      <c r="F670">
        <f t="shared" si="127"/>
        <v>11812</v>
      </c>
      <c r="G670">
        <f t="shared" si="117"/>
        <v>4.8506799939787015E-3</v>
      </c>
      <c r="I670">
        <f>+G670</f>
        <v>4.8506799939787015E-3</v>
      </c>
      <c r="P670" s="3">
        <f t="shared" si="128"/>
        <v>-3.7440134941873197E-2</v>
      </c>
      <c r="Q670" s="13">
        <f t="shared" si="129"/>
        <v>37407.034</v>
      </c>
      <c r="R670" s="13"/>
      <c r="S670">
        <v>0.1</v>
      </c>
      <c r="T670">
        <f>+(P670-G670)^2</f>
        <v>1.7885130279384741E-3</v>
      </c>
      <c r="U670">
        <f>+S670*T670</f>
        <v>1.7885130279384742E-4</v>
      </c>
    </row>
    <row r="671" spans="1:21" ht="12.95" customHeight="1" x14ac:dyDescent="0.2">
      <c r="A671" s="128" t="s">
        <v>319</v>
      </c>
      <c r="B671" s="68" t="s">
        <v>1007</v>
      </c>
      <c r="C671" s="128">
        <v>52466.396399999998</v>
      </c>
      <c r="D671" s="128" t="s">
        <v>1126</v>
      </c>
      <c r="E671">
        <f t="shared" si="126"/>
        <v>11877.011821318687</v>
      </c>
      <c r="F671">
        <f t="shared" si="127"/>
        <v>11877</v>
      </c>
      <c r="G671">
        <f t="shared" si="117"/>
        <v>7.4310299969511107E-3</v>
      </c>
      <c r="K671">
        <f>G671</f>
        <v>7.4310299969511107E-3</v>
      </c>
      <c r="P671" s="3">
        <f t="shared" si="128"/>
        <v>-3.770554563833179E-2</v>
      </c>
      <c r="Q671" s="13">
        <f t="shared" si="129"/>
        <v>37447.896399999998</v>
      </c>
      <c r="R671" s="13"/>
    </row>
    <row r="672" spans="1:21" ht="12.95" customHeight="1" x14ac:dyDescent="0.2">
      <c r="A672" s="108" t="s">
        <v>1006</v>
      </c>
      <c r="B672" s="33" t="s">
        <v>1007</v>
      </c>
      <c r="C672" s="34">
        <v>52493.425600000002</v>
      </c>
      <c r="D672" s="34">
        <v>5.0000000000000001E-4</v>
      </c>
      <c r="E672">
        <f t="shared" si="126"/>
        <v>11920.010004253651</v>
      </c>
      <c r="F672">
        <f t="shared" si="127"/>
        <v>11920</v>
      </c>
      <c r="G672">
        <f t="shared" si="117"/>
        <v>6.2887999956728891E-3</v>
      </c>
      <c r="J672">
        <f>G672</f>
        <v>6.2887999956728891E-3</v>
      </c>
      <c r="P672" s="3">
        <f t="shared" si="128"/>
        <v>-3.7881623339428828E-2</v>
      </c>
      <c r="Q672" s="13">
        <f t="shared" si="129"/>
        <v>37474.925600000002</v>
      </c>
      <c r="R672" s="13" t="s">
        <v>1172</v>
      </c>
      <c r="S672">
        <v>1</v>
      </c>
      <c r="T672">
        <f>+(P672-G672)^2</f>
        <v>1.9510262976020984E-3</v>
      </c>
      <c r="U672">
        <f>+S672*T672</f>
        <v>1.9510262976020984E-3</v>
      </c>
    </row>
    <row r="673" spans="1:21" ht="12.95" customHeight="1" x14ac:dyDescent="0.2">
      <c r="A673" s="128" t="s">
        <v>319</v>
      </c>
      <c r="B673" s="68" t="s">
        <v>1007</v>
      </c>
      <c r="C673" s="128">
        <v>52505.369200000001</v>
      </c>
      <c r="D673" s="128" t="s">
        <v>1126</v>
      </c>
      <c r="E673">
        <f t="shared" si="126"/>
        <v>11939.009941273684</v>
      </c>
      <c r="F673">
        <f t="shared" si="127"/>
        <v>11939</v>
      </c>
      <c r="G673">
        <f t="shared" si="117"/>
        <v>6.2492099968949333E-3</v>
      </c>
      <c r="K673">
        <f>G673</f>
        <v>6.2492099968949333E-3</v>
      </c>
      <c r="P673" s="3">
        <f t="shared" si="128"/>
        <v>-3.7959551517812551E-2</v>
      </c>
      <c r="Q673" s="13">
        <f t="shared" si="129"/>
        <v>37486.869200000001</v>
      </c>
      <c r="R673" s="13"/>
    </row>
    <row r="674" spans="1:21" ht="12.95" customHeight="1" x14ac:dyDescent="0.2">
      <c r="A674" s="128" t="s">
        <v>319</v>
      </c>
      <c r="B674" s="68" t="s">
        <v>1007</v>
      </c>
      <c r="C674" s="128">
        <v>52511.654999999999</v>
      </c>
      <c r="D674" s="128" t="s">
        <v>1126</v>
      </c>
      <c r="E674">
        <f t="shared" si="126"/>
        <v>11949.009422512214</v>
      </c>
      <c r="F674">
        <f t="shared" si="127"/>
        <v>11949</v>
      </c>
      <c r="G674">
        <f t="shared" si="117"/>
        <v>5.9231099949101917E-3</v>
      </c>
      <c r="I674">
        <f>G674</f>
        <v>5.9231099949101917E-3</v>
      </c>
      <c r="P674" s="3">
        <f t="shared" si="128"/>
        <v>-3.8000597466545327E-2</v>
      </c>
      <c r="Q674" s="13">
        <f t="shared" si="129"/>
        <v>37493.154999999999</v>
      </c>
      <c r="R674" s="13"/>
    </row>
    <row r="675" spans="1:21" ht="12.95" customHeight="1" x14ac:dyDescent="0.2">
      <c r="A675" s="34" t="s">
        <v>1009</v>
      </c>
      <c r="B675" s="112"/>
      <c r="C675" s="34">
        <v>52520.456299999998</v>
      </c>
      <c r="D675" s="34">
        <v>2.0000000000000001E-4</v>
      </c>
      <c r="E675">
        <f t="shared" si="126"/>
        <v>11963.010573395901</v>
      </c>
      <c r="F675">
        <f t="shared" si="127"/>
        <v>11963</v>
      </c>
      <c r="G675">
        <f t="shared" si="117"/>
        <v>6.6465699928812683E-3</v>
      </c>
      <c r="J675">
        <f>G675</f>
        <v>6.6465699928812683E-3</v>
      </c>
      <c r="P675" s="3">
        <f t="shared" si="128"/>
        <v>-3.8058097848735067E-2</v>
      </c>
      <c r="Q675" s="13">
        <f t="shared" si="129"/>
        <v>37501.956299999998</v>
      </c>
      <c r="R675" s="13" t="s">
        <v>1172</v>
      </c>
      <c r="S675">
        <v>1</v>
      </c>
      <c r="T675">
        <f>+(P675-G675)^2</f>
        <v>1.9985073268292456E-3</v>
      </c>
      <c r="U675">
        <f>+S675*T675</f>
        <v>1.9985073268292456E-3</v>
      </c>
    </row>
    <row r="676" spans="1:21" ht="12.95" customHeight="1" x14ac:dyDescent="0.2">
      <c r="A676" s="128" t="s">
        <v>319</v>
      </c>
      <c r="B676" s="68" t="s">
        <v>1007</v>
      </c>
      <c r="C676" s="128">
        <v>52562.572</v>
      </c>
      <c r="D676" s="128" t="s">
        <v>1126</v>
      </c>
      <c r="E676">
        <f t="shared" si="126"/>
        <v>12030.008433970163</v>
      </c>
      <c r="F676">
        <f t="shared" si="127"/>
        <v>12030</v>
      </c>
      <c r="G676">
        <f t="shared" si="117"/>
        <v>5.3016999954706989E-3</v>
      </c>
      <c r="I676">
        <f>G676</f>
        <v>5.3016999954706989E-3</v>
      </c>
      <c r="P676" s="3">
        <f t="shared" si="128"/>
        <v>-3.8333860585112664E-2</v>
      </c>
      <c r="Q676" s="13">
        <f t="shared" si="129"/>
        <v>37544.072</v>
      </c>
      <c r="R676" s="13"/>
    </row>
    <row r="677" spans="1:21" ht="12.95" customHeight="1" x14ac:dyDescent="0.2">
      <c r="A677" s="22" t="s">
        <v>1026</v>
      </c>
      <c r="B677" s="33" t="s">
        <v>1007</v>
      </c>
      <c r="C677" s="34">
        <v>52716.582000000002</v>
      </c>
      <c r="D677" s="34">
        <v>4.0000000000000001E-3</v>
      </c>
      <c r="E677">
        <f t="shared" si="126"/>
        <v>12275.00829167267</v>
      </c>
      <c r="F677">
        <f t="shared" si="127"/>
        <v>12275</v>
      </c>
      <c r="G677">
        <f t="shared" ref="G677:G740" si="130">C677-(C$7+F677*C$8)</f>
        <v>5.2122499982942827E-3</v>
      </c>
      <c r="I677">
        <f>G677</f>
        <v>5.2122499982942827E-3</v>
      </c>
      <c r="O677">
        <f t="shared" ref="O677:O708" ca="1" si="131">C$11+C$12*F677</f>
        <v>8.1049339337095801E-3</v>
      </c>
      <c r="P677" s="3">
        <f t="shared" si="128"/>
        <v>-3.9350448987446829E-2</v>
      </c>
      <c r="Q677" s="13">
        <f t="shared" si="129"/>
        <v>37698.082000000002</v>
      </c>
      <c r="R677" s="13" t="s">
        <v>2144</v>
      </c>
      <c r="S677">
        <v>5</v>
      </c>
      <c r="T677">
        <f>+(P677-G677)^2</f>
        <v>1.985834140893772E-3</v>
      </c>
      <c r="U677">
        <f>+S677*T677</f>
        <v>9.9291707044688593E-3</v>
      </c>
    </row>
    <row r="678" spans="1:21" ht="12.95" customHeight="1" x14ac:dyDescent="0.2">
      <c r="A678" s="111" t="s">
        <v>1029</v>
      </c>
      <c r="B678" s="112" t="s">
        <v>1007</v>
      </c>
      <c r="C678" s="113">
        <v>52786.357499999998</v>
      </c>
      <c r="D678" s="113">
        <v>1E-4</v>
      </c>
      <c r="E678">
        <f t="shared" si="126"/>
        <v>12386.007496731563</v>
      </c>
      <c r="F678">
        <f t="shared" si="127"/>
        <v>12386</v>
      </c>
      <c r="G678">
        <f t="shared" si="130"/>
        <v>4.7125399942160584E-3</v>
      </c>
      <c r="K678">
        <f>G678</f>
        <v>4.7125399942160584E-3</v>
      </c>
      <c r="O678">
        <f t="shared" ca="1" si="131"/>
        <v>8.0776233370105036E-3</v>
      </c>
      <c r="P678" s="3">
        <f t="shared" si="128"/>
        <v>-3.9815265977486712E-2</v>
      </c>
      <c r="Q678" s="13">
        <f t="shared" si="129"/>
        <v>37767.857499999998</v>
      </c>
      <c r="R678" s="13" t="s">
        <v>1171</v>
      </c>
      <c r="S678">
        <v>3</v>
      </c>
      <c r="T678">
        <f>+(P678-G678)^2</f>
        <v>1.9827255046536091E-3</v>
      </c>
      <c r="U678">
        <f>+S678*T678</f>
        <v>5.9481765139608274E-3</v>
      </c>
    </row>
    <row r="679" spans="1:21" ht="12.95" customHeight="1" x14ac:dyDescent="0.2">
      <c r="A679" s="110" t="s">
        <v>1008</v>
      </c>
      <c r="B679" s="33"/>
      <c r="C679" s="34">
        <v>52795.7865612401</v>
      </c>
      <c r="D679" s="34">
        <v>1E-4</v>
      </c>
      <c r="E679">
        <f t="shared" si="126"/>
        <v>12401.007293251874</v>
      </c>
      <c r="F679">
        <f t="shared" si="127"/>
        <v>12401</v>
      </c>
      <c r="G679">
        <f t="shared" si="130"/>
        <v>4.5846300999983214E-3</v>
      </c>
      <c r="K679">
        <f>G679</f>
        <v>4.5846300999983214E-3</v>
      </c>
      <c r="O679">
        <f t="shared" ca="1" si="131"/>
        <v>8.0739327158349528E-3</v>
      </c>
      <c r="P679" s="3">
        <f t="shared" si="128"/>
        <v>-3.9878281887795478E-2</v>
      </c>
      <c r="Q679" s="13">
        <f t="shared" si="129"/>
        <v>37777.2865612401</v>
      </c>
      <c r="R679" s="13" t="s">
        <v>1171</v>
      </c>
      <c r="S679">
        <v>3</v>
      </c>
      <c r="T679">
        <f>+(P679-G679)^2</f>
        <v>1.9769505424342975E-3</v>
      </c>
      <c r="U679">
        <f>+S679*T679</f>
        <v>5.9308516273028928E-3</v>
      </c>
    </row>
    <row r="680" spans="1:21" ht="12.95" customHeight="1" x14ac:dyDescent="0.2">
      <c r="A680" s="21" t="s">
        <v>1022</v>
      </c>
      <c r="B680" s="112" t="s">
        <v>1007</v>
      </c>
      <c r="C680" s="114">
        <v>52806.474199999997</v>
      </c>
      <c r="D680" s="114">
        <v>1E-4</v>
      </c>
      <c r="E680">
        <f t="shared" si="126"/>
        <v>12418.009241017282</v>
      </c>
      <c r="F680">
        <f t="shared" si="127"/>
        <v>12418</v>
      </c>
      <c r="G680">
        <f t="shared" si="130"/>
        <v>5.8090199891012162E-3</v>
      </c>
      <c r="K680">
        <f>G680</f>
        <v>5.8090199891012162E-3</v>
      </c>
      <c r="O680">
        <f t="shared" ca="1" si="131"/>
        <v>8.0697500118359963E-3</v>
      </c>
      <c r="P680" s="3">
        <f t="shared" si="128"/>
        <v>-3.9949758292563059E-2</v>
      </c>
      <c r="Q680" s="13">
        <f t="shared" si="129"/>
        <v>37787.974199999997</v>
      </c>
      <c r="R680" s="13" t="s">
        <v>1171</v>
      </c>
      <c r="S680">
        <v>1</v>
      </c>
      <c r="T680">
        <f>+(P680-G680)^2</f>
        <v>2.0938657898305103E-3</v>
      </c>
      <c r="U680">
        <f>+S680*T680</f>
        <v>2.0938657898305103E-3</v>
      </c>
    </row>
    <row r="681" spans="1:21" ht="12.95" customHeight="1" x14ac:dyDescent="0.2">
      <c r="A681" s="128" t="s">
        <v>319</v>
      </c>
      <c r="B681" s="68" t="s">
        <v>1007</v>
      </c>
      <c r="C681" s="128">
        <v>52812.7592</v>
      </c>
      <c r="D681" s="128" t="s">
        <v>1126</v>
      </c>
      <c r="E681">
        <f t="shared" si="126"/>
        <v>12428.007449611927</v>
      </c>
      <c r="F681">
        <f t="shared" si="127"/>
        <v>12428</v>
      </c>
      <c r="G681">
        <f t="shared" si="130"/>
        <v>4.6829200000502169E-3</v>
      </c>
      <c r="K681">
        <f>G681</f>
        <v>4.6829200000502169E-3</v>
      </c>
      <c r="O681">
        <f t="shared" ca="1" si="131"/>
        <v>8.0672895977189629E-3</v>
      </c>
      <c r="P681" s="3">
        <f t="shared" si="128"/>
        <v>-3.9991832208479218E-2</v>
      </c>
      <c r="Q681" s="13">
        <f t="shared" si="129"/>
        <v>37794.2592</v>
      </c>
      <c r="R681" s="13"/>
    </row>
    <row r="682" spans="1:21" ht="12.95" customHeight="1" x14ac:dyDescent="0.2">
      <c r="A682" s="34" t="s">
        <v>1034</v>
      </c>
      <c r="B682" s="33" t="s">
        <v>1007</v>
      </c>
      <c r="C682" s="34">
        <v>52818.416740000001</v>
      </c>
      <c r="D682" s="34">
        <v>1.1000000000000001E-3</v>
      </c>
      <c r="E682">
        <f t="shared" si="126"/>
        <v>12437.007491784163</v>
      </c>
      <c r="F682">
        <f t="shared" si="127"/>
        <v>12437</v>
      </c>
      <c r="G682">
        <f t="shared" si="130"/>
        <v>4.7094299952732399E-3</v>
      </c>
      <c r="K682">
        <f>G682</f>
        <v>4.7094299952732399E-3</v>
      </c>
      <c r="O682">
        <f t="shared" ca="1" si="131"/>
        <v>8.0650752250136307E-3</v>
      </c>
      <c r="P682" s="3">
        <f t="shared" si="128"/>
        <v>-4.002971708169608E-2</v>
      </c>
      <c r="Q682" s="13">
        <f t="shared" si="129"/>
        <v>37799.916740000001</v>
      </c>
      <c r="R682" s="13" t="s">
        <v>2145</v>
      </c>
      <c r="S682">
        <v>1</v>
      </c>
      <c r="T682">
        <f t="shared" ref="T682:T687" si="132">+(P682-G682)^2</f>
        <v>2.0015912811746925E-3</v>
      </c>
      <c r="U682">
        <f t="shared" ref="U682:U687" si="133">+S682*T682</f>
        <v>2.0015912811746925E-3</v>
      </c>
    </row>
    <row r="683" spans="1:21" ht="12.95" customHeight="1" x14ac:dyDescent="0.2">
      <c r="A683" s="21" t="s">
        <v>1019</v>
      </c>
      <c r="B683" s="33" t="s">
        <v>1020</v>
      </c>
      <c r="C683" s="34">
        <v>52829.4133</v>
      </c>
      <c r="D683" s="34">
        <v>4.3E-3</v>
      </c>
      <c r="E683">
        <f t="shared" si="126"/>
        <v>12454.500872962119</v>
      </c>
      <c r="F683">
        <f t="shared" si="127"/>
        <v>12454.5</v>
      </c>
      <c r="G683">
        <f t="shared" si="130"/>
        <v>5.4875499336048961E-4</v>
      </c>
      <c r="J683">
        <f>G683</f>
        <v>5.4875499336048961E-4</v>
      </c>
      <c r="O683">
        <f t="shared" ca="1" si="131"/>
        <v>8.0607695003088228E-3</v>
      </c>
      <c r="P683" s="3">
        <f t="shared" si="128"/>
        <v>-4.0103431874932427E-2</v>
      </c>
      <c r="Q683" s="13">
        <f t="shared" si="129"/>
        <v>37810.9133</v>
      </c>
      <c r="R683" s="13" t="s">
        <v>1172</v>
      </c>
      <c r="S683">
        <v>1</v>
      </c>
      <c r="T683">
        <f t="shared" si="132"/>
        <v>1.6526002971746071E-3</v>
      </c>
      <c r="U683">
        <f t="shared" si="133"/>
        <v>1.6526002971746071E-3</v>
      </c>
    </row>
    <row r="684" spans="1:21" ht="12.95" customHeight="1" x14ac:dyDescent="0.2">
      <c r="A684" s="21" t="s">
        <v>1019</v>
      </c>
      <c r="B684" s="33" t="s">
        <v>1020</v>
      </c>
      <c r="C684" s="34">
        <v>52834.452400000002</v>
      </c>
      <c r="D684" s="34">
        <v>2.5999999999999999E-3</v>
      </c>
      <c r="E684">
        <f t="shared" si="126"/>
        <v>12462.517097771866</v>
      </c>
      <c r="F684">
        <f t="shared" si="127"/>
        <v>12462.5</v>
      </c>
      <c r="G684">
        <f t="shared" si="130"/>
        <v>1.0747874999651685E-2</v>
      </c>
      <c r="J684">
        <f>G684</f>
        <v>1.0747874999651685E-2</v>
      </c>
      <c r="O684">
        <f t="shared" ca="1" si="131"/>
        <v>8.0588011690151951E-3</v>
      </c>
      <c r="P684" s="3">
        <f t="shared" si="128"/>
        <v>-4.0137151956032804E-2</v>
      </c>
      <c r="Q684" s="13">
        <f t="shared" si="129"/>
        <v>37815.952400000002</v>
      </c>
      <c r="R684" s="13" t="s">
        <v>1172</v>
      </c>
      <c r="S684">
        <v>1</v>
      </c>
      <c r="T684">
        <f t="shared" si="132"/>
        <v>2.589285968280737E-3</v>
      </c>
      <c r="U684">
        <f t="shared" si="133"/>
        <v>2.589285968280737E-3</v>
      </c>
    </row>
    <row r="685" spans="1:21" ht="12.95" customHeight="1" x14ac:dyDescent="0.2">
      <c r="A685" s="21" t="s">
        <v>1019</v>
      </c>
      <c r="B685" s="112"/>
      <c r="C685" s="34">
        <v>52835.390099999997</v>
      </c>
      <c r="D685" s="34">
        <v>8.9999999999999998E-4</v>
      </c>
      <c r="E685">
        <f t="shared" si="126"/>
        <v>12464.008795496471</v>
      </c>
      <c r="F685">
        <f t="shared" si="127"/>
        <v>12464</v>
      </c>
      <c r="G685">
        <f t="shared" si="130"/>
        <v>5.528959991352167E-3</v>
      </c>
      <c r="J685">
        <f>G685</f>
        <v>5.528959991352167E-3</v>
      </c>
      <c r="O685">
        <f t="shared" ca="1" si="131"/>
        <v>8.0584321068976408E-3</v>
      </c>
      <c r="P685" s="3">
        <f t="shared" si="128"/>
        <v>-4.0143476000313483E-2</v>
      </c>
      <c r="Q685" s="13">
        <f t="shared" si="129"/>
        <v>37816.890099999997</v>
      </c>
      <c r="R685" s="13" t="s">
        <v>1172</v>
      </c>
      <c r="S685">
        <v>1</v>
      </c>
      <c r="T685">
        <f t="shared" si="132"/>
        <v>2.085971409412796E-3</v>
      </c>
      <c r="U685">
        <f t="shared" si="133"/>
        <v>2.085971409412796E-3</v>
      </c>
    </row>
    <row r="686" spans="1:21" ht="12.95" customHeight="1" x14ac:dyDescent="0.2">
      <c r="A686" s="22" t="s">
        <v>1010</v>
      </c>
      <c r="B686" s="33" t="s">
        <v>1007</v>
      </c>
      <c r="C686" s="34">
        <v>52840.413999999997</v>
      </c>
      <c r="D686" s="34">
        <v>4.0000000000000001E-3</v>
      </c>
      <c r="E686">
        <f t="shared" si="126"/>
        <v>12472.000840072224</v>
      </c>
      <c r="F686">
        <f t="shared" si="127"/>
        <v>12472</v>
      </c>
      <c r="G686">
        <f t="shared" si="130"/>
        <v>5.2807999600190669E-4</v>
      </c>
      <c r="K686">
        <f>G686</f>
        <v>5.2807999600190669E-4</v>
      </c>
      <c r="O686">
        <f t="shared" ca="1" si="131"/>
        <v>8.0564637756040131E-3</v>
      </c>
      <c r="P686" s="3">
        <f t="shared" si="128"/>
        <v>-4.0177212391540366E-2</v>
      </c>
      <c r="Q686" s="13">
        <f t="shared" si="129"/>
        <v>37821.913999999997</v>
      </c>
      <c r="R686" s="13" t="s">
        <v>1171</v>
      </c>
      <c r="S686">
        <v>1</v>
      </c>
      <c r="T686">
        <f t="shared" si="132"/>
        <v>1.656920828355307E-3</v>
      </c>
      <c r="U686">
        <f t="shared" si="133"/>
        <v>1.656920828355307E-3</v>
      </c>
    </row>
    <row r="687" spans="1:21" ht="12.95" customHeight="1" x14ac:dyDescent="0.2">
      <c r="A687" s="21" t="s">
        <v>1019</v>
      </c>
      <c r="B687" s="112"/>
      <c r="C687" s="34">
        <v>52840.4205</v>
      </c>
      <c r="D687" s="34">
        <v>2.0000000000000001E-4</v>
      </c>
      <c r="E687">
        <f t="shared" si="126"/>
        <v>12472.011180303871</v>
      </c>
      <c r="F687">
        <f t="shared" si="127"/>
        <v>12472</v>
      </c>
      <c r="G687">
        <f t="shared" si="130"/>
        <v>7.0280799991451204E-3</v>
      </c>
      <c r="J687">
        <f>G687</f>
        <v>7.0280799991451204E-3</v>
      </c>
      <c r="O687">
        <f t="shared" ca="1" si="131"/>
        <v>8.0564637756040131E-3</v>
      </c>
      <c r="P687" s="3">
        <f t="shared" si="128"/>
        <v>-4.0177212391540366E-2</v>
      </c>
      <c r="Q687" s="13">
        <f t="shared" si="129"/>
        <v>37821.9205</v>
      </c>
      <c r="R687" s="13" t="s">
        <v>1172</v>
      </c>
      <c r="S687">
        <v>1</v>
      </c>
      <c r="T687">
        <f t="shared" si="132"/>
        <v>2.2283396296901093E-3</v>
      </c>
      <c r="U687">
        <f t="shared" si="133"/>
        <v>2.2283396296901093E-3</v>
      </c>
    </row>
    <row r="688" spans="1:21" ht="12.95" customHeight="1" x14ac:dyDescent="0.2">
      <c r="A688" s="128" t="s">
        <v>319</v>
      </c>
      <c r="B688" s="68" t="s">
        <v>1007</v>
      </c>
      <c r="C688" s="128">
        <v>52861.790500000003</v>
      </c>
      <c r="D688" s="128" t="s">
        <v>1126</v>
      </c>
      <c r="E688">
        <f t="shared" si="126"/>
        <v>12506.006680330513</v>
      </c>
      <c r="F688">
        <f t="shared" si="127"/>
        <v>12506</v>
      </c>
      <c r="G688">
        <f t="shared" si="130"/>
        <v>4.1993400009232573E-3</v>
      </c>
      <c r="K688">
        <f>G688</f>
        <v>4.1993400009232573E-3</v>
      </c>
      <c r="O688">
        <f t="shared" ca="1" si="131"/>
        <v>8.0480983676060984E-3</v>
      </c>
      <c r="P688" s="3">
        <f t="shared" si="128"/>
        <v>-4.0320745283600933E-2</v>
      </c>
      <c r="Q688" s="13">
        <f t="shared" si="129"/>
        <v>37843.290500000003</v>
      </c>
      <c r="R688" s="13"/>
    </row>
    <row r="689" spans="1:21" ht="12.95" customHeight="1" x14ac:dyDescent="0.2">
      <c r="A689" s="34" t="s">
        <v>1028</v>
      </c>
      <c r="B689" s="112"/>
      <c r="C689" s="34">
        <v>52862.419399999999</v>
      </c>
      <c r="D689" s="34">
        <v>5.0000000000000001E-4</v>
      </c>
      <c r="E689">
        <f t="shared" si="126"/>
        <v>12507.007137511917</v>
      </c>
      <c r="F689">
        <f t="shared" si="127"/>
        <v>12507</v>
      </c>
      <c r="G689">
        <f t="shared" si="130"/>
        <v>4.4867299948236905E-3</v>
      </c>
      <c r="J689">
        <f>G689</f>
        <v>4.4867299948236905E-3</v>
      </c>
      <c r="O689">
        <f t="shared" ca="1" si="131"/>
        <v>8.0478523261943956E-3</v>
      </c>
      <c r="P689" s="3">
        <f t="shared" si="128"/>
        <v>-4.0324970594871001E-2</v>
      </c>
      <c r="Q689" s="13">
        <f t="shared" si="129"/>
        <v>37843.919399999999</v>
      </c>
      <c r="R689" s="13" t="s">
        <v>1172</v>
      </c>
      <c r="S689">
        <v>1</v>
      </c>
      <c r="T689">
        <f>+(P689-G689)^2</f>
        <v>2.0080885097404438E-3</v>
      </c>
      <c r="U689">
        <f>+S689*T689</f>
        <v>2.0080885097404438E-3</v>
      </c>
    </row>
    <row r="690" spans="1:21" ht="12.95" customHeight="1" x14ac:dyDescent="0.2">
      <c r="A690" s="21" t="s">
        <v>1019</v>
      </c>
      <c r="B690" s="112"/>
      <c r="C690" s="34">
        <v>52867.4493</v>
      </c>
      <c r="D690" s="34">
        <v>4.0000000000000002E-4</v>
      </c>
      <c r="E690">
        <f t="shared" si="126"/>
        <v>12515.008726916878</v>
      </c>
      <c r="F690">
        <f t="shared" si="127"/>
        <v>12515</v>
      </c>
      <c r="G690">
        <f t="shared" si="130"/>
        <v>5.4858499934198335E-3</v>
      </c>
      <c r="J690">
        <f>G690</f>
        <v>5.4858499934198335E-3</v>
      </c>
      <c r="O690">
        <f t="shared" ca="1" si="131"/>
        <v>8.0458839949007679E-3</v>
      </c>
      <c r="P690" s="3">
        <f t="shared" si="128"/>
        <v>-4.0358780810880991E-2</v>
      </c>
      <c r="Q690" s="13">
        <f t="shared" si="129"/>
        <v>37848.9493</v>
      </c>
      <c r="R690" s="13" t="s">
        <v>1172</v>
      </c>
      <c r="S690">
        <v>1</v>
      </c>
      <c r="T690">
        <f>+(P690-G690)^2</f>
        <v>2.1017301735826483E-3</v>
      </c>
      <c r="U690">
        <f>+S690*T690</f>
        <v>2.1017301735826483E-3</v>
      </c>
    </row>
    <row r="691" spans="1:21" ht="12.95" customHeight="1" x14ac:dyDescent="0.2">
      <c r="A691" s="21" t="s">
        <v>1019</v>
      </c>
      <c r="B691" s="33" t="s">
        <v>1020</v>
      </c>
      <c r="C691" s="34">
        <v>52868.391900000002</v>
      </c>
      <c r="D691" s="34">
        <v>2E-3</v>
      </c>
      <c r="E691">
        <f t="shared" si="126"/>
        <v>12516.508219585348</v>
      </c>
      <c r="F691">
        <f t="shared" si="127"/>
        <v>12516.5</v>
      </c>
      <c r="G691">
        <f t="shared" si="130"/>
        <v>5.1669349995790981E-3</v>
      </c>
      <c r="J691">
        <f>G691</f>
        <v>5.1669349995790981E-3</v>
      </c>
      <c r="O691">
        <f t="shared" ca="1" si="131"/>
        <v>8.0455149327832119E-3</v>
      </c>
      <c r="P691" s="3">
        <f t="shared" si="128"/>
        <v>-4.0365121755457221E-2</v>
      </c>
      <c r="Q691" s="13">
        <f t="shared" si="129"/>
        <v>37849.891900000002</v>
      </c>
      <c r="R691" s="13" t="s">
        <v>1172</v>
      </c>
      <c r="S691">
        <v>1</v>
      </c>
      <c r="T691">
        <f>+(P691-G691)^2</f>
        <v>2.0731681923438485E-3</v>
      </c>
      <c r="U691">
        <f>+S691*T691</f>
        <v>2.0731681923438485E-3</v>
      </c>
    </row>
    <row r="692" spans="1:21" ht="12.95" customHeight="1" x14ac:dyDescent="0.2">
      <c r="A692" s="128" t="s">
        <v>319</v>
      </c>
      <c r="B692" s="68" t="s">
        <v>1007</v>
      </c>
      <c r="C692" s="128">
        <v>52875.624000000003</v>
      </c>
      <c r="D692" s="128" t="s">
        <v>1126</v>
      </c>
      <c r="E692">
        <f t="shared" si="126"/>
        <v>12528.013079470358</v>
      </c>
      <c r="F692">
        <f t="shared" si="127"/>
        <v>12528</v>
      </c>
      <c r="G692">
        <f t="shared" si="130"/>
        <v>8.2219199975952506E-3</v>
      </c>
      <c r="I692">
        <f>G692</f>
        <v>8.2219199975952506E-3</v>
      </c>
      <c r="O692">
        <f t="shared" ca="1" si="131"/>
        <v>8.0426854565486244E-3</v>
      </c>
      <c r="P692" s="3">
        <f t="shared" si="128"/>
        <v>-4.0413751705742837E-2</v>
      </c>
      <c r="Q692" s="13">
        <f t="shared" si="129"/>
        <v>37857.124000000003</v>
      </c>
      <c r="R692" s="13"/>
    </row>
    <row r="693" spans="1:21" ht="12.95" customHeight="1" x14ac:dyDescent="0.2">
      <c r="A693" s="128" t="s">
        <v>449</v>
      </c>
      <c r="B693" s="68" t="s">
        <v>1007</v>
      </c>
      <c r="C693" s="128">
        <v>52897</v>
      </c>
      <c r="D693" s="128" t="s">
        <v>1126</v>
      </c>
      <c r="E693">
        <f t="shared" si="126"/>
        <v>12562.018124326198</v>
      </c>
      <c r="F693">
        <f t="shared" si="127"/>
        <v>12562</v>
      </c>
      <c r="G693">
        <f t="shared" si="130"/>
        <v>1.1393179993319791E-2</v>
      </c>
      <c r="I693">
        <f>G693</f>
        <v>1.1393179993319791E-2</v>
      </c>
      <c r="O693">
        <f t="shared" ca="1" si="131"/>
        <v>8.0343200485507096E-3</v>
      </c>
      <c r="P693" s="3">
        <f t="shared" si="128"/>
        <v>-4.0557693209393633E-2</v>
      </c>
      <c r="Q693" s="13">
        <f t="shared" si="129"/>
        <v>37878.5</v>
      </c>
      <c r="R693" s="13"/>
    </row>
    <row r="694" spans="1:21" ht="12.95" customHeight="1" x14ac:dyDescent="0.2">
      <c r="A694" s="128" t="s">
        <v>319</v>
      </c>
      <c r="B694" s="68" t="s">
        <v>1007</v>
      </c>
      <c r="C694" s="128">
        <v>52897.62</v>
      </c>
      <c r="D694" s="128" t="s">
        <v>1126</v>
      </c>
      <c r="E694">
        <f t="shared" si="126"/>
        <v>12563.00442334429</v>
      </c>
      <c r="F694">
        <f t="shared" si="127"/>
        <v>12563</v>
      </c>
      <c r="G694">
        <f t="shared" si="130"/>
        <v>2.7805700010503642E-3</v>
      </c>
      <c r="I694">
        <f>G694</f>
        <v>2.7805700010503642E-3</v>
      </c>
      <c r="O694">
        <f t="shared" ca="1" si="131"/>
        <v>8.0340740071390068E-3</v>
      </c>
      <c r="P694" s="3">
        <f t="shared" si="128"/>
        <v>-4.0561930538651647E-2</v>
      </c>
      <c r="Q694" s="13">
        <f t="shared" si="129"/>
        <v>37879.120000000003</v>
      </c>
      <c r="R694" s="13"/>
    </row>
    <row r="695" spans="1:21" ht="12.95" customHeight="1" x14ac:dyDescent="0.2">
      <c r="A695" s="128" t="s">
        <v>319</v>
      </c>
      <c r="B695" s="68" t="s">
        <v>1007</v>
      </c>
      <c r="C695" s="128">
        <v>52914.594899999996</v>
      </c>
      <c r="D695" s="128" t="s">
        <v>1126</v>
      </c>
      <c r="E695">
        <f t="shared" si="126"/>
        <v>12590.00817689609</v>
      </c>
      <c r="F695">
        <f t="shared" si="127"/>
        <v>12590</v>
      </c>
      <c r="G695">
        <f t="shared" si="130"/>
        <v>5.1400999946054071E-3</v>
      </c>
      <c r="K695">
        <f>G695</f>
        <v>5.1400999946054071E-3</v>
      </c>
      <c r="O695">
        <f t="shared" ca="1" si="131"/>
        <v>8.0274308890230135E-3</v>
      </c>
      <c r="P695" s="3">
        <f t="shared" si="128"/>
        <v>-4.0676419550036882E-2</v>
      </c>
      <c r="Q695" s="13">
        <f t="shared" si="129"/>
        <v>37896.094899999996</v>
      </c>
      <c r="R695" s="13"/>
    </row>
    <row r="696" spans="1:21" ht="12.95" customHeight="1" x14ac:dyDescent="0.2">
      <c r="A696" s="21" t="s">
        <v>1019</v>
      </c>
      <c r="B696" s="33" t="s">
        <v>1020</v>
      </c>
      <c r="C696" s="34">
        <v>52946.336000000003</v>
      </c>
      <c r="D696" s="34">
        <v>5.0000000000000001E-4</v>
      </c>
      <c r="E696">
        <f t="shared" si="126"/>
        <v>12640.502073288029</v>
      </c>
      <c r="F696">
        <f t="shared" si="127"/>
        <v>12640.5</v>
      </c>
      <c r="G696">
        <f t="shared" si="130"/>
        <v>1.3032950009801425E-3</v>
      </c>
      <c r="J696">
        <f>G696</f>
        <v>1.3032950009801425E-3</v>
      </c>
      <c r="O696">
        <f t="shared" ca="1" si="131"/>
        <v>8.0150057977319937E-3</v>
      </c>
      <c r="P696" s="3">
        <f t="shared" si="128"/>
        <v>-4.0890976363596329E-2</v>
      </c>
      <c r="Q696" s="13">
        <f t="shared" si="129"/>
        <v>37927.836000000003</v>
      </c>
      <c r="R696" s="13" t="s">
        <v>1172</v>
      </c>
      <c r="S696">
        <v>1</v>
      </c>
      <c r="T696">
        <f>+(P696-G696)^2</f>
        <v>1.7803565359875181E-3</v>
      </c>
      <c r="U696">
        <f>+S696*T696</f>
        <v>1.7803565359875181E-3</v>
      </c>
    </row>
    <row r="697" spans="1:21" ht="12.95" customHeight="1" x14ac:dyDescent="0.2">
      <c r="A697" s="128" t="s">
        <v>466</v>
      </c>
      <c r="B697" s="68" t="s">
        <v>1007</v>
      </c>
      <c r="C697" s="128">
        <v>53179.243999999999</v>
      </c>
      <c r="D697" s="128" t="s">
        <v>1126</v>
      </c>
      <c r="E697">
        <f t="shared" si="126"/>
        <v>13011.01325345668</v>
      </c>
      <c r="F697">
        <f t="shared" si="127"/>
        <v>13011</v>
      </c>
      <c r="G697">
        <f t="shared" si="130"/>
        <v>8.3312899951124564E-3</v>
      </c>
      <c r="I697">
        <f>G697</f>
        <v>8.3312899951124564E-3</v>
      </c>
      <c r="O697">
        <f t="shared" ca="1" si="131"/>
        <v>7.9238474546958915E-3</v>
      </c>
      <c r="P697" s="3">
        <f t="shared" si="128"/>
        <v>-4.2481838352599305E-2</v>
      </c>
      <c r="Q697" s="13">
        <f t="shared" si="129"/>
        <v>38160.743999999999</v>
      </c>
      <c r="R697" s="13"/>
    </row>
    <row r="698" spans="1:21" ht="12.95" customHeight="1" x14ac:dyDescent="0.2">
      <c r="A698" s="34" t="s">
        <v>1034</v>
      </c>
      <c r="B698" s="33" t="s">
        <v>1007</v>
      </c>
      <c r="C698" s="34">
        <v>53204.38682</v>
      </c>
      <c r="D698" s="34">
        <v>1E-3</v>
      </c>
      <c r="E698">
        <f t="shared" si="126"/>
        <v>13051.010573904961</v>
      </c>
      <c r="F698">
        <f t="shared" si="127"/>
        <v>13051</v>
      </c>
      <c r="G698">
        <f t="shared" si="130"/>
        <v>6.6468899967730977E-3</v>
      </c>
      <c r="K698">
        <f>G698</f>
        <v>6.6468899967730977E-3</v>
      </c>
      <c r="O698">
        <f t="shared" ca="1" si="131"/>
        <v>7.9140057982277565E-3</v>
      </c>
      <c r="P698" s="3">
        <f t="shared" si="128"/>
        <v>-4.2655353256744077E-2</v>
      </c>
      <c r="Q698" s="13">
        <f t="shared" si="129"/>
        <v>38185.88682</v>
      </c>
      <c r="R698" s="13" t="s">
        <v>2145</v>
      </c>
      <c r="S698">
        <v>1</v>
      </c>
      <c r="T698">
        <f>+(P698-G698)^2</f>
        <v>2.4307111898289797E-3</v>
      </c>
      <c r="U698">
        <f>+S698*T698</f>
        <v>2.4307111898289797E-3</v>
      </c>
    </row>
    <row r="699" spans="1:21" ht="12.95" customHeight="1" x14ac:dyDescent="0.2">
      <c r="A699" s="97" t="s">
        <v>1152</v>
      </c>
      <c r="B699" s="98" t="s">
        <v>1007</v>
      </c>
      <c r="C699" s="97">
        <v>53214.445</v>
      </c>
      <c r="D699" s="97">
        <v>3.0000000000000001E-3</v>
      </c>
      <c r="E699">
        <f t="shared" si="126"/>
        <v>13067.011175610995</v>
      </c>
      <c r="F699">
        <f t="shared" si="127"/>
        <v>13067</v>
      </c>
      <c r="G699">
        <f t="shared" si="130"/>
        <v>7.0251299985102378E-3</v>
      </c>
      <c r="I699">
        <f>G699</f>
        <v>7.0251299985102378E-3</v>
      </c>
      <c r="O699">
        <f t="shared" ca="1" si="131"/>
        <v>7.9100691356405028E-3</v>
      </c>
      <c r="P699" s="3">
        <f t="shared" si="128"/>
        <v>-4.2724855362305567E-2</v>
      </c>
      <c r="Q699" s="13">
        <f t="shared" si="129"/>
        <v>38195.945</v>
      </c>
      <c r="R699" s="13" t="s">
        <v>1126</v>
      </c>
    </row>
    <row r="700" spans="1:21" ht="12.95" customHeight="1" x14ac:dyDescent="0.2">
      <c r="A700" s="21" t="s">
        <v>1021</v>
      </c>
      <c r="B700" s="112"/>
      <c r="C700" s="34">
        <v>53217.588199999998</v>
      </c>
      <c r="D700" s="34">
        <v>1.1999999999999999E-3</v>
      </c>
      <c r="E700">
        <f t="shared" si="126"/>
        <v>13072.011393471719</v>
      </c>
      <c r="F700">
        <f t="shared" si="127"/>
        <v>13072</v>
      </c>
      <c r="G700">
        <f t="shared" si="130"/>
        <v>7.1620799935772084E-3</v>
      </c>
      <c r="J700">
        <f>G700</f>
        <v>7.1620799935772084E-3</v>
      </c>
      <c r="O700">
        <f t="shared" ca="1" si="131"/>
        <v>7.9088389285819852E-3</v>
      </c>
      <c r="P700" s="3">
        <f t="shared" si="128"/>
        <v>-4.2746586037157239E-2</v>
      </c>
      <c r="Q700" s="13">
        <f t="shared" si="129"/>
        <v>38199.088199999998</v>
      </c>
      <c r="R700" s="13" t="s">
        <v>1172</v>
      </c>
      <c r="S700">
        <v>1</v>
      </c>
      <c r="T700">
        <f>+(P700-G700)^2</f>
        <v>2.4908749449673866E-3</v>
      </c>
      <c r="U700">
        <f>+S700*T700</f>
        <v>2.4908749449673866E-3</v>
      </c>
    </row>
    <row r="701" spans="1:21" ht="12.95" customHeight="1" x14ac:dyDescent="0.2">
      <c r="A701" s="34" t="s">
        <v>1034</v>
      </c>
      <c r="B701" s="33" t="s">
        <v>1007</v>
      </c>
      <c r="C701" s="34">
        <v>53231.417860000001</v>
      </c>
      <c r="D701" s="34">
        <v>1.1999999999999999E-3</v>
      </c>
      <c r="E701">
        <f t="shared" si="126"/>
        <v>13094.011683920877</v>
      </c>
      <c r="F701">
        <f t="shared" si="127"/>
        <v>13094</v>
      </c>
      <c r="G701">
        <f t="shared" si="130"/>
        <v>7.3446599999442697E-3</v>
      </c>
      <c r="K701">
        <f>G701</f>
        <v>7.3446599999442697E-3</v>
      </c>
      <c r="O701">
        <f t="shared" ca="1" si="131"/>
        <v>7.9034260175245112E-3</v>
      </c>
      <c r="P701" s="3">
        <f t="shared" si="128"/>
        <v>-4.2842264744762083E-2</v>
      </c>
      <c r="Q701" s="13">
        <f t="shared" si="129"/>
        <v>38212.917860000001</v>
      </c>
      <c r="R701" s="13" t="s">
        <v>2145</v>
      </c>
      <c r="S701">
        <v>1</v>
      </c>
      <c r="T701">
        <f>+(P701-G701)^2</f>
        <v>2.5187274153308189E-3</v>
      </c>
      <c r="U701">
        <f>+S701*T701</f>
        <v>2.5187274153308189E-3</v>
      </c>
    </row>
    <row r="702" spans="1:21" ht="12.95" customHeight="1" x14ac:dyDescent="0.2">
      <c r="A702" s="128" t="s">
        <v>488</v>
      </c>
      <c r="B702" s="68" t="s">
        <v>1007</v>
      </c>
      <c r="C702" s="128">
        <v>53283.591999999997</v>
      </c>
      <c r="D702" s="128" t="s">
        <v>1126</v>
      </c>
      <c r="E702">
        <f t="shared" si="126"/>
        <v>13177.010559810426</v>
      </c>
      <c r="F702">
        <f t="shared" si="127"/>
        <v>13177</v>
      </c>
      <c r="G702">
        <f t="shared" si="130"/>
        <v>6.6380299904267304E-3</v>
      </c>
      <c r="I702">
        <f>G702</f>
        <v>6.6380299904267304E-3</v>
      </c>
      <c r="O702">
        <f t="shared" ca="1" si="131"/>
        <v>7.8830045803531309E-3</v>
      </c>
      <c r="P702" s="3">
        <f t="shared" si="128"/>
        <v>-4.3204169564049349E-2</v>
      </c>
      <c r="Q702" s="13">
        <f t="shared" si="129"/>
        <v>38265.091999999997</v>
      </c>
      <c r="R702" s="13"/>
    </row>
    <row r="703" spans="1:21" ht="12.95" customHeight="1" x14ac:dyDescent="0.2">
      <c r="A703" s="128" t="s">
        <v>466</v>
      </c>
      <c r="B703" s="68" t="s">
        <v>1007</v>
      </c>
      <c r="C703" s="128">
        <v>53316.911999999997</v>
      </c>
      <c r="D703" s="128" t="s">
        <v>1126</v>
      </c>
      <c r="E703">
        <f t="shared" si="126"/>
        <v>13230.016178008253</v>
      </c>
      <c r="F703">
        <f t="shared" si="127"/>
        <v>13230</v>
      </c>
      <c r="G703">
        <f t="shared" si="130"/>
        <v>1.016969999182038E-2</v>
      </c>
      <c r="I703">
        <f>G703</f>
        <v>1.016969999182038E-2</v>
      </c>
      <c r="O703">
        <f t="shared" ca="1" si="131"/>
        <v>7.8699643855328523E-3</v>
      </c>
      <c r="P703" s="3">
        <f t="shared" si="128"/>
        <v>-4.3436038855877102E-2</v>
      </c>
      <c r="Q703" s="13">
        <f t="shared" si="129"/>
        <v>38298.411999999997</v>
      </c>
      <c r="R703" s="13"/>
    </row>
    <row r="704" spans="1:21" ht="12.95" customHeight="1" x14ac:dyDescent="0.2">
      <c r="A704" s="128" t="s">
        <v>488</v>
      </c>
      <c r="B704" s="68" t="s">
        <v>1007</v>
      </c>
      <c r="C704" s="128">
        <v>53327.595999999998</v>
      </c>
      <c r="D704" s="128" t="s">
        <v>1126</v>
      </c>
      <c r="E704">
        <f t="shared" si="126"/>
        <v>13247.012337216707</v>
      </c>
      <c r="F704">
        <f t="shared" si="127"/>
        <v>13247</v>
      </c>
      <c r="G704">
        <f t="shared" si="130"/>
        <v>7.7553299925057217E-3</v>
      </c>
      <c r="I704">
        <f>G704</f>
        <v>7.7553299925057217E-3</v>
      </c>
      <c r="O704">
        <f t="shared" ca="1" si="131"/>
        <v>7.8657816815338941E-3</v>
      </c>
      <c r="P704" s="3">
        <f t="shared" si="128"/>
        <v>-4.3510539716075866E-2</v>
      </c>
      <c r="Q704" s="13">
        <f t="shared" si="129"/>
        <v>38309.095999999998</v>
      </c>
      <c r="R704" s="13"/>
    </row>
    <row r="705" spans="1:21" ht="12.95" customHeight="1" x14ac:dyDescent="0.2">
      <c r="A705" s="128" t="s">
        <v>501</v>
      </c>
      <c r="B705" s="68" t="s">
        <v>1007</v>
      </c>
      <c r="C705" s="128">
        <v>53528.124000000003</v>
      </c>
      <c r="D705" s="128" t="s">
        <v>1126</v>
      </c>
      <c r="E705">
        <f t="shared" si="126"/>
        <v>13566.013255763353</v>
      </c>
      <c r="F705">
        <f t="shared" si="127"/>
        <v>13566</v>
      </c>
      <c r="G705">
        <f t="shared" si="130"/>
        <v>8.3327399988775142E-3</v>
      </c>
      <c r="I705">
        <f>G705</f>
        <v>8.3327399988775142E-3</v>
      </c>
      <c r="O705">
        <f t="shared" ca="1" si="131"/>
        <v>7.7872944712005163E-3</v>
      </c>
      <c r="P705" s="3">
        <f t="shared" si="128"/>
        <v>-4.4920027660153974E-2</v>
      </c>
      <c r="Q705" s="13">
        <f t="shared" si="129"/>
        <v>38509.624000000003</v>
      </c>
      <c r="R705" s="13"/>
    </row>
    <row r="706" spans="1:21" ht="12.95" customHeight="1" x14ac:dyDescent="0.2">
      <c r="A706" s="97" t="s">
        <v>1151</v>
      </c>
      <c r="B706" s="98" t="s">
        <v>1007</v>
      </c>
      <c r="C706" s="97">
        <v>53528.750399999997</v>
      </c>
      <c r="D706" s="97">
        <v>1.1999999999999999E-3</v>
      </c>
      <c r="E706">
        <f t="shared" si="126"/>
        <v>13567.009735932585</v>
      </c>
      <c r="F706">
        <f t="shared" si="127"/>
        <v>13567</v>
      </c>
      <c r="G706">
        <f t="shared" si="130"/>
        <v>6.1201299904496409E-3</v>
      </c>
      <c r="K706">
        <f>G706</f>
        <v>6.1201299904496409E-3</v>
      </c>
      <c r="O706">
        <f t="shared" ca="1" si="131"/>
        <v>7.7870484297888117E-3</v>
      </c>
      <c r="P706" s="3">
        <f t="shared" si="128"/>
        <v>-4.4924480454767345E-2</v>
      </c>
      <c r="Q706" s="13">
        <f t="shared" si="129"/>
        <v>38510.250399999997</v>
      </c>
      <c r="R706" s="13" t="s">
        <v>1171</v>
      </c>
    </row>
    <row r="707" spans="1:21" ht="12.95" customHeight="1" x14ac:dyDescent="0.2">
      <c r="A707" s="97" t="s">
        <v>1151</v>
      </c>
      <c r="B707" s="98" t="s">
        <v>1007</v>
      </c>
      <c r="C707" s="97">
        <v>53538.808499999999</v>
      </c>
      <c r="D707" s="97">
        <v>5.0000000000000001E-4</v>
      </c>
      <c r="E707">
        <f t="shared" si="126"/>
        <v>13583.010210374232</v>
      </c>
      <c r="F707">
        <f t="shared" si="127"/>
        <v>13583</v>
      </c>
      <c r="G707">
        <f t="shared" si="130"/>
        <v>6.418369994207751E-3</v>
      </c>
      <c r="K707">
        <f>G707</f>
        <v>6.418369994207751E-3</v>
      </c>
      <c r="O707">
        <f t="shared" ca="1" si="131"/>
        <v>7.783111767201558E-3</v>
      </c>
      <c r="P707" s="3">
        <f t="shared" si="128"/>
        <v>-4.4995754355123402E-2</v>
      </c>
      <c r="Q707" s="13">
        <f t="shared" si="129"/>
        <v>38520.308499999999</v>
      </c>
      <c r="R707" s="13" t="s">
        <v>1171</v>
      </c>
    </row>
    <row r="708" spans="1:21" ht="12.95" customHeight="1" x14ac:dyDescent="0.2">
      <c r="A708" s="97" t="s">
        <v>1151</v>
      </c>
      <c r="B708" s="98" t="s">
        <v>1007</v>
      </c>
      <c r="C708" s="97">
        <v>53540.695399999997</v>
      </c>
      <c r="D708" s="97">
        <v>4.0000000000000002E-4</v>
      </c>
      <c r="E708">
        <f t="shared" si="126"/>
        <v>13586.011900079435</v>
      </c>
      <c r="F708">
        <f t="shared" si="127"/>
        <v>13586</v>
      </c>
      <c r="G708">
        <f t="shared" si="130"/>
        <v>7.4805399926844984E-3</v>
      </c>
      <c r="K708">
        <f>G708</f>
        <v>7.4805399926844984E-3</v>
      </c>
      <c r="O708">
        <f t="shared" ca="1" si="131"/>
        <v>7.7823736429664479E-3</v>
      </c>
      <c r="P708" s="3">
        <f t="shared" si="128"/>
        <v>-4.5009124327737599E-2</v>
      </c>
      <c r="Q708" s="13">
        <f t="shared" si="129"/>
        <v>38522.195399999997</v>
      </c>
      <c r="R708" s="13" t="s">
        <v>1171</v>
      </c>
    </row>
    <row r="709" spans="1:21" ht="12.95" customHeight="1" x14ac:dyDescent="0.2">
      <c r="A709" s="97" t="s">
        <v>1151</v>
      </c>
      <c r="B709" s="98" t="s">
        <v>1007</v>
      </c>
      <c r="C709" s="97">
        <v>53548.867599999998</v>
      </c>
      <c r="D709" s="97">
        <v>5.0000000000000001E-4</v>
      </c>
      <c r="E709">
        <f t="shared" si="126"/>
        <v>13599.012275620742</v>
      </c>
      <c r="F709">
        <f t="shared" si="127"/>
        <v>13599</v>
      </c>
      <c r="G709">
        <f t="shared" si="130"/>
        <v>7.7166099945316091E-3</v>
      </c>
      <c r="K709">
        <f>G709</f>
        <v>7.7166099945316091E-3</v>
      </c>
      <c r="O709">
        <f t="shared" ref="O709:O740" ca="1" si="134">C$11+C$12*F709</f>
        <v>7.7791751046143044E-3</v>
      </c>
      <c r="P709" s="3">
        <f t="shared" si="128"/>
        <v>-4.506708319485294E-2</v>
      </c>
      <c r="Q709" s="13">
        <f t="shared" si="129"/>
        <v>38530.367599999998</v>
      </c>
      <c r="R709" s="13" t="s">
        <v>1171</v>
      </c>
    </row>
    <row r="710" spans="1:21" ht="12.95" customHeight="1" x14ac:dyDescent="0.2">
      <c r="A710" s="97" t="s">
        <v>1151</v>
      </c>
      <c r="B710" s="98" t="s">
        <v>1007</v>
      </c>
      <c r="C710" s="97">
        <v>53553.8966</v>
      </c>
      <c r="D710" s="97">
        <v>5.9999999999999995E-4</v>
      </c>
      <c r="E710">
        <f t="shared" si="126"/>
        <v>13607.012433301325</v>
      </c>
      <c r="F710">
        <f t="shared" si="127"/>
        <v>13607</v>
      </c>
      <c r="G710">
        <f t="shared" si="130"/>
        <v>7.8157299940357916E-3</v>
      </c>
      <c r="K710">
        <f>G710</f>
        <v>7.8157299940357916E-3</v>
      </c>
      <c r="O710">
        <f t="shared" ca="1" si="134"/>
        <v>7.7772067733206766E-3</v>
      </c>
      <c r="P710" s="3">
        <f t="shared" si="128"/>
        <v>-4.510276821698276E-2</v>
      </c>
      <c r="Q710" s="13">
        <f t="shared" si="129"/>
        <v>38535.3966</v>
      </c>
      <c r="R710" s="13" t="s">
        <v>1171</v>
      </c>
    </row>
    <row r="711" spans="1:21" ht="12.95" customHeight="1" x14ac:dyDescent="0.2">
      <c r="A711" s="97" t="s">
        <v>1152</v>
      </c>
      <c r="B711" s="98" t="s">
        <v>1007</v>
      </c>
      <c r="C711" s="97">
        <v>53554.54</v>
      </c>
      <c r="D711" s="97">
        <v>5.0000000000000001E-3</v>
      </c>
      <c r="E711">
        <f t="shared" si="126"/>
        <v>13608.035957153321</v>
      </c>
      <c r="F711">
        <f t="shared" si="127"/>
        <v>13608</v>
      </c>
      <c r="G711">
        <f t="shared" si="130"/>
        <v>2.2603119992709253E-2</v>
      </c>
      <c r="I711">
        <f>G711</f>
        <v>2.2603119992709253E-2</v>
      </c>
      <c r="O711">
        <f t="shared" ca="1" si="134"/>
        <v>7.7769607319089738E-3</v>
      </c>
      <c r="P711" s="3">
        <f t="shared" si="128"/>
        <v>-4.5107229810480168E-2</v>
      </c>
      <c r="Q711" s="13">
        <f t="shared" si="129"/>
        <v>38536.04</v>
      </c>
      <c r="R711" s="13" t="s">
        <v>1126</v>
      </c>
    </row>
    <row r="712" spans="1:21" ht="12.95" customHeight="1" x14ac:dyDescent="0.2">
      <c r="A712" s="97" t="s">
        <v>1151</v>
      </c>
      <c r="B712" s="98" t="s">
        <v>1007</v>
      </c>
      <c r="C712" s="97">
        <v>53555.783100000001</v>
      </c>
      <c r="D712" s="97">
        <v>1.5E-3</v>
      </c>
      <c r="E712">
        <f t="shared" si="126"/>
        <v>13610.013486684584</v>
      </c>
      <c r="F712">
        <f t="shared" si="127"/>
        <v>13610</v>
      </c>
      <c r="G712">
        <f t="shared" si="130"/>
        <v>8.4778999953414313E-3</v>
      </c>
      <c r="K712">
        <f>G712</f>
        <v>8.4778999953414313E-3</v>
      </c>
      <c r="O712">
        <f t="shared" ca="1" si="134"/>
        <v>7.7764686490855665E-3</v>
      </c>
      <c r="P712" s="3">
        <f t="shared" si="128"/>
        <v>-4.5116153641295752E-2</v>
      </c>
      <c r="Q712" s="13">
        <f t="shared" si="129"/>
        <v>38537.283100000001</v>
      </c>
      <c r="R712" s="13" t="s">
        <v>1171</v>
      </c>
    </row>
    <row r="713" spans="1:21" ht="12.95" customHeight="1" x14ac:dyDescent="0.2">
      <c r="A713" s="128" t="s">
        <v>488</v>
      </c>
      <c r="B713" s="68" t="s">
        <v>1007</v>
      </c>
      <c r="C713" s="128">
        <v>53565.841</v>
      </c>
      <c r="D713" s="128" t="s">
        <v>1126</v>
      </c>
      <c r="E713">
        <f t="shared" si="126"/>
        <v>13626.013642965254</v>
      </c>
      <c r="F713">
        <f t="shared" si="127"/>
        <v>13626</v>
      </c>
      <c r="G713">
        <f t="shared" si="130"/>
        <v>8.5761399968760088E-3</v>
      </c>
      <c r="I713">
        <f>G713</f>
        <v>8.5761399968760088E-3</v>
      </c>
      <c r="O713">
        <f t="shared" ca="1" si="134"/>
        <v>7.7725319864983128E-3</v>
      </c>
      <c r="P713" s="3">
        <f t="shared" si="128"/>
        <v>-4.5187575191218021E-2</v>
      </c>
      <c r="Q713" s="13">
        <f t="shared" si="129"/>
        <v>38547.341</v>
      </c>
      <c r="R713" s="13"/>
    </row>
    <row r="714" spans="1:21" ht="12.95" customHeight="1" x14ac:dyDescent="0.2">
      <c r="A714" s="128" t="s">
        <v>488</v>
      </c>
      <c r="B714" s="68" t="s">
        <v>1007</v>
      </c>
      <c r="C714" s="128">
        <v>53579.669000000002</v>
      </c>
      <c r="D714" s="128" t="s">
        <v>1126</v>
      </c>
      <c r="E714">
        <f t="shared" si="126"/>
        <v>13648.011292678328</v>
      </c>
      <c r="F714">
        <f t="shared" si="127"/>
        <v>13648</v>
      </c>
      <c r="G714">
        <f t="shared" si="130"/>
        <v>7.098719994246494E-3</v>
      </c>
      <c r="I714">
        <f>G714</f>
        <v>7.098719994246494E-3</v>
      </c>
      <c r="O714">
        <f t="shared" ca="1" si="134"/>
        <v>7.7671190754408388E-3</v>
      </c>
      <c r="P714" s="3">
        <f t="shared" si="128"/>
        <v>-4.528586952805691E-2</v>
      </c>
      <c r="Q714" s="13">
        <f t="shared" si="129"/>
        <v>38561.169000000002</v>
      </c>
      <c r="R714" s="13"/>
    </row>
    <row r="715" spans="1:21" ht="12.95" customHeight="1" x14ac:dyDescent="0.2">
      <c r="A715" s="21" t="s">
        <v>1022</v>
      </c>
      <c r="B715" s="112" t="s">
        <v>1007</v>
      </c>
      <c r="C715" s="114">
        <v>53593.498500000002</v>
      </c>
      <c r="D715" s="114">
        <v>1E-4</v>
      </c>
      <c r="E715">
        <f t="shared" si="126"/>
        <v>13670.011328598703</v>
      </c>
      <c r="F715">
        <f t="shared" si="127"/>
        <v>13670</v>
      </c>
      <c r="G715">
        <f t="shared" si="130"/>
        <v>7.1212999973795377E-3</v>
      </c>
      <c r="K715">
        <f>G715</f>
        <v>7.1212999973795377E-3</v>
      </c>
      <c r="O715">
        <f t="shared" ca="1" si="134"/>
        <v>7.7617061643833647E-3</v>
      </c>
      <c r="P715" s="3">
        <f t="shared" si="128"/>
        <v>-4.5384267734648764E-2</v>
      </c>
      <c r="Q715" s="13">
        <f t="shared" si="129"/>
        <v>38574.998500000002</v>
      </c>
      <c r="R715" s="13" t="s">
        <v>1171</v>
      </c>
      <c r="S715">
        <v>1</v>
      </c>
      <c r="T715">
        <f>+(P715-G715)^2</f>
        <v>2.7568346428626118E-3</v>
      </c>
      <c r="U715">
        <f>+S715*T715</f>
        <v>2.7568346428626118E-3</v>
      </c>
    </row>
    <row r="716" spans="1:21" ht="12.95" customHeight="1" x14ac:dyDescent="0.2">
      <c r="A716" s="22" t="s">
        <v>1024</v>
      </c>
      <c r="B716" s="112"/>
      <c r="C716" s="34">
        <v>53612.3577</v>
      </c>
      <c r="D716" s="34">
        <v>2.9999999999999997E-4</v>
      </c>
      <c r="E716">
        <f t="shared" si="126"/>
        <v>13700.01263576306</v>
      </c>
      <c r="F716">
        <f t="shared" si="127"/>
        <v>13700</v>
      </c>
      <c r="G716">
        <f t="shared" si="130"/>
        <v>7.9429999968851916E-3</v>
      </c>
      <c r="J716">
        <f>G716</f>
        <v>7.9429999968851916E-3</v>
      </c>
      <c r="O716">
        <f t="shared" ca="1" si="134"/>
        <v>7.754324922032263E-3</v>
      </c>
      <c r="P716" s="3">
        <f t="shared" si="128"/>
        <v>-4.5518614500677582E-2</v>
      </c>
      <c r="Q716" s="13">
        <f t="shared" si="129"/>
        <v>38593.8577</v>
      </c>
      <c r="R716" s="13" t="s">
        <v>1172</v>
      </c>
      <c r="S716">
        <v>1</v>
      </c>
      <c r="T716">
        <f>+(P716-G716)^2</f>
        <v>2.8581442246860141E-3</v>
      </c>
      <c r="U716">
        <f>+S716*T716</f>
        <v>2.8581442246860141E-3</v>
      </c>
    </row>
    <row r="717" spans="1:21" ht="12.95" customHeight="1" x14ac:dyDescent="0.2">
      <c r="A717" s="128" t="s">
        <v>488</v>
      </c>
      <c r="B717" s="68" t="s">
        <v>1007</v>
      </c>
      <c r="C717" s="128">
        <v>53618.648000000001</v>
      </c>
      <c r="D717" s="128" t="s">
        <v>1126</v>
      </c>
      <c r="E717">
        <f t="shared" si="126"/>
        <v>13710.019275623499</v>
      </c>
      <c r="F717">
        <f t="shared" si="127"/>
        <v>13710</v>
      </c>
      <c r="G717">
        <f t="shared" si="130"/>
        <v>1.211689999763621E-2</v>
      </c>
      <c r="I717">
        <f>G717</f>
        <v>1.211689999763621E-2</v>
      </c>
      <c r="O717">
        <f t="shared" ca="1" si="134"/>
        <v>7.7518645079152296E-3</v>
      </c>
      <c r="P717" s="3">
        <f t="shared" si="128"/>
        <v>-4.5563439677406045E-2</v>
      </c>
      <c r="Q717" s="13">
        <f t="shared" si="129"/>
        <v>38600.148000000001</v>
      </c>
      <c r="R717" s="13"/>
    </row>
    <row r="718" spans="1:21" ht="12.95" customHeight="1" x14ac:dyDescent="0.2">
      <c r="A718" s="128" t="s">
        <v>488</v>
      </c>
      <c r="B718" s="68" t="s">
        <v>1007</v>
      </c>
      <c r="C718" s="128">
        <v>53623.6734</v>
      </c>
      <c r="D718" s="128" t="s">
        <v>1126</v>
      </c>
      <c r="E718">
        <f t="shared" si="126"/>
        <v>13718.013706406551</v>
      </c>
      <c r="F718">
        <f t="shared" si="127"/>
        <v>13718</v>
      </c>
      <c r="G718">
        <f t="shared" si="130"/>
        <v>8.6160199934965931E-3</v>
      </c>
      <c r="K718">
        <f>G718</f>
        <v>8.6160199934965931E-3</v>
      </c>
      <c r="O718">
        <f t="shared" ca="1" si="134"/>
        <v>7.7498961766216019E-3</v>
      </c>
      <c r="P718" s="3">
        <f t="shared" si="128"/>
        <v>-4.5599315270487606E-2</v>
      </c>
      <c r="Q718" s="13">
        <f t="shared" si="129"/>
        <v>38605.1734</v>
      </c>
      <c r="R718" s="13"/>
    </row>
    <row r="719" spans="1:21" ht="12.95" customHeight="1" x14ac:dyDescent="0.2">
      <c r="A719" s="22" t="s">
        <v>1024</v>
      </c>
      <c r="B719" s="112"/>
      <c r="C719" s="34">
        <v>53637.502800000002</v>
      </c>
      <c r="D719" s="34">
        <v>5.9999999999999995E-4</v>
      </c>
      <c r="E719">
        <f t="shared" si="126"/>
        <v>13740.013583246442</v>
      </c>
      <c r="F719">
        <f t="shared" si="127"/>
        <v>13740</v>
      </c>
      <c r="G719">
        <f t="shared" si="130"/>
        <v>8.5385999991558492E-3</v>
      </c>
      <c r="J719">
        <f>G719</f>
        <v>8.5385999991558492E-3</v>
      </c>
      <c r="O719">
        <f t="shared" ca="1" si="134"/>
        <v>7.7444832655641279E-3</v>
      </c>
      <c r="P719" s="3">
        <f t="shared" si="128"/>
        <v>-4.569804397174803E-2</v>
      </c>
      <c r="Q719" s="13">
        <f t="shared" si="129"/>
        <v>38619.002800000002</v>
      </c>
      <c r="R719" s="13" t="s">
        <v>1172</v>
      </c>
      <c r="S719">
        <v>1</v>
      </c>
      <c r="T719">
        <f>+(P719-G719)^2</f>
        <v>2.941613549226584E-3</v>
      </c>
      <c r="U719">
        <f>+S719*T719</f>
        <v>2.941613549226584E-3</v>
      </c>
    </row>
    <row r="720" spans="1:21" ht="12.95" customHeight="1" x14ac:dyDescent="0.2">
      <c r="A720" s="128" t="s">
        <v>488</v>
      </c>
      <c r="B720" s="68" t="s">
        <v>1007</v>
      </c>
      <c r="C720" s="128">
        <v>53647.561000000002</v>
      </c>
      <c r="D720" s="128" t="s">
        <v>1126</v>
      </c>
      <c r="E720">
        <f t="shared" si="126"/>
        <v>13756.014216768572</v>
      </c>
      <c r="F720">
        <f t="shared" si="127"/>
        <v>13756</v>
      </c>
      <c r="G720">
        <f t="shared" si="130"/>
        <v>8.9368400003877468E-3</v>
      </c>
      <c r="I720">
        <f>G720</f>
        <v>8.9368400003877468E-3</v>
      </c>
      <c r="O720">
        <f t="shared" ca="1" si="134"/>
        <v>7.7405466029768734E-3</v>
      </c>
      <c r="P720" s="3">
        <f t="shared" si="128"/>
        <v>-4.5769911904079794E-2</v>
      </c>
      <c r="Q720" s="13">
        <f t="shared" si="129"/>
        <v>38629.061000000002</v>
      </c>
      <c r="R720" s="13"/>
    </row>
    <row r="721" spans="1:21" ht="12.95" customHeight="1" x14ac:dyDescent="0.2">
      <c r="A721" s="128" t="s">
        <v>501</v>
      </c>
      <c r="B721" s="68" t="s">
        <v>1007</v>
      </c>
      <c r="C721" s="128">
        <v>53663.900999999998</v>
      </c>
      <c r="D721" s="128" t="s">
        <v>1126</v>
      </c>
      <c r="E721">
        <f t="shared" si="126"/>
        <v>13782.007968309757</v>
      </c>
      <c r="F721">
        <f t="shared" si="127"/>
        <v>13782</v>
      </c>
      <c r="G721">
        <f t="shared" si="130"/>
        <v>5.0089799915440381E-3</v>
      </c>
      <c r="I721">
        <f>G721</f>
        <v>5.0089799915440381E-3</v>
      </c>
      <c r="O721">
        <f t="shared" ca="1" si="134"/>
        <v>7.7341495262725855E-3</v>
      </c>
      <c r="P721" s="3">
        <f t="shared" si="128"/>
        <v>-4.5886814469501394E-2</v>
      </c>
      <c r="Q721" s="13">
        <f t="shared" si="129"/>
        <v>38645.400999999998</v>
      </c>
      <c r="R721" s="13"/>
    </row>
    <row r="722" spans="1:21" ht="12.95" customHeight="1" x14ac:dyDescent="0.2">
      <c r="A722" s="128" t="s">
        <v>501</v>
      </c>
      <c r="B722" s="68" t="s">
        <v>1007</v>
      </c>
      <c r="C722" s="128">
        <v>53663.902900000001</v>
      </c>
      <c r="D722" s="128" t="s">
        <v>1126</v>
      </c>
      <c r="E722">
        <f t="shared" si="126"/>
        <v>13782.010990839011</v>
      </c>
      <c r="F722">
        <f t="shared" si="127"/>
        <v>13782</v>
      </c>
      <c r="G722">
        <f t="shared" si="130"/>
        <v>6.9089799944777042E-3</v>
      </c>
      <c r="K722">
        <f>G722</f>
        <v>6.9089799944777042E-3</v>
      </c>
      <c r="O722">
        <f t="shared" ca="1" si="134"/>
        <v>7.7341495262725855E-3</v>
      </c>
      <c r="P722" s="3">
        <f t="shared" si="128"/>
        <v>-4.5886814469501394E-2</v>
      </c>
      <c r="Q722" s="13">
        <f t="shared" si="129"/>
        <v>38645.402900000001</v>
      </c>
      <c r="R722" s="13"/>
    </row>
    <row r="723" spans="1:21" ht="12.95" customHeight="1" x14ac:dyDescent="0.2">
      <c r="A723" s="22" t="s">
        <v>1027</v>
      </c>
      <c r="B723" s="112" t="s">
        <v>1007</v>
      </c>
      <c r="C723" s="114">
        <v>53685.2762</v>
      </c>
      <c r="D723" s="114">
        <v>6.9999999999999994E-5</v>
      </c>
      <c r="E723">
        <f t="shared" si="126"/>
        <v>13816.011740521712</v>
      </c>
      <c r="F723">
        <f t="shared" si="127"/>
        <v>13816</v>
      </c>
      <c r="G723">
        <f t="shared" si="130"/>
        <v>7.3802399929263629E-3</v>
      </c>
      <c r="K723">
        <f>G723</f>
        <v>7.3802399929263629E-3</v>
      </c>
      <c r="O723">
        <f t="shared" ca="1" si="134"/>
        <v>7.7257841182746707E-3</v>
      </c>
      <c r="P723" s="3">
        <f t="shared" si="128"/>
        <v>-4.6039905954118901E-2</v>
      </c>
      <c r="Q723" s="13">
        <f t="shared" si="129"/>
        <v>38666.7762</v>
      </c>
      <c r="R723" s="13" t="s">
        <v>1171</v>
      </c>
      <c r="S723">
        <v>1</v>
      </c>
      <c r="T723">
        <f>+(P723-G723)^2</f>
        <v>2.8537119930036165E-3</v>
      </c>
      <c r="U723">
        <f>+S723*T723</f>
        <v>2.8537119930036165E-3</v>
      </c>
    </row>
    <row r="724" spans="1:21" ht="12.95" customHeight="1" x14ac:dyDescent="0.2">
      <c r="A724" s="128" t="s">
        <v>488</v>
      </c>
      <c r="B724" s="68" t="s">
        <v>1007</v>
      </c>
      <c r="C724" s="128">
        <v>53686.531999999999</v>
      </c>
      <c r="D724" s="128" t="s">
        <v>1126</v>
      </c>
      <c r="E724">
        <f t="shared" si="126"/>
        <v>13818.009473274797</v>
      </c>
      <c r="F724">
        <f t="shared" si="127"/>
        <v>13818</v>
      </c>
      <c r="G724">
        <f t="shared" si="130"/>
        <v>5.9550199948716909E-3</v>
      </c>
      <c r="I724">
        <f>G724</f>
        <v>5.9550199948716909E-3</v>
      </c>
      <c r="O724">
        <f t="shared" ca="1" si="134"/>
        <v>7.7252920354512634E-3</v>
      </c>
      <c r="P724" s="3">
        <f t="shared" si="128"/>
        <v>-4.6048919061416387E-2</v>
      </c>
      <c r="Q724" s="13">
        <f t="shared" si="129"/>
        <v>38668.031999999999</v>
      </c>
      <c r="R724" s="13"/>
    </row>
    <row r="725" spans="1:21" ht="12.95" customHeight="1" x14ac:dyDescent="0.2">
      <c r="A725" s="128" t="s">
        <v>501</v>
      </c>
      <c r="B725" s="68" t="s">
        <v>1007</v>
      </c>
      <c r="C725" s="128">
        <v>53717.965799999998</v>
      </c>
      <c r="D725" s="128" t="s">
        <v>1126</v>
      </c>
      <c r="E725">
        <f t="shared" ref="E725:E788" si="135">(C725-C$7)/C$8</f>
        <v>13868.014515330824</v>
      </c>
      <c r="F725">
        <f t="shared" ref="F725:F788" si="136">+ROUND(2*E725,0)/2</f>
        <v>13868</v>
      </c>
      <c r="G725">
        <f t="shared" si="130"/>
        <v>9.124519994657021E-3</v>
      </c>
      <c r="K725">
        <f>G725</f>
        <v>9.124519994657021E-3</v>
      </c>
      <c r="O725">
        <f t="shared" ca="1" si="134"/>
        <v>7.712989964866095E-3</v>
      </c>
      <c r="P725" s="3">
        <f t="shared" ref="P725:P788" si="137">+D$11+D$12*F725+D$13*F725^2</f>
        <v>-4.6274525732859409E-2</v>
      </c>
      <c r="Q725" s="13">
        <f t="shared" ref="Q725:Q788" si="138">+C725-15018.5</f>
        <v>38699.465799999998</v>
      </c>
      <c r="R725" s="13"/>
    </row>
    <row r="726" spans="1:21" ht="12.95" customHeight="1" x14ac:dyDescent="0.2">
      <c r="A726" s="128" t="s">
        <v>488</v>
      </c>
      <c r="B726" s="68" t="s">
        <v>1007</v>
      </c>
      <c r="C726" s="128">
        <v>53890.8338</v>
      </c>
      <c r="D726" s="128" t="s">
        <v>1126</v>
      </c>
      <c r="E726">
        <f t="shared" si="135"/>
        <v>14143.01377123185</v>
      </c>
      <c r="F726">
        <f t="shared" si="136"/>
        <v>14143</v>
      </c>
      <c r="G726">
        <f t="shared" si="130"/>
        <v>8.6567699981969781E-3</v>
      </c>
      <c r="K726">
        <f>G726</f>
        <v>8.6567699981969781E-3</v>
      </c>
      <c r="O726">
        <f t="shared" ca="1" si="134"/>
        <v>7.6453285766476652E-3</v>
      </c>
      <c r="P726" s="3">
        <f t="shared" si="137"/>
        <v>-4.7524952672874828E-2</v>
      </c>
      <c r="Q726" s="13">
        <f t="shared" si="138"/>
        <v>38872.3338</v>
      </c>
      <c r="R726" s="13"/>
    </row>
    <row r="727" spans="1:21" ht="12.95" customHeight="1" x14ac:dyDescent="0.2">
      <c r="A727" s="22" t="s">
        <v>1024</v>
      </c>
      <c r="B727" s="112"/>
      <c r="C727" s="34">
        <v>53901.520700000001</v>
      </c>
      <c r="D727" s="34">
        <v>4.0000000000000002E-4</v>
      </c>
      <c r="E727">
        <f t="shared" si="135"/>
        <v>14160.01454377442</v>
      </c>
      <c r="F727">
        <f t="shared" si="136"/>
        <v>14160</v>
      </c>
      <c r="G727">
        <f t="shared" si="130"/>
        <v>9.1423999983817339E-3</v>
      </c>
      <c r="J727">
        <f>G727</f>
        <v>9.1423999983817339E-3</v>
      </c>
      <c r="O727">
        <f t="shared" ca="1" si="134"/>
        <v>7.6411458726487087E-3</v>
      </c>
      <c r="P727" s="3">
        <f t="shared" si="137"/>
        <v>-4.7602784447197448E-2</v>
      </c>
      <c r="Q727" s="13">
        <f t="shared" si="138"/>
        <v>38883.020700000001</v>
      </c>
      <c r="R727" s="13" t="s">
        <v>1172</v>
      </c>
      <c r="S727">
        <v>1</v>
      </c>
      <c r="T727">
        <f>+(P727-G727)^2</f>
        <v>3.2200159577628015E-3</v>
      </c>
      <c r="U727">
        <f>+S727*T727</f>
        <v>3.2200159577628015E-3</v>
      </c>
    </row>
    <row r="728" spans="1:21" ht="12.95" customHeight="1" x14ac:dyDescent="0.2">
      <c r="A728" s="128" t="s">
        <v>488</v>
      </c>
      <c r="B728" s="68" t="s">
        <v>1007</v>
      </c>
      <c r="C728" s="128">
        <v>53931.6924</v>
      </c>
      <c r="D728" s="128" t="s">
        <v>1126</v>
      </c>
      <c r="E728">
        <f t="shared" si="135"/>
        <v>14208.011831006692</v>
      </c>
      <c r="F728">
        <f t="shared" si="136"/>
        <v>14208</v>
      </c>
      <c r="G728">
        <f t="shared" si="130"/>
        <v>7.437119995302055E-3</v>
      </c>
      <c r="K728">
        <f>G728</f>
        <v>7.437119995302055E-3</v>
      </c>
      <c r="O728">
        <f t="shared" ca="1" si="134"/>
        <v>7.6293358848869459E-3</v>
      </c>
      <c r="P728" s="3">
        <f t="shared" si="137"/>
        <v>-4.782287953797431E-2</v>
      </c>
      <c r="Q728" s="13">
        <f t="shared" si="138"/>
        <v>38913.1924</v>
      </c>
      <c r="R728" s="13"/>
    </row>
    <row r="729" spans="1:21" ht="12.95" customHeight="1" x14ac:dyDescent="0.2">
      <c r="A729" s="22" t="s">
        <v>1027</v>
      </c>
      <c r="B729" s="112" t="s">
        <v>1020</v>
      </c>
      <c r="C729" s="114">
        <v>53985.435899999997</v>
      </c>
      <c r="D729" s="114">
        <v>5.0000000000000001E-4</v>
      </c>
      <c r="E729">
        <f t="shared" si="135"/>
        <v>14293.507252423704</v>
      </c>
      <c r="F729">
        <f t="shared" si="136"/>
        <v>14293.5</v>
      </c>
      <c r="G729">
        <f t="shared" si="130"/>
        <v>4.558964996249415E-3</v>
      </c>
      <c r="K729">
        <f>G729</f>
        <v>4.558964996249415E-3</v>
      </c>
      <c r="O729">
        <f t="shared" ca="1" si="134"/>
        <v>7.6082993441863069E-3</v>
      </c>
      <c r="P729" s="3">
        <f t="shared" si="137"/>
        <v>-4.8216148706982494E-2</v>
      </c>
      <c r="Q729" s="13">
        <f t="shared" si="138"/>
        <v>38966.935899999997</v>
      </c>
      <c r="R729" s="13" t="s">
        <v>1171</v>
      </c>
      <c r="S729">
        <v>1</v>
      </c>
      <c r="T729">
        <f>+(P729-G729)^2</f>
        <v>2.7852126263890565E-3</v>
      </c>
      <c r="U729">
        <f>+S729*T729</f>
        <v>2.7852126263890565E-3</v>
      </c>
    </row>
    <row r="730" spans="1:21" ht="12.95" customHeight="1" x14ac:dyDescent="0.2">
      <c r="A730" s="128" t="s">
        <v>608</v>
      </c>
      <c r="B730" s="68" t="s">
        <v>1007</v>
      </c>
      <c r="C730" s="128">
        <v>54037.930999999997</v>
      </c>
      <c r="D730" s="128" t="s">
        <v>1126</v>
      </c>
      <c r="E730">
        <f t="shared" si="135"/>
        <v>14377.016713043655</v>
      </c>
      <c r="F730">
        <f t="shared" si="136"/>
        <v>14377</v>
      </c>
      <c r="G730">
        <f t="shared" si="130"/>
        <v>1.0506029997486621E-2</v>
      </c>
      <c r="I730">
        <f>G730</f>
        <v>1.0506029997486621E-2</v>
      </c>
      <c r="O730">
        <f t="shared" ca="1" si="134"/>
        <v>7.5877548863090751E-3</v>
      </c>
      <c r="P730" s="3">
        <f t="shared" si="137"/>
        <v>-4.8601732810013135E-2</v>
      </c>
      <c r="Q730" s="13">
        <f t="shared" si="138"/>
        <v>39019.430999999997</v>
      </c>
      <c r="R730" s="13"/>
    </row>
    <row r="731" spans="1:21" ht="12.95" customHeight="1" x14ac:dyDescent="0.2">
      <c r="A731" s="22" t="s">
        <v>1027</v>
      </c>
      <c r="B731" s="112" t="s">
        <v>1007</v>
      </c>
      <c r="C731" s="114">
        <v>54054.271999999997</v>
      </c>
      <c r="D731" s="114">
        <v>2.0000000000000001E-4</v>
      </c>
      <c r="E731">
        <f t="shared" si="135"/>
        <v>14403.012055389716</v>
      </c>
      <c r="F731">
        <f t="shared" si="136"/>
        <v>14403</v>
      </c>
      <c r="G731">
        <f t="shared" si="130"/>
        <v>7.578169992484618E-3</v>
      </c>
      <c r="K731">
        <f t="shared" ref="K731:K736" si="139">G731</f>
        <v>7.578169992484618E-3</v>
      </c>
      <c r="O731">
        <f t="shared" ca="1" si="134"/>
        <v>7.5813578096047864E-3</v>
      </c>
      <c r="P731" s="3">
        <f t="shared" si="137"/>
        <v>-4.8722100418888359E-2</v>
      </c>
      <c r="Q731" s="13">
        <f t="shared" si="138"/>
        <v>39035.771999999997</v>
      </c>
      <c r="R731" s="13" t="s">
        <v>1171</v>
      </c>
      <c r="S731">
        <v>1</v>
      </c>
      <c r="T731">
        <f>+(P731-G731)^2</f>
        <v>3.1697204483937193E-3</v>
      </c>
      <c r="U731">
        <f>+S731*T731</f>
        <v>3.1697204483937193E-3</v>
      </c>
    </row>
    <row r="732" spans="1:21" ht="12.95" customHeight="1" x14ac:dyDescent="0.2">
      <c r="A732" s="34" t="s">
        <v>1034</v>
      </c>
      <c r="B732" s="33" t="s">
        <v>1007</v>
      </c>
      <c r="C732" s="34">
        <v>54216.453909999997</v>
      </c>
      <c r="D732" s="34">
        <v>1E-4</v>
      </c>
      <c r="E732">
        <f t="shared" si="135"/>
        <v>14661.011827300112</v>
      </c>
      <c r="F732">
        <f t="shared" si="136"/>
        <v>14661</v>
      </c>
      <c r="G732">
        <f t="shared" si="130"/>
        <v>7.4347899935673922E-3</v>
      </c>
      <c r="K732">
        <f t="shared" si="139"/>
        <v>7.4347899935673922E-3</v>
      </c>
      <c r="O732">
        <f t="shared" ca="1" si="134"/>
        <v>7.5178791253853149E-3</v>
      </c>
      <c r="P732" s="3">
        <f t="shared" si="137"/>
        <v>-4.9924379800204956E-2</v>
      </c>
      <c r="Q732" s="13">
        <f t="shared" si="138"/>
        <v>39197.953909999997</v>
      </c>
      <c r="R732" s="13" t="s">
        <v>2145</v>
      </c>
      <c r="S732">
        <v>1</v>
      </c>
      <c r="T732">
        <f>+(P732-G732)^2</f>
        <v>3.2900743594308063E-3</v>
      </c>
      <c r="U732">
        <f>+S732*T732</f>
        <v>3.2900743594308063E-3</v>
      </c>
    </row>
    <row r="733" spans="1:21" ht="12.95" customHeight="1" x14ac:dyDescent="0.2">
      <c r="A733" s="128" t="s">
        <v>488</v>
      </c>
      <c r="B733" s="68" t="s">
        <v>1007</v>
      </c>
      <c r="C733" s="128">
        <v>54232.796399999999</v>
      </c>
      <c r="D733" s="128" t="s">
        <v>1126</v>
      </c>
      <c r="E733">
        <f t="shared" si="135"/>
        <v>14687.009539945429</v>
      </c>
      <c r="F733">
        <f t="shared" si="136"/>
        <v>14687</v>
      </c>
      <c r="G733">
        <f t="shared" si="130"/>
        <v>5.9969299982185476E-3</v>
      </c>
      <c r="K733">
        <f t="shared" si="139"/>
        <v>5.9969299982185476E-3</v>
      </c>
      <c r="O733">
        <f t="shared" ca="1" si="134"/>
        <v>7.511482048681027E-3</v>
      </c>
      <c r="P733" s="3">
        <f t="shared" si="137"/>
        <v>-5.004633206663385E-2</v>
      </c>
      <c r="Q733" s="13">
        <f t="shared" si="138"/>
        <v>39214.296399999999</v>
      </c>
      <c r="R733" s="13"/>
    </row>
    <row r="734" spans="1:21" ht="12.95" customHeight="1" x14ac:dyDescent="0.2">
      <c r="A734" s="128" t="s">
        <v>488</v>
      </c>
      <c r="B734" s="68" t="s">
        <v>1007</v>
      </c>
      <c r="C734" s="128">
        <v>54249.769200000002</v>
      </c>
      <c r="D734" s="128" t="s">
        <v>1126</v>
      </c>
      <c r="E734">
        <f t="shared" si="135"/>
        <v>14714.009952807022</v>
      </c>
      <c r="F734">
        <f t="shared" si="136"/>
        <v>14714</v>
      </c>
      <c r="G734">
        <f t="shared" si="130"/>
        <v>6.2564600011683069E-3</v>
      </c>
      <c r="K734">
        <f t="shared" si="139"/>
        <v>6.2564600011683069E-3</v>
      </c>
      <c r="O734">
        <f t="shared" ca="1" si="134"/>
        <v>7.5048389305650354E-3</v>
      </c>
      <c r="P734" s="3">
        <f t="shared" si="137"/>
        <v>-5.0173128356105198E-2</v>
      </c>
      <c r="Q734" s="13">
        <f t="shared" si="138"/>
        <v>39231.269200000002</v>
      </c>
      <c r="R734" s="13"/>
    </row>
    <row r="735" spans="1:21" ht="12.95" customHeight="1" x14ac:dyDescent="0.2">
      <c r="A735" s="34" t="s">
        <v>1034</v>
      </c>
      <c r="B735" s="33" t="s">
        <v>1007</v>
      </c>
      <c r="C735" s="34">
        <v>54270.513570000003</v>
      </c>
      <c r="D735" s="34">
        <v>1E-4</v>
      </c>
      <c r="E735">
        <f t="shared" si="135"/>
        <v>14747.010197584166</v>
      </c>
      <c r="F735">
        <f t="shared" si="136"/>
        <v>14747</v>
      </c>
      <c r="G735">
        <f t="shared" si="130"/>
        <v>6.4103300028364174E-3</v>
      </c>
      <c r="K735">
        <f t="shared" si="139"/>
        <v>6.4103300028364174E-3</v>
      </c>
      <c r="O735">
        <f t="shared" ca="1" si="134"/>
        <v>7.4967195639788244E-3</v>
      </c>
      <c r="P735" s="3">
        <f t="shared" si="137"/>
        <v>-5.0328314059650756E-2</v>
      </c>
      <c r="Q735" s="13">
        <f t="shared" si="138"/>
        <v>39252.013570000003</v>
      </c>
      <c r="R735" s="13" t="s">
        <v>2145</v>
      </c>
      <c r="S735">
        <v>1</v>
      </c>
      <c r="T735">
        <f>+(P735-G735)^2</f>
        <v>3.219273730049611E-3</v>
      </c>
      <c r="U735">
        <f>+S735*T735</f>
        <v>3.219273730049611E-3</v>
      </c>
    </row>
    <row r="736" spans="1:21" ht="12.95" customHeight="1" x14ac:dyDescent="0.2">
      <c r="A736" s="22" t="s">
        <v>1153</v>
      </c>
      <c r="B736" s="33" t="s">
        <v>1007</v>
      </c>
      <c r="C736" s="34">
        <v>54378.633500000004</v>
      </c>
      <c r="D736" s="34">
        <v>1E-4</v>
      </c>
      <c r="E736">
        <f t="shared" si="135"/>
        <v>14919.007908543228</v>
      </c>
      <c r="F736">
        <f t="shared" si="136"/>
        <v>14919</v>
      </c>
      <c r="G736">
        <f t="shared" si="130"/>
        <v>4.9714100023265928E-3</v>
      </c>
      <c r="K736">
        <f t="shared" si="139"/>
        <v>4.9714100023265928E-3</v>
      </c>
      <c r="O736">
        <f t="shared" ca="1" si="134"/>
        <v>7.4544004411658434E-3</v>
      </c>
      <c r="P736" s="3">
        <f t="shared" si="137"/>
        <v>-5.114094427705277E-2</v>
      </c>
      <c r="Q736" s="13">
        <f t="shared" si="138"/>
        <v>39360.133500000004</v>
      </c>
      <c r="R736" s="13"/>
      <c r="S736">
        <v>1</v>
      </c>
      <c r="T736">
        <f>+(P736-G736)^2</f>
        <v>3.1485963027745837E-3</v>
      </c>
      <c r="U736">
        <f>+S736*T736</f>
        <v>3.1485963027745837E-3</v>
      </c>
    </row>
    <row r="737" spans="1:21" ht="12.95" customHeight="1" x14ac:dyDescent="0.2">
      <c r="A737" s="128" t="s">
        <v>639</v>
      </c>
      <c r="B737" s="68" t="s">
        <v>1007</v>
      </c>
      <c r="C737" s="128">
        <v>54411.953999999998</v>
      </c>
      <c r="D737" s="128" t="s">
        <v>1126</v>
      </c>
      <c r="E737">
        <f t="shared" si="135"/>
        <v>14972.014322143481</v>
      </c>
      <c r="F737">
        <f t="shared" si="136"/>
        <v>14972</v>
      </c>
      <c r="G737">
        <f t="shared" si="130"/>
        <v>9.0030799910891801E-3</v>
      </c>
      <c r="I737">
        <f>G737</f>
        <v>9.0030799910891801E-3</v>
      </c>
      <c r="O737">
        <f t="shared" ca="1" si="134"/>
        <v>7.441360246345563E-3</v>
      </c>
      <c r="P737" s="3">
        <f t="shared" si="137"/>
        <v>-5.139262736808152E-2</v>
      </c>
      <c r="Q737" s="13">
        <f t="shared" si="138"/>
        <v>39393.453999999998</v>
      </c>
      <c r="R737" s="13"/>
    </row>
    <row r="738" spans="1:21" ht="12.95" customHeight="1" x14ac:dyDescent="0.2">
      <c r="A738" s="22" t="s">
        <v>1153</v>
      </c>
      <c r="B738" s="33" t="s">
        <v>1007</v>
      </c>
      <c r="C738" s="34">
        <v>54429.552900000002</v>
      </c>
      <c r="D738" s="34">
        <v>2.0000000000000001E-4</v>
      </c>
      <c r="E738">
        <f t="shared" si="135"/>
        <v>15000.010737932857</v>
      </c>
      <c r="F738">
        <f t="shared" si="136"/>
        <v>15000</v>
      </c>
      <c r="G738">
        <f t="shared" si="130"/>
        <v>6.7500000004656613E-3</v>
      </c>
      <c r="K738">
        <f>G738</f>
        <v>6.7500000004656613E-3</v>
      </c>
      <c r="O738">
        <f t="shared" ca="1" si="134"/>
        <v>7.4344710868178687E-3</v>
      </c>
      <c r="P738" s="3">
        <f t="shared" si="137"/>
        <v>-5.1525835384201704E-2</v>
      </c>
      <c r="Q738" s="13">
        <f t="shared" si="138"/>
        <v>39411.052900000002</v>
      </c>
      <c r="R738" s="13"/>
      <c r="S738">
        <v>1</v>
      </c>
      <c r="T738">
        <f t="shared" ref="T738:T755" si="140">+(P738-G738)^2</f>
        <v>3.3960729897808488E-3</v>
      </c>
      <c r="U738">
        <f t="shared" ref="U738:U755" si="141">+S738*T738</f>
        <v>3.3960729897808488E-3</v>
      </c>
    </row>
    <row r="739" spans="1:21" ht="12.95" customHeight="1" x14ac:dyDescent="0.2">
      <c r="A739" s="22" t="s">
        <v>1159</v>
      </c>
      <c r="B739" s="33" t="s">
        <v>1007</v>
      </c>
      <c r="C739" s="34">
        <v>54618.764499999997</v>
      </c>
      <c r="D739" s="34">
        <v>1E-4</v>
      </c>
      <c r="E739">
        <f t="shared" si="135"/>
        <v>15301.009472272588</v>
      </c>
      <c r="F739">
        <f t="shared" si="136"/>
        <v>15301</v>
      </c>
      <c r="G739">
        <f t="shared" si="130"/>
        <v>5.9543899915297516E-3</v>
      </c>
      <c r="K739">
        <f>G739</f>
        <v>5.9543899915297516E-3</v>
      </c>
      <c r="O739">
        <f t="shared" ca="1" si="134"/>
        <v>7.3604126218951519E-3</v>
      </c>
      <c r="P739" s="3">
        <f t="shared" si="137"/>
        <v>-5.2968447712212152E-2</v>
      </c>
      <c r="Q739" s="13">
        <f t="shared" si="138"/>
        <v>39600.264499999997</v>
      </c>
      <c r="R739" s="13"/>
      <c r="S739">
        <v>1</v>
      </c>
      <c r="T739">
        <f t="shared" si="140"/>
        <v>3.4719008030615083E-3</v>
      </c>
      <c r="U739">
        <f t="shared" si="141"/>
        <v>3.4719008030615083E-3</v>
      </c>
    </row>
    <row r="740" spans="1:21" ht="12.95" customHeight="1" x14ac:dyDescent="0.2">
      <c r="A740" s="22" t="s">
        <v>1159</v>
      </c>
      <c r="B740" s="33" t="s">
        <v>1007</v>
      </c>
      <c r="C740" s="34">
        <v>54618.764600000002</v>
      </c>
      <c r="D740" s="34">
        <v>1E-4</v>
      </c>
      <c r="E740">
        <f t="shared" si="135"/>
        <v>15301.009631353081</v>
      </c>
      <c r="F740">
        <f t="shared" si="136"/>
        <v>15301</v>
      </c>
      <c r="G740">
        <f t="shared" si="130"/>
        <v>6.0543899962794967E-3</v>
      </c>
      <c r="K740">
        <f>G740</f>
        <v>6.0543899962794967E-3</v>
      </c>
      <c r="O740">
        <f t="shared" ca="1" si="134"/>
        <v>7.3604126218951519E-3</v>
      </c>
      <c r="P740" s="3">
        <f t="shared" si="137"/>
        <v>-5.2968447712212152E-2</v>
      </c>
      <c r="Q740" s="13">
        <f t="shared" si="138"/>
        <v>39600.264600000002</v>
      </c>
      <c r="R740" s="13"/>
      <c r="S740">
        <v>1</v>
      </c>
      <c r="T740">
        <f t="shared" si="140"/>
        <v>3.4836953711629439E-3</v>
      </c>
      <c r="U740">
        <f t="shared" si="141"/>
        <v>3.4836953711629439E-3</v>
      </c>
    </row>
    <row r="741" spans="1:21" ht="12.95" customHeight="1" x14ac:dyDescent="0.2">
      <c r="A741" s="22" t="s">
        <v>1159</v>
      </c>
      <c r="B741" s="33" t="s">
        <v>1007</v>
      </c>
      <c r="C741" s="34">
        <v>54652.709300000002</v>
      </c>
      <c r="D741" s="34">
        <v>2.0000000000000001E-4</v>
      </c>
      <c r="E741">
        <f t="shared" si="135"/>
        <v>15355.009025351876</v>
      </c>
      <c r="F741">
        <f t="shared" si="136"/>
        <v>15355</v>
      </c>
      <c r="G741">
        <f t="shared" ref="G741:G804" si="142">C741-(C$7+F741*C$8)</f>
        <v>5.6734499958110973E-3</v>
      </c>
      <c r="K741">
        <f>G741</f>
        <v>5.6734499958110973E-3</v>
      </c>
      <c r="O741">
        <f t="shared" ref="O741:O772" ca="1" si="143">C$11+C$12*F741</f>
        <v>7.3471263856631688E-3</v>
      </c>
      <c r="P741" s="3">
        <f t="shared" si="137"/>
        <v>-5.3229312246897822E-2</v>
      </c>
      <c r="Q741" s="13">
        <f t="shared" si="138"/>
        <v>39634.209300000002</v>
      </c>
      <c r="R741" s="13"/>
      <c r="S741">
        <v>1</v>
      </c>
      <c r="T741">
        <f t="shared" si="140"/>
        <v>3.4695353998210957E-3</v>
      </c>
      <c r="U741">
        <f t="shared" si="141"/>
        <v>3.4695353998210957E-3</v>
      </c>
    </row>
    <row r="742" spans="1:21" ht="12.95" customHeight="1" x14ac:dyDescent="0.2">
      <c r="A742" s="34" t="s">
        <v>1032</v>
      </c>
      <c r="B742" s="33" t="s">
        <v>1007</v>
      </c>
      <c r="C742" s="34">
        <v>54663.3963</v>
      </c>
      <c r="D742" s="34">
        <v>2.9999999999999997E-4</v>
      </c>
      <c r="E742">
        <f t="shared" si="135"/>
        <v>15372.009956974927</v>
      </c>
      <c r="F742">
        <f t="shared" si="136"/>
        <v>15372</v>
      </c>
      <c r="G742">
        <f t="shared" si="142"/>
        <v>6.2590800007455982E-3</v>
      </c>
      <c r="J742">
        <f>G742</f>
        <v>6.2590800007455982E-3</v>
      </c>
      <c r="O742">
        <f t="shared" ca="1" si="143"/>
        <v>7.3429436816642123E-3</v>
      </c>
      <c r="P742" s="3">
        <f t="shared" si="137"/>
        <v>-5.3311565782357476E-2</v>
      </c>
      <c r="Q742" s="13">
        <f t="shared" si="138"/>
        <v>39644.8963</v>
      </c>
      <c r="R742" s="13" t="s">
        <v>1172</v>
      </c>
      <c r="S742">
        <v>1</v>
      </c>
      <c r="T742">
        <f t="shared" si="140"/>
        <v>3.548661839015936E-3</v>
      </c>
      <c r="U742">
        <f t="shared" si="141"/>
        <v>3.548661839015936E-3</v>
      </c>
    </row>
    <row r="743" spans="1:21" ht="12.95" customHeight="1" x14ac:dyDescent="0.2">
      <c r="A743" s="34" t="s">
        <v>1033</v>
      </c>
      <c r="B743" s="33" t="s">
        <v>1007</v>
      </c>
      <c r="C743" s="34">
        <v>54673.453600000001</v>
      </c>
      <c r="D743" s="34">
        <v>1E-4</v>
      </c>
      <c r="E743">
        <f t="shared" si="135"/>
        <v>15388.009158772677</v>
      </c>
      <c r="F743">
        <f t="shared" si="136"/>
        <v>15388</v>
      </c>
      <c r="G743">
        <f t="shared" si="142"/>
        <v>5.7573199956095777E-3</v>
      </c>
      <c r="J743">
        <f>G743</f>
        <v>5.7573199956095777E-3</v>
      </c>
      <c r="O743">
        <f t="shared" ca="1" si="143"/>
        <v>7.3390070190769577E-3</v>
      </c>
      <c r="P743" s="3">
        <f t="shared" si="137"/>
        <v>-5.3389037530783681E-2</v>
      </c>
      <c r="Q743" s="13">
        <f t="shared" si="138"/>
        <v>39654.953600000001</v>
      </c>
      <c r="R743" s="13" t="s">
        <v>1172</v>
      </c>
      <c r="S743">
        <v>1</v>
      </c>
      <c r="T743">
        <f t="shared" si="140"/>
        <v>3.4982916086399364E-3</v>
      </c>
      <c r="U743">
        <f t="shared" si="141"/>
        <v>3.4982916086399364E-3</v>
      </c>
    </row>
    <row r="744" spans="1:21" ht="12.95" customHeight="1" x14ac:dyDescent="0.2">
      <c r="A744" s="34" t="s">
        <v>1033</v>
      </c>
      <c r="B744" s="33" t="s">
        <v>1020</v>
      </c>
      <c r="C744" s="34">
        <v>54674.396399999998</v>
      </c>
      <c r="D744" s="34">
        <v>2.9999999999999997E-4</v>
      </c>
      <c r="E744">
        <f t="shared" si="135"/>
        <v>15389.508969602111</v>
      </c>
      <c r="F744">
        <f t="shared" si="136"/>
        <v>15389.5</v>
      </c>
      <c r="G744">
        <f t="shared" si="142"/>
        <v>5.6384049967164174E-3</v>
      </c>
      <c r="J744">
        <f>G744</f>
        <v>5.6384049967164174E-3</v>
      </c>
      <c r="O744">
        <f t="shared" ca="1" si="143"/>
        <v>7.3386379569594026E-3</v>
      </c>
      <c r="P744" s="3">
        <f t="shared" si="137"/>
        <v>-5.3396303323914568E-2</v>
      </c>
      <c r="Q744" s="13">
        <f t="shared" si="138"/>
        <v>39655.896399999998</v>
      </c>
      <c r="R744" s="13" t="s">
        <v>1172</v>
      </c>
      <c r="S744">
        <v>1</v>
      </c>
      <c r="T744">
        <f t="shared" si="140"/>
        <v>3.4850967865019773E-3</v>
      </c>
      <c r="U744">
        <f t="shared" si="141"/>
        <v>3.4850967865019773E-3</v>
      </c>
    </row>
    <row r="745" spans="1:21" ht="12.95" customHeight="1" x14ac:dyDescent="0.2">
      <c r="A745" s="34" t="s">
        <v>1031</v>
      </c>
      <c r="B745" s="33" t="s">
        <v>1007</v>
      </c>
      <c r="C745" s="34">
        <v>54700.484120000001</v>
      </c>
      <c r="D745" s="34">
        <v>2.9999999999999997E-4</v>
      </c>
      <c r="E745">
        <f t="shared" si="135"/>
        <v>15431.009441570059</v>
      </c>
      <c r="F745">
        <f t="shared" si="136"/>
        <v>15431</v>
      </c>
      <c r="G745">
        <f t="shared" si="142"/>
        <v>5.9350899973651394E-3</v>
      </c>
      <c r="K745">
        <f>G745</f>
        <v>5.9350899973651394E-3</v>
      </c>
      <c r="O745">
        <f t="shared" ca="1" si="143"/>
        <v>7.3284272383737116E-3</v>
      </c>
      <c r="P745" s="3">
        <f t="shared" si="137"/>
        <v>-5.3597515083566839E-2</v>
      </c>
      <c r="Q745" s="13">
        <f t="shared" si="138"/>
        <v>39681.984120000001</v>
      </c>
      <c r="R745" s="13" t="s">
        <v>2145</v>
      </c>
      <c r="S745">
        <v>1</v>
      </c>
      <c r="T745">
        <f t="shared" si="140"/>
        <v>3.5441310677222079E-3</v>
      </c>
      <c r="U745">
        <f t="shared" si="141"/>
        <v>3.5441310677222079E-3</v>
      </c>
    </row>
    <row r="746" spans="1:21" ht="12.95" customHeight="1" x14ac:dyDescent="0.2">
      <c r="A746" s="34" t="s">
        <v>1031</v>
      </c>
      <c r="B746" s="33" t="s">
        <v>1007</v>
      </c>
      <c r="C746" s="34">
        <v>54700.484519999998</v>
      </c>
      <c r="D746" s="34">
        <v>2.9999999999999997E-4</v>
      </c>
      <c r="E746">
        <f t="shared" si="135"/>
        <v>15431.010077892002</v>
      </c>
      <c r="F746">
        <f t="shared" si="136"/>
        <v>15431</v>
      </c>
      <c r="G746">
        <f t="shared" si="142"/>
        <v>6.3350899945362471E-3</v>
      </c>
      <c r="K746">
        <f>G746</f>
        <v>6.3350899945362471E-3</v>
      </c>
      <c r="O746">
        <f t="shared" ca="1" si="143"/>
        <v>7.3284272383737116E-3</v>
      </c>
      <c r="P746" s="3">
        <f t="shared" si="137"/>
        <v>-5.3597515083566839E-2</v>
      </c>
      <c r="Q746" s="13">
        <f t="shared" si="138"/>
        <v>39681.984519999998</v>
      </c>
      <c r="R746" s="13" t="s">
        <v>2145</v>
      </c>
      <c r="S746">
        <v>1</v>
      </c>
      <c r="T746">
        <f t="shared" si="140"/>
        <v>3.5919171514478677E-3</v>
      </c>
      <c r="U746">
        <f t="shared" si="141"/>
        <v>3.5919171514478677E-3</v>
      </c>
    </row>
    <row r="747" spans="1:21" ht="12.95" customHeight="1" x14ac:dyDescent="0.2">
      <c r="A747" s="34" t="s">
        <v>1031</v>
      </c>
      <c r="B747" s="33" t="s">
        <v>1007</v>
      </c>
      <c r="C747" s="34">
        <v>54700.484519999998</v>
      </c>
      <c r="D747" s="34">
        <v>2.9999999999999997E-4</v>
      </c>
      <c r="E747">
        <f t="shared" si="135"/>
        <v>15431.010077892002</v>
      </c>
      <c r="F747">
        <f t="shared" si="136"/>
        <v>15431</v>
      </c>
      <c r="G747">
        <f t="shared" si="142"/>
        <v>6.3350899945362471E-3</v>
      </c>
      <c r="K747">
        <f>G747</f>
        <v>6.3350899945362471E-3</v>
      </c>
      <c r="O747">
        <f t="shared" ca="1" si="143"/>
        <v>7.3284272383737116E-3</v>
      </c>
      <c r="P747" s="3">
        <f t="shared" si="137"/>
        <v>-5.3597515083566839E-2</v>
      </c>
      <c r="Q747" s="13">
        <f t="shared" si="138"/>
        <v>39681.984519999998</v>
      </c>
      <c r="R747" s="13" t="s">
        <v>2145</v>
      </c>
      <c r="S747">
        <v>1</v>
      </c>
      <c r="T747">
        <f t="shared" si="140"/>
        <v>3.5919171514478677E-3</v>
      </c>
      <c r="U747">
        <f t="shared" si="141"/>
        <v>3.5919171514478677E-3</v>
      </c>
    </row>
    <row r="748" spans="1:21" ht="12.95" customHeight="1" x14ac:dyDescent="0.2">
      <c r="A748" s="22" t="s">
        <v>1160</v>
      </c>
      <c r="B748" s="33" t="s">
        <v>1007</v>
      </c>
      <c r="C748" s="34">
        <v>54708.655899999998</v>
      </c>
      <c r="D748" s="34">
        <v>1E-4</v>
      </c>
      <c r="E748">
        <f t="shared" si="135"/>
        <v>15444.009148973315</v>
      </c>
      <c r="F748">
        <f t="shared" si="136"/>
        <v>15444</v>
      </c>
      <c r="G748">
        <f t="shared" si="142"/>
        <v>5.7511599952704273E-3</v>
      </c>
      <c r="K748">
        <f>G748</f>
        <v>5.7511599952704273E-3</v>
      </c>
      <c r="O748">
        <f t="shared" ca="1" si="143"/>
        <v>7.3252287000215681E-3</v>
      </c>
      <c r="P748" s="3">
        <f t="shared" si="137"/>
        <v>-5.3660621297841549E-2</v>
      </c>
      <c r="Q748" s="13">
        <f t="shared" si="138"/>
        <v>39690.155899999998</v>
      </c>
      <c r="R748" s="13"/>
      <c r="S748">
        <v>1</v>
      </c>
      <c r="T748">
        <f t="shared" si="140"/>
        <v>3.5297597564205702E-3</v>
      </c>
      <c r="U748">
        <f t="shared" si="141"/>
        <v>3.5297597564205702E-3</v>
      </c>
    </row>
    <row r="749" spans="1:21" ht="12.95" customHeight="1" x14ac:dyDescent="0.2">
      <c r="A749" s="34" t="s">
        <v>1033</v>
      </c>
      <c r="B749" s="33" t="s">
        <v>1007</v>
      </c>
      <c r="C749" s="34">
        <v>54717.457000000002</v>
      </c>
      <c r="D749" s="34">
        <v>1E-4</v>
      </c>
      <c r="E749">
        <f t="shared" si="135"/>
        <v>15458.009981696037</v>
      </c>
      <c r="F749">
        <f t="shared" si="136"/>
        <v>15458</v>
      </c>
      <c r="G749">
        <f t="shared" si="142"/>
        <v>6.2746199982939288E-3</v>
      </c>
      <c r="J749">
        <f>G749</f>
        <v>6.2746199982939288E-3</v>
      </c>
      <c r="O749">
        <f t="shared" ca="1" si="143"/>
        <v>7.3217841202577209E-3</v>
      </c>
      <c r="P749" s="3">
        <f t="shared" si="137"/>
        <v>-5.3728622397000561E-2</v>
      </c>
      <c r="Q749" s="13">
        <f t="shared" si="138"/>
        <v>39698.957000000002</v>
      </c>
      <c r="R749" s="13" t="s">
        <v>1172</v>
      </c>
      <c r="S749">
        <v>1</v>
      </c>
      <c r="T749">
        <f t="shared" si="140"/>
        <v>3.600389097948466E-3</v>
      </c>
      <c r="U749">
        <f t="shared" si="141"/>
        <v>3.600389097948466E-3</v>
      </c>
    </row>
    <row r="750" spans="1:21" ht="12.95" customHeight="1" x14ac:dyDescent="0.2">
      <c r="A750" s="22" t="s">
        <v>1160</v>
      </c>
      <c r="B750" s="33" t="s">
        <v>1007</v>
      </c>
      <c r="C750" s="34">
        <v>54730.658900000002</v>
      </c>
      <c r="D750" s="34">
        <v>1E-4</v>
      </c>
      <c r="E750">
        <f t="shared" si="135"/>
        <v>15479.011628481328</v>
      </c>
      <c r="F750">
        <f t="shared" si="136"/>
        <v>15479</v>
      </c>
      <c r="G750">
        <f t="shared" si="142"/>
        <v>7.3098099965136498E-3</v>
      </c>
      <c r="K750">
        <f t="shared" ref="K750:K755" si="144">G750</f>
        <v>7.3098099965136498E-3</v>
      </c>
      <c r="O750">
        <f t="shared" ca="1" si="143"/>
        <v>7.3166172506119505E-3</v>
      </c>
      <c r="P750" s="3">
        <f t="shared" si="137"/>
        <v>-5.3830702913784972E-2</v>
      </c>
      <c r="Q750" s="13">
        <f t="shared" si="138"/>
        <v>39712.158900000002</v>
      </c>
      <c r="R750" s="13"/>
      <c r="S750">
        <v>1</v>
      </c>
      <c r="T750">
        <f t="shared" si="140"/>
        <v>3.7381623189343925E-3</v>
      </c>
      <c r="U750">
        <f t="shared" si="141"/>
        <v>3.7381623189343925E-3</v>
      </c>
    </row>
    <row r="751" spans="1:21" ht="12.95" customHeight="1" x14ac:dyDescent="0.2">
      <c r="A751" s="37" t="s">
        <v>1113</v>
      </c>
      <c r="B751" s="98"/>
      <c r="C751" s="34">
        <v>54990.9041</v>
      </c>
      <c r="D751" s="34">
        <v>1E-4</v>
      </c>
      <c r="E751">
        <f t="shared" si="135"/>
        <v>15893.010959484245</v>
      </c>
      <c r="F751">
        <f t="shared" si="136"/>
        <v>15893</v>
      </c>
      <c r="G751">
        <f t="shared" si="142"/>
        <v>6.8892699928255752E-3</v>
      </c>
      <c r="K751">
        <f t="shared" si="144"/>
        <v>6.8892699928255752E-3</v>
      </c>
      <c r="O751">
        <f t="shared" ca="1" si="143"/>
        <v>7.2147561061667509E-3</v>
      </c>
      <c r="P751" s="3">
        <f t="shared" si="137"/>
        <v>-5.5862471668333996E-2</v>
      </c>
      <c r="Q751" s="13">
        <f t="shared" si="138"/>
        <v>39972.4041</v>
      </c>
      <c r="R751" s="13" t="s">
        <v>1171</v>
      </c>
      <c r="S751">
        <v>1</v>
      </c>
      <c r="T751">
        <f t="shared" si="140"/>
        <v>3.9377810815089094E-3</v>
      </c>
      <c r="U751">
        <f t="shared" si="141"/>
        <v>3.9377810815089094E-3</v>
      </c>
    </row>
    <row r="752" spans="1:21" ht="12.95" customHeight="1" x14ac:dyDescent="0.2">
      <c r="A752" s="97" t="s">
        <v>1125</v>
      </c>
      <c r="B752" s="98" t="s">
        <v>1007</v>
      </c>
      <c r="C752" s="97">
        <v>55037.425470000002</v>
      </c>
      <c r="D752" s="97" t="s">
        <v>1126</v>
      </c>
      <c r="E752">
        <f t="shared" si="135"/>
        <v>15967.017381340787</v>
      </c>
      <c r="F752">
        <f t="shared" si="136"/>
        <v>15967</v>
      </c>
      <c r="G752">
        <f t="shared" si="142"/>
        <v>1.0926129994913936E-2</v>
      </c>
      <c r="K752">
        <f t="shared" si="144"/>
        <v>1.0926129994913936E-2</v>
      </c>
      <c r="O752">
        <f t="shared" ca="1" si="143"/>
        <v>7.1965490417007002E-3</v>
      </c>
      <c r="P752" s="3">
        <f t="shared" si="137"/>
        <v>-5.622951300676006E-2</v>
      </c>
      <c r="Q752" s="13">
        <f t="shared" si="138"/>
        <v>40018.925470000002</v>
      </c>
      <c r="R752" s="13" t="s">
        <v>2145</v>
      </c>
      <c r="S752">
        <v>1</v>
      </c>
      <c r="T752">
        <f t="shared" si="140"/>
        <v>4.5098803869682855E-3</v>
      </c>
      <c r="U752">
        <f t="shared" si="141"/>
        <v>4.5098803869682855E-3</v>
      </c>
    </row>
    <row r="753" spans="1:21" ht="12.95" customHeight="1" x14ac:dyDescent="0.2">
      <c r="A753" s="22" t="s">
        <v>1154</v>
      </c>
      <c r="B753" s="33" t="s">
        <v>1007</v>
      </c>
      <c r="C753" s="34">
        <v>55043.708599999998</v>
      </c>
      <c r="D753" s="34">
        <v>1E-4</v>
      </c>
      <c r="E753">
        <f t="shared" si="135"/>
        <v>15977.012615130317</v>
      </c>
      <c r="F753">
        <f t="shared" si="136"/>
        <v>15977</v>
      </c>
      <c r="G753">
        <f t="shared" si="142"/>
        <v>7.9300299985334277E-3</v>
      </c>
      <c r="K753">
        <f t="shared" si="144"/>
        <v>7.9300299985334277E-3</v>
      </c>
      <c r="O753">
        <f t="shared" ca="1" si="143"/>
        <v>7.1940886275836669E-3</v>
      </c>
      <c r="P753" s="3">
        <f t="shared" si="137"/>
        <v>-5.6279203322538052E-2</v>
      </c>
      <c r="Q753" s="13">
        <f t="shared" si="138"/>
        <v>40025.208599999998</v>
      </c>
      <c r="R753" s="13"/>
      <c r="S753">
        <v>1</v>
      </c>
      <c r="T753">
        <f t="shared" si="140"/>
        <v>4.1228256436797962E-3</v>
      </c>
      <c r="U753">
        <f t="shared" si="141"/>
        <v>4.1228256436797962E-3</v>
      </c>
    </row>
    <row r="754" spans="1:21" ht="12.95" customHeight="1" x14ac:dyDescent="0.2">
      <c r="A754" s="22" t="s">
        <v>1154</v>
      </c>
      <c r="B754" s="33" t="s">
        <v>1007</v>
      </c>
      <c r="C754" s="34">
        <v>55043.7088</v>
      </c>
      <c r="D754" s="34">
        <v>2.0000000000000001E-4</v>
      </c>
      <c r="E754">
        <f t="shared" si="135"/>
        <v>15977.012933291295</v>
      </c>
      <c r="F754">
        <f t="shared" si="136"/>
        <v>15977</v>
      </c>
      <c r="G754">
        <f t="shared" si="142"/>
        <v>8.1300300007569604E-3</v>
      </c>
      <c r="K754">
        <f t="shared" si="144"/>
        <v>8.1300300007569604E-3</v>
      </c>
      <c r="O754">
        <f t="shared" ca="1" si="143"/>
        <v>7.1940886275836669E-3</v>
      </c>
      <c r="P754" s="3">
        <f t="shared" si="137"/>
        <v>-5.6279203322538052E-2</v>
      </c>
      <c r="Q754" s="13">
        <f t="shared" si="138"/>
        <v>40025.2088</v>
      </c>
      <c r="R754" s="13"/>
      <c r="S754">
        <v>1</v>
      </c>
      <c r="T754">
        <f t="shared" si="140"/>
        <v>4.1485493372946563E-3</v>
      </c>
      <c r="U754">
        <f t="shared" si="141"/>
        <v>4.1485493372946563E-3</v>
      </c>
    </row>
    <row r="755" spans="1:21" ht="12.95" customHeight="1" x14ac:dyDescent="0.2">
      <c r="A755" s="97" t="s">
        <v>1114</v>
      </c>
      <c r="B755" s="98" t="s">
        <v>1007</v>
      </c>
      <c r="C755" s="97">
        <v>55071.366999999998</v>
      </c>
      <c r="D755" s="97">
        <v>2.0000000000000001E-4</v>
      </c>
      <c r="E755">
        <f t="shared" si="135"/>
        <v>16021.011732488145</v>
      </c>
      <c r="F755">
        <f t="shared" si="136"/>
        <v>16021</v>
      </c>
      <c r="G755">
        <f t="shared" si="142"/>
        <v>7.3751899908529595E-3</v>
      </c>
      <c r="K755">
        <f t="shared" si="144"/>
        <v>7.3751899908529595E-3</v>
      </c>
      <c r="O755">
        <f t="shared" ca="1" si="143"/>
        <v>7.1832628054687179E-3</v>
      </c>
      <c r="P755" s="3">
        <f t="shared" si="137"/>
        <v>-5.6498095664991255E-2</v>
      </c>
      <c r="Q755" s="13">
        <f t="shared" si="138"/>
        <v>40052.866999999998</v>
      </c>
      <c r="R755" s="13" t="s">
        <v>1171</v>
      </c>
      <c r="S755">
        <v>1</v>
      </c>
      <c r="T755">
        <f t="shared" si="140"/>
        <v>4.0797966204730741E-3</v>
      </c>
      <c r="U755">
        <f t="shared" si="141"/>
        <v>4.0797966204730741E-3</v>
      </c>
    </row>
    <row r="756" spans="1:21" ht="12.95" customHeight="1" x14ac:dyDescent="0.2">
      <c r="A756" s="128" t="s">
        <v>719</v>
      </c>
      <c r="B756" s="68" t="s">
        <v>1020</v>
      </c>
      <c r="C756" s="128">
        <v>55075.453000000001</v>
      </c>
      <c r="D756" s="128" t="s">
        <v>1126</v>
      </c>
      <c r="E756">
        <f t="shared" si="135"/>
        <v>16027.511761178315</v>
      </c>
      <c r="F756">
        <f t="shared" si="136"/>
        <v>16027.5</v>
      </c>
      <c r="G756">
        <f t="shared" si="142"/>
        <v>7.3932250015786849E-3</v>
      </c>
      <c r="I756">
        <f>G756</f>
        <v>7.3932250015786849E-3</v>
      </c>
      <c r="O756">
        <f t="shared" ca="1" si="143"/>
        <v>7.1816635362926462E-3</v>
      </c>
      <c r="P756" s="3">
        <f t="shared" si="137"/>
        <v>-5.6530467256124747E-2</v>
      </c>
      <c r="Q756" s="13">
        <f t="shared" si="138"/>
        <v>40056.953000000001</v>
      </c>
      <c r="R756" s="13"/>
    </row>
    <row r="757" spans="1:21" ht="12.95" customHeight="1" x14ac:dyDescent="0.2">
      <c r="A757" s="97" t="s">
        <v>1114</v>
      </c>
      <c r="B757" s="98" t="s">
        <v>1007</v>
      </c>
      <c r="C757" s="97">
        <v>55127.311800000003</v>
      </c>
      <c r="D757" s="97">
        <v>2.0000000000000001E-4</v>
      </c>
      <c r="E757">
        <f t="shared" si="135"/>
        <v>16110.008992660836</v>
      </c>
      <c r="F757">
        <f t="shared" si="136"/>
        <v>16110</v>
      </c>
      <c r="G757">
        <f t="shared" si="142"/>
        <v>5.6528999994043261E-3</v>
      </c>
      <c r="K757">
        <f t="shared" ref="K757:K766" si="145">G757</f>
        <v>5.6528999994043261E-3</v>
      </c>
      <c r="O757">
        <f t="shared" ca="1" si="143"/>
        <v>7.1613651198271172E-3</v>
      </c>
      <c r="P757" s="3">
        <f t="shared" si="137"/>
        <v>-5.694212532696373E-2</v>
      </c>
      <c r="Q757" s="13">
        <f t="shared" si="138"/>
        <v>40108.811800000003</v>
      </c>
      <c r="R757" s="13" t="s">
        <v>1171</v>
      </c>
      <c r="S757">
        <v>1</v>
      </c>
      <c r="T757">
        <f>+(P757-G757)^2</f>
        <v>3.9181371956086581E-3</v>
      </c>
      <c r="U757">
        <f>+S757*T757</f>
        <v>3.9181371956086581E-3</v>
      </c>
    </row>
    <row r="758" spans="1:21" ht="12.95" customHeight="1" x14ac:dyDescent="0.2">
      <c r="A758" s="22" t="s">
        <v>1161</v>
      </c>
      <c r="B758" s="33" t="s">
        <v>1007</v>
      </c>
      <c r="C758" s="34">
        <v>55167.544399999999</v>
      </c>
      <c r="D758" s="34">
        <v>2.0000000000000001E-4</v>
      </c>
      <c r="E758">
        <f t="shared" si="135"/>
        <v>16174.011208588379</v>
      </c>
      <c r="F758">
        <f t="shared" si="136"/>
        <v>16174</v>
      </c>
      <c r="G758">
        <f t="shared" si="142"/>
        <v>7.0458599948324263E-3</v>
      </c>
      <c r="K758">
        <f t="shared" si="145"/>
        <v>7.0458599948324263E-3</v>
      </c>
      <c r="O758">
        <f t="shared" ca="1" si="143"/>
        <v>7.1456184694781008E-3</v>
      </c>
      <c r="P758" s="3">
        <f t="shared" si="137"/>
        <v>-5.7262478271315573E-2</v>
      </c>
      <c r="Q758" s="13">
        <f t="shared" si="138"/>
        <v>40149.044399999999</v>
      </c>
      <c r="R758" s="13"/>
      <c r="S758">
        <v>1</v>
      </c>
      <c r="T758">
        <f>+(P758-G758)^2</f>
        <v>4.1355623705533152E-3</v>
      </c>
      <c r="U758">
        <f>+S758*T758</f>
        <v>4.1355623705533152E-3</v>
      </c>
    </row>
    <row r="759" spans="1:21" ht="12.95" customHeight="1" x14ac:dyDescent="0.2">
      <c r="A759" s="97" t="s">
        <v>1124</v>
      </c>
      <c r="B759" s="98" t="s">
        <v>1007</v>
      </c>
      <c r="C759" s="97">
        <v>55350.470699999998</v>
      </c>
      <c r="D759" s="97">
        <v>1E-4</v>
      </c>
      <c r="E759">
        <f t="shared" si="135"/>
        <v>16465.011257092017</v>
      </c>
      <c r="F759">
        <f t="shared" si="136"/>
        <v>16465</v>
      </c>
      <c r="G759">
        <f t="shared" si="142"/>
        <v>7.0763499898021109E-3</v>
      </c>
      <c r="K759">
        <f t="shared" si="145"/>
        <v>7.0763499898021109E-3</v>
      </c>
      <c r="O759">
        <f t="shared" ca="1" si="143"/>
        <v>7.0740204186724174E-3</v>
      </c>
      <c r="P759" s="3">
        <f t="shared" si="137"/>
        <v>-5.8730168049495143E-2</v>
      </c>
      <c r="Q759" s="13">
        <f t="shared" si="138"/>
        <v>40331.970699999998</v>
      </c>
      <c r="R759" s="13" t="s">
        <v>1171</v>
      </c>
      <c r="S759">
        <v>1</v>
      </c>
      <c r="T759">
        <f>+(P759-G759)^2</f>
        <v>4.3304978164563548E-3</v>
      </c>
      <c r="U759">
        <f>+S759*T759</f>
        <v>4.3304978164563548E-3</v>
      </c>
    </row>
    <row r="760" spans="1:21" ht="12.95" customHeight="1" x14ac:dyDescent="0.2">
      <c r="A760" s="22" t="s">
        <v>1155</v>
      </c>
      <c r="B760" s="33" t="s">
        <v>1007</v>
      </c>
      <c r="C760" s="34">
        <v>55356.757299999997</v>
      </c>
      <c r="D760" s="34">
        <v>1E-4</v>
      </c>
      <c r="E760">
        <f t="shared" si="135"/>
        <v>16475.012010974442</v>
      </c>
      <c r="F760">
        <f t="shared" si="136"/>
        <v>16475</v>
      </c>
      <c r="G760">
        <f t="shared" si="142"/>
        <v>7.5502499967115E-3</v>
      </c>
      <c r="K760">
        <f t="shared" si="145"/>
        <v>7.5502499967115E-3</v>
      </c>
      <c r="O760">
        <f t="shared" ca="1" si="143"/>
        <v>7.071560004555384E-3</v>
      </c>
      <c r="P760" s="3">
        <f t="shared" si="137"/>
        <v>-5.8780927107772774E-2</v>
      </c>
      <c r="Q760" s="13">
        <f t="shared" si="138"/>
        <v>40338.257299999997</v>
      </c>
      <c r="R760" s="13"/>
      <c r="S760">
        <v>1</v>
      </c>
      <c r="T760">
        <f>+(P760-G760)^2</f>
        <v>4.3998250560664583E-3</v>
      </c>
      <c r="U760">
        <f>+S760*T760</f>
        <v>4.3998250560664583E-3</v>
      </c>
    </row>
    <row r="761" spans="1:21" ht="12.95" customHeight="1" x14ac:dyDescent="0.2">
      <c r="A761" s="128" t="s">
        <v>738</v>
      </c>
      <c r="B761" s="68" t="s">
        <v>1007</v>
      </c>
      <c r="C761" s="128">
        <v>55523.964800000002</v>
      </c>
      <c r="D761" s="128" t="s">
        <v>1126</v>
      </c>
      <c r="E761">
        <f t="shared" si="135"/>
        <v>16741.006515920828</v>
      </c>
      <c r="F761">
        <f t="shared" si="136"/>
        <v>16741</v>
      </c>
      <c r="G761">
        <f t="shared" si="142"/>
        <v>4.0959899997687899E-3</v>
      </c>
      <c r="K761">
        <f t="shared" si="145"/>
        <v>4.0959899997687899E-3</v>
      </c>
      <c r="O761">
        <f t="shared" ca="1" si="143"/>
        <v>7.0061129890422848E-3</v>
      </c>
      <c r="P761" s="3">
        <f t="shared" si="137"/>
        <v>-6.013899584905729E-2</v>
      </c>
      <c r="Q761" s="13">
        <f t="shared" si="138"/>
        <v>40505.464800000002</v>
      </c>
      <c r="R761" s="13"/>
    </row>
    <row r="762" spans="1:21" ht="12.95" customHeight="1" x14ac:dyDescent="0.2">
      <c r="A762" s="22" t="s">
        <v>1156</v>
      </c>
      <c r="B762" s="33" t="s">
        <v>1007</v>
      </c>
      <c r="C762" s="34">
        <v>55810.613599999997</v>
      </c>
      <c r="D762" s="34">
        <v>1E-4</v>
      </c>
      <c r="E762">
        <f t="shared" si="135"/>
        <v>17197.008822333348</v>
      </c>
      <c r="F762">
        <f t="shared" si="136"/>
        <v>17197</v>
      </c>
      <c r="G762">
        <f t="shared" si="142"/>
        <v>5.5458299902966246E-3</v>
      </c>
      <c r="K762">
        <f t="shared" si="145"/>
        <v>5.5458299902966246E-3</v>
      </c>
      <c r="O762">
        <f t="shared" ca="1" si="143"/>
        <v>6.8939181053055435E-3</v>
      </c>
      <c r="P762" s="3">
        <f t="shared" si="137"/>
        <v>-6.2502441425259195E-2</v>
      </c>
      <c r="Q762" s="13">
        <f t="shared" si="138"/>
        <v>40792.113599999997</v>
      </c>
      <c r="R762" s="13"/>
      <c r="S762">
        <v>1</v>
      </c>
      <c r="T762">
        <f>+(P762-G762)^2</f>
        <v>4.6305672426451509E-3</v>
      </c>
      <c r="U762">
        <f>+S762*T762</f>
        <v>4.6305672426451509E-3</v>
      </c>
    </row>
    <row r="763" spans="1:21" ht="12.95" customHeight="1" x14ac:dyDescent="0.2">
      <c r="A763" s="22" t="s">
        <v>1167</v>
      </c>
      <c r="B763" s="33" t="s">
        <v>1007</v>
      </c>
      <c r="C763" s="34">
        <v>55810.613599999997</v>
      </c>
      <c r="D763" s="34">
        <v>1E-4</v>
      </c>
      <c r="E763">
        <f t="shared" si="135"/>
        <v>17197.008822333348</v>
      </c>
      <c r="F763">
        <f t="shared" si="136"/>
        <v>17197</v>
      </c>
      <c r="G763">
        <f t="shared" si="142"/>
        <v>5.5458299902966246E-3</v>
      </c>
      <c r="K763">
        <f t="shared" si="145"/>
        <v>5.5458299902966246E-3</v>
      </c>
      <c r="O763">
        <f t="shared" ca="1" si="143"/>
        <v>6.8939181053055435E-3</v>
      </c>
      <c r="P763" s="3">
        <f t="shared" si="137"/>
        <v>-6.2502441425259195E-2</v>
      </c>
      <c r="Q763" s="13">
        <f t="shared" si="138"/>
        <v>40792.113599999997</v>
      </c>
      <c r="R763" s="13"/>
      <c r="S763">
        <v>1</v>
      </c>
      <c r="T763">
        <f>+(P763-G763)^2</f>
        <v>4.6305672426451509E-3</v>
      </c>
      <c r="U763">
        <f>+S763*T763</f>
        <v>4.6305672426451509E-3</v>
      </c>
    </row>
    <row r="764" spans="1:21" ht="12.95" customHeight="1" x14ac:dyDescent="0.2">
      <c r="A764" s="128" t="s">
        <v>746</v>
      </c>
      <c r="B764" s="68" t="s">
        <v>1007</v>
      </c>
      <c r="C764" s="128">
        <v>55815.0147</v>
      </c>
      <c r="D764" s="128" t="s">
        <v>1126</v>
      </c>
      <c r="E764">
        <f t="shared" si="135"/>
        <v>17204.010113637389</v>
      </c>
      <c r="F764">
        <f t="shared" si="136"/>
        <v>17204</v>
      </c>
      <c r="G764">
        <f t="shared" si="142"/>
        <v>6.3575599924661219E-3</v>
      </c>
      <c r="K764">
        <f t="shared" si="145"/>
        <v>6.3575599924661219E-3</v>
      </c>
      <c r="O764">
        <f t="shared" ca="1" si="143"/>
        <v>6.8921958154236195E-3</v>
      </c>
      <c r="P764" s="3">
        <f t="shared" si="137"/>
        <v>-6.2539070158578E-2</v>
      </c>
      <c r="Q764" s="13">
        <f t="shared" si="138"/>
        <v>40796.5147</v>
      </c>
      <c r="R764" s="13"/>
    </row>
    <row r="765" spans="1:21" ht="12.95" customHeight="1" x14ac:dyDescent="0.2">
      <c r="A765" s="128" t="s">
        <v>751</v>
      </c>
      <c r="B765" s="68" t="s">
        <v>1007</v>
      </c>
      <c r="C765" s="128">
        <v>55837.645199999999</v>
      </c>
      <c r="D765" s="128" t="s">
        <v>1126</v>
      </c>
      <c r="E765">
        <f t="shared" si="135"/>
        <v>17240.010823199991</v>
      </c>
      <c r="F765">
        <f t="shared" si="136"/>
        <v>17240</v>
      </c>
      <c r="G765">
        <f t="shared" si="142"/>
        <v>6.8035999938729219E-3</v>
      </c>
      <c r="K765">
        <f t="shared" si="145"/>
        <v>6.8035999938729219E-3</v>
      </c>
      <c r="O765">
        <f t="shared" ca="1" si="143"/>
        <v>6.8833383246022983E-3</v>
      </c>
      <c r="P765" s="3">
        <f t="shared" si="137"/>
        <v>-6.2727612607122438E-2</v>
      </c>
      <c r="Q765" s="13">
        <f t="shared" si="138"/>
        <v>40819.145199999999</v>
      </c>
      <c r="R765" s="13"/>
    </row>
    <row r="766" spans="1:21" ht="12.95" customHeight="1" x14ac:dyDescent="0.2">
      <c r="A766" s="22" t="s">
        <v>1166</v>
      </c>
      <c r="B766" s="33" t="s">
        <v>1007</v>
      </c>
      <c r="C766" s="34">
        <v>55837.645299999996</v>
      </c>
      <c r="D766" s="34">
        <v>2.9999999999999997E-4</v>
      </c>
      <c r="E766">
        <f t="shared" si="135"/>
        <v>17240.010982280473</v>
      </c>
      <c r="F766">
        <f t="shared" si="136"/>
        <v>17240</v>
      </c>
      <c r="G766">
        <f t="shared" si="142"/>
        <v>6.9035999913467094E-3</v>
      </c>
      <c r="K766">
        <f t="shared" si="145"/>
        <v>6.9035999913467094E-3</v>
      </c>
      <c r="O766">
        <f t="shared" ca="1" si="143"/>
        <v>6.8833383246022983E-3</v>
      </c>
      <c r="P766" s="3">
        <f t="shared" si="137"/>
        <v>-6.2727612607122438E-2</v>
      </c>
      <c r="Q766" s="13">
        <f t="shared" si="138"/>
        <v>40819.145299999996</v>
      </c>
      <c r="R766" s="13"/>
      <c r="S766">
        <v>1</v>
      </c>
      <c r="T766">
        <f t="shared" ref="T766:T777" si="146">+(P766-G766)^2</f>
        <v>4.8485057679332087E-3</v>
      </c>
      <c r="U766">
        <f t="shared" ref="U766:U777" si="147">+S766*T766</f>
        <v>4.8485057679332087E-3</v>
      </c>
    </row>
    <row r="767" spans="1:21" ht="12.95" customHeight="1" x14ac:dyDescent="0.2">
      <c r="A767" s="22" t="s">
        <v>1162</v>
      </c>
      <c r="B767" s="33" t="s">
        <v>1007</v>
      </c>
      <c r="C767" s="34">
        <v>55851.475400000003</v>
      </c>
      <c r="D767" s="34">
        <v>6.9999999999999999E-4</v>
      </c>
      <c r="E767">
        <f t="shared" si="135"/>
        <v>17262.01197268378</v>
      </c>
      <c r="F767">
        <f t="shared" si="136"/>
        <v>17262</v>
      </c>
      <c r="G767">
        <f t="shared" si="142"/>
        <v>7.526180001150351E-3</v>
      </c>
      <c r="J767">
        <f>G767</f>
        <v>7.526180001150351E-3</v>
      </c>
      <c r="O767">
        <f t="shared" ca="1" si="143"/>
        <v>6.8779254135448234E-3</v>
      </c>
      <c r="P767" s="3">
        <f t="shared" si="137"/>
        <v>-6.2842969911563865E-2</v>
      </c>
      <c r="Q767" s="13">
        <f t="shared" si="138"/>
        <v>40832.975400000003</v>
      </c>
      <c r="R767" s="13" t="s">
        <v>1172</v>
      </c>
      <c r="S767">
        <v>1</v>
      </c>
      <c r="T767">
        <f t="shared" si="146"/>
        <v>4.9518172594380473E-3</v>
      </c>
      <c r="U767">
        <f t="shared" si="147"/>
        <v>4.9518172594380473E-3</v>
      </c>
    </row>
    <row r="768" spans="1:21" ht="12.95" customHeight="1" x14ac:dyDescent="0.2">
      <c r="A768" s="22" t="s">
        <v>1163</v>
      </c>
      <c r="B768" s="33" t="s">
        <v>1007</v>
      </c>
      <c r="C768" s="34">
        <v>55916.221019999997</v>
      </c>
      <c r="D768" s="34">
        <v>1E-4</v>
      </c>
      <c r="E768">
        <f t="shared" si="135"/>
        <v>17365.009620153807</v>
      </c>
      <c r="F768">
        <f t="shared" si="136"/>
        <v>17365</v>
      </c>
      <c r="G768">
        <f t="shared" si="142"/>
        <v>6.0473499906947836E-3</v>
      </c>
      <c r="K768">
        <f t="shared" ref="K768:K773" si="148">G768</f>
        <v>6.0473499906947836E-3</v>
      </c>
      <c r="O768">
        <f t="shared" ca="1" si="143"/>
        <v>6.8525831481393755E-3</v>
      </c>
      <c r="P768" s="3">
        <f t="shared" si="137"/>
        <v>-6.338443336899996E-2</v>
      </c>
      <c r="Q768" s="13">
        <f t="shared" si="138"/>
        <v>40897.721019999997</v>
      </c>
      <c r="R768" s="13" t="s">
        <v>1171</v>
      </c>
      <c r="S768">
        <v>1</v>
      </c>
      <c r="T768">
        <f t="shared" si="146"/>
        <v>4.8207725405075841E-3</v>
      </c>
      <c r="U768">
        <f t="shared" si="147"/>
        <v>4.8207725405075841E-3</v>
      </c>
    </row>
    <row r="769" spans="1:21" ht="12.95" customHeight="1" x14ac:dyDescent="0.2">
      <c r="A769" s="22" t="s">
        <v>1166</v>
      </c>
      <c r="B769" s="33" t="s">
        <v>1007</v>
      </c>
      <c r="C769" s="34">
        <v>56196.582600000002</v>
      </c>
      <c r="D769" s="34">
        <v>2.0000000000000001E-4</v>
      </c>
      <c r="E769">
        <f t="shared" si="135"/>
        <v>17811.010186384898</v>
      </c>
      <c r="F769">
        <f t="shared" si="136"/>
        <v>17811</v>
      </c>
      <c r="G769">
        <f t="shared" si="142"/>
        <v>6.4032899972517043E-3</v>
      </c>
      <c r="K769">
        <f t="shared" si="148"/>
        <v>6.4032899972517043E-3</v>
      </c>
      <c r="O769">
        <f t="shared" ca="1" si="143"/>
        <v>6.7428486785196685E-3</v>
      </c>
      <c r="P769" s="3">
        <f t="shared" si="137"/>
        <v>-6.5755296391295737E-2</v>
      </c>
      <c r="Q769" s="13">
        <f t="shared" si="138"/>
        <v>41178.082600000002</v>
      </c>
      <c r="R769" s="13"/>
      <c r="S769">
        <v>1</v>
      </c>
      <c r="T769">
        <f t="shared" si="146"/>
        <v>5.2068615895934645E-3</v>
      </c>
      <c r="U769">
        <f t="shared" si="147"/>
        <v>5.2068615895934645E-3</v>
      </c>
    </row>
    <row r="770" spans="1:21" ht="12.95" customHeight="1" x14ac:dyDescent="0.2">
      <c r="A770" s="110" t="s">
        <v>1164</v>
      </c>
      <c r="B770" s="33"/>
      <c r="C770" s="34">
        <v>56449.912499999999</v>
      </c>
      <c r="D770" s="34">
        <v>1E-4</v>
      </c>
      <c r="E770">
        <f t="shared" si="135"/>
        <v>18214.008624484952</v>
      </c>
      <c r="F770">
        <f t="shared" si="136"/>
        <v>18214</v>
      </c>
      <c r="G770">
        <f t="shared" si="142"/>
        <v>5.4214599949773401E-3</v>
      </c>
      <c r="K770">
        <f t="shared" si="148"/>
        <v>5.4214599949773401E-3</v>
      </c>
      <c r="O770">
        <f t="shared" ca="1" si="143"/>
        <v>6.6436939896032058E-3</v>
      </c>
      <c r="P770" s="3">
        <f t="shared" si="137"/>
        <v>-6.7934292007793606E-2</v>
      </c>
      <c r="Q770" s="13">
        <f t="shared" si="138"/>
        <v>41431.412499999999</v>
      </c>
      <c r="R770" s="13" t="s">
        <v>1171</v>
      </c>
      <c r="S770">
        <v>1</v>
      </c>
      <c r="T770">
        <f t="shared" si="146"/>
        <v>5.3810663518920341E-3</v>
      </c>
      <c r="U770">
        <f t="shared" si="147"/>
        <v>5.3810663518920341E-3</v>
      </c>
    </row>
    <row r="771" spans="1:21" ht="12.95" customHeight="1" x14ac:dyDescent="0.2">
      <c r="A771" s="19" t="s">
        <v>1164</v>
      </c>
      <c r="B771" s="85" t="s">
        <v>1007</v>
      </c>
      <c r="C771" s="19">
        <v>56449.912499999999</v>
      </c>
      <c r="D771" s="19">
        <v>1E-4</v>
      </c>
      <c r="E771">
        <f t="shared" si="135"/>
        <v>18214.008624484952</v>
      </c>
      <c r="F771">
        <f t="shared" si="136"/>
        <v>18214</v>
      </c>
      <c r="G771">
        <f t="shared" si="142"/>
        <v>5.4214599949773401E-3</v>
      </c>
      <c r="K771">
        <f t="shared" si="148"/>
        <v>5.4214599949773401E-3</v>
      </c>
      <c r="O771">
        <f t="shared" ca="1" si="143"/>
        <v>6.6436939896032058E-3</v>
      </c>
      <c r="P771" s="3">
        <f t="shared" si="137"/>
        <v>-6.7934292007793606E-2</v>
      </c>
      <c r="Q771" s="13">
        <f t="shared" si="138"/>
        <v>41431.412499999999</v>
      </c>
      <c r="R771" s="13" t="s">
        <v>1171</v>
      </c>
      <c r="S771">
        <v>1</v>
      </c>
      <c r="T771">
        <f t="shared" si="146"/>
        <v>5.3810663518920341E-3</v>
      </c>
      <c r="U771">
        <f t="shared" si="147"/>
        <v>5.3810663518920341E-3</v>
      </c>
    </row>
    <row r="772" spans="1:21" ht="12.95" customHeight="1" x14ac:dyDescent="0.2">
      <c r="A772" s="84" t="s">
        <v>1165</v>
      </c>
      <c r="B772" s="85" t="s">
        <v>1007</v>
      </c>
      <c r="C772" s="19">
        <v>56488.886700000003</v>
      </c>
      <c r="D772" s="19">
        <v>1E-4</v>
      </c>
      <c r="E772">
        <f t="shared" si="135"/>
        <v>18276.008971566764</v>
      </c>
      <c r="F772">
        <f t="shared" si="136"/>
        <v>18276</v>
      </c>
      <c r="G772">
        <f t="shared" si="142"/>
        <v>5.6396400032099336E-3</v>
      </c>
      <c r="K772">
        <f t="shared" si="148"/>
        <v>5.6396400032099336E-3</v>
      </c>
      <c r="O772">
        <f t="shared" ca="1" si="143"/>
        <v>6.6284394220775967E-3</v>
      </c>
      <c r="P772" s="3">
        <f t="shared" si="137"/>
        <v>-6.8272615661501307E-2</v>
      </c>
      <c r="Q772" s="13">
        <f t="shared" si="138"/>
        <v>41470.386700000003</v>
      </c>
      <c r="R772" s="13"/>
      <c r="S772">
        <v>1</v>
      </c>
      <c r="T772">
        <f t="shared" si="146"/>
        <v>5.4630215374456385E-3</v>
      </c>
      <c r="U772">
        <f t="shared" si="147"/>
        <v>5.4630215374456385E-3</v>
      </c>
    </row>
    <row r="773" spans="1:21" ht="12.95" customHeight="1" x14ac:dyDescent="0.2">
      <c r="A773" s="84" t="s">
        <v>1165</v>
      </c>
      <c r="B773" s="85" t="s">
        <v>1007</v>
      </c>
      <c r="C773" s="19">
        <v>56526.603999999999</v>
      </c>
      <c r="D773" s="19">
        <v>1E-4</v>
      </c>
      <c r="E773">
        <f t="shared" si="135"/>
        <v>18336.009836010122</v>
      </c>
      <c r="F773">
        <f t="shared" si="136"/>
        <v>18336</v>
      </c>
      <c r="G773">
        <f t="shared" si="142"/>
        <v>6.1830399936297908E-3</v>
      </c>
      <c r="K773">
        <f t="shared" si="148"/>
        <v>6.1830399936297908E-3</v>
      </c>
      <c r="O773">
        <f t="shared" ref="O773:O804" ca="1" si="149">C$11+C$12*F773</f>
        <v>6.6136769373753932E-3</v>
      </c>
      <c r="P773" s="3">
        <f t="shared" si="137"/>
        <v>-6.8600811110315546E-2</v>
      </c>
      <c r="Q773" s="13">
        <f t="shared" si="138"/>
        <v>41508.103999999999</v>
      </c>
      <c r="R773" s="13"/>
      <c r="S773">
        <v>1</v>
      </c>
      <c r="T773">
        <f t="shared" si="146"/>
        <v>5.5926243859370662E-3</v>
      </c>
      <c r="U773">
        <f t="shared" si="147"/>
        <v>5.5926243859370662E-3</v>
      </c>
    </row>
    <row r="774" spans="1:21" ht="12.95" customHeight="1" x14ac:dyDescent="0.2">
      <c r="A774" s="141" t="s">
        <v>1169</v>
      </c>
      <c r="B774" s="142" t="s">
        <v>1007</v>
      </c>
      <c r="C774" s="141">
        <v>56559.2912</v>
      </c>
      <c r="D774" s="141">
        <v>8.9999999999999998E-4</v>
      </c>
      <c r="E774">
        <f t="shared" si="135"/>
        <v>18388.008792887555</v>
      </c>
      <c r="F774">
        <f t="shared" si="136"/>
        <v>18388</v>
      </c>
      <c r="G774">
        <f t="shared" si="142"/>
        <v>5.5273199977818877E-3</v>
      </c>
      <c r="J774">
        <f>G774</f>
        <v>5.5273199977818877E-3</v>
      </c>
      <c r="O774">
        <f t="shared" ca="1" si="149"/>
        <v>6.6008827839668183E-3</v>
      </c>
      <c r="P774" s="3">
        <f t="shared" si="137"/>
        <v>-6.8885872101327822E-2</v>
      </c>
      <c r="Q774" s="13">
        <f t="shared" si="138"/>
        <v>41540.7912</v>
      </c>
      <c r="R774" s="13" t="s">
        <v>1172</v>
      </c>
      <c r="S774">
        <v>1</v>
      </c>
      <c r="T774">
        <f t="shared" si="146"/>
        <v>5.5373231583790037E-3</v>
      </c>
      <c r="U774">
        <f t="shared" si="147"/>
        <v>5.5373231583790037E-3</v>
      </c>
    </row>
    <row r="775" spans="1:21" ht="12.95" customHeight="1" x14ac:dyDescent="0.2">
      <c r="A775" s="141" t="s">
        <v>1169</v>
      </c>
      <c r="B775" s="142" t="s">
        <v>1007</v>
      </c>
      <c r="C775" s="141">
        <v>56799.421999999999</v>
      </c>
      <c r="D775" s="141">
        <v>2.2000000000000001E-3</v>
      </c>
      <c r="E775">
        <f t="shared" si="135"/>
        <v>18770.010038455948</v>
      </c>
      <c r="F775">
        <f t="shared" si="136"/>
        <v>18770</v>
      </c>
      <c r="G775">
        <f t="shared" si="142"/>
        <v>6.3102999920374714E-3</v>
      </c>
      <c r="J775">
        <f>G775</f>
        <v>6.3102999920374714E-3</v>
      </c>
      <c r="O775">
        <f t="shared" ca="1" si="149"/>
        <v>6.5068949646961268E-3</v>
      </c>
      <c r="P775" s="3">
        <f t="shared" si="137"/>
        <v>-7.0997763623500576E-2</v>
      </c>
      <c r="Q775" s="13">
        <f t="shared" si="138"/>
        <v>41780.921999999999</v>
      </c>
      <c r="R775" s="13" t="s">
        <v>1172</v>
      </c>
      <c r="S775">
        <v>0.1</v>
      </c>
      <c r="T775">
        <f t="shared" si="146"/>
        <v>5.9765366999840778E-3</v>
      </c>
      <c r="U775">
        <f t="shared" si="147"/>
        <v>5.9765366999840785E-4</v>
      </c>
    </row>
    <row r="776" spans="1:21" ht="12.95" customHeight="1" x14ac:dyDescent="0.2">
      <c r="A776" s="141" t="s">
        <v>1169</v>
      </c>
      <c r="B776" s="142" t="s">
        <v>1007</v>
      </c>
      <c r="C776" s="141">
        <v>56810.419000000002</v>
      </c>
      <c r="D776" s="141">
        <v>7.7000000000000002E-3</v>
      </c>
      <c r="E776">
        <f t="shared" si="135"/>
        <v>18787.504119588051</v>
      </c>
      <c r="F776">
        <f t="shared" si="136"/>
        <v>18787.5</v>
      </c>
      <c r="G776">
        <f t="shared" si="142"/>
        <v>2.5896249935613014E-3</v>
      </c>
      <c r="J776">
        <f>G776</f>
        <v>2.5896249935613014E-3</v>
      </c>
      <c r="O776">
        <f t="shared" ca="1" si="149"/>
        <v>6.5025892399913172E-3</v>
      </c>
      <c r="P776" s="3">
        <f t="shared" si="137"/>
        <v>-7.1095262766009609E-2</v>
      </c>
      <c r="Q776" s="13">
        <f t="shared" si="138"/>
        <v>41791.919000000002</v>
      </c>
      <c r="R776" s="13" t="s">
        <v>1172</v>
      </c>
      <c r="S776">
        <v>0.05</v>
      </c>
      <c r="T776">
        <f t="shared" si="146"/>
        <v>5.4294626841405631E-3</v>
      </c>
      <c r="U776">
        <f t="shared" si="147"/>
        <v>2.7147313420702819E-4</v>
      </c>
    </row>
    <row r="777" spans="1:21" ht="12.95" customHeight="1" x14ac:dyDescent="0.2">
      <c r="A777" s="143" t="s">
        <v>1168</v>
      </c>
      <c r="B777" s="144" t="s">
        <v>1007</v>
      </c>
      <c r="C777" s="143">
        <v>56853.482730000003</v>
      </c>
      <c r="D777" s="143">
        <v>4.0000000000000003E-5</v>
      </c>
      <c r="E777">
        <f t="shared" si="135"/>
        <v>18856.01011090121</v>
      </c>
      <c r="F777">
        <f t="shared" si="136"/>
        <v>18856</v>
      </c>
      <c r="G777">
        <f t="shared" si="142"/>
        <v>6.3558399997418746E-3</v>
      </c>
      <c r="K777">
        <f t="shared" ref="K777:K814" si="150">G777</f>
        <v>6.3558399997418746E-3</v>
      </c>
      <c r="O777">
        <f t="shared" ca="1" si="149"/>
        <v>6.4857354032896363E-3</v>
      </c>
      <c r="P777" s="3">
        <f t="shared" si="137"/>
        <v>-7.1477534391393122E-2</v>
      </c>
      <c r="Q777" s="13">
        <f t="shared" si="138"/>
        <v>41834.982730000003</v>
      </c>
      <c r="R777" s="13" t="s">
        <v>1171</v>
      </c>
      <c r="S777">
        <v>1</v>
      </c>
      <c r="T777">
        <f t="shared" si="146"/>
        <v>6.0580341691105887E-3</v>
      </c>
      <c r="U777">
        <f t="shared" si="147"/>
        <v>6.0580341691105887E-3</v>
      </c>
    </row>
    <row r="778" spans="1:21" ht="12.95" customHeight="1" x14ac:dyDescent="0.2">
      <c r="A778" s="143" t="s">
        <v>793</v>
      </c>
      <c r="B778" s="144" t="s">
        <v>1007</v>
      </c>
      <c r="C778" s="143">
        <v>56956.575400000002</v>
      </c>
      <c r="D778" s="143" t="s">
        <v>1126</v>
      </c>
      <c r="E778">
        <f t="shared" si="135"/>
        <v>19020.010432180159</v>
      </c>
      <c r="F778">
        <f t="shared" si="136"/>
        <v>19020</v>
      </c>
      <c r="G778">
        <f t="shared" si="142"/>
        <v>6.557799999427516E-3</v>
      </c>
      <c r="K778">
        <f t="shared" si="150"/>
        <v>6.557799999427516E-3</v>
      </c>
      <c r="O778">
        <f t="shared" ca="1" si="149"/>
        <v>6.4453846117702822E-3</v>
      </c>
      <c r="P778" s="3">
        <f t="shared" si="137"/>
        <v>-7.2396845530321052E-2</v>
      </c>
      <c r="Q778" s="13">
        <f t="shared" si="138"/>
        <v>41938.075400000002</v>
      </c>
      <c r="R778" s="13"/>
      <c r="S778">
        <v>1</v>
      </c>
    </row>
    <row r="779" spans="1:21" ht="12.95" customHeight="1" x14ac:dyDescent="0.2">
      <c r="A779" s="24" t="s">
        <v>1652</v>
      </c>
      <c r="B779" s="91" t="s">
        <v>1007</v>
      </c>
      <c r="C779" s="19">
        <v>56956.575400000002</v>
      </c>
      <c r="D779" s="19">
        <v>1E-4</v>
      </c>
      <c r="E779">
        <f t="shared" si="135"/>
        <v>19020.010432180159</v>
      </c>
      <c r="F779">
        <f t="shared" si="136"/>
        <v>19020</v>
      </c>
      <c r="G779">
        <f t="shared" si="142"/>
        <v>6.557799999427516E-3</v>
      </c>
      <c r="K779">
        <f t="shared" si="150"/>
        <v>6.557799999427516E-3</v>
      </c>
      <c r="O779">
        <f t="shared" ca="1" si="149"/>
        <v>6.4453846117702822E-3</v>
      </c>
      <c r="P779" s="3">
        <f t="shared" si="137"/>
        <v>-7.2396845530321052E-2</v>
      </c>
      <c r="Q779" s="13">
        <f t="shared" si="138"/>
        <v>41938.075400000002</v>
      </c>
      <c r="R779" s="13"/>
      <c r="S779">
        <v>1</v>
      </c>
    </row>
    <row r="780" spans="1:21" ht="12.95" customHeight="1" x14ac:dyDescent="0.2">
      <c r="A780" s="24" t="s">
        <v>1653</v>
      </c>
      <c r="B780" s="91" t="s">
        <v>1007</v>
      </c>
      <c r="C780" s="19">
        <v>57150.816899999998</v>
      </c>
      <c r="D780" s="19">
        <v>1E-4</v>
      </c>
      <c r="E780">
        <f t="shared" si="135"/>
        <v>19329.010755924854</v>
      </c>
      <c r="F780">
        <f t="shared" si="136"/>
        <v>19329</v>
      </c>
      <c r="G780">
        <f t="shared" si="142"/>
        <v>6.7613099963637069E-3</v>
      </c>
      <c r="K780">
        <f t="shared" si="150"/>
        <v>6.7613099963637069E-3</v>
      </c>
      <c r="O780">
        <f t="shared" ca="1" si="149"/>
        <v>6.3693578155539377E-3</v>
      </c>
      <c r="P780" s="3">
        <f t="shared" si="137"/>
        <v>-7.4144645401759968E-2</v>
      </c>
      <c r="Q780" s="13">
        <f t="shared" si="138"/>
        <v>42132.316899999998</v>
      </c>
      <c r="R780" s="13"/>
      <c r="S780">
        <v>1</v>
      </c>
    </row>
    <row r="781" spans="1:21" ht="12.95" customHeight="1" x14ac:dyDescent="0.2">
      <c r="A781" s="19" t="s">
        <v>799</v>
      </c>
      <c r="B781" s="85"/>
      <c r="C781" s="19">
        <v>57178.475400000003</v>
      </c>
      <c r="D781" s="19">
        <v>1.2999999999999999E-3</v>
      </c>
      <c r="E781">
        <f t="shared" si="135"/>
        <v>19373.010032363174</v>
      </c>
      <c r="F781">
        <f t="shared" si="136"/>
        <v>19373</v>
      </c>
      <c r="G781">
        <f t="shared" si="142"/>
        <v>6.3064700007089414E-3</v>
      </c>
      <c r="K781">
        <f t="shared" si="150"/>
        <v>6.3064700007089414E-3</v>
      </c>
      <c r="O781">
        <f t="shared" ca="1" si="149"/>
        <v>6.3585319934389888E-3</v>
      </c>
      <c r="P781" s="3">
        <f t="shared" si="137"/>
        <v>-7.439518969075648E-2</v>
      </c>
      <c r="Q781" s="13">
        <f t="shared" si="138"/>
        <v>42159.975400000003</v>
      </c>
      <c r="R781" s="13"/>
      <c r="S781">
        <v>1</v>
      </c>
    </row>
    <row r="782" spans="1:21" ht="12.95" customHeight="1" x14ac:dyDescent="0.2">
      <c r="A782" s="24" t="s">
        <v>1653</v>
      </c>
      <c r="B782" s="91" t="s">
        <v>1007</v>
      </c>
      <c r="C782" s="19">
        <v>57281.568099999997</v>
      </c>
      <c r="D782" s="19">
        <v>1E-4</v>
      </c>
      <c r="E782">
        <f t="shared" si="135"/>
        <v>19537.01040136626</v>
      </c>
      <c r="F782">
        <f t="shared" si="136"/>
        <v>19537</v>
      </c>
      <c r="G782">
        <f t="shared" si="142"/>
        <v>6.5384299887227826E-3</v>
      </c>
      <c r="K782">
        <f t="shared" si="150"/>
        <v>6.5384299887227826E-3</v>
      </c>
      <c r="O782">
        <f t="shared" ca="1" si="149"/>
        <v>6.3181812019196346E-3</v>
      </c>
      <c r="P782" s="3">
        <f t="shared" si="137"/>
        <v>-7.5332696921864867E-2</v>
      </c>
      <c r="Q782" s="13">
        <f t="shared" si="138"/>
        <v>42263.068099999997</v>
      </c>
      <c r="R782" s="13"/>
      <c r="S782">
        <v>1</v>
      </c>
    </row>
    <row r="783" spans="1:21" ht="12.95" customHeight="1" x14ac:dyDescent="0.2">
      <c r="A783" s="145" t="s">
        <v>1657</v>
      </c>
      <c r="B783" s="146" t="s">
        <v>1007</v>
      </c>
      <c r="C783" s="147">
        <v>57294.4611</v>
      </c>
      <c r="D783" s="147" t="s">
        <v>1659</v>
      </c>
      <c r="E783">
        <f t="shared" si="135"/>
        <v>19557.520648527869</v>
      </c>
      <c r="F783">
        <f t="shared" si="136"/>
        <v>19557.5</v>
      </c>
      <c r="G783">
        <f t="shared" si="142"/>
        <v>1.2979924998944625E-2</v>
      </c>
      <c r="K783">
        <f t="shared" si="150"/>
        <v>1.2979924998944625E-2</v>
      </c>
      <c r="O783">
        <f t="shared" ca="1" si="149"/>
        <v>6.3131373529797148E-3</v>
      </c>
      <c r="P783" s="3">
        <f t="shared" si="137"/>
        <v>-7.5450291174279441E-2</v>
      </c>
      <c r="Q783" s="13">
        <f t="shared" si="138"/>
        <v>42275.9611</v>
      </c>
      <c r="R783" s="13"/>
      <c r="S783">
        <v>1</v>
      </c>
    </row>
    <row r="784" spans="1:21" ht="12.95" customHeight="1" x14ac:dyDescent="0.2">
      <c r="A784" s="24" t="s">
        <v>1654</v>
      </c>
      <c r="B784" s="91" t="s">
        <v>1007</v>
      </c>
      <c r="C784" s="19">
        <v>57497.810899999997</v>
      </c>
      <c r="D784" s="19">
        <v>1E-4</v>
      </c>
      <c r="E784">
        <f t="shared" si="135"/>
        <v>19881.01050025069</v>
      </c>
      <c r="F784">
        <f t="shared" si="136"/>
        <v>19881</v>
      </c>
      <c r="G784">
        <f t="shared" si="142"/>
        <v>6.6005899934680201E-3</v>
      </c>
      <c r="K784">
        <f t="shared" si="150"/>
        <v>6.6005899934680201E-3</v>
      </c>
      <c r="O784">
        <f t="shared" ca="1" si="149"/>
        <v>6.2335429562936718E-3</v>
      </c>
      <c r="P784" s="3">
        <f t="shared" si="137"/>
        <v>-7.7317926999098979E-2</v>
      </c>
      <c r="Q784" s="13">
        <f t="shared" si="138"/>
        <v>42479.310899999997</v>
      </c>
      <c r="R784" s="13"/>
      <c r="S784">
        <v>1</v>
      </c>
    </row>
    <row r="785" spans="1:19" ht="12.95" customHeight="1" x14ac:dyDescent="0.2">
      <c r="A785" s="145" t="s">
        <v>1657</v>
      </c>
      <c r="B785" s="146" t="s">
        <v>1007</v>
      </c>
      <c r="C785" s="147">
        <v>57564.443500000001</v>
      </c>
      <c r="D785" s="147" t="s">
        <v>1658</v>
      </c>
      <c r="E785">
        <f t="shared" si="135"/>
        <v>19987.009964690333</v>
      </c>
      <c r="F785">
        <f t="shared" si="136"/>
        <v>19987</v>
      </c>
      <c r="G785">
        <f t="shared" si="142"/>
        <v>6.2639299940201454E-3</v>
      </c>
      <c r="K785">
        <f t="shared" si="150"/>
        <v>6.2639299940201454E-3</v>
      </c>
      <c r="O785">
        <f t="shared" ca="1" si="149"/>
        <v>6.2074625666531137E-3</v>
      </c>
      <c r="P785" s="3">
        <f t="shared" si="137"/>
        <v>-7.7934773246959216E-2</v>
      </c>
      <c r="Q785" s="13">
        <f t="shared" si="138"/>
        <v>42545.943500000001</v>
      </c>
      <c r="R785" s="13"/>
      <c r="S785">
        <v>0.1</v>
      </c>
    </row>
    <row r="786" spans="1:19" ht="12.95" customHeight="1" x14ac:dyDescent="0.2">
      <c r="A786" s="148" t="s">
        <v>529</v>
      </c>
      <c r="B786" s="149" t="s">
        <v>1007</v>
      </c>
      <c r="C786" s="148">
        <v>57570.101499999997</v>
      </c>
      <c r="D786" s="148" t="s">
        <v>1157</v>
      </c>
      <c r="E786">
        <f t="shared" si="135"/>
        <v>19996.010738632802</v>
      </c>
      <c r="F786">
        <f t="shared" si="136"/>
        <v>19996</v>
      </c>
      <c r="G786">
        <f t="shared" si="142"/>
        <v>6.7504399921745062E-3</v>
      </c>
      <c r="K786">
        <f t="shared" si="150"/>
        <v>6.7504399921745062E-3</v>
      </c>
      <c r="O786">
        <f t="shared" ca="1" si="149"/>
        <v>6.2052481939477832E-3</v>
      </c>
      <c r="P786" s="3">
        <f t="shared" si="137"/>
        <v>-7.798725804407014E-2</v>
      </c>
      <c r="Q786" s="13">
        <f t="shared" si="138"/>
        <v>42551.601499999997</v>
      </c>
      <c r="R786" s="13"/>
      <c r="S786">
        <v>1</v>
      </c>
    </row>
    <row r="787" spans="1:19" ht="12.95" customHeight="1" x14ac:dyDescent="0.2">
      <c r="A787" s="24" t="s">
        <v>1655</v>
      </c>
      <c r="B787" s="91" t="s">
        <v>1007</v>
      </c>
      <c r="C787" s="19">
        <v>57602.790300000001</v>
      </c>
      <c r="D787" s="19">
        <v>1E-4</v>
      </c>
      <c r="E787">
        <f t="shared" si="135"/>
        <v>20048.012240798027</v>
      </c>
      <c r="F787">
        <f t="shared" si="136"/>
        <v>20048</v>
      </c>
      <c r="G787">
        <f t="shared" si="142"/>
        <v>7.6947199922869913E-3</v>
      </c>
      <c r="K787">
        <f t="shared" si="150"/>
        <v>7.6947199922869913E-3</v>
      </c>
      <c r="O787">
        <f t="shared" ca="1" si="149"/>
        <v>6.1924540405392074E-3</v>
      </c>
      <c r="P787" s="3">
        <f t="shared" si="137"/>
        <v>-7.8290843905076027E-2</v>
      </c>
      <c r="Q787" s="13">
        <f t="shared" si="138"/>
        <v>42584.290300000001</v>
      </c>
      <c r="R787" s="13"/>
      <c r="S787">
        <v>1</v>
      </c>
    </row>
    <row r="788" spans="1:19" ht="12.95" customHeight="1" x14ac:dyDescent="0.2">
      <c r="A788" s="148" t="s">
        <v>529</v>
      </c>
      <c r="B788" s="149" t="s">
        <v>1007</v>
      </c>
      <c r="C788" s="148">
        <v>57604.675000000003</v>
      </c>
      <c r="D788" s="148" t="s">
        <v>1126</v>
      </c>
      <c r="E788">
        <f t="shared" si="135"/>
        <v>20051.010430732527</v>
      </c>
      <c r="F788">
        <f t="shared" si="136"/>
        <v>20051</v>
      </c>
      <c r="G788">
        <f t="shared" si="142"/>
        <v>6.5568900026846677E-3</v>
      </c>
      <c r="K788">
        <f t="shared" si="150"/>
        <v>6.5568900026846677E-3</v>
      </c>
      <c r="O788">
        <f t="shared" ca="1" si="149"/>
        <v>6.1917159163040972E-3</v>
      </c>
      <c r="P788" s="3">
        <f t="shared" si="137"/>
        <v>-7.8308376179051731E-2</v>
      </c>
      <c r="Q788" s="13">
        <f t="shared" si="138"/>
        <v>42586.175000000003</v>
      </c>
      <c r="R788" s="13"/>
      <c r="S788">
        <v>1</v>
      </c>
    </row>
    <row r="789" spans="1:19" ht="12.95" customHeight="1" x14ac:dyDescent="0.2">
      <c r="A789" s="148" t="s">
        <v>1158</v>
      </c>
      <c r="B789" s="150" t="s">
        <v>1007</v>
      </c>
      <c r="C789" s="150">
        <v>57899.494299999998</v>
      </c>
      <c r="D789" s="150">
        <v>1E-3</v>
      </c>
      <c r="E789">
        <f t="shared" ref="E789:E814" si="151">(C789-C$7)/C$8</f>
        <v>20520.010408318081</v>
      </c>
      <c r="F789">
        <f t="shared" ref="F789:F815" si="152">+ROUND(2*E789,0)/2</f>
        <v>20520</v>
      </c>
      <c r="G789">
        <f t="shared" si="142"/>
        <v>6.5427999943494797E-3</v>
      </c>
      <c r="K789">
        <f t="shared" si="150"/>
        <v>6.5427999943494797E-3</v>
      </c>
      <c r="O789">
        <f t="shared" ca="1" si="149"/>
        <v>6.0763224942152116E-3</v>
      </c>
      <c r="P789" s="3">
        <f t="shared" ref="P789:P814" si="153">+D$11+D$12*F789+D$13*F789^2</f>
        <v>-8.1073008563767202E-2</v>
      </c>
      <c r="Q789" s="13">
        <f t="shared" ref="Q789:Q814" si="154">+C789-15018.5</f>
        <v>42880.994299999998</v>
      </c>
      <c r="R789" s="13"/>
      <c r="S789">
        <v>1</v>
      </c>
    </row>
    <row r="790" spans="1:19" ht="12.95" customHeight="1" x14ac:dyDescent="0.2">
      <c r="A790" s="151" t="s">
        <v>1656</v>
      </c>
      <c r="B790" s="152" t="s">
        <v>1007</v>
      </c>
      <c r="C790" s="153">
        <v>57910.808100000002</v>
      </c>
      <c r="D790" s="153">
        <v>1E-4</v>
      </c>
      <c r="E790">
        <f t="shared" si="151"/>
        <v>20538.00845643233</v>
      </c>
      <c r="F790">
        <f t="shared" si="152"/>
        <v>20538</v>
      </c>
      <c r="G790">
        <f t="shared" si="142"/>
        <v>5.3158199953031726E-3</v>
      </c>
      <c r="K790">
        <f t="shared" si="150"/>
        <v>5.3158199953031726E-3</v>
      </c>
      <c r="O790">
        <f t="shared" ca="1" si="149"/>
        <v>6.0718937488045514E-3</v>
      </c>
      <c r="P790" s="3">
        <f t="shared" si="153"/>
        <v>-8.1180054480013919E-2</v>
      </c>
      <c r="Q790" s="13">
        <f t="shared" si="154"/>
        <v>42892.308100000002</v>
      </c>
      <c r="R790" s="13"/>
      <c r="S790">
        <v>1</v>
      </c>
    </row>
    <row r="791" spans="1:19" ht="12.95" customHeight="1" x14ac:dyDescent="0.2">
      <c r="A791" s="154" t="s">
        <v>525</v>
      </c>
      <c r="B791" s="155" t="s">
        <v>1007</v>
      </c>
      <c r="C791" s="156">
        <v>58301.806100000002</v>
      </c>
      <c r="D791" s="156">
        <v>1E-4</v>
      </c>
      <c r="E791">
        <f t="shared" si="151"/>
        <v>21160.009978164449</v>
      </c>
      <c r="F791">
        <f t="shared" si="152"/>
        <v>21160</v>
      </c>
      <c r="G791">
        <f t="shared" si="142"/>
        <v>6.2724000017624348E-3</v>
      </c>
      <c r="K791">
        <f t="shared" si="150"/>
        <v>6.2724000017624348E-3</v>
      </c>
      <c r="O791">
        <f t="shared" ca="1" si="149"/>
        <v>5.9188559907250487E-3</v>
      </c>
      <c r="P791" s="3">
        <f t="shared" si="153"/>
        <v>-8.4921800948749931E-2</v>
      </c>
      <c r="Q791" s="13">
        <f t="shared" si="154"/>
        <v>43283.306100000002</v>
      </c>
      <c r="R791" s="13"/>
      <c r="S791">
        <v>1</v>
      </c>
    </row>
    <row r="792" spans="1:19" ht="12.95" customHeight="1" x14ac:dyDescent="0.2">
      <c r="A792" s="154" t="s">
        <v>525</v>
      </c>
      <c r="B792" s="155" t="s">
        <v>1007</v>
      </c>
      <c r="C792" s="156">
        <v>58324.437400000003</v>
      </c>
      <c r="D792" s="156">
        <v>1E-4</v>
      </c>
      <c r="E792">
        <f t="shared" si="151"/>
        <v>21196.01196037095</v>
      </c>
      <c r="F792">
        <f t="shared" si="152"/>
        <v>21196</v>
      </c>
      <c r="G792">
        <f t="shared" si="142"/>
        <v>7.5184399975114502E-3</v>
      </c>
      <c r="K792">
        <f t="shared" si="150"/>
        <v>7.5184399975114502E-3</v>
      </c>
      <c r="O792">
        <f t="shared" ca="1" si="149"/>
        <v>5.9099984999037274E-3</v>
      </c>
      <c r="P792" s="3">
        <f t="shared" si="153"/>
        <v>-8.5140906857500698E-2</v>
      </c>
      <c r="Q792" s="13">
        <f t="shared" si="154"/>
        <v>43305.937400000003</v>
      </c>
      <c r="R792" s="13"/>
      <c r="S792">
        <v>1</v>
      </c>
    </row>
    <row r="793" spans="1:19" ht="12.95" customHeight="1" x14ac:dyDescent="0.2">
      <c r="A793" s="154" t="s">
        <v>525</v>
      </c>
      <c r="B793" s="155" t="s">
        <v>1007</v>
      </c>
      <c r="C793" s="156">
        <v>58363.411099999998</v>
      </c>
      <c r="D793" s="156">
        <v>1E-4</v>
      </c>
      <c r="E793">
        <f t="shared" si="151"/>
        <v>21258.011512050314</v>
      </c>
      <c r="F793">
        <f t="shared" si="152"/>
        <v>21258</v>
      </c>
      <c r="G793">
        <f t="shared" si="142"/>
        <v>7.2366199892712757E-3</v>
      </c>
      <c r="K793">
        <f t="shared" si="150"/>
        <v>7.2366199892712757E-3</v>
      </c>
      <c r="O793">
        <f t="shared" ca="1" si="149"/>
        <v>5.8947439323781175E-3</v>
      </c>
      <c r="P793" s="3">
        <f t="shared" si="153"/>
        <v>-8.5518907898417609E-2</v>
      </c>
      <c r="Q793" s="13">
        <f t="shared" si="154"/>
        <v>43344.911099999998</v>
      </c>
      <c r="R793" s="13"/>
      <c r="S793">
        <v>1</v>
      </c>
    </row>
    <row r="794" spans="1:19" ht="12.95" customHeight="1" x14ac:dyDescent="0.2">
      <c r="A794" s="160" t="s">
        <v>2389</v>
      </c>
      <c r="B794" s="155" t="s">
        <v>1007</v>
      </c>
      <c r="C794" s="156">
        <v>58391.699399999998</v>
      </c>
      <c r="D794" s="156">
        <v>5.9999999999999995E-4</v>
      </c>
      <c r="E794">
        <f t="shared" si="151"/>
        <v>21303.012677394418</v>
      </c>
      <c r="F794">
        <f t="shared" si="152"/>
        <v>21303</v>
      </c>
      <c r="G794">
        <f t="shared" si="142"/>
        <v>7.9691699938848615E-3</v>
      </c>
      <c r="K794">
        <f t="shared" si="150"/>
        <v>7.9691699938848615E-3</v>
      </c>
      <c r="O794">
        <f t="shared" ca="1" si="149"/>
        <v>5.8836720688514657E-3</v>
      </c>
      <c r="P794" s="3">
        <f t="shared" si="153"/>
        <v>-8.5793780158809785E-2</v>
      </c>
      <c r="Q794" s="13">
        <f t="shared" si="154"/>
        <v>43373.199399999998</v>
      </c>
      <c r="R794" s="13"/>
      <c r="S794">
        <v>1</v>
      </c>
    </row>
    <row r="795" spans="1:19" ht="12.95" customHeight="1" x14ac:dyDescent="0.2">
      <c r="A795" s="154" t="s">
        <v>526</v>
      </c>
      <c r="B795" s="155" t="s">
        <v>1007</v>
      </c>
      <c r="C795" s="156">
        <v>58597.883099999999</v>
      </c>
      <c r="D795" s="156">
        <v>1E-4</v>
      </c>
      <c r="E795">
        <f t="shared" si="151"/>
        <v>21631.010711032341</v>
      </c>
      <c r="F795">
        <f t="shared" si="152"/>
        <v>21631</v>
      </c>
      <c r="G795">
        <f t="shared" si="142"/>
        <v>6.7330899983062409E-3</v>
      </c>
      <c r="K795">
        <f t="shared" si="150"/>
        <v>6.7330899983062409E-3</v>
      </c>
      <c r="O795">
        <f t="shared" ca="1" si="149"/>
        <v>5.8029704858127565E-3</v>
      </c>
      <c r="P795" s="3">
        <f t="shared" si="153"/>
        <v>-8.7810421458423521E-2</v>
      </c>
      <c r="Q795" s="13">
        <f t="shared" si="154"/>
        <v>43579.383099999999</v>
      </c>
      <c r="R795" s="13"/>
      <c r="S795">
        <v>1</v>
      </c>
    </row>
    <row r="796" spans="1:19" ht="12.95" customHeight="1" x14ac:dyDescent="0.2">
      <c r="A796" s="157" t="s">
        <v>527</v>
      </c>
      <c r="B796" s="158" t="s">
        <v>1007</v>
      </c>
      <c r="C796" s="159">
        <v>58725.491600000001</v>
      </c>
      <c r="D796" s="159">
        <v>1E-4</v>
      </c>
      <c r="E796">
        <f t="shared" si="151"/>
        <v>21834.010934015463</v>
      </c>
      <c r="F796">
        <f t="shared" si="152"/>
        <v>21834</v>
      </c>
      <c r="G796">
        <f t="shared" si="142"/>
        <v>6.8732599975191988E-3</v>
      </c>
      <c r="K796">
        <f t="shared" si="150"/>
        <v>6.8732599975191988E-3</v>
      </c>
      <c r="O796">
        <f t="shared" ca="1" si="149"/>
        <v>5.753024079236971E-3</v>
      </c>
      <c r="P796" s="3">
        <f t="shared" si="153"/>
        <v>-8.9070092239667165E-2</v>
      </c>
      <c r="Q796" s="13">
        <f t="shared" si="154"/>
        <v>43706.991600000001</v>
      </c>
      <c r="R796" s="13"/>
      <c r="S796">
        <v>1</v>
      </c>
    </row>
    <row r="797" spans="1:19" ht="12.95" customHeight="1" x14ac:dyDescent="0.2">
      <c r="A797" s="157" t="s">
        <v>527</v>
      </c>
      <c r="B797" s="158" t="s">
        <v>1007</v>
      </c>
      <c r="C797" s="159">
        <v>58811.611799999999</v>
      </c>
      <c r="D797" s="159">
        <v>1E-4</v>
      </c>
      <c r="E797">
        <f t="shared" si="151"/>
        <v>21971.011367398427</v>
      </c>
      <c r="F797">
        <f t="shared" si="152"/>
        <v>21971</v>
      </c>
      <c r="G797">
        <f t="shared" si="142"/>
        <v>7.145689996832516E-3</v>
      </c>
      <c r="K797">
        <f t="shared" si="150"/>
        <v>7.145689996832516E-3</v>
      </c>
      <c r="O797">
        <f t="shared" ca="1" si="149"/>
        <v>5.7193164058336075E-3</v>
      </c>
      <c r="P797" s="3">
        <f t="shared" si="153"/>
        <v>-8.9925213080481653E-2</v>
      </c>
      <c r="Q797" s="13">
        <f t="shared" si="154"/>
        <v>43793.111799999999</v>
      </c>
      <c r="R797" s="13"/>
      <c r="S797">
        <v>1</v>
      </c>
    </row>
    <row r="798" spans="1:19" ht="12.95" customHeight="1" x14ac:dyDescent="0.2">
      <c r="A798" s="160" t="s">
        <v>2389</v>
      </c>
      <c r="B798" s="155" t="s">
        <v>1007</v>
      </c>
      <c r="C798" s="156">
        <v>58995.792999999998</v>
      </c>
      <c r="D798" s="156">
        <v>5.9999999999999995E-4</v>
      </c>
      <c r="E798">
        <f t="shared" si="151"/>
        <v>22264.007716930773</v>
      </c>
      <c r="F798">
        <f t="shared" si="152"/>
        <v>22264</v>
      </c>
      <c r="G798">
        <f t="shared" si="142"/>
        <v>4.8509599946555682E-3</v>
      </c>
      <c r="K798">
        <f t="shared" si="150"/>
        <v>4.8509599946555682E-3</v>
      </c>
      <c r="O798">
        <f t="shared" ca="1" si="149"/>
        <v>5.6472262722045176E-3</v>
      </c>
      <c r="P798" s="3">
        <f t="shared" si="153"/>
        <v>-9.1767567326798E-2</v>
      </c>
      <c r="Q798" s="13">
        <f t="shared" si="154"/>
        <v>43977.292999999998</v>
      </c>
      <c r="R798" s="13"/>
      <c r="S798">
        <v>1</v>
      </c>
    </row>
    <row r="799" spans="1:19" ht="12.95" customHeight="1" x14ac:dyDescent="0.2">
      <c r="A799" s="160" t="s">
        <v>2389</v>
      </c>
      <c r="B799" s="155" t="s">
        <v>1007</v>
      </c>
      <c r="C799" s="156">
        <v>58997.680800000002</v>
      </c>
      <c r="D799" s="156">
        <v>5.9999999999999995E-4</v>
      </c>
      <c r="E799">
        <f t="shared" si="151"/>
        <v>22267.010838360366</v>
      </c>
      <c r="F799">
        <f t="shared" si="152"/>
        <v>22267</v>
      </c>
      <c r="G799">
        <f t="shared" si="142"/>
        <v>6.8131299995002337E-3</v>
      </c>
      <c r="K799">
        <f t="shared" si="150"/>
        <v>6.8131299995002337E-3</v>
      </c>
      <c r="O799">
        <f t="shared" ca="1" si="149"/>
        <v>5.6464881479694074E-3</v>
      </c>
      <c r="P799" s="3">
        <f t="shared" si="153"/>
        <v>-9.1786526307628652E-2</v>
      </c>
      <c r="Q799" s="13">
        <f t="shared" si="154"/>
        <v>43979.180800000002</v>
      </c>
      <c r="R799" s="13"/>
      <c r="S799">
        <v>1</v>
      </c>
    </row>
    <row r="800" spans="1:19" ht="12.95" customHeight="1" x14ac:dyDescent="0.2">
      <c r="A800" s="157" t="s">
        <v>528</v>
      </c>
      <c r="B800" s="158" t="s">
        <v>1007</v>
      </c>
      <c r="C800" s="159">
        <v>59000.822800000002</v>
      </c>
      <c r="D800" s="159">
        <v>1E-4</v>
      </c>
      <c r="E800">
        <f t="shared" si="151"/>
        <v>22272.009147255252</v>
      </c>
      <c r="F800">
        <f t="shared" si="152"/>
        <v>22272</v>
      </c>
      <c r="G800">
        <f t="shared" si="142"/>
        <v>5.7500799957779236E-3</v>
      </c>
      <c r="K800">
        <f t="shared" si="150"/>
        <v>5.7500799957779236E-3</v>
      </c>
      <c r="O800">
        <f t="shared" ca="1" si="149"/>
        <v>5.6452579409108907E-3</v>
      </c>
      <c r="P800" s="3">
        <f t="shared" si="153"/>
        <v>-9.1818128901151611E-2</v>
      </c>
      <c r="Q800" s="13">
        <f t="shared" si="154"/>
        <v>43982.322800000002</v>
      </c>
      <c r="R800" s="13"/>
      <c r="S800">
        <v>1</v>
      </c>
    </row>
    <row r="801" spans="1:19" ht="12.95" customHeight="1" x14ac:dyDescent="0.2">
      <c r="A801" s="157" t="s">
        <v>528</v>
      </c>
      <c r="B801" s="158" t="s">
        <v>1007</v>
      </c>
      <c r="C801" s="159">
        <v>59058.655100000004</v>
      </c>
      <c r="D801" s="159">
        <v>1E-4</v>
      </c>
      <c r="E801">
        <f t="shared" si="151"/>
        <v>22364.009051616067</v>
      </c>
      <c r="F801">
        <f t="shared" si="152"/>
        <v>22364</v>
      </c>
      <c r="G801">
        <f t="shared" si="142"/>
        <v>5.689960002200678E-3</v>
      </c>
      <c r="K801">
        <f t="shared" si="150"/>
        <v>5.689960002200678E-3</v>
      </c>
      <c r="O801">
        <f t="shared" ca="1" si="149"/>
        <v>5.622622131034179E-3</v>
      </c>
      <c r="P801" s="3">
        <f t="shared" si="153"/>
        <v>-9.2400574198085228E-2</v>
      </c>
      <c r="Q801" s="13">
        <f t="shared" si="154"/>
        <v>44040.155100000004</v>
      </c>
      <c r="R801" s="13"/>
      <c r="S801">
        <v>1</v>
      </c>
    </row>
    <row r="802" spans="1:19" ht="12.95" customHeight="1" x14ac:dyDescent="0.2">
      <c r="A802" s="160" t="s">
        <v>2389</v>
      </c>
      <c r="B802" s="155" t="s">
        <v>1007</v>
      </c>
      <c r="C802" s="156">
        <v>59058.656600000002</v>
      </c>
      <c r="D802" s="156">
        <v>5.9999999999999995E-4</v>
      </c>
      <c r="E802">
        <f t="shared" si="151"/>
        <v>22364.011437823367</v>
      </c>
      <c r="F802">
        <f t="shared" si="152"/>
        <v>22364</v>
      </c>
      <c r="G802">
        <f t="shared" si="142"/>
        <v>7.1899600006872788E-3</v>
      </c>
      <c r="K802">
        <f t="shared" si="150"/>
        <v>7.1899600006872788E-3</v>
      </c>
      <c r="O802">
        <f t="shared" ca="1" si="149"/>
        <v>5.622622131034179E-3</v>
      </c>
      <c r="P802" s="3">
        <f t="shared" si="153"/>
        <v>-9.2400574198085228E-2</v>
      </c>
      <c r="Q802" s="13">
        <f t="shared" si="154"/>
        <v>44040.156600000002</v>
      </c>
      <c r="R802" s="13"/>
      <c r="S802">
        <v>1</v>
      </c>
    </row>
    <row r="803" spans="1:19" ht="12.95" customHeight="1" x14ac:dyDescent="0.2">
      <c r="A803" s="160" t="s">
        <v>2389</v>
      </c>
      <c r="B803" s="155" t="s">
        <v>1007</v>
      </c>
      <c r="C803" s="156">
        <v>59084.428899999999</v>
      </c>
      <c r="D803" s="156">
        <v>2.0000000000000001E-4</v>
      </c>
      <c r="E803">
        <f t="shared" si="151"/>
        <v>22405.010138119877</v>
      </c>
      <c r="F803">
        <f t="shared" si="152"/>
        <v>22405</v>
      </c>
      <c r="G803">
        <f t="shared" si="142"/>
        <v>6.3729499961482361E-3</v>
      </c>
      <c r="K803">
        <f t="shared" si="150"/>
        <v>6.3729499961482361E-3</v>
      </c>
      <c r="O803">
        <f t="shared" ca="1" si="149"/>
        <v>5.6125344331543411E-3</v>
      </c>
      <c r="P803" s="3">
        <f t="shared" si="153"/>
        <v>-9.2660727336637327E-2</v>
      </c>
      <c r="Q803" s="13">
        <f t="shared" si="154"/>
        <v>44065.928899999999</v>
      </c>
      <c r="R803" s="13"/>
      <c r="S803">
        <v>1</v>
      </c>
    </row>
    <row r="804" spans="1:19" ht="12.95" customHeight="1" x14ac:dyDescent="0.2">
      <c r="A804" s="160" t="s">
        <v>2389</v>
      </c>
      <c r="B804" s="155" t="s">
        <v>1007</v>
      </c>
      <c r="C804" s="156">
        <v>59089.4568</v>
      </c>
      <c r="D804" s="156">
        <v>2.0000000000000001E-4</v>
      </c>
      <c r="E804">
        <f t="shared" si="151"/>
        <v>22413.008545915101</v>
      </c>
      <c r="F804">
        <f t="shared" si="152"/>
        <v>22413</v>
      </c>
      <c r="G804">
        <f t="shared" si="142"/>
        <v>5.3720699943369254E-3</v>
      </c>
      <c r="K804">
        <f t="shared" si="150"/>
        <v>5.3720699943369254E-3</v>
      </c>
      <c r="O804">
        <f t="shared" ca="1" si="149"/>
        <v>5.6105661018607134E-3</v>
      </c>
      <c r="P804" s="3">
        <f t="shared" si="153"/>
        <v>-9.2711530987605303E-2</v>
      </c>
      <c r="Q804" s="13">
        <f t="shared" si="154"/>
        <v>44070.9568</v>
      </c>
      <c r="R804" s="13"/>
      <c r="S804">
        <v>1</v>
      </c>
    </row>
    <row r="805" spans="1:19" ht="12.95" customHeight="1" x14ac:dyDescent="0.2">
      <c r="A805" s="160" t="s">
        <v>2389</v>
      </c>
      <c r="B805" s="155" t="s">
        <v>1007</v>
      </c>
      <c r="C805" s="156">
        <v>59107.686500000003</v>
      </c>
      <c r="D805" s="156">
        <v>2.0000000000000001E-4</v>
      </c>
      <c r="E805">
        <f t="shared" si="151"/>
        <v>22442.008441415135</v>
      </c>
      <c r="F805">
        <f t="shared" si="152"/>
        <v>22442</v>
      </c>
      <c r="G805">
        <f t="shared" ref="G805:G814" si="155">C805-(C$7+F805*C$8)</f>
        <v>5.3063800005475059E-3</v>
      </c>
      <c r="K805">
        <f t="shared" si="150"/>
        <v>5.3063800005475059E-3</v>
      </c>
      <c r="O805">
        <f t="shared" ref="O805:O814" ca="1" si="156">C$11+C$12*F805</f>
        <v>5.6034309009213154E-3</v>
      </c>
      <c r="P805" s="3">
        <f t="shared" si="153"/>
        <v>-9.2895809358980924E-2</v>
      </c>
      <c r="Q805" s="13">
        <f t="shared" si="154"/>
        <v>44089.186500000003</v>
      </c>
      <c r="R805" s="13"/>
      <c r="S805">
        <v>1</v>
      </c>
    </row>
    <row r="806" spans="1:19" ht="12.95" customHeight="1" x14ac:dyDescent="0.2">
      <c r="A806" s="160" t="s">
        <v>2389</v>
      </c>
      <c r="B806" s="155" t="s">
        <v>1007</v>
      </c>
      <c r="C806" s="156">
        <v>59165.518799999998</v>
      </c>
      <c r="D806" s="156">
        <v>1E-4</v>
      </c>
      <c r="E806">
        <f t="shared" si="151"/>
        <v>22534.008345775936</v>
      </c>
      <c r="F806">
        <f t="shared" si="152"/>
        <v>22534</v>
      </c>
      <c r="G806">
        <f t="shared" si="155"/>
        <v>5.2462599924183451E-3</v>
      </c>
      <c r="K806">
        <f t="shared" si="150"/>
        <v>5.2462599924183451E-3</v>
      </c>
      <c r="O806">
        <f t="shared" ca="1" si="156"/>
        <v>5.5807950910446045E-3</v>
      </c>
      <c r="P806" s="3">
        <f t="shared" si="153"/>
        <v>-9.348161110826278E-2</v>
      </c>
      <c r="Q806" s="13">
        <f t="shared" si="154"/>
        <v>44147.018799999998</v>
      </c>
      <c r="R806" s="13"/>
      <c r="S806">
        <v>1</v>
      </c>
    </row>
    <row r="807" spans="1:19" ht="12.95" customHeight="1" x14ac:dyDescent="0.2">
      <c r="A807" s="160" t="s">
        <v>2388</v>
      </c>
      <c r="B807" s="155" t="s">
        <v>1007</v>
      </c>
      <c r="C807" s="156">
        <v>59383.647400000002</v>
      </c>
      <c r="D807" s="156">
        <v>2.9999999999999997E-4</v>
      </c>
      <c r="E807">
        <f t="shared" si="151"/>
        <v>22881.008384480225</v>
      </c>
      <c r="F807">
        <f t="shared" si="152"/>
        <v>22881</v>
      </c>
      <c r="G807">
        <f t="shared" si="155"/>
        <v>5.2705900016007945E-3</v>
      </c>
      <c r="K807">
        <f t="shared" si="150"/>
        <v>5.2705900016007945E-3</v>
      </c>
      <c r="O807">
        <f t="shared" ca="1" si="156"/>
        <v>5.4954187211835323E-3</v>
      </c>
      <c r="P807" s="3">
        <f t="shared" si="153"/>
        <v>-9.5707448347260138E-2</v>
      </c>
      <c r="Q807" s="13">
        <f t="shared" si="154"/>
        <v>44365.147400000002</v>
      </c>
      <c r="R807" s="13"/>
      <c r="S807">
        <v>1</v>
      </c>
    </row>
    <row r="808" spans="1:19" ht="12.95" customHeight="1" x14ac:dyDescent="0.2">
      <c r="A808" s="162" t="s">
        <v>2390</v>
      </c>
      <c r="B808" s="163" t="s">
        <v>1007</v>
      </c>
      <c r="C808" s="167">
        <v>59398.418700000002</v>
      </c>
      <c r="D808" s="164">
        <v>1.8E-3</v>
      </c>
      <c r="E808">
        <f t="shared" si="151"/>
        <v>22904.50664042517</v>
      </c>
      <c r="F808">
        <f t="shared" si="152"/>
        <v>22904.5</v>
      </c>
      <c r="G808">
        <f t="shared" si="155"/>
        <v>4.1742550019989721E-3</v>
      </c>
      <c r="K808">
        <f t="shared" si="150"/>
        <v>4.1742550019989721E-3</v>
      </c>
      <c r="O808">
        <f t="shared" ca="1" si="156"/>
        <v>5.4896367480085024E-3</v>
      </c>
      <c r="P808" s="3">
        <f t="shared" si="153"/>
        <v>-9.5859123750357822E-2</v>
      </c>
      <c r="Q808" s="13">
        <f t="shared" si="154"/>
        <v>44379.918700000002</v>
      </c>
      <c r="R808" s="13"/>
      <c r="S808">
        <v>1</v>
      </c>
    </row>
    <row r="809" spans="1:19" ht="12.95" customHeight="1" x14ac:dyDescent="0.2">
      <c r="A809" s="164" t="s">
        <v>2391</v>
      </c>
      <c r="B809" s="163" t="s">
        <v>1007</v>
      </c>
      <c r="C809" s="167">
        <v>59436.449699999997</v>
      </c>
      <c r="D809" s="164">
        <v>1E-4</v>
      </c>
      <c r="E809">
        <f t="shared" si="151"/>
        <v>22965.006540355582</v>
      </c>
      <c r="F809">
        <f t="shared" si="152"/>
        <v>22965</v>
      </c>
      <c r="G809">
        <f t="shared" si="155"/>
        <v>4.1113499901257455E-3</v>
      </c>
      <c r="K809">
        <f t="shared" si="150"/>
        <v>4.1113499901257455E-3</v>
      </c>
      <c r="O809">
        <f t="shared" ca="1" si="156"/>
        <v>5.4747512426004483E-3</v>
      </c>
      <c r="P809" s="3">
        <f t="shared" si="153"/>
        <v>-9.625015255113159E-2</v>
      </c>
      <c r="Q809" s="13">
        <f t="shared" si="154"/>
        <v>44417.949699999997</v>
      </c>
      <c r="R809" s="13"/>
      <c r="S809">
        <v>1</v>
      </c>
    </row>
    <row r="810" spans="1:19" ht="12.95" customHeight="1" x14ac:dyDescent="0.2">
      <c r="A810" s="164" t="s">
        <v>2391</v>
      </c>
      <c r="B810" s="163" t="s">
        <v>1007</v>
      </c>
      <c r="C810" s="167">
        <v>59449.650600000001</v>
      </c>
      <c r="D810" s="164">
        <v>1E-4</v>
      </c>
      <c r="E810">
        <f t="shared" si="151"/>
        <v>22986.00659633601</v>
      </c>
      <c r="F810">
        <f t="shared" si="152"/>
        <v>22986</v>
      </c>
      <c r="G810">
        <f t="shared" si="155"/>
        <v>4.1465399990556762E-3</v>
      </c>
      <c r="K810">
        <f t="shared" si="150"/>
        <v>4.1465399990556762E-3</v>
      </c>
      <c r="O810">
        <f t="shared" ca="1" si="156"/>
        <v>5.4695843729546771E-3</v>
      </c>
      <c r="P810" s="3">
        <f t="shared" si="153"/>
        <v>-9.6386065206237187E-2</v>
      </c>
      <c r="Q810" s="13">
        <f t="shared" si="154"/>
        <v>44431.150600000001</v>
      </c>
      <c r="R810" s="13"/>
      <c r="S810">
        <v>1</v>
      </c>
    </row>
    <row r="811" spans="1:19" ht="12.95" customHeight="1" x14ac:dyDescent="0.2">
      <c r="A811" s="164" t="s">
        <v>2391</v>
      </c>
      <c r="B811" s="163" t="s">
        <v>1007</v>
      </c>
      <c r="C811" s="167">
        <v>59497.425900000002</v>
      </c>
      <c r="D811" s="164">
        <v>1E-4</v>
      </c>
      <c r="E811">
        <f t="shared" si="151"/>
        <v>23062.007776140537</v>
      </c>
      <c r="F811">
        <f t="shared" si="152"/>
        <v>23062</v>
      </c>
      <c r="G811">
        <f t="shared" si="155"/>
        <v>4.888179995759856E-3</v>
      </c>
      <c r="K811">
        <f t="shared" si="150"/>
        <v>4.888179995759856E-3</v>
      </c>
      <c r="O811">
        <f t="shared" ca="1" si="156"/>
        <v>5.4508852256652199E-3</v>
      </c>
      <c r="P811" s="3">
        <f t="shared" si="153"/>
        <v>-9.6878730618230768E-2</v>
      </c>
      <c r="Q811" s="13">
        <f t="shared" si="154"/>
        <v>44478.925900000002</v>
      </c>
      <c r="R811" s="13"/>
      <c r="S811">
        <v>1</v>
      </c>
    </row>
    <row r="812" spans="1:19" ht="12.95" customHeight="1" x14ac:dyDescent="0.2">
      <c r="A812" s="162" t="s">
        <v>2393</v>
      </c>
      <c r="B812" s="163" t="s">
        <v>1007</v>
      </c>
      <c r="C812" s="168">
        <v>59509.369719999842</v>
      </c>
      <c r="D812" s="168">
        <v>2.5000000000000001E-4</v>
      </c>
      <c r="E812">
        <f t="shared" si="151"/>
        <v>23081.008063137389</v>
      </c>
      <c r="F812">
        <f t="shared" si="152"/>
        <v>23081</v>
      </c>
      <c r="G812">
        <f t="shared" si="155"/>
        <v>5.0685898386291228E-3</v>
      </c>
      <c r="K812">
        <f t="shared" si="150"/>
        <v>5.0685898386291228E-3</v>
      </c>
      <c r="O812">
        <f t="shared" ca="1" si="156"/>
        <v>5.4462104388428561E-3</v>
      </c>
      <c r="P812" s="3">
        <f t="shared" si="153"/>
        <v>-9.700209065398134E-2</v>
      </c>
      <c r="Q812" s="13">
        <f t="shared" si="154"/>
        <v>44490.869719999842</v>
      </c>
      <c r="R812" s="13"/>
      <c r="S812">
        <v>1</v>
      </c>
    </row>
    <row r="813" spans="1:19" ht="12.95" customHeight="1" x14ac:dyDescent="0.2">
      <c r="A813" s="162" t="s">
        <v>2392</v>
      </c>
      <c r="B813" s="163" t="s">
        <v>1007</v>
      </c>
      <c r="C813" s="167">
        <v>59733.784399999997</v>
      </c>
      <c r="D813" s="164">
        <v>1E-4</v>
      </c>
      <c r="E813">
        <f t="shared" si="151"/>
        <v>23438.00802850581</v>
      </c>
      <c r="F813">
        <f t="shared" si="152"/>
        <v>23438</v>
      </c>
      <c r="G813">
        <f t="shared" si="155"/>
        <v>5.0468199915485457E-3</v>
      </c>
      <c r="K813">
        <f t="shared" si="150"/>
        <v>5.0468199915485457E-3</v>
      </c>
      <c r="O813">
        <f t="shared" ca="1" si="156"/>
        <v>5.3583736548647497E-3</v>
      </c>
      <c r="P813" s="3">
        <f t="shared" si="153"/>
        <v>-9.9334364357955507E-2</v>
      </c>
      <c r="Q813" s="13">
        <f t="shared" si="154"/>
        <v>44715.284399999997</v>
      </c>
      <c r="R813" s="13"/>
      <c r="S813">
        <v>1</v>
      </c>
    </row>
    <row r="814" spans="1:19" ht="12.95" customHeight="1" x14ac:dyDescent="0.2">
      <c r="A814" s="162" t="s">
        <v>2392</v>
      </c>
      <c r="B814" s="163" t="s">
        <v>1007</v>
      </c>
      <c r="C814" s="167">
        <v>59735.670599999998</v>
      </c>
      <c r="D814" s="164">
        <v>5.9999999999999995E-4</v>
      </c>
      <c r="E814">
        <f t="shared" si="151"/>
        <v>23441.008604647614</v>
      </c>
      <c r="F814">
        <f t="shared" si="152"/>
        <v>23441</v>
      </c>
      <c r="G814">
        <f t="shared" si="155"/>
        <v>5.4089899931568652E-3</v>
      </c>
      <c r="K814">
        <f t="shared" si="150"/>
        <v>5.4089899931568652E-3</v>
      </c>
      <c r="O814">
        <f t="shared" ca="1" si="156"/>
        <v>5.3576355306296395E-3</v>
      </c>
      <c r="P814" s="3">
        <f t="shared" si="153"/>
        <v>-9.9354079184385297E-2</v>
      </c>
      <c r="Q814" s="13">
        <f t="shared" si="154"/>
        <v>44717.170599999998</v>
      </c>
      <c r="R814" s="13"/>
      <c r="S814">
        <v>1</v>
      </c>
    </row>
    <row r="815" spans="1:19" ht="12.95" customHeight="1" x14ac:dyDescent="0.2">
      <c r="A815" s="166" t="s">
        <v>2394</v>
      </c>
      <c r="B815" s="165" t="s">
        <v>1007</v>
      </c>
      <c r="C815" s="167">
        <v>59852.592199999999</v>
      </c>
      <c r="D815" s="164">
        <v>2.9999999999999997E-4</v>
      </c>
      <c r="E815">
        <f t="shared" ref="E815" si="157">(C815-C$7)/C$8</f>
        <v>23627.008055088165</v>
      </c>
      <c r="F815">
        <f t="shared" si="152"/>
        <v>23627</v>
      </c>
      <c r="G815">
        <f t="shared" ref="G815" si="158">C815-(C$7+F815*C$8)</f>
        <v>5.063529999461025E-3</v>
      </c>
      <c r="K815">
        <f t="shared" ref="K815" si="159">G815</f>
        <v>5.063529999461025E-3</v>
      </c>
      <c r="O815">
        <f t="shared" ref="O815" ca="1" si="160">C$11+C$12*F815</f>
        <v>5.3118718280528105E-3</v>
      </c>
      <c r="P815" s="3">
        <f t="shared" ref="P815" si="161">+D$11+D$12*F815+D$13*F815^2</f>
        <v>-0.10058017056899889</v>
      </c>
      <c r="Q815" s="13">
        <f t="shared" ref="Q815" si="162">+C815-15018.5</f>
        <v>44834.092199999999</v>
      </c>
      <c r="R815" s="13"/>
      <c r="S815">
        <v>1</v>
      </c>
    </row>
    <row r="816" spans="1:19" ht="12.95" customHeight="1" x14ac:dyDescent="0.2">
      <c r="A816" s="166" t="s">
        <v>2395</v>
      </c>
      <c r="B816" s="169" t="s">
        <v>1007</v>
      </c>
      <c r="C816" s="170">
        <v>60165.640899999999</v>
      </c>
      <c r="D816" s="170">
        <v>1E-4</v>
      </c>
      <c r="E816">
        <f t="shared" ref="E816:E818" si="163">(C816-C$7)/C$8</f>
        <v>24125.007450932291</v>
      </c>
      <c r="F816">
        <f t="shared" ref="F816:F818" si="164">+ROUND(2*E816,0)/2</f>
        <v>24125</v>
      </c>
      <c r="G816">
        <f t="shared" ref="G816:G818" si="165">C816-(C$7+F816*C$8)</f>
        <v>4.6837499976390973E-3</v>
      </c>
      <c r="K816">
        <f t="shared" ref="K816:K818" si="166">G816</f>
        <v>4.6837499976390973E-3</v>
      </c>
      <c r="O816">
        <f t="shared" ref="O816:O818" ca="1" si="167">C$11+C$12*F816</f>
        <v>5.1893432050245276E-3</v>
      </c>
      <c r="P816" s="3">
        <f t="shared" ref="P816:P818" si="168">+D$11+D$12*F816+D$13*F816^2</f>
        <v>-0.10389948236645169</v>
      </c>
      <c r="Q816" s="13">
        <f t="shared" ref="Q816:Q818" si="169">+C816-15018.5</f>
        <v>45147.140899999999</v>
      </c>
      <c r="R816" s="13"/>
      <c r="S816">
        <v>1</v>
      </c>
    </row>
    <row r="817" spans="1:19" ht="12.95" customHeight="1" x14ac:dyDescent="0.2">
      <c r="A817" s="166" t="s">
        <v>2395</v>
      </c>
      <c r="B817" s="169" t="s">
        <v>1007</v>
      </c>
      <c r="C817" s="170">
        <v>60169.413</v>
      </c>
      <c r="D817" s="170">
        <v>1E-4</v>
      </c>
      <c r="E817">
        <f t="shared" si="163"/>
        <v>24131.008125974433</v>
      </c>
      <c r="F817">
        <f t="shared" si="164"/>
        <v>24131</v>
      </c>
      <c r="G817">
        <f t="shared" si="165"/>
        <v>5.1080899938824587E-3</v>
      </c>
      <c r="K817">
        <f t="shared" si="166"/>
        <v>5.1080899938824587E-3</v>
      </c>
      <c r="O817">
        <f t="shared" ca="1" si="167"/>
        <v>5.1878669565543073E-3</v>
      </c>
      <c r="P817" s="3">
        <f t="shared" si="168"/>
        <v>-0.10393979856052932</v>
      </c>
      <c r="Q817" s="13">
        <f t="shared" si="169"/>
        <v>45150.913</v>
      </c>
      <c r="R817" s="13"/>
      <c r="S817">
        <v>1</v>
      </c>
    </row>
    <row r="818" spans="1:19" ht="12.95" customHeight="1" x14ac:dyDescent="0.2">
      <c r="A818" s="166" t="s">
        <v>2395</v>
      </c>
      <c r="B818" s="169" t="s">
        <v>1007</v>
      </c>
      <c r="C818" s="170">
        <v>60238.5599</v>
      </c>
      <c r="D818" s="170">
        <v>1E-4</v>
      </c>
      <c r="E818">
        <f t="shared" si="163"/>
        <v>24241.00735109338</v>
      </c>
      <c r="F818">
        <f t="shared" si="164"/>
        <v>24241</v>
      </c>
      <c r="G818">
        <f t="shared" si="165"/>
        <v>4.6209899956011213E-3</v>
      </c>
      <c r="K818">
        <f t="shared" si="166"/>
        <v>4.6209899956011213E-3</v>
      </c>
      <c r="O818">
        <f t="shared" ca="1" si="167"/>
        <v>5.1608024012669354E-3</v>
      </c>
      <c r="P818" s="3">
        <f t="shared" si="168"/>
        <v>-0.10468029797748424</v>
      </c>
      <c r="Q818" s="13">
        <f t="shared" si="169"/>
        <v>45220.0599</v>
      </c>
      <c r="R818" s="13"/>
      <c r="S818">
        <v>1</v>
      </c>
    </row>
    <row r="819" spans="1:19" ht="12.95" customHeight="1" x14ac:dyDescent="0.2">
      <c r="A819" s="180" t="s">
        <v>2404</v>
      </c>
      <c r="B819" s="169" t="s">
        <v>1007</v>
      </c>
      <c r="C819" s="181">
        <v>60482.462659999997</v>
      </c>
      <c r="D819" s="180">
        <v>2.0000000000000001E-4</v>
      </c>
      <c r="E819">
        <f t="shared" ref="E819:E820" si="170">(C819-C$7)/C$8</f>
        <v>24629.009048991229</v>
      </c>
      <c r="F819">
        <f t="shared" ref="F819:F820" si="171">+ROUND(2*E819,0)/2</f>
        <v>24629</v>
      </c>
      <c r="G819">
        <f t="shared" ref="G819:G820" si="172">C819-(C$7+F819*C$8)</f>
        <v>5.6883099969127215E-3</v>
      </c>
      <c r="K819">
        <f t="shared" ref="K819:K820" si="173">G819</f>
        <v>5.6883099969127215E-3</v>
      </c>
      <c r="O819">
        <f t="shared" ref="O819:O820" ca="1" si="174">C$11+C$12*F819</f>
        <v>5.0653383335260236E-3</v>
      </c>
      <c r="P819" s="3">
        <f t="shared" ref="P819:P820" si="175">+D$11+D$12*F819+D$13*F819^2</f>
        <v>-0.10731297497996356</v>
      </c>
      <c r="Q819" s="13">
        <f t="shared" ref="Q819:Q820" si="176">+C819-15018.5</f>
        <v>45463.962659999997</v>
      </c>
      <c r="R819" s="13"/>
      <c r="S819">
        <v>1</v>
      </c>
    </row>
    <row r="820" spans="1:19" ht="12.95" customHeight="1" x14ac:dyDescent="0.2">
      <c r="A820" s="162" t="s">
        <v>2405</v>
      </c>
      <c r="B820" s="182" t="s">
        <v>1007</v>
      </c>
      <c r="C820" s="183">
        <v>60498.805899999999</v>
      </c>
      <c r="D820" s="184">
        <v>1E-4</v>
      </c>
      <c r="E820">
        <f t="shared" si="170"/>
        <v>24655.007954740195</v>
      </c>
      <c r="F820">
        <f t="shared" si="171"/>
        <v>24655</v>
      </c>
      <c r="G820">
        <f t="shared" si="172"/>
        <v>5.0004499935312197E-3</v>
      </c>
      <c r="K820">
        <f t="shared" si="173"/>
        <v>5.0004499935312197E-3</v>
      </c>
      <c r="O820">
        <f t="shared" ca="1" si="174"/>
        <v>5.0589412568217357E-3</v>
      </c>
      <c r="P820" s="3">
        <f t="shared" si="175"/>
        <v>-0.10749054649461423</v>
      </c>
      <c r="Q820" s="13">
        <f t="shared" si="176"/>
        <v>45480.305899999999</v>
      </c>
      <c r="R820" s="13"/>
      <c r="S820">
        <v>1</v>
      </c>
    </row>
    <row r="821" spans="1:19" ht="12.95" customHeight="1" x14ac:dyDescent="0.2">
      <c r="A821" s="108"/>
      <c r="B821" s="33"/>
      <c r="C821" s="34"/>
      <c r="D821" s="34"/>
    </row>
    <row r="822" spans="1:19" ht="12.95" customHeight="1" x14ac:dyDescent="0.2">
      <c r="A822" s="108"/>
      <c r="B822" s="33"/>
      <c r="C822" s="34"/>
      <c r="D822" s="34"/>
    </row>
    <row r="823" spans="1:19" ht="12.95" customHeight="1" x14ac:dyDescent="0.2">
      <c r="A823" s="108"/>
      <c r="B823" s="33"/>
      <c r="C823" s="34"/>
      <c r="D823" s="34"/>
    </row>
    <row r="824" spans="1:19" ht="12.95" customHeight="1" x14ac:dyDescent="0.2">
      <c r="A824" s="108"/>
      <c r="B824" s="33"/>
      <c r="C824" s="34"/>
      <c r="D824" s="34"/>
    </row>
    <row r="825" spans="1:19" ht="12.95" customHeight="1" x14ac:dyDescent="0.2">
      <c r="A825" s="108"/>
      <c r="B825" s="33"/>
      <c r="C825" s="34"/>
      <c r="D825" s="34"/>
    </row>
    <row r="826" spans="1:19" ht="12.95" customHeight="1" x14ac:dyDescent="0.2">
      <c r="A826" s="108"/>
      <c r="B826" s="33"/>
      <c r="C826" s="34"/>
      <c r="D826" s="34"/>
    </row>
    <row r="827" spans="1:19" ht="12.95" customHeight="1" x14ac:dyDescent="0.2">
      <c r="A827" s="108"/>
      <c r="B827" s="33"/>
      <c r="C827" s="34"/>
      <c r="D827" s="34"/>
    </row>
    <row r="828" spans="1:19" ht="12.95" customHeight="1" x14ac:dyDescent="0.2">
      <c r="A828" s="108"/>
      <c r="B828" s="33"/>
      <c r="C828" s="34"/>
      <c r="D828" s="34"/>
    </row>
    <row r="829" spans="1:19" x14ac:dyDescent="0.2">
      <c r="A829" s="108"/>
      <c r="B829" s="33"/>
      <c r="C829" s="34"/>
      <c r="D829" s="34"/>
    </row>
    <row r="830" spans="1:19" x14ac:dyDescent="0.2">
      <c r="A830" s="108"/>
      <c r="B830" s="33"/>
      <c r="C830" s="34"/>
      <c r="D830" s="34"/>
    </row>
    <row r="831" spans="1:19" x14ac:dyDescent="0.2">
      <c r="A831" s="108"/>
      <c r="B831" s="33"/>
      <c r="C831" s="34"/>
      <c r="D831" s="34"/>
    </row>
    <row r="832" spans="1:19" x14ac:dyDescent="0.2">
      <c r="A832" s="108"/>
      <c r="B832" s="33"/>
      <c r="C832" s="34"/>
      <c r="D832" s="34"/>
    </row>
    <row r="833" spans="1:4" x14ac:dyDescent="0.2">
      <c r="A833" s="108"/>
      <c r="B833" s="33"/>
      <c r="C833" s="34"/>
      <c r="D833" s="34"/>
    </row>
    <row r="834" spans="1:4" x14ac:dyDescent="0.2">
      <c r="A834" s="108"/>
      <c r="B834" s="33"/>
      <c r="C834" s="34"/>
      <c r="D834" s="34"/>
    </row>
    <row r="835" spans="1:4" x14ac:dyDescent="0.2">
      <c r="A835" s="108"/>
      <c r="B835" s="33"/>
      <c r="C835" s="34"/>
      <c r="D835" s="34"/>
    </row>
    <row r="836" spans="1:4" x14ac:dyDescent="0.2">
      <c r="A836" s="108"/>
      <c r="B836" s="33"/>
      <c r="C836" s="34"/>
      <c r="D836" s="34"/>
    </row>
    <row r="837" spans="1:4" x14ac:dyDescent="0.2">
      <c r="A837" s="108"/>
      <c r="B837" s="33"/>
      <c r="C837" s="34"/>
      <c r="D837" s="34"/>
    </row>
    <row r="838" spans="1:4" x14ac:dyDescent="0.2">
      <c r="A838" s="108"/>
      <c r="B838" s="33"/>
      <c r="C838" s="34"/>
      <c r="D838" s="34"/>
    </row>
    <row r="839" spans="1:4" x14ac:dyDescent="0.2">
      <c r="A839" s="108"/>
      <c r="B839" s="33"/>
      <c r="C839" s="34"/>
      <c r="D839" s="34"/>
    </row>
    <row r="840" spans="1:4" x14ac:dyDescent="0.2">
      <c r="A840" s="108"/>
      <c r="B840" s="33"/>
      <c r="C840" s="34"/>
      <c r="D840" s="34"/>
    </row>
    <row r="841" spans="1:4" x14ac:dyDescent="0.2">
      <c r="A841" s="108"/>
      <c r="B841" s="33"/>
      <c r="C841" s="34"/>
      <c r="D841" s="34"/>
    </row>
    <row r="842" spans="1:4" x14ac:dyDescent="0.2">
      <c r="A842" s="108"/>
      <c r="B842" s="33"/>
      <c r="C842" s="34"/>
      <c r="D842" s="34"/>
    </row>
    <row r="843" spans="1:4" x14ac:dyDescent="0.2">
      <c r="A843" s="108"/>
      <c r="B843" s="33"/>
      <c r="C843" s="34"/>
      <c r="D843" s="34"/>
    </row>
    <row r="844" spans="1:4" x14ac:dyDescent="0.2">
      <c r="A844" s="108"/>
      <c r="B844" s="33"/>
      <c r="C844" s="34"/>
      <c r="D844" s="34"/>
    </row>
    <row r="845" spans="1:4" x14ac:dyDescent="0.2">
      <c r="A845" s="108"/>
      <c r="B845" s="33"/>
      <c r="C845" s="34"/>
      <c r="D845" s="34"/>
    </row>
    <row r="846" spans="1:4" x14ac:dyDescent="0.2">
      <c r="A846" s="108"/>
      <c r="B846" s="33"/>
      <c r="C846" s="34"/>
      <c r="D846" s="34"/>
    </row>
    <row r="847" spans="1:4" x14ac:dyDescent="0.2">
      <c r="A847" s="108"/>
      <c r="B847" s="33"/>
      <c r="C847" s="34"/>
      <c r="D847" s="34"/>
    </row>
    <row r="848" spans="1:4" x14ac:dyDescent="0.2">
      <c r="A848" s="108"/>
      <c r="B848" s="33"/>
      <c r="C848" s="34"/>
      <c r="D848" s="34"/>
    </row>
    <row r="849" spans="1:4" x14ac:dyDescent="0.2">
      <c r="A849" s="108"/>
      <c r="B849" s="33"/>
      <c r="C849" s="34"/>
      <c r="D849" s="34"/>
    </row>
    <row r="850" spans="1:4" x14ac:dyDescent="0.2">
      <c r="A850" s="108"/>
      <c r="B850" s="33"/>
      <c r="C850" s="34"/>
      <c r="D850" s="34"/>
    </row>
    <row r="851" spans="1:4" x14ac:dyDescent="0.2">
      <c r="A851" s="108"/>
      <c r="B851" s="33"/>
      <c r="C851" s="34"/>
      <c r="D851" s="34"/>
    </row>
    <row r="852" spans="1:4" x14ac:dyDescent="0.2">
      <c r="A852" s="108"/>
      <c r="B852" s="33"/>
      <c r="C852" s="34"/>
      <c r="D852" s="34"/>
    </row>
    <row r="853" spans="1:4" x14ac:dyDescent="0.2">
      <c r="A853" s="108"/>
      <c r="B853" s="33"/>
      <c r="C853" s="34"/>
      <c r="D853" s="34"/>
    </row>
    <row r="854" spans="1:4" x14ac:dyDescent="0.2">
      <c r="A854" s="108"/>
      <c r="B854" s="33"/>
      <c r="C854" s="34"/>
      <c r="D854" s="34"/>
    </row>
    <row r="855" spans="1:4" x14ac:dyDescent="0.2">
      <c r="A855" s="108"/>
      <c r="B855" s="33"/>
      <c r="C855" s="34"/>
      <c r="D855" s="34"/>
    </row>
    <row r="856" spans="1:4" x14ac:dyDescent="0.2">
      <c r="A856" s="108"/>
      <c r="B856" s="33"/>
      <c r="C856" s="34"/>
      <c r="D856" s="34"/>
    </row>
    <row r="857" spans="1:4" x14ac:dyDescent="0.2">
      <c r="A857" s="108"/>
      <c r="B857" s="33"/>
      <c r="C857" s="34"/>
      <c r="D857" s="34"/>
    </row>
    <row r="858" spans="1:4" x14ac:dyDescent="0.2">
      <c r="A858" s="108"/>
      <c r="B858" s="33"/>
      <c r="C858" s="34"/>
      <c r="D858" s="34"/>
    </row>
    <row r="859" spans="1:4" x14ac:dyDescent="0.2">
      <c r="A859" s="108"/>
      <c r="B859" s="33"/>
      <c r="C859" s="34"/>
      <c r="D859" s="34"/>
    </row>
    <row r="860" spans="1:4" x14ac:dyDescent="0.2">
      <c r="A860" s="108"/>
      <c r="B860" s="33"/>
      <c r="C860" s="34"/>
      <c r="D860" s="34"/>
    </row>
    <row r="861" spans="1:4" x14ac:dyDescent="0.2">
      <c r="A861" s="108"/>
      <c r="B861" s="33"/>
      <c r="C861" s="34"/>
      <c r="D861" s="34"/>
    </row>
    <row r="862" spans="1:4" x14ac:dyDescent="0.2">
      <c r="A862" s="108"/>
      <c r="B862" s="33"/>
      <c r="C862" s="34"/>
      <c r="D862" s="34"/>
    </row>
    <row r="863" spans="1:4" x14ac:dyDescent="0.2">
      <c r="A863" s="108"/>
      <c r="B863" s="33"/>
      <c r="C863" s="34"/>
      <c r="D863" s="34"/>
    </row>
    <row r="864" spans="1:4" x14ac:dyDescent="0.2">
      <c r="A864" s="108"/>
      <c r="B864" s="33"/>
      <c r="C864" s="34"/>
      <c r="D864" s="34"/>
    </row>
    <row r="865" spans="1:4" x14ac:dyDescent="0.2">
      <c r="A865" s="108"/>
      <c r="B865" s="33"/>
      <c r="C865" s="34"/>
      <c r="D865" s="34"/>
    </row>
    <row r="866" spans="1:4" x14ac:dyDescent="0.2">
      <c r="A866" s="108"/>
      <c r="B866" s="33"/>
      <c r="C866" s="34"/>
      <c r="D866" s="34"/>
    </row>
    <row r="867" spans="1:4" x14ac:dyDescent="0.2">
      <c r="A867" s="108"/>
      <c r="B867" s="33"/>
      <c r="C867" s="34"/>
      <c r="D867" s="34"/>
    </row>
    <row r="868" spans="1:4" x14ac:dyDescent="0.2">
      <c r="A868" s="108"/>
      <c r="B868" s="33"/>
      <c r="C868" s="34"/>
      <c r="D868" s="34"/>
    </row>
    <row r="869" spans="1:4" x14ac:dyDescent="0.2">
      <c r="A869" s="108"/>
      <c r="B869" s="33"/>
      <c r="C869" s="34"/>
      <c r="D869" s="34"/>
    </row>
    <row r="870" spans="1:4" x14ac:dyDescent="0.2">
      <c r="A870" s="108"/>
      <c r="B870" s="33"/>
      <c r="C870" s="34"/>
      <c r="D870" s="34"/>
    </row>
    <row r="871" spans="1:4" x14ac:dyDescent="0.2">
      <c r="A871" s="108"/>
      <c r="B871" s="33"/>
      <c r="C871" s="34"/>
      <c r="D871" s="34"/>
    </row>
    <row r="872" spans="1:4" x14ac:dyDescent="0.2">
      <c r="A872" s="108"/>
      <c r="B872" s="33"/>
      <c r="C872" s="34"/>
      <c r="D872" s="34"/>
    </row>
    <row r="873" spans="1:4" x14ac:dyDescent="0.2">
      <c r="A873" s="108"/>
      <c r="B873" s="33"/>
      <c r="C873" s="34"/>
      <c r="D873" s="34"/>
    </row>
    <row r="874" spans="1:4" x14ac:dyDescent="0.2">
      <c r="A874" s="108"/>
      <c r="B874" s="33"/>
      <c r="C874" s="34"/>
      <c r="D874" s="34"/>
    </row>
    <row r="875" spans="1:4" x14ac:dyDescent="0.2">
      <c r="A875" s="108"/>
      <c r="B875" s="33"/>
      <c r="C875" s="34"/>
      <c r="D875" s="34"/>
    </row>
    <row r="876" spans="1:4" x14ac:dyDescent="0.2">
      <c r="A876" s="108"/>
      <c r="B876" s="33"/>
      <c r="C876" s="34"/>
      <c r="D876" s="34"/>
    </row>
    <row r="877" spans="1:4" x14ac:dyDescent="0.2">
      <c r="A877" s="108"/>
      <c r="B877" s="33"/>
      <c r="C877" s="34"/>
      <c r="D877" s="34"/>
    </row>
    <row r="878" spans="1:4" x14ac:dyDescent="0.2">
      <c r="A878" s="108"/>
      <c r="B878" s="33"/>
      <c r="C878" s="34"/>
      <c r="D878" s="34"/>
    </row>
    <row r="879" spans="1:4" x14ac:dyDescent="0.2">
      <c r="A879" s="108"/>
      <c r="B879" s="33"/>
      <c r="C879" s="34"/>
      <c r="D879" s="34"/>
    </row>
    <row r="880" spans="1:4" x14ac:dyDescent="0.2">
      <c r="A880" s="108"/>
      <c r="B880" s="33"/>
      <c r="C880" s="34"/>
      <c r="D880" s="34"/>
    </row>
    <row r="881" spans="1:4" x14ac:dyDescent="0.2">
      <c r="A881" s="108"/>
      <c r="B881" s="33"/>
      <c r="C881" s="34"/>
      <c r="D881" s="34"/>
    </row>
    <row r="882" spans="1:4" x14ac:dyDescent="0.2">
      <c r="A882" s="108"/>
      <c r="B882" s="33"/>
      <c r="C882" s="34"/>
      <c r="D882" s="34"/>
    </row>
    <row r="883" spans="1:4" x14ac:dyDescent="0.2">
      <c r="A883" s="108"/>
      <c r="B883" s="33"/>
      <c r="C883" s="34"/>
      <c r="D883" s="34"/>
    </row>
    <row r="884" spans="1:4" x14ac:dyDescent="0.2">
      <c r="A884" s="108"/>
      <c r="B884" s="33"/>
      <c r="C884" s="34"/>
      <c r="D884" s="34"/>
    </row>
    <row r="885" spans="1:4" x14ac:dyDescent="0.2">
      <c r="A885" s="108"/>
      <c r="B885" s="33"/>
      <c r="C885" s="34"/>
      <c r="D885" s="34"/>
    </row>
    <row r="886" spans="1:4" x14ac:dyDescent="0.2">
      <c r="A886" s="108"/>
      <c r="B886" s="33"/>
      <c r="C886" s="34"/>
      <c r="D886" s="34"/>
    </row>
    <row r="887" spans="1:4" x14ac:dyDescent="0.2">
      <c r="A887" s="108"/>
      <c r="B887" s="33"/>
      <c r="C887" s="34"/>
      <c r="D887" s="34"/>
    </row>
    <row r="888" spans="1:4" x14ac:dyDescent="0.2">
      <c r="A888" s="108"/>
      <c r="B888" s="33"/>
      <c r="C888" s="34"/>
      <c r="D888" s="34"/>
    </row>
    <row r="889" spans="1:4" x14ac:dyDescent="0.2">
      <c r="A889" s="108"/>
      <c r="B889" s="33"/>
      <c r="C889" s="34"/>
      <c r="D889" s="34"/>
    </row>
    <row r="890" spans="1:4" x14ac:dyDescent="0.2">
      <c r="A890" s="108"/>
      <c r="B890" s="33"/>
      <c r="C890" s="34"/>
      <c r="D890" s="34"/>
    </row>
    <row r="891" spans="1:4" x14ac:dyDescent="0.2">
      <c r="A891" s="108"/>
      <c r="B891" s="33"/>
      <c r="C891" s="34"/>
      <c r="D891" s="34"/>
    </row>
    <row r="892" spans="1:4" x14ac:dyDescent="0.2">
      <c r="A892" s="108"/>
      <c r="B892" s="33"/>
      <c r="C892" s="34"/>
      <c r="D892" s="34"/>
    </row>
    <row r="893" spans="1:4" x14ac:dyDescent="0.2">
      <c r="A893" s="108"/>
      <c r="B893" s="33"/>
      <c r="C893" s="34"/>
      <c r="D893" s="34"/>
    </row>
    <row r="894" spans="1:4" x14ac:dyDescent="0.2">
      <c r="A894" s="108"/>
      <c r="B894" s="33"/>
      <c r="C894" s="34"/>
      <c r="D894" s="34"/>
    </row>
    <row r="895" spans="1:4" x14ac:dyDescent="0.2">
      <c r="A895" s="108"/>
      <c r="B895" s="33"/>
      <c r="C895" s="34"/>
      <c r="D895" s="34"/>
    </row>
    <row r="896" spans="1:4" x14ac:dyDescent="0.2">
      <c r="A896" s="108"/>
      <c r="B896" s="33"/>
      <c r="C896" s="34"/>
      <c r="D896" s="34"/>
    </row>
    <row r="897" spans="1:4" x14ac:dyDescent="0.2">
      <c r="A897" s="108"/>
      <c r="B897" s="33"/>
      <c r="C897" s="34"/>
      <c r="D897" s="34"/>
    </row>
    <row r="898" spans="1:4" x14ac:dyDescent="0.2">
      <c r="A898" s="108"/>
      <c r="B898" s="33"/>
      <c r="C898" s="34"/>
      <c r="D898" s="34"/>
    </row>
    <row r="899" spans="1:4" x14ac:dyDescent="0.2">
      <c r="A899" s="108"/>
      <c r="B899" s="33"/>
      <c r="C899" s="34"/>
      <c r="D899" s="34"/>
    </row>
    <row r="900" spans="1:4" x14ac:dyDescent="0.2">
      <c r="A900" s="108"/>
      <c r="B900" s="33"/>
      <c r="C900" s="34"/>
      <c r="D900" s="34"/>
    </row>
    <row r="901" spans="1:4" x14ac:dyDescent="0.2">
      <c r="A901" s="108"/>
      <c r="B901" s="33"/>
      <c r="C901" s="34"/>
      <c r="D901" s="34"/>
    </row>
    <row r="902" spans="1:4" x14ac:dyDescent="0.2">
      <c r="A902" s="108"/>
      <c r="B902" s="33"/>
      <c r="C902" s="34"/>
      <c r="D902" s="34"/>
    </row>
    <row r="903" spans="1:4" x14ac:dyDescent="0.2">
      <c r="A903" s="108"/>
      <c r="B903" s="33"/>
      <c r="C903" s="34"/>
      <c r="D903" s="34"/>
    </row>
    <row r="904" spans="1:4" x14ac:dyDescent="0.2">
      <c r="A904" s="108"/>
      <c r="B904" s="33"/>
      <c r="C904" s="34"/>
      <c r="D904" s="34"/>
    </row>
    <row r="905" spans="1:4" x14ac:dyDescent="0.2">
      <c r="A905" s="108"/>
      <c r="B905" s="33"/>
      <c r="C905" s="34"/>
      <c r="D905" s="34"/>
    </row>
    <row r="906" spans="1:4" x14ac:dyDescent="0.2">
      <c r="A906" s="108"/>
      <c r="B906" s="33"/>
      <c r="C906" s="34"/>
      <c r="D906" s="34"/>
    </row>
    <row r="907" spans="1:4" x14ac:dyDescent="0.2">
      <c r="A907" s="108"/>
      <c r="B907" s="33"/>
      <c r="C907" s="34"/>
      <c r="D907" s="34"/>
    </row>
    <row r="908" spans="1:4" x14ac:dyDescent="0.2">
      <c r="A908" s="108"/>
      <c r="B908" s="33"/>
      <c r="C908" s="34"/>
      <c r="D908" s="34"/>
    </row>
    <row r="909" spans="1:4" x14ac:dyDescent="0.2">
      <c r="A909" s="108"/>
      <c r="B909" s="33"/>
      <c r="C909" s="34"/>
      <c r="D909" s="34"/>
    </row>
    <row r="910" spans="1:4" x14ac:dyDescent="0.2">
      <c r="A910" s="108"/>
      <c r="B910" s="33"/>
      <c r="C910" s="34"/>
      <c r="D910" s="34"/>
    </row>
    <row r="911" spans="1:4" x14ac:dyDescent="0.2">
      <c r="A911" s="108"/>
      <c r="B911" s="33"/>
      <c r="C911" s="34"/>
      <c r="D911" s="34"/>
    </row>
    <row r="912" spans="1:4" x14ac:dyDescent="0.2">
      <c r="A912" s="108"/>
      <c r="B912" s="33"/>
      <c r="C912" s="34"/>
      <c r="D912" s="34"/>
    </row>
    <row r="913" spans="1:4" x14ac:dyDescent="0.2">
      <c r="A913" s="108"/>
      <c r="B913" s="33"/>
      <c r="C913" s="34"/>
      <c r="D913" s="34"/>
    </row>
    <row r="914" spans="1:4" x14ac:dyDescent="0.2">
      <c r="A914" s="108"/>
      <c r="B914" s="33"/>
      <c r="C914" s="34"/>
      <c r="D914" s="34"/>
    </row>
    <row r="915" spans="1:4" x14ac:dyDescent="0.2">
      <c r="A915" s="108"/>
      <c r="B915" s="33"/>
      <c r="C915" s="34"/>
      <c r="D915" s="34"/>
    </row>
    <row r="916" spans="1:4" x14ac:dyDescent="0.2">
      <c r="A916" s="108"/>
      <c r="B916" s="33"/>
      <c r="C916" s="34"/>
      <c r="D916" s="34"/>
    </row>
    <row r="917" spans="1:4" x14ac:dyDescent="0.2">
      <c r="A917" s="108"/>
      <c r="B917" s="33"/>
      <c r="C917" s="34"/>
      <c r="D917" s="34"/>
    </row>
    <row r="918" spans="1:4" x14ac:dyDescent="0.2">
      <c r="A918" s="108"/>
      <c r="B918" s="33"/>
      <c r="C918" s="34"/>
      <c r="D918" s="34"/>
    </row>
    <row r="919" spans="1:4" x14ac:dyDescent="0.2">
      <c r="A919" s="108"/>
      <c r="B919" s="33"/>
      <c r="C919" s="34"/>
      <c r="D919" s="34"/>
    </row>
    <row r="920" spans="1:4" x14ac:dyDescent="0.2">
      <c r="A920" s="108"/>
      <c r="B920" s="33"/>
      <c r="C920" s="34"/>
      <c r="D920" s="34"/>
    </row>
    <row r="921" spans="1:4" x14ac:dyDescent="0.2">
      <c r="A921" s="108"/>
      <c r="B921" s="33"/>
      <c r="C921" s="34"/>
      <c r="D921" s="34"/>
    </row>
    <row r="922" spans="1:4" x14ac:dyDescent="0.2">
      <c r="A922" s="108"/>
      <c r="B922" s="33"/>
      <c r="C922" s="34"/>
      <c r="D922" s="34"/>
    </row>
    <row r="923" spans="1:4" x14ac:dyDescent="0.2">
      <c r="A923" s="108"/>
      <c r="B923" s="33"/>
      <c r="C923" s="34"/>
      <c r="D923" s="34"/>
    </row>
    <row r="924" spans="1:4" x14ac:dyDescent="0.2">
      <c r="A924" s="108"/>
      <c r="B924" s="33"/>
      <c r="C924" s="34"/>
      <c r="D924" s="34"/>
    </row>
    <row r="925" spans="1:4" x14ac:dyDescent="0.2">
      <c r="A925" s="108"/>
      <c r="B925" s="33"/>
      <c r="C925" s="34"/>
      <c r="D925" s="34"/>
    </row>
    <row r="926" spans="1:4" x14ac:dyDescent="0.2">
      <c r="A926" s="108"/>
      <c r="B926" s="33"/>
      <c r="C926" s="34"/>
      <c r="D926" s="34"/>
    </row>
    <row r="927" spans="1:4" x14ac:dyDescent="0.2">
      <c r="A927" s="108"/>
      <c r="B927" s="33"/>
      <c r="C927" s="34"/>
      <c r="D927" s="34"/>
    </row>
    <row r="928" spans="1:4" x14ac:dyDescent="0.2">
      <c r="A928" s="108"/>
      <c r="B928" s="33"/>
      <c r="C928" s="34"/>
      <c r="D928" s="34"/>
    </row>
    <row r="929" spans="1:4" x14ac:dyDescent="0.2">
      <c r="A929" s="108"/>
      <c r="B929" s="33"/>
      <c r="C929" s="34"/>
      <c r="D929" s="34"/>
    </row>
    <row r="930" spans="1:4" x14ac:dyDescent="0.2">
      <c r="A930" s="108"/>
      <c r="B930" s="33"/>
      <c r="C930" s="34"/>
      <c r="D930" s="34"/>
    </row>
    <row r="931" spans="1:4" x14ac:dyDescent="0.2">
      <c r="A931" s="108"/>
      <c r="B931" s="33"/>
      <c r="C931" s="34"/>
      <c r="D931" s="34"/>
    </row>
    <row r="932" spans="1:4" x14ac:dyDescent="0.2">
      <c r="A932" s="108"/>
      <c r="B932" s="33"/>
      <c r="C932" s="34"/>
      <c r="D932" s="34"/>
    </row>
    <row r="933" spans="1:4" x14ac:dyDescent="0.2">
      <c r="A933" s="108"/>
      <c r="B933" s="33"/>
      <c r="C933" s="34"/>
      <c r="D933" s="34"/>
    </row>
    <row r="934" spans="1:4" x14ac:dyDescent="0.2">
      <c r="A934" s="108"/>
      <c r="B934" s="33"/>
      <c r="C934" s="34"/>
      <c r="D934" s="34"/>
    </row>
    <row r="935" spans="1:4" x14ac:dyDescent="0.2">
      <c r="A935" s="108"/>
      <c r="B935" s="33"/>
      <c r="C935" s="34"/>
      <c r="D935" s="34"/>
    </row>
    <row r="936" spans="1:4" x14ac:dyDescent="0.2">
      <c r="A936" s="108"/>
      <c r="B936" s="33"/>
      <c r="C936" s="34"/>
      <c r="D936" s="34"/>
    </row>
    <row r="937" spans="1:4" x14ac:dyDescent="0.2">
      <c r="A937" s="108"/>
      <c r="B937" s="33"/>
      <c r="C937" s="34"/>
      <c r="D937" s="34"/>
    </row>
    <row r="938" spans="1:4" x14ac:dyDescent="0.2">
      <c r="A938" s="108"/>
      <c r="B938" s="33"/>
      <c r="C938" s="34"/>
      <c r="D938" s="34"/>
    </row>
    <row r="939" spans="1:4" x14ac:dyDescent="0.2">
      <c r="A939" s="108"/>
      <c r="B939" s="33"/>
      <c r="C939" s="34"/>
      <c r="D939" s="34"/>
    </row>
    <row r="940" spans="1:4" x14ac:dyDescent="0.2">
      <c r="A940" s="108"/>
      <c r="B940" s="33"/>
      <c r="C940" s="34"/>
      <c r="D940" s="34"/>
    </row>
    <row r="941" spans="1:4" x14ac:dyDescent="0.2">
      <c r="A941" s="108"/>
      <c r="B941" s="33"/>
      <c r="C941" s="34"/>
      <c r="D941" s="34"/>
    </row>
    <row r="942" spans="1:4" x14ac:dyDescent="0.2">
      <c r="A942" s="108"/>
      <c r="B942" s="33"/>
      <c r="C942" s="34"/>
      <c r="D942" s="34"/>
    </row>
    <row r="943" spans="1:4" x14ac:dyDescent="0.2">
      <c r="A943" s="108"/>
      <c r="B943" s="33"/>
      <c r="C943" s="34"/>
      <c r="D943" s="34"/>
    </row>
    <row r="944" spans="1:4" x14ac:dyDescent="0.2">
      <c r="A944" s="108"/>
      <c r="B944" s="33"/>
      <c r="C944" s="34"/>
      <c r="D944" s="34"/>
    </row>
    <row r="945" spans="1:4" x14ac:dyDescent="0.2">
      <c r="A945" s="108"/>
      <c r="B945" s="33"/>
      <c r="C945" s="34"/>
      <c r="D945" s="34"/>
    </row>
    <row r="946" spans="1:4" x14ac:dyDescent="0.2">
      <c r="A946" s="108"/>
      <c r="B946" s="33"/>
      <c r="C946" s="34"/>
      <c r="D946" s="34"/>
    </row>
    <row r="947" spans="1:4" x14ac:dyDescent="0.2">
      <c r="A947" s="108"/>
      <c r="B947" s="33"/>
      <c r="C947" s="34"/>
      <c r="D947" s="34"/>
    </row>
    <row r="948" spans="1:4" x14ac:dyDescent="0.2">
      <c r="A948" s="108"/>
      <c r="B948" s="33"/>
      <c r="C948" s="34"/>
      <c r="D948" s="34"/>
    </row>
    <row r="949" spans="1:4" x14ac:dyDescent="0.2">
      <c r="A949" s="108"/>
      <c r="B949" s="33"/>
      <c r="C949" s="34"/>
      <c r="D949" s="34"/>
    </row>
    <row r="950" spans="1:4" x14ac:dyDescent="0.2">
      <c r="A950" s="108"/>
      <c r="B950" s="33"/>
      <c r="C950" s="34"/>
      <c r="D950" s="34"/>
    </row>
    <row r="951" spans="1:4" x14ac:dyDescent="0.2">
      <c r="A951" s="108"/>
      <c r="B951" s="33"/>
      <c r="C951" s="34"/>
      <c r="D951" s="34"/>
    </row>
    <row r="952" spans="1:4" x14ac:dyDescent="0.2">
      <c r="A952" s="108"/>
      <c r="B952" s="33"/>
      <c r="C952" s="34"/>
      <c r="D952" s="34"/>
    </row>
    <row r="953" spans="1:4" x14ac:dyDescent="0.2">
      <c r="A953" s="108"/>
      <c r="B953" s="33"/>
      <c r="C953" s="34"/>
      <c r="D953" s="34"/>
    </row>
    <row r="954" spans="1:4" x14ac:dyDescent="0.2">
      <c r="A954" s="108"/>
      <c r="B954" s="33"/>
      <c r="C954" s="34"/>
      <c r="D954" s="34"/>
    </row>
    <row r="955" spans="1:4" x14ac:dyDescent="0.2">
      <c r="A955" s="108"/>
      <c r="B955" s="33"/>
      <c r="C955" s="34"/>
      <c r="D955" s="34"/>
    </row>
    <row r="956" spans="1:4" x14ac:dyDescent="0.2">
      <c r="A956" s="108"/>
      <c r="B956" s="33"/>
      <c r="C956" s="34"/>
      <c r="D956" s="34"/>
    </row>
    <row r="957" spans="1:4" x14ac:dyDescent="0.2">
      <c r="A957" s="108"/>
      <c r="B957" s="33"/>
      <c r="C957" s="34"/>
      <c r="D957" s="34"/>
    </row>
    <row r="958" spans="1:4" x14ac:dyDescent="0.2">
      <c r="A958" s="108"/>
      <c r="B958" s="33"/>
      <c r="C958" s="34"/>
      <c r="D958" s="34"/>
    </row>
    <row r="959" spans="1:4" x14ac:dyDescent="0.2">
      <c r="A959" s="108"/>
      <c r="B959" s="33"/>
      <c r="C959" s="34"/>
      <c r="D959" s="34"/>
    </row>
    <row r="960" spans="1:4" x14ac:dyDescent="0.2">
      <c r="A960" s="108"/>
      <c r="B960" s="33"/>
      <c r="C960" s="34"/>
      <c r="D960" s="34"/>
    </row>
    <row r="961" spans="1:4" x14ac:dyDescent="0.2">
      <c r="A961" s="108"/>
      <c r="B961" s="33"/>
      <c r="C961" s="34"/>
      <c r="D961" s="34"/>
    </row>
    <row r="962" spans="1:4" x14ac:dyDescent="0.2">
      <c r="A962" s="108"/>
      <c r="B962" s="33"/>
      <c r="C962" s="34"/>
      <c r="D962" s="34"/>
    </row>
    <row r="963" spans="1:4" x14ac:dyDescent="0.2">
      <c r="A963" s="108"/>
      <c r="B963" s="33"/>
      <c r="C963" s="34"/>
      <c r="D963" s="34"/>
    </row>
    <row r="964" spans="1:4" x14ac:dyDescent="0.2">
      <c r="A964" s="108"/>
      <c r="B964" s="33"/>
      <c r="C964" s="34"/>
      <c r="D964" s="34"/>
    </row>
    <row r="965" spans="1:4" x14ac:dyDescent="0.2">
      <c r="A965" s="108"/>
      <c r="B965" s="33"/>
      <c r="C965" s="34"/>
      <c r="D965" s="34"/>
    </row>
    <row r="966" spans="1:4" x14ac:dyDescent="0.2">
      <c r="A966" s="108"/>
      <c r="B966" s="33"/>
      <c r="C966" s="34"/>
      <c r="D966" s="34"/>
    </row>
    <row r="967" spans="1:4" x14ac:dyDescent="0.2">
      <c r="A967" s="108"/>
      <c r="B967" s="33"/>
      <c r="C967" s="34"/>
      <c r="D967" s="34"/>
    </row>
    <row r="968" spans="1:4" x14ac:dyDescent="0.2">
      <c r="A968" s="108"/>
      <c r="B968" s="33"/>
      <c r="C968" s="34"/>
      <c r="D968" s="34"/>
    </row>
    <row r="969" spans="1:4" x14ac:dyDescent="0.2">
      <c r="A969" s="108"/>
      <c r="B969" s="33"/>
      <c r="C969" s="34"/>
      <c r="D969" s="34"/>
    </row>
    <row r="970" spans="1:4" x14ac:dyDescent="0.2">
      <c r="A970" s="108"/>
      <c r="B970" s="33"/>
      <c r="C970" s="34"/>
      <c r="D970" s="34"/>
    </row>
    <row r="971" spans="1:4" x14ac:dyDescent="0.2">
      <c r="A971" s="108"/>
      <c r="B971" s="33"/>
      <c r="C971" s="34"/>
      <c r="D971" s="34"/>
    </row>
    <row r="972" spans="1:4" x14ac:dyDescent="0.2">
      <c r="A972" s="108"/>
      <c r="B972" s="33"/>
      <c r="C972" s="34"/>
      <c r="D972" s="34"/>
    </row>
    <row r="973" spans="1:4" x14ac:dyDescent="0.2">
      <c r="A973" s="108"/>
      <c r="B973" s="33"/>
      <c r="C973" s="34"/>
      <c r="D973" s="34"/>
    </row>
    <row r="974" spans="1:4" x14ac:dyDescent="0.2">
      <c r="A974" s="108"/>
      <c r="B974" s="33"/>
      <c r="C974" s="34"/>
      <c r="D974" s="34"/>
    </row>
    <row r="975" spans="1:4" x14ac:dyDescent="0.2">
      <c r="A975" s="108"/>
      <c r="B975" s="33"/>
      <c r="C975" s="34"/>
      <c r="D975" s="34"/>
    </row>
    <row r="976" spans="1:4" x14ac:dyDescent="0.2">
      <c r="A976" s="108"/>
      <c r="B976" s="33"/>
      <c r="C976" s="34"/>
      <c r="D976" s="34"/>
    </row>
    <row r="977" spans="1:4" x14ac:dyDescent="0.2">
      <c r="A977" s="108"/>
      <c r="B977" s="33"/>
      <c r="C977" s="34"/>
      <c r="D977" s="34"/>
    </row>
    <row r="978" spans="1:4" x14ac:dyDescent="0.2">
      <c r="A978" s="108"/>
      <c r="B978" s="33"/>
      <c r="C978" s="34"/>
      <c r="D978" s="34"/>
    </row>
    <row r="979" spans="1:4" x14ac:dyDescent="0.2">
      <c r="A979" s="108"/>
      <c r="B979" s="33"/>
      <c r="C979" s="34"/>
      <c r="D979" s="34"/>
    </row>
    <row r="980" spans="1:4" x14ac:dyDescent="0.2">
      <c r="A980" s="108"/>
      <c r="B980" s="33"/>
      <c r="C980" s="34"/>
      <c r="D980" s="34"/>
    </row>
    <row r="981" spans="1:4" x14ac:dyDescent="0.2">
      <c r="A981" s="108"/>
      <c r="B981" s="33"/>
      <c r="C981" s="34"/>
      <c r="D981" s="34"/>
    </row>
    <row r="982" spans="1:4" x14ac:dyDescent="0.2">
      <c r="A982" s="108"/>
      <c r="B982" s="33"/>
      <c r="C982" s="34"/>
      <c r="D982" s="34"/>
    </row>
    <row r="983" spans="1:4" x14ac:dyDescent="0.2">
      <c r="A983" s="108"/>
      <c r="B983" s="33"/>
      <c r="C983" s="34"/>
      <c r="D983" s="34"/>
    </row>
    <row r="984" spans="1:4" x14ac:dyDescent="0.2">
      <c r="A984" s="108"/>
      <c r="B984" s="33"/>
      <c r="C984" s="34"/>
      <c r="D984" s="34"/>
    </row>
    <row r="985" spans="1:4" x14ac:dyDescent="0.2">
      <c r="A985" s="108"/>
      <c r="B985" s="33"/>
      <c r="C985" s="34"/>
      <c r="D985" s="34"/>
    </row>
    <row r="986" spans="1:4" x14ac:dyDescent="0.2">
      <c r="A986" s="108"/>
      <c r="B986" s="33"/>
      <c r="C986" s="34"/>
      <c r="D986" s="34"/>
    </row>
    <row r="987" spans="1:4" x14ac:dyDescent="0.2">
      <c r="A987" s="108"/>
      <c r="B987" s="33"/>
      <c r="C987" s="34"/>
      <c r="D987" s="34"/>
    </row>
    <row r="988" spans="1:4" x14ac:dyDescent="0.2">
      <c r="A988" s="108"/>
      <c r="B988" s="33"/>
      <c r="C988" s="34"/>
      <c r="D988" s="34"/>
    </row>
    <row r="989" spans="1:4" x14ac:dyDescent="0.2">
      <c r="A989" s="108"/>
      <c r="B989" s="33"/>
      <c r="C989" s="34"/>
      <c r="D989" s="34"/>
    </row>
    <row r="990" spans="1:4" x14ac:dyDescent="0.2">
      <c r="A990" s="108"/>
      <c r="B990" s="33"/>
      <c r="C990" s="34"/>
      <c r="D990" s="34"/>
    </row>
    <row r="991" spans="1:4" x14ac:dyDescent="0.2">
      <c r="A991" s="108"/>
      <c r="B991" s="33"/>
      <c r="C991" s="34"/>
      <c r="D991" s="34"/>
    </row>
    <row r="992" spans="1:4" x14ac:dyDescent="0.2">
      <c r="A992" s="108"/>
      <c r="B992" s="33"/>
      <c r="C992" s="34"/>
      <c r="D992" s="34"/>
    </row>
    <row r="993" spans="1:4" x14ac:dyDescent="0.2">
      <c r="A993" s="108"/>
      <c r="B993" s="33"/>
      <c r="C993" s="34"/>
      <c r="D993" s="34"/>
    </row>
    <row r="994" spans="1:4" x14ac:dyDescent="0.2">
      <c r="A994" s="108"/>
      <c r="B994" s="33"/>
      <c r="C994" s="34"/>
      <c r="D994" s="34"/>
    </row>
    <row r="995" spans="1:4" x14ac:dyDescent="0.2">
      <c r="A995" s="108"/>
      <c r="B995" s="33"/>
      <c r="C995" s="34"/>
      <c r="D995" s="34"/>
    </row>
    <row r="996" spans="1:4" x14ac:dyDescent="0.2">
      <c r="A996" s="108"/>
      <c r="B996" s="33"/>
      <c r="C996" s="34"/>
      <c r="D996" s="34"/>
    </row>
    <row r="997" spans="1:4" x14ac:dyDescent="0.2">
      <c r="A997" s="108"/>
      <c r="B997" s="33"/>
      <c r="C997" s="34"/>
      <c r="D997" s="34"/>
    </row>
    <row r="998" spans="1:4" x14ac:dyDescent="0.2">
      <c r="A998" s="108"/>
      <c r="B998" s="33"/>
      <c r="C998" s="34"/>
      <c r="D998" s="34"/>
    </row>
    <row r="999" spans="1:4" x14ac:dyDescent="0.2">
      <c r="A999" s="108"/>
      <c r="B999" s="33"/>
      <c r="C999" s="34"/>
      <c r="D999" s="34"/>
    </row>
    <row r="1000" spans="1:4" x14ac:dyDescent="0.2">
      <c r="A1000" s="108"/>
      <c r="B1000" s="33"/>
      <c r="C1000" s="34"/>
      <c r="D1000" s="34"/>
    </row>
    <row r="1001" spans="1:4" x14ac:dyDescent="0.2">
      <c r="A1001" s="108"/>
      <c r="B1001" s="33"/>
      <c r="C1001" s="34"/>
      <c r="D1001" s="34"/>
    </row>
    <row r="1002" spans="1:4" x14ac:dyDescent="0.2">
      <c r="A1002" s="108"/>
      <c r="B1002" s="33"/>
      <c r="C1002" s="34"/>
      <c r="D1002" s="34"/>
    </row>
    <row r="1003" spans="1:4" x14ac:dyDescent="0.2">
      <c r="A1003" s="108"/>
      <c r="B1003" s="33"/>
      <c r="C1003" s="34"/>
      <c r="D1003" s="34"/>
    </row>
    <row r="1004" spans="1:4" x14ac:dyDescent="0.2">
      <c r="A1004" s="108"/>
      <c r="B1004" s="33"/>
      <c r="C1004" s="34"/>
      <c r="D1004" s="34"/>
    </row>
    <row r="1005" spans="1:4" x14ac:dyDescent="0.2">
      <c r="A1005" s="108"/>
      <c r="B1005" s="33"/>
      <c r="C1005" s="34"/>
      <c r="D1005" s="34"/>
    </row>
    <row r="1006" spans="1:4" x14ac:dyDescent="0.2">
      <c r="A1006" s="108"/>
      <c r="B1006" s="33"/>
      <c r="C1006" s="34"/>
      <c r="D1006" s="34"/>
    </row>
    <row r="1007" spans="1:4" x14ac:dyDescent="0.2">
      <c r="A1007" s="108"/>
      <c r="B1007" s="33"/>
      <c r="C1007" s="34"/>
      <c r="D1007" s="34"/>
    </row>
    <row r="1008" spans="1:4" x14ac:dyDescent="0.2">
      <c r="A1008" s="108"/>
      <c r="B1008" s="33"/>
      <c r="C1008" s="34"/>
      <c r="D1008" s="34"/>
    </row>
    <row r="1009" spans="1:4" x14ac:dyDescent="0.2">
      <c r="A1009" s="108"/>
      <c r="B1009" s="33"/>
      <c r="C1009" s="34"/>
      <c r="D1009" s="34"/>
    </row>
    <row r="1010" spans="1:4" x14ac:dyDescent="0.2">
      <c r="A1010" s="108"/>
      <c r="B1010" s="33"/>
      <c r="C1010" s="34"/>
      <c r="D1010" s="34"/>
    </row>
    <row r="1011" spans="1:4" x14ac:dyDescent="0.2">
      <c r="A1011" s="108"/>
      <c r="B1011" s="33"/>
      <c r="C1011" s="34"/>
      <c r="D1011" s="34"/>
    </row>
    <row r="1012" spans="1:4" x14ac:dyDescent="0.2">
      <c r="A1012" s="108"/>
      <c r="B1012" s="33"/>
      <c r="C1012" s="34"/>
      <c r="D1012" s="34"/>
    </row>
    <row r="1013" spans="1:4" x14ac:dyDescent="0.2">
      <c r="A1013" s="108"/>
      <c r="B1013" s="33"/>
      <c r="C1013" s="34"/>
      <c r="D1013" s="34"/>
    </row>
    <row r="1014" spans="1:4" x14ac:dyDescent="0.2">
      <c r="A1014" s="108"/>
      <c r="B1014" s="33"/>
      <c r="C1014" s="34"/>
      <c r="D1014" s="34"/>
    </row>
    <row r="1015" spans="1:4" x14ac:dyDescent="0.2">
      <c r="A1015" s="108"/>
      <c r="B1015" s="33"/>
      <c r="C1015" s="34"/>
      <c r="D1015" s="34"/>
    </row>
    <row r="1016" spans="1:4" x14ac:dyDescent="0.2">
      <c r="A1016" s="108"/>
      <c r="B1016" s="33"/>
      <c r="C1016" s="34"/>
      <c r="D1016" s="34"/>
    </row>
    <row r="1017" spans="1:4" x14ac:dyDescent="0.2">
      <c r="A1017" s="108"/>
      <c r="B1017" s="33"/>
      <c r="C1017" s="34"/>
      <c r="D1017" s="34"/>
    </row>
    <row r="1018" spans="1:4" x14ac:dyDescent="0.2">
      <c r="A1018" s="108"/>
      <c r="B1018" s="33"/>
      <c r="C1018" s="34"/>
      <c r="D1018" s="34"/>
    </row>
    <row r="1019" spans="1:4" x14ac:dyDescent="0.2">
      <c r="A1019" s="108"/>
      <c r="B1019" s="33"/>
      <c r="C1019" s="34"/>
      <c r="D1019" s="34"/>
    </row>
    <row r="1020" spans="1:4" x14ac:dyDescent="0.2">
      <c r="A1020" s="108"/>
      <c r="B1020" s="33"/>
      <c r="C1020" s="34"/>
      <c r="D1020" s="34"/>
    </row>
    <row r="1021" spans="1:4" x14ac:dyDescent="0.2">
      <c r="A1021" s="108"/>
      <c r="B1021" s="33"/>
      <c r="C1021" s="34"/>
      <c r="D1021" s="34"/>
    </row>
    <row r="1022" spans="1:4" x14ac:dyDescent="0.2">
      <c r="A1022" s="108"/>
      <c r="B1022" s="33"/>
      <c r="C1022" s="34"/>
      <c r="D1022" s="34"/>
    </row>
    <row r="1023" spans="1:4" x14ac:dyDescent="0.2">
      <c r="A1023" s="108"/>
      <c r="B1023" s="33"/>
      <c r="C1023" s="34"/>
      <c r="D1023" s="34"/>
    </row>
    <row r="1024" spans="1:4" x14ac:dyDescent="0.2">
      <c r="A1024" s="108"/>
      <c r="B1024" s="33"/>
      <c r="C1024" s="34"/>
      <c r="D1024" s="34"/>
    </row>
    <row r="1025" spans="1:4" x14ac:dyDescent="0.2">
      <c r="A1025" s="108"/>
      <c r="B1025" s="33"/>
      <c r="C1025" s="34"/>
      <c r="D1025" s="34"/>
    </row>
    <row r="1026" spans="1:4" x14ac:dyDescent="0.2">
      <c r="A1026" s="108"/>
      <c r="B1026" s="33"/>
      <c r="C1026" s="34"/>
      <c r="D1026" s="34"/>
    </row>
    <row r="1027" spans="1:4" x14ac:dyDescent="0.2">
      <c r="A1027" s="108"/>
      <c r="B1027" s="33"/>
      <c r="C1027" s="34"/>
      <c r="D1027" s="34"/>
    </row>
    <row r="1028" spans="1:4" x14ac:dyDescent="0.2">
      <c r="A1028" s="108"/>
      <c r="B1028" s="33"/>
      <c r="C1028" s="34"/>
      <c r="D1028" s="34"/>
    </row>
    <row r="1029" spans="1:4" x14ac:dyDescent="0.2">
      <c r="A1029" s="108"/>
      <c r="B1029" s="33"/>
      <c r="C1029" s="34"/>
      <c r="D1029" s="34"/>
    </row>
    <row r="1030" spans="1:4" x14ac:dyDescent="0.2">
      <c r="A1030" s="108"/>
      <c r="B1030" s="33"/>
      <c r="C1030" s="34"/>
      <c r="D1030" s="34"/>
    </row>
    <row r="1031" spans="1:4" x14ac:dyDescent="0.2">
      <c r="A1031" s="108"/>
      <c r="B1031" s="33"/>
      <c r="C1031" s="34"/>
      <c r="D1031" s="34"/>
    </row>
    <row r="1032" spans="1:4" x14ac:dyDescent="0.2">
      <c r="A1032" s="108"/>
      <c r="B1032" s="33"/>
      <c r="C1032" s="34"/>
      <c r="D1032" s="34"/>
    </row>
    <row r="1033" spans="1:4" x14ac:dyDescent="0.2">
      <c r="A1033" s="108"/>
      <c r="B1033" s="33"/>
      <c r="C1033" s="34"/>
      <c r="D1033" s="34"/>
    </row>
    <row r="1034" spans="1:4" x14ac:dyDescent="0.2">
      <c r="A1034" s="108"/>
      <c r="B1034" s="33"/>
      <c r="C1034" s="34"/>
      <c r="D1034" s="34"/>
    </row>
    <row r="1035" spans="1:4" x14ac:dyDescent="0.2">
      <c r="A1035" s="108"/>
      <c r="B1035" s="33"/>
      <c r="C1035" s="34"/>
      <c r="D1035" s="34"/>
    </row>
    <row r="1036" spans="1:4" x14ac:dyDescent="0.2">
      <c r="A1036" s="108"/>
      <c r="B1036" s="33"/>
      <c r="C1036" s="34"/>
      <c r="D1036" s="34"/>
    </row>
    <row r="1037" spans="1:4" x14ac:dyDescent="0.2">
      <c r="A1037" s="108"/>
      <c r="B1037" s="33"/>
      <c r="C1037" s="34"/>
      <c r="D1037" s="34"/>
    </row>
    <row r="1038" spans="1:4" x14ac:dyDescent="0.2">
      <c r="A1038" s="108"/>
      <c r="B1038" s="33"/>
      <c r="C1038" s="34"/>
      <c r="D1038" s="34"/>
    </row>
    <row r="1039" spans="1:4" x14ac:dyDescent="0.2">
      <c r="A1039" s="108"/>
      <c r="B1039" s="33"/>
      <c r="C1039" s="34"/>
      <c r="D1039" s="34"/>
    </row>
    <row r="1040" spans="1:4" x14ac:dyDescent="0.2">
      <c r="A1040" s="108"/>
      <c r="B1040" s="33"/>
      <c r="C1040" s="34"/>
      <c r="D1040" s="34"/>
    </row>
    <row r="1041" spans="1:4" x14ac:dyDescent="0.2">
      <c r="A1041" s="108"/>
      <c r="B1041" s="33"/>
      <c r="C1041" s="34"/>
      <c r="D1041" s="34"/>
    </row>
    <row r="1042" spans="1:4" x14ac:dyDescent="0.2">
      <c r="A1042" s="108"/>
      <c r="B1042" s="33"/>
      <c r="C1042" s="34"/>
      <c r="D1042" s="34"/>
    </row>
    <row r="1043" spans="1:4" x14ac:dyDescent="0.2">
      <c r="A1043" s="108"/>
      <c r="B1043" s="33"/>
      <c r="C1043" s="34"/>
      <c r="D1043" s="34"/>
    </row>
    <row r="1044" spans="1:4" x14ac:dyDescent="0.2">
      <c r="A1044" s="108"/>
      <c r="B1044" s="33"/>
      <c r="C1044" s="34"/>
      <c r="D1044" s="34"/>
    </row>
    <row r="1045" spans="1:4" x14ac:dyDescent="0.2">
      <c r="A1045" s="108"/>
      <c r="B1045" s="33"/>
      <c r="C1045" s="34"/>
      <c r="D1045" s="34"/>
    </row>
    <row r="1046" spans="1:4" x14ac:dyDescent="0.2">
      <c r="A1046" s="108"/>
      <c r="B1046" s="33"/>
      <c r="C1046" s="34"/>
      <c r="D1046" s="34"/>
    </row>
    <row r="1047" spans="1:4" x14ac:dyDescent="0.2">
      <c r="A1047" s="108"/>
      <c r="B1047" s="33"/>
      <c r="C1047" s="34"/>
      <c r="D1047" s="34"/>
    </row>
    <row r="1048" spans="1:4" x14ac:dyDescent="0.2">
      <c r="A1048" s="108"/>
      <c r="B1048" s="33"/>
      <c r="C1048" s="34"/>
      <c r="D1048" s="34"/>
    </row>
    <row r="1049" spans="1:4" x14ac:dyDescent="0.2">
      <c r="A1049" s="108"/>
      <c r="B1049" s="33"/>
      <c r="C1049" s="34"/>
      <c r="D1049" s="34"/>
    </row>
    <row r="1050" spans="1:4" x14ac:dyDescent="0.2">
      <c r="A1050" s="108"/>
      <c r="B1050" s="33"/>
      <c r="C1050" s="34"/>
      <c r="D1050" s="34"/>
    </row>
    <row r="1051" spans="1:4" x14ac:dyDescent="0.2">
      <c r="A1051" s="108"/>
      <c r="B1051" s="33"/>
      <c r="C1051" s="34"/>
      <c r="D1051" s="34"/>
    </row>
    <row r="1052" spans="1:4" x14ac:dyDescent="0.2">
      <c r="A1052" s="108"/>
      <c r="B1052" s="33"/>
      <c r="C1052" s="34"/>
      <c r="D1052" s="34"/>
    </row>
    <row r="1053" spans="1:4" x14ac:dyDescent="0.2">
      <c r="A1053" s="108"/>
      <c r="B1053" s="33"/>
      <c r="C1053" s="34"/>
      <c r="D1053" s="34"/>
    </row>
    <row r="1054" spans="1:4" x14ac:dyDescent="0.2">
      <c r="A1054" s="108"/>
      <c r="B1054" s="33"/>
      <c r="C1054" s="34"/>
      <c r="D1054" s="34"/>
    </row>
    <row r="1055" spans="1:4" x14ac:dyDescent="0.2">
      <c r="A1055" s="108"/>
      <c r="B1055" s="33"/>
      <c r="C1055" s="34"/>
      <c r="D1055" s="34"/>
    </row>
    <row r="1056" spans="1:4" x14ac:dyDescent="0.2">
      <c r="A1056" s="108"/>
      <c r="B1056" s="33"/>
      <c r="C1056" s="34"/>
      <c r="D1056" s="34"/>
    </row>
    <row r="1057" spans="1:4" x14ac:dyDescent="0.2">
      <c r="A1057" s="108"/>
      <c r="B1057" s="33"/>
      <c r="C1057" s="34"/>
      <c r="D1057" s="34"/>
    </row>
    <row r="1058" spans="1:4" x14ac:dyDescent="0.2">
      <c r="A1058" s="108"/>
      <c r="B1058" s="33"/>
      <c r="C1058" s="34"/>
      <c r="D1058" s="34"/>
    </row>
    <row r="1059" spans="1:4" x14ac:dyDescent="0.2">
      <c r="A1059" s="108"/>
      <c r="B1059" s="33"/>
      <c r="C1059" s="34"/>
      <c r="D1059" s="34"/>
    </row>
    <row r="1060" spans="1:4" x14ac:dyDescent="0.2">
      <c r="A1060" s="108"/>
      <c r="B1060" s="33"/>
      <c r="C1060" s="34"/>
      <c r="D1060" s="34"/>
    </row>
    <row r="1061" spans="1:4" x14ac:dyDescent="0.2">
      <c r="A1061" s="108"/>
      <c r="B1061" s="33"/>
      <c r="C1061" s="34"/>
      <c r="D1061" s="34"/>
    </row>
    <row r="1062" spans="1:4" x14ac:dyDescent="0.2">
      <c r="A1062" s="108"/>
      <c r="B1062" s="33"/>
      <c r="C1062" s="34"/>
      <c r="D1062" s="34"/>
    </row>
    <row r="1063" spans="1:4" x14ac:dyDescent="0.2">
      <c r="A1063" s="108"/>
      <c r="B1063" s="33"/>
      <c r="C1063" s="34"/>
      <c r="D1063" s="34"/>
    </row>
    <row r="1064" spans="1:4" x14ac:dyDescent="0.2">
      <c r="A1064" s="108"/>
      <c r="B1064" s="33"/>
      <c r="C1064" s="34"/>
      <c r="D1064" s="34"/>
    </row>
    <row r="1065" spans="1:4" x14ac:dyDescent="0.2">
      <c r="A1065" s="108"/>
      <c r="B1065" s="33"/>
      <c r="C1065" s="34"/>
      <c r="D1065" s="34"/>
    </row>
    <row r="1066" spans="1:4" x14ac:dyDescent="0.2">
      <c r="A1066" s="108"/>
      <c r="B1066" s="33"/>
      <c r="C1066" s="34"/>
      <c r="D1066" s="34"/>
    </row>
    <row r="1067" spans="1:4" x14ac:dyDescent="0.2">
      <c r="A1067" s="108"/>
      <c r="B1067" s="33"/>
      <c r="C1067" s="34"/>
      <c r="D1067" s="34"/>
    </row>
    <row r="1068" spans="1:4" x14ac:dyDescent="0.2">
      <c r="A1068" s="108"/>
      <c r="B1068" s="33"/>
      <c r="C1068" s="34"/>
      <c r="D1068" s="34"/>
    </row>
    <row r="1069" spans="1:4" x14ac:dyDescent="0.2">
      <c r="A1069" s="108"/>
      <c r="B1069" s="33"/>
      <c r="C1069" s="34"/>
      <c r="D1069" s="34"/>
    </row>
    <row r="1070" spans="1:4" x14ac:dyDescent="0.2">
      <c r="A1070" s="108"/>
      <c r="B1070" s="33"/>
      <c r="C1070" s="34"/>
      <c r="D1070" s="34"/>
    </row>
    <row r="1071" spans="1:4" x14ac:dyDescent="0.2">
      <c r="A1071" s="108"/>
      <c r="B1071" s="33"/>
      <c r="C1071" s="34"/>
      <c r="D1071" s="34"/>
    </row>
    <row r="1072" spans="1:4" x14ac:dyDescent="0.2">
      <c r="A1072" s="108"/>
      <c r="B1072" s="33"/>
      <c r="C1072" s="34"/>
      <c r="D1072" s="34"/>
    </row>
    <row r="1073" spans="1:4" x14ac:dyDescent="0.2">
      <c r="A1073" s="108"/>
      <c r="B1073" s="33"/>
      <c r="C1073" s="34"/>
      <c r="D1073" s="34"/>
    </row>
    <row r="1074" spans="1:4" x14ac:dyDescent="0.2">
      <c r="A1074" s="108"/>
      <c r="B1074" s="33"/>
      <c r="C1074" s="34"/>
      <c r="D1074" s="34"/>
    </row>
    <row r="1075" spans="1:4" x14ac:dyDescent="0.2">
      <c r="A1075" s="108"/>
      <c r="B1075" s="33"/>
      <c r="C1075" s="34"/>
      <c r="D1075" s="34"/>
    </row>
    <row r="1076" spans="1:4" x14ac:dyDescent="0.2">
      <c r="A1076" s="108"/>
      <c r="B1076" s="33"/>
      <c r="C1076" s="34"/>
      <c r="D1076" s="34"/>
    </row>
    <row r="1077" spans="1:4" x14ac:dyDescent="0.2">
      <c r="A1077" s="108"/>
      <c r="B1077" s="33"/>
      <c r="C1077" s="34"/>
      <c r="D1077" s="34"/>
    </row>
    <row r="1078" spans="1:4" x14ac:dyDescent="0.2">
      <c r="A1078" s="108"/>
      <c r="B1078" s="33"/>
      <c r="C1078" s="34"/>
      <c r="D1078" s="34"/>
    </row>
    <row r="1079" spans="1:4" x14ac:dyDescent="0.2">
      <c r="A1079" s="108"/>
      <c r="B1079" s="33"/>
      <c r="C1079" s="34"/>
      <c r="D1079" s="34"/>
    </row>
    <row r="1080" spans="1:4" x14ac:dyDescent="0.2">
      <c r="A1080" s="108"/>
      <c r="B1080" s="33"/>
      <c r="C1080" s="34"/>
      <c r="D1080" s="34"/>
    </row>
    <row r="1081" spans="1:4" x14ac:dyDescent="0.2">
      <c r="A1081" s="108"/>
      <c r="B1081" s="33"/>
      <c r="C1081" s="34"/>
      <c r="D1081" s="34"/>
    </row>
    <row r="1082" spans="1:4" x14ac:dyDescent="0.2">
      <c r="A1082" s="108"/>
      <c r="B1082" s="33"/>
      <c r="C1082" s="34"/>
      <c r="D1082" s="34"/>
    </row>
    <row r="1083" spans="1:4" x14ac:dyDescent="0.2">
      <c r="A1083" s="108"/>
      <c r="B1083" s="33"/>
      <c r="C1083" s="34"/>
      <c r="D1083" s="34"/>
    </row>
    <row r="1084" spans="1:4" x14ac:dyDescent="0.2">
      <c r="A1084" s="108"/>
      <c r="B1084" s="33"/>
      <c r="C1084" s="34"/>
      <c r="D1084" s="34"/>
    </row>
    <row r="1085" spans="1:4" x14ac:dyDescent="0.2">
      <c r="A1085" s="108"/>
      <c r="B1085" s="33"/>
      <c r="C1085" s="34"/>
      <c r="D1085" s="34"/>
    </row>
    <row r="1086" spans="1:4" x14ac:dyDescent="0.2">
      <c r="A1086" s="108"/>
      <c r="B1086" s="33"/>
      <c r="C1086" s="34"/>
      <c r="D1086" s="34"/>
    </row>
    <row r="1087" spans="1:4" x14ac:dyDescent="0.2">
      <c r="A1087" s="108"/>
      <c r="B1087" s="33"/>
      <c r="C1087" s="34"/>
      <c r="D1087" s="34"/>
    </row>
    <row r="1088" spans="1:4" x14ac:dyDescent="0.2">
      <c r="A1088" s="108"/>
      <c r="B1088" s="33"/>
      <c r="C1088" s="34"/>
      <c r="D1088" s="34"/>
    </row>
    <row r="1089" spans="1:4" x14ac:dyDescent="0.2">
      <c r="A1089" s="108"/>
      <c r="B1089" s="33"/>
      <c r="C1089" s="34"/>
      <c r="D1089" s="34"/>
    </row>
    <row r="1090" spans="1:4" x14ac:dyDescent="0.2">
      <c r="A1090" s="108"/>
      <c r="B1090" s="33"/>
      <c r="C1090" s="34"/>
      <c r="D1090" s="34"/>
    </row>
    <row r="1091" spans="1:4" x14ac:dyDescent="0.2">
      <c r="A1091" s="108"/>
      <c r="B1091" s="33"/>
      <c r="C1091" s="34"/>
      <c r="D1091" s="34"/>
    </row>
    <row r="1092" spans="1:4" x14ac:dyDescent="0.2">
      <c r="A1092" s="108"/>
      <c r="B1092" s="33"/>
      <c r="C1092" s="34"/>
      <c r="D1092" s="34"/>
    </row>
    <row r="1093" spans="1:4" x14ac:dyDescent="0.2">
      <c r="A1093" s="108"/>
      <c r="B1093" s="33"/>
      <c r="C1093" s="34"/>
      <c r="D1093" s="34"/>
    </row>
    <row r="1094" spans="1:4" x14ac:dyDescent="0.2">
      <c r="A1094" s="108"/>
      <c r="B1094" s="33"/>
      <c r="C1094" s="34"/>
      <c r="D1094" s="34"/>
    </row>
    <row r="1095" spans="1:4" x14ac:dyDescent="0.2">
      <c r="A1095" s="108"/>
      <c r="B1095" s="33"/>
      <c r="C1095" s="34"/>
      <c r="D1095" s="34"/>
    </row>
    <row r="1096" spans="1:4" x14ac:dyDescent="0.2">
      <c r="A1096" s="108"/>
      <c r="B1096" s="33"/>
      <c r="C1096" s="34"/>
      <c r="D1096" s="34"/>
    </row>
    <row r="1097" spans="1:4" x14ac:dyDescent="0.2">
      <c r="A1097" s="108"/>
      <c r="B1097" s="33"/>
      <c r="C1097" s="34"/>
      <c r="D1097" s="34"/>
    </row>
    <row r="1098" spans="1:4" x14ac:dyDescent="0.2">
      <c r="A1098" s="108"/>
      <c r="B1098" s="33"/>
      <c r="C1098" s="34"/>
      <c r="D1098" s="34"/>
    </row>
    <row r="1099" spans="1:4" x14ac:dyDescent="0.2">
      <c r="A1099" s="108"/>
      <c r="B1099" s="33"/>
      <c r="C1099" s="34"/>
      <c r="D1099" s="34"/>
    </row>
    <row r="1100" spans="1:4" x14ac:dyDescent="0.2">
      <c r="A1100" s="108"/>
      <c r="B1100" s="33"/>
      <c r="C1100" s="34"/>
      <c r="D1100" s="34"/>
    </row>
    <row r="1101" spans="1:4" x14ac:dyDescent="0.2">
      <c r="A1101" s="108"/>
      <c r="B1101" s="33"/>
      <c r="C1101" s="34"/>
      <c r="D1101" s="34"/>
    </row>
    <row r="1102" spans="1:4" x14ac:dyDescent="0.2">
      <c r="A1102" s="108"/>
      <c r="B1102" s="33"/>
      <c r="C1102" s="34"/>
      <c r="D1102" s="34"/>
    </row>
    <row r="1103" spans="1:4" x14ac:dyDescent="0.2">
      <c r="A1103" s="108"/>
      <c r="B1103" s="33"/>
      <c r="C1103" s="34"/>
      <c r="D1103" s="34"/>
    </row>
    <row r="1104" spans="1:4" x14ac:dyDescent="0.2">
      <c r="A1104" s="108"/>
      <c r="B1104" s="33"/>
      <c r="C1104" s="34"/>
      <c r="D1104" s="34"/>
    </row>
    <row r="1105" spans="1:4" x14ac:dyDescent="0.2">
      <c r="A1105" s="108"/>
      <c r="B1105" s="33"/>
      <c r="C1105" s="34"/>
      <c r="D1105" s="34"/>
    </row>
    <row r="1106" spans="1:4" x14ac:dyDescent="0.2">
      <c r="A1106" s="108"/>
      <c r="B1106" s="33"/>
      <c r="C1106" s="34"/>
      <c r="D1106" s="34"/>
    </row>
    <row r="1107" spans="1:4" x14ac:dyDescent="0.2">
      <c r="A1107" s="108"/>
      <c r="B1107" s="33"/>
      <c r="C1107" s="34"/>
      <c r="D1107" s="34"/>
    </row>
    <row r="1108" spans="1:4" x14ac:dyDescent="0.2">
      <c r="A1108" s="108"/>
      <c r="B1108" s="33"/>
      <c r="C1108" s="34"/>
      <c r="D1108" s="34"/>
    </row>
    <row r="1109" spans="1:4" x14ac:dyDescent="0.2">
      <c r="A1109" s="108"/>
      <c r="B1109" s="33"/>
      <c r="C1109" s="34"/>
      <c r="D1109" s="34"/>
    </row>
    <row r="1110" spans="1:4" x14ac:dyDescent="0.2">
      <c r="A1110" s="108"/>
      <c r="B1110" s="33"/>
      <c r="C1110" s="34"/>
      <c r="D1110" s="34"/>
    </row>
    <row r="1111" spans="1:4" x14ac:dyDescent="0.2">
      <c r="A1111" s="108"/>
      <c r="B1111" s="33"/>
      <c r="C1111" s="34"/>
      <c r="D1111" s="34"/>
    </row>
    <row r="1112" spans="1:4" x14ac:dyDescent="0.2">
      <c r="A1112" s="108"/>
      <c r="B1112" s="33"/>
      <c r="C1112" s="34"/>
      <c r="D1112" s="34"/>
    </row>
    <row r="1113" spans="1:4" x14ac:dyDescent="0.2">
      <c r="A1113" s="108"/>
      <c r="B1113" s="33"/>
      <c r="C1113" s="34"/>
      <c r="D1113" s="34"/>
    </row>
    <row r="1114" spans="1:4" x14ac:dyDescent="0.2">
      <c r="A1114" s="108"/>
      <c r="B1114" s="33"/>
      <c r="C1114" s="34"/>
      <c r="D1114" s="34"/>
    </row>
    <row r="1115" spans="1:4" x14ac:dyDescent="0.2">
      <c r="A1115" s="108"/>
      <c r="B1115" s="33"/>
      <c r="C1115" s="34"/>
      <c r="D1115" s="34"/>
    </row>
    <row r="1116" spans="1:4" x14ac:dyDescent="0.2">
      <c r="A1116" s="108"/>
      <c r="B1116" s="33"/>
      <c r="C1116" s="34"/>
      <c r="D1116" s="34"/>
    </row>
    <row r="1117" spans="1:4" x14ac:dyDescent="0.2">
      <c r="A1117" s="108"/>
      <c r="B1117" s="33"/>
      <c r="C1117" s="34"/>
      <c r="D1117" s="34"/>
    </row>
    <row r="1118" spans="1:4" x14ac:dyDescent="0.2">
      <c r="A1118" s="108"/>
      <c r="B1118" s="33"/>
      <c r="C1118" s="34"/>
      <c r="D1118" s="34"/>
    </row>
    <row r="1119" spans="1:4" x14ac:dyDescent="0.2">
      <c r="A1119" s="108"/>
      <c r="B1119" s="33"/>
      <c r="C1119" s="34"/>
      <c r="D1119" s="34"/>
    </row>
    <row r="1120" spans="1:4" x14ac:dyDescent="0.2">
      <c r="A1120" s="108"/>
      <c r="B1120" s="33"/>
      <c r="C1120" s="34"/>
      <c r="D1120" s="34"/>
    </row>
    <row r="1121" spans="1:4" x14ac:dyDescent="0.2">
      <c r="A1121" s="108"/>
      <c r="B1121" s="33"/>
      <c r="C1121" s="34"/>
      <c r="D1121" s="34"/>
    </row>
    <row r="1122" spans="1:4" x14ac:dyDescent="0.2">
      <c r="A1122" s="108"/>
      <c r="B1122" s="33"/>
      <c r="C1122" s="34"/>
      <c r="D1122" s="34"/>
    </row>
    <row r="1123" spans="1:4" x14ac:dyDescent="0.2">
      <c r="A1123" s="108"/>
      <c r="B1123" s="33"/>
      <c r="C1123" s="34"/>
      <c r="D1123" s="34"/>
    </row>
    <row r="1124" spans="1:4" x14ac:dyDescent="0.2">
      <c r="A1124" s="108"/>
      <c r="B1124" s="33"/>
      <c r="C1124" s="34"/>
      <c r="D1124" s="34"/>
    </row>
    <row r="1125" spans="1:4" x14ac:dyDescent="0.2">
      <c r="A1125" s="108"/>
      <c r="B1125" s="33"/>
      <c r="C1125" s="34"/>
      <c r="D1125" s="34"/>
    </row>
    <row r="1126" spans="1:4" x14ac:dyDescent="0.2">
      <c r="A1126" s="108"/>
      <c r="B1126" s="33"/>
      <c r="C1126" s="34"/>
      <c r="D1126" s="34"/>
    </row>
    <row r="1127" spans="1:4" x14ac:dyDescent="0.2">
      <c r="A1127" s="108"/>
      <c r="B1127" s="33"/>
      <c r="C1127" s="34"/>
      <c r="D1127" s="34"/>
    </row>
    <row r="1128" spans="1:4" x14ac:dyDescent="0.2">
      <c r="A1128" s="108"/>
      <c r="B1128" s="33"/>
      <c r="C1128" s="34"/>
      <c r="D1128" s="34"/>
    </row>
    <row r="1129" spans="1:4" x14ac:dyDescent="0.2">
      <c r="A1129" s="108"/>
      <c r="B1129" s="33"/>
      <c r="C1129" s="34"/>
      <c r="D1129" s="34"/>
    </row>
    <row r="1130" spans="1:4" x14ac:dyDescent="0.2">
      <c r="A1130" s="108"/>
      <c r="B1130" s="33"/>
      <c r="C1130" s="34"/>
      <c r="D1130" s="34"/>
    </row>
    <row r="1131" spans="1:4" x14ac:dyDescent="0.2">
      <c r="A1131" s="108"/>
      <c r="B1131" s="33"/>
      <c r="C1131" s="34"/>
      <c r="D1131" s="34"/>
    </row>
    <row r="1132" spans="1:4" x14ac:dyDescent="0.2">
      <c r="A1132" s="108"/>
      <c r="B1132" s="33"/>
      <c r="C1132" s="34"/>
      <c r="D1132" s="34"/>
    </row>
    <row r="1133" spans="1:4" x14ac:dyDescent="0.2">
      <c r="A1133" s="108"/>
      <c r="B1133" s="33"/>
      <c r="C1133" s="34"/>
      <c r="D1133" s="34"/>
    </row>
    <row r="1134" spans="1:4" x14ac:dyDescent="0.2">
      <c r="A1134" s="108"/>
      <c r="B1134" s="33"/>
      <c r="C1134" s="34"/>
      <c r="D1134" s="34"/>
    </row>
    <row r="1135" spans="1:4" x14ac:dyDescent="0.2">
      <c r="A1135" s="108"/>
      <c r="B1135" s="33"/>
      <c r="C1135" s="34"/>
      <c r="D1135" s="34"/>
    </row>
    <row r="1136" spans="1:4" x14ac:dyDescent="0.2">
      <c r="A1136" s="108"/>
      <c r="B1136" s="33"/>
      <c r="C1136" s="34"/>
      <c r="D1136" s="34"/>
    </row>
    <row r="1137" spans="1:4" x14ac:dyDescent="0.2">
      <c r="A1137" s="108"/>
      <c r="B1137" s="33"/>
      <c r="C1137" s="34"/>
      <c r="D1137" s="34"/>
    </row>
    <row r="1138" spans="1:4" x14ac:dyDescent="0.2">
      <c r="A1138" s="108"/>
      <c r="B1138" s="33"/>
      <c r="C1138" s="34"/>
      <c r="D1138" s="34"/>
    </row>
    <row r="1139" spans="1:4" x14ac:dyDescent="0.2">
      <c r="A1139" s="108"/>
      <c r="B1139" s="33"/>
      <c r="C1139" s="34"/>
      <c r="D1139" s="34"/>
    </row>
    <row r="1140" spans="1:4" x14ac:dyDescent="0.2">
      <c r="A1140" s="108"/>
      <c r="B1140" s="33"/>
      <c r="C1140" s="34"/>
      <c r="D1140" s="34"/>
    </row>
    <row r="1141" spans="1:4" x14ac:dyDescent="0.2">
      <c r="A1141" s="108"/>
      <c r="B1141" s="33"/>
      <c r="C1141" s="34"/>
      <c r="D1141" s="34"/>
    </row>
    <row r="1142" spans="1:4" x14ac:dyDescent="0.2">
      <c r="A1142" s="108"/>
      <c r="B1142" s="33"/>
      <c r="C1142" s="34"/>
      <c r="D1142" s="34"/>
    </row>
    <row r="1143" spans="1:4" x14ac:dyDescent="0.2">
      <c r="A1143" s="108"/>
      <c r="B1143" s="33"/>
      <c r="C1143" s="34"/>
      <c r="D1143" s="34"/>
    </row>
    <row r="1144" spans="1:4" x14ac:dyDescent="0.2">
      <c r="A1144" s="108"/>
      <c r="B1144" s="33"/>
      <c r="C1144" s="34"/>
      <c r="D1144" s="34"/>
    </row>
    <row r="1145" spans="1:4" x14ac:dyDescent="0.2">
      <c r="A1145" s="108"/>
      <c r="B1145" s="33"/>
      <c r="C1145" s="34"/>
      <c r="D1145" s="34"/>
    </row>
    <row r="1146" spans="1:4" x14ac:dyDescent="0.2">
      <c r="A1146" s="108"/>
      <c r="B1146" s="33"/>
      <c r="C1146" s="34"/>
      <c r="D1146" s="34"/>
    </row>
    <row r="1147" spans="1:4" x14ac:dyDescent="0.2">
      <c r="A1147" s="108"/>
      <c r="B1147" s="33"/>
      <c r="C1147" s="34"/>
      <c r="D1147" s="34"/>
    </row>
    <row r="1148" spans="1:4" x14ac:dyDescent="0.2">
      <c r="A1148" s="108"/>
      <c r="B1148" s="33"/>
      <c r="C1148" s="34"/>
      <c r="D1148" s="34"/>
    </row>
    <row r="1149" spans="1:4" x14ac:dyDescent="0.2">
      <c r="A1149" s="108"/>
      <c r="B1149" s="33"/>
      <c r="C1149" s="34"/>
      <c r="D1149" s="34"/>
    </row>
    <row r="1150" spans="1:4" x14ac:dyDescent="0.2">
      <c r="A1150" s="108"/>
      <c r="B1150" s="33"/>
      <c r="C1150" s="34"/>
      <c r="D1150" s="34"/>
    </row>
    <row r="1151" spans="1:4" x14ac:dyDescent="0.2">
      <c r="A1151" s="108"/>
      <c r="B1151" s="33"/>
      <c r="C1151" s="34"/>
      <c r="D1151" s="34"/>
    </row>
    <row r="1152" spans="1:4" x14ac:dyDescent="0.2">
      <c r="A1152" s="108"/>
      <c r="B1152" s="33"/>
      <c r="C1152" s="34"/>
      <c r="D1152" s="34"/>
    </row>
    <row r="1153" spans="1:4" x14ac:dyDescent="0.2">
      <c r="A1153" s="108"/>
      <c r="B1153" s="33"/>
      <c r="C1153" s="34"/>
      <c r="D1153" s="34"/>
    </row>
    <row r="1154" spans="1:4" x14ac:dyDescent="0.2">
      <c r="A1154" s="108"/>
      <c r="B1154" s="33"/>
      <c r="C1154" s="34"/>
      <c r="D1154" s="34"/>
    </row>
    <row r="1155" spans="1:4" x14ac:dyDescent="0.2">
      <c r="A1155" s="108"/>
      <c r="B1155" s="33"/>
      <c r="C1155" s="34"/>
      <c r="D1155" s="34"/>
    </row>
    <row r="1156" spans="1:4" x14ac:dyDescent="0.2">
      <c r="A1156" s="108"/>
      <c r="B1156" s="33"/>
      <c r="C1156" s="34"/>
      <c r="D1156" s="34"/>
    </row>
    <row r="1157" spans="1:4" x14ac:dyDescent="0.2">
      <c r="A1157" s="108"/>
      <c r="B1157" s="33"/>
      <c r="C1157" s="34"/>
      <c r="D1157" s="34"/>
    </row>
    <row r="1158" spans="1:4" x14ac:dyDescent="0.2">
      <c r="A1158" s="108"/>
      <c r="B1158" s="33"/>
      <c r="C1158" s="34"/>
      <c r="D1158" s="34"/>
    </row>
    <row r="1159" spans="1:4" x14ac:dyDescent="0.2">
      <c r="A1159" s="108"/>
      <c r="B1159" s="33"/>
      <c r="C1159" s="34"/>
      <c r="D1159" s="34"/>
    </row>
    <row r="1160" spans="1:4" x14ac:dyDescent="0.2">
      <c r="A1160" s="108"/>
      <c r="B1160" s="33"/>
      <c r="C1160" s="34"/>
      <c r="D1160" s="34"/>
    </row>
    <row r="1161" spans="1:4" x14ac:dyDescent="0.2">
      <c r="A1161" s="108"/>
      <c r="B1161" s="33"/>
      <c r="C1161" s="34"/>
      <c r="D1161" s="34"/>
    </row>
    <row r="1162" spans="1:4" x14ac:dyDescent="0.2">
      <c r="A1162" s="108"/>
      <c r="B1162" s="33"/>
      <c r="C1162" s="34"/>
      <c r="D1162" s="34"/>
    </row>
    <row r="1163" spans="1:4" x14ac:dyDescent="0.2">
      <c r="A1163" s="108"/>
      <c r="B1163" s="33"/>
      <c r="C1163" s="34"/>
      <c r="D1163" s="34"/>
    </row>
    <row r="1164" spans="1:4" x14ac:dyDescent="0.2">
      <c r="A1164" s="108"/>
      <c r="B1164" s="33"/>
      <c r="C1164" s="34"/>
      <c r="D1164" s="34"/>
    </row>
    <row r="1165" spans="1:4" x14ac:dyDescent="0.2">
      <c r="A1165" s="108"/>
      <c r="B1165" s="33"/>
      <c r="C1165" s="34"/>
      <c r="D1165" s="34"/>
    </row>
    <row r="1166" spans="1:4" x14ac:dyDescent="0.2">
      <c r="A1166" s="108"/>
      <c r="B1166" s="33"/>
      <c r="C1166" s="34"/>
      <c r="D1166" s="34"/>
    </row>
    <row r="1167" spans="1:4" x14ac:dyDescent="0.2">
      <c r="A1167" s="108"/>
      <c r="B1167" s="33"/>
      <c r="C1167" s="34"/>
      <c r="D1167" s="34"/>
    </row>
    <row r="1168" spans="1:4" x14ac:dyDescent="0.2">
      <c r="A1168" s="108"/>
      <c r="B1168" s="33"/>
      <c r="C1168" s="34"/>
      <c r="D1168" s="34"/>
    </row>
    <row r="1169" spans="1:4" x14ac:dyDescent="0.2">
      <c r="A1169" s="108"/>
      <c r="B1169" s="33"/>
      <c r="C1169" s="34"/>
      <c r="D1169" s="34"/>
    </row>
    <row r="1170" spans="1:4" x14ac:dyDescent="0.2">
      <c r="A1170" s="108"/>
      <c r="B1170" s="33"/>
      <c r="C1170" s="34"/>
      <c r="D1170" s="34"/>
    </row>
    <row r="1171" spans="1:4" x14ac:dyDescent="0.2">
      <c r="A1171" s="108"/>
      <c r="B1171" s="33"/>
      <c r="C1171" s="34"/>
      <c r="D1171" s="34"/>
    </row>
    <row r="1172" spans="1:4" x14ac:dyDescent="0.2">
      <c r="A1172" s="108"/>
      <c r="B1172" s="33"/>
      <c r="C1172" s="34"/>
      <c r="D1172" s="34"/>
    </row>
    <row r="1173" spans="1:4" x14ac:dyDescent="0.2">
      <c r="A1173" s="108"/>
      <c r="B1173" s="33"/>
      <c r="C1173" s="34"/>
      <c r="D1173" s="34"/>
    </row>
    <row r="1174" spans="1:4" x14ac:dyDescent="0.2">
      <c r="A1174" s="108"/>
      <c r="B1174" s="33"/>
      <c r="C1174" s="34"/>
      <c r="D1174" s="34"/>
    </row>
    <row r="1175" spans="1:4" x14ac:dyDescent="0.2">
      <c r="A1175" s="108"/>
      <c r="B1175" s="33"/>
      <c r="C1175" s="34"/>
      <c r="D1175" s="34"/>
    </row>
    <row r="1176" spans="1:4" x14ac:dyDescent="0.2">
      <c r="A1176" s="108"/>
      <c r="B1176" s="33"/>
      <c r="C1176" s="34"/>
      <c r="D1176" s="34"/>
    </row>
    <row r="1177" spans="1:4" x14ac:dyDescent="0.2">
      <c r="A1177" s="108"/>
      <c r="B1177" s="33"/>
      <c r="C1177" s="34"/>
      <c r="D1177" s="34"/>
    </row>
    <row r="1178" spans="1:4" x14ac:dyDescent="0.2">
      <c r="A1178" s="108"/>
      <c r="B1178" s="33"/>
      <c r="C1178" s="34"/>
      <c r="D1178" s="34"/>
    </row>
    <row r="1179" spans="1:4" x14ac:dyDescent="0.2">
      <c r="A1179" s="108"/>
      <c r="B1179" s="33"/>
      <c r="C1179" s="34"/>
      <c r="D1179" s="34"/>
    </row>
    <row r="1180" spans="1:4" x14ac:dyDescent="0.2">
      <c r="A1180" s="108"/>
      <c r="B1180" s="33"/>
      <c r="C1180" s="34"/>
      <c r="D1180" s="34"/>
    </row>
    <row r="1181" spans="1:4" x14ac:dyDescent="0.2">
      <c r="A1181" s="108"/>
      <c r="B1181" s="33"/>
      <c r="C1181" s="34"/>
      <c r="D1181" s="34"/>
    </row>
    <row r="1182" spans="1:4" x14ac:dyDescent="0.2">
      <c r="A1182" s="108"/>
      <c r="B1182" s="33"/>
      <c r="C1182" s="34"/>
      <c r="D1182" s="34"/>
    </row>
    <row r="1183" spans="1:4" x14ac:dyDescent="0.2">
      <c r="A1183" s="108"/>
      <c r="B1183" s="33"/>
      <c r="C1183" s="34"/>
      <c r="D1183" s="34"/>
    </row>
    <row r="1184" spans="1:4" x14ac:dyDescent="0.2">
      <c r="A1184" s="108"/>
      <c r="B1184" s="33"/>
      <c r="C1184" s="34"/>
      <c r="D1184" s="34"/>
    </row>
    <row r="1185" spans="1:4" x14ac:dyDescent="0.2">
      <c r="A1185" s="108"/>
      <c r="B1185" s="33"/>
      <c r="C1185" s="34"/>
      <c r="D1185" s="34"/>
    </row>
    <row r="1186" spans="1:4" x14ac:dyDescent="0.2">
      <c r="A1186" s="108"/>
      <c r="B1186" s="33"/>
      <c r="C1186" s="34"/>
      <c r="D1186" s="34"/>
    </row>
    <row r="1187" spans="1:4" x14ac:dyDescent="0.2">
      <c r="A1187" s="108"/>
      <c r="B1187" s="33"/>
      <c r="C1187" s="34"/>
      <c r="D1187" s="34"/>
    </row>
    <row r="1188" spans="1:4" x14ac:dyDescent="0.2">
      <c r="A1188" s="108"/>
      <c r="B1188" s="33"/>
      <c r="C1188" s="34"/>
      <c r="D1188" s="34"/>
    </row>
    <row r="1189" spans="1:4" x14ac:dyDescent="0.2">
      <c r="A1189" s="108"/>
      <c r="B1189" s="33"/>
      <c r="C1189" s="34"/>
      <c r="D1189" s="34"/>
    </row>
    <row r="1190" spans="1:4" x14ac:dyDescent="0.2">
      <c r="A1190" s="108"/>
      <c r="B1190" s="33"/>
      <c r="C1190" s="34"/>
      <c r="D1190" s="34"/>
    </row>
    <row r="1191" spans="1:4" x14ac:dyDescent="0.2">
      <c r="A1191" s="108"/>
      <c r="B1191" s="33"/>
      <c r="C1191" s="34"/>
      <c r="D1191" s="34"/>
    </row>
    <row r="1192" spans="1:4" x14ac:dyDescent="0.2">
      <c r="A1192" s="108"/>
      <c r="B1192" s="33"/>
      <c r="C1192" s="34"/>
      <c r="D1192" s="34"/>
    </row>
    <row r="1193" spans="1:4" x14ac:dyDescent="0.2">
      <c r="A1193" s="108"/>
      <c r="B1193" s="33"/>
      <c r="C1193" s="34"/>
      <c r="D1193" s="34"/>
    </row>
    <row r="1194" spans="1:4" x14ac:dyDescent="0.2">
      <c r="A1194" s="108"/>
      <c r="B1194" s="33"/>
      <c r="C1194" s="34"/>
      <c r="D1194" s="34"/>
    </row>
    <row r="1195" spans="1:4" x14ac:dyDescent="0.2">
      <c r="A1195" s="108"/>
      <c r="B1195" s="33"/>
      <c r="C1195" s="34"/>
      <c r="D1195" s="34"/>
    </row>
    <row r="1196" spans="1:4" x14ac:dyDescent="0.2">
      <c r="A1196" s="108"/>
      <c r="B1196" s="33"/>
      <c r="C1196" s="34"/>
      <c r="D1196" s="34"/>
    </row>
    <row r="1197" spans="1:4" x14ac:dyDescent="0.2">
      <c r="A1197" s="108"/>
      <c r="B1197" s="33"/>
      <c r="C1197" s="34"/>
      <c r="D1197" s="34"/>
    </row>
    <row r="1198" spans="1:4" x14ac:dyDescent="0.2">
      <c r="A1198" s="108"/>
      <c r="B1198" s="33"/>
      <c r="C1198" s="34"/>
      <c r="D1198" s="34"/>
    </row>
    <row r="1199" spans="1:4" x14ac:dyDescent="0.2">
      <c r="A1199" s="108"/>
      <c r="B1199" s="33"/>
      <c r="C1199" s="34"/>
      <c r="D1199" s="34"/>
    </row>
    <row r="1200" spans="1:4" x14ac:dyDescent="0.2">
      <c r="A1200" s="108"/>
      <c r="B1200" s="33"/>
      <c r="C1200" s="34"/>
      <c r="D1200" s="34"/>
    </row>
    <row r="1201" spans="1:4" x14ac:dyDescent="0.2">
      <c r="A1201" s="108"/>
      <c r="B1201" s="33"/>
      <c r="C1201" s="34"/>
      <c r="D1201" s="34"/>
    </row>
    <row r="1202" spans="1:4" x14ac:dyDescent="0.2">
      <c r="A1202" s="108"/>
      <c r="B1202" s="33"/>
      <c r="C1202" s="34"/>
      <c r="D1202" s="34"/>
    </row>
    <row r="1203" spans="1:4" x14ac:dyDescent="0.2">
      <c r="A1203" s="108"/>
      <c r="B1203" s="33"/>
      <c r="C1203" s="34"/>
      <c r="D1203" s="34"/>
    </row>
    <row r="1204" spans="1:4" x14ac:dyDescent="0.2">
      <c r="A1204" s="108"/>
      <c r="B1204" s="33"/>
      <c r="C1204" s="34"/>
      <c r="D1204" s="34"/>
    </row>
    <row r="1205" spans="1:4" x14ac:dyDescent="0.2">
      <c r="A1205" s="108"/>
      <c r="B1205" s="33"/>
      <c r="C1205" s="34"/>
      <c r="D1205" s="34"/>
    </row>
    <row r="1206" spans="1:4" x14ac:dyDescent="0.2">
      <c r="A1206" s="108"/>
      <c r="B1206" s="33"/>
      <c r="C1206" s="34"/>
      <c r="D1206" s="34"/>
    </row>
    <row r="1207" spans="1:4" x14ac:dyDescent="0.2">
      <c r="A1207" s="108"/>
      <c r="B1207" s="33"/>
      <c r="C1207" s="34"/>
      <c r="D1207" s="34"/>
    </row>
    <row r="1208" spans="1:4" x14ac:dyDescent="0.2">
      <c r="A1208" s="108"/>
      <c r="B1208" s="33"/>
      <c r="C1208" s="34"/>
      <c r="D1208" s="34"/>
    </row>
    <row r="1209" spans="1:4" x14ac:dyDescent="0.2">
      <c r="A1209" s="108"/>
      <c r="B1209" s="33"/>
      <c r="C1209" s="34"/>
      <c r="D1209" s="34"/>
    </row>
    <row r="1210" spans="1:4" x14ac:dyDescent="0.2">
      <c r="A1210" s="108"/>
      <c r="B1210" s="33"/>
      <c r="C1210" s="34"/>
      <c r="D1210" s="34"/>
    </row>
    <row r="1211" spans="1:4" x14ac:dyDescent="0.2">
      <c r="A1211" s="108"/>
      <c r="B1211" s="33"/>
      <c r="C1211" s="34"/>
      <c r="D1211" s="34"/>
    </row>
    <row r="1212" spans="1:4" x14ac:dyDescent="0.2">
      <c r="A1212" s="108"/>
      <c r="B1212" s="33"/>
      <c r="C1212" s="34"/>
      <c r="D1212" s="34"/>
    </row>
    <row r="1213" spans="1:4" x14ac:dyDescent="0.2">
      <c r="A1213" s="108"/>
      <c r="B1213" s="33"/>
      <c r="C1213" s="34"/>
      <c r="D1213" s="34"/>
    </row>
    <row r="1214" spans="1:4" x14ac:dyDescent="0.2">
      <c r="A1214" s="108"/>
      <c r="B1214" s="33"/>
      <c r="C1214" s="34"/>
      <c r="D1214" s="34"/>
    </row>
    <row r="1215" spans="1:4" x14ac:dyDescent="0.2">
      <c r="A1215" s="108"/>
      <c r="B1215" s="33"/>
      <c r="C1215" s="34"/>
      <c r="D1215" s="34"/>
    </row>
    <row r="1216" spans="1:4" x14ac:dyDescent="0.2">
      <c r="A1216" s="108"/>
      <c r="B1216" s="33"/>
      <c r="C1216" s="34"/>
      <c r="D1216" s="34"/>
    </row>
    <row r="1217" spans="1:4" x14ac:dyDescent="0.2">
      <c r="A1217" s="108"/>
      <c r="B1217" s="33"/>
      <c r="C1217" s="34"/>
      <c r="D1217" s="34"/>
    </row>
    <row r="1218" spans="1:4" x14ac:dyDescent="0.2">
      <c r="A1218" s="108"/>
      <c r="B1218" s="33"/>
      <c r="C1218" s="34"/>
      <c r="D1218" s="34"/>
    </row>
    <row r="1219" spans="1:4" x14ac:dyDescent="0.2">
      <c r="A1219" s="108"/>
      <c r="B1219" s="33"/>
      <c r="C1219" s="34"/>
      <c r="D1219" s="34"/>
    </row>
    <row r="1220" spans="1:4" x14ac:dyDescent="0.2">
      <c r="A1220" s="108"/>
      <c r="B1220" s="33"/>
      <c r="C1220" s="34"/>
      <c r="D1220" s="34"/>
    </row>
    <row r="1221" spans="1:4" x14ac:dyDescent="0.2">
      <c r="A1221" s="108"/>
      <c r="B1221" s="33"/>
      <c r="C1221" s="34"/>
      <c r="D1221" s="34"/>
    </row>
    <row r="1222" spans="1:4" x14ac:dyDescent="0.2">
      <c r="A1222" s="108"/>
      <c r="B1222" s="33"/>
      <c r="C1222" s="34"/>
      <c r="D1222" s="34"/>
    </row>
    <row r="1223" spans="1:4" x14ac:dyDescent="0.2">
      <c r="A1223" s="108"/>
      <c r="B1223" s="33"/>
      <c r="C1223" s="34"/>
      <c r="D1223" s="34"/>
    </row>
    <row r="1224" spans="1:4" x14ac:dyDescent="0.2">
      <c r="A1224" s="108"/>
      <c r="B1224" s="33"/>
      <c r="C1224" s="34"/>
      <c r="D1224" s="34"/>
    </row>
    <row r="1225" spans="1:4" x14ac:dyDescent="0.2">
      <c r="A1225" s="108"/>
      <c r="B1225" s="33"/>
      <c r="C1225" s="34"/>
      <c r="D1225" s="34"/>
    </row>
    <row r="1226" spans="1:4" x14ac:dyDescent="0.2">
      <c r="A1226" s="108"/>
      <c r="B1226" s="33"/>
      <c r="C1226" s="34"/>
      <c r="D1226" s="34"/>
    </row>
    <row r="1227" spans="1:4" x14ac:dyDescent="0.2">
      <c r="A1227" s="108"/>
      <c r="B1227" s="33"/>
      <c r="C1227" s="34"/>
      <c r="D1227" s="34"/>
    </row>
    <row r="1228" spans="1:4" x14ac:dyDescent="0.2">
      <c r="A1228" s="108"/>
      <c r="B1228" s="33"/>
      <c r="C1228" s="34"/>
      <c r="D1228" s="34"/>
    </row>
    <row r="1229" spans="1:4" x14ac:dyDescent="0.2">
      <c r="A1229" s="108"/>
      <c r="B1229" s="33"/>
      <c r="C1229" s="34"/>
      <c r="D1229" s="34"/>
    </row>
    <row r="1230" spans="1:4" x14ac:dyDescent="0.2">
      <c r="A1230" s="108"/>
      <c r="B1230" s="33"/>
      <c r="C1230" s="34"/>
      <c r="D1230" s="34"/>
    </row>
    <row r="1231" spans="1:4" x14ac:dyDescent="0.2">
      <c r="A1231" s="108"/>
      <c r="B1231" s="33"/>
      <c r="C1231" s="34"/>
      <c r="D1231" s="34"/>
    </row>
    <row r="1232" spans="1:4" x14ac:dyDescent="0.2">
      <c r="A1232" s="108"/>
      <c r="B1232" s="33"/>
      <c r="C1232" s="34"/>
      <c r="D1232" s="34"/>
    </row>
    <row r="1233" spans="1:4" x14ac:dyDescent="0.2">
      <c r="A1233" s="108"/>
      <c r="B1233" s="33"/>
      <c r="C1233" s="34"/>
      <c r="D1233" s="34"/>
    </row>
    <row r="1234" spans="1:4" x14ac:dyDescent="0.2">
      <c r="A1234" s="108"/>
      <c r="B1234" s="33"/>
      <c r="C1234" s="34"/>
      <c r="D1234" s="34"/>
    </row>
    <row r="1235" spans="1:4" x14ac:dyDescent="0.2">
      <c r="A1235" s="108"/>
      <c r="B1235" s="33"/>
      <c r="C1235" s="34"/>
      <c r="D1235" s="34"/>
    </row>
    <row r="1236" spans="1:4" x14ac:dyDescent="0.2">
      <c r="A1236" s="108"/>
      <c r="B1236" s="33"/>
      <c r="C1236" s="34"/>
      <c r="D1236" s="34"/>
    </row>
    <row r="1237" spans="1:4" x14ac:dyDescent="0.2">
      <c r="A1237" s="108"/>
      <c r="B1237" s="33"/>
      <c r="C1237" s="34"/>
      <c r="D1237" s="34"/>
    </row>
    <row r="1238" spans="1:4" x14ac:dyDescent="0.2">
      <c r="A1238" s="108"/>
      <c r="B1238" s="33"/>
      <c r="C1238" s="34"/>
      <c r="D1238" s="34"/>
    </row>
    <row r="1239" spans="1:4" x14ac:dyDescent="0.2">
      <c r="A1239" s="108"/>
      <c r="B1239" s="33"/>
      <c r="C1239" s="34"/>
      <c r="D1239" s="34"/>
    </row>
    <row r="1240" spans="1:4" x14ac:dyDescent="0.2">
      <c r="A1240" s="108"/>
      <c r="B1240" s="33"/>
      <c r="C1240" s="34"/>
      <c r="D1240" s="34"/>
    </row>
    <row r="1241" spans="1:4" x14ac:dyDescent="0.2">
      <c r="A1241" s="108"/>
      <c r="B1241" s="33"/>
      <c r="C1241" s="34"/>
      <c r="D1241" s="34"/>
    </row>
    <row r="1242" spans="1:4" x14ac:dyDescent="0.2">
      <c r="A1242" s="108"/>
      <c r="B1242" s="33"/>
      <c r="C1242" s="34"/>
      <c r="D1242" s="34"/>
    </row>
    <row r="1243" spans="1:4" x14ac:dyDescent="0.2">
      <c r="A1243" s="108"/>
      <c r="B1243" s="33"/>
      <c r="C1243" s="34"/>
      <c r="D1243" s="34"/>
    </row>
    <row r="1244" spans="1:4" x14ac:dyDescent="0.2">
      <c r="A1244" s="108"/>
      <c r="B1244" s="33"/>
      <c r="C1244" s="34"/>
      <c r="D1244" s="34"/>
    </row>
    <row r="1245" spans="1:4" x14ac:dyDescent="0.2">
      <c r="A1245" s="108"/>
      <c r="B1245" s="33"/>
      <c r="C1245" s="34"/>
      <c r="D1245" s="34"/>
    </row>
    <row r="1246" spans="1:4" x14ac:dyDescent="0.2">
      <c r="A1246" s="108"/>
      <c r="B1246" s="33"/>
      <c r="C1246" s="34"/>
      <c r="D1246" s="34"/>
    </row>
    <row r="1247" spans="1:4" x14ac:dyDescent="0.2">
      <c r="A1247" s="108"/>
      <c r="B1247" s="33"/>
      <c r="C1247" s="34"/>
      <c r="D1247" s="34"/>
    </row>
    <row r="1248" spans="1:4" x14ac:dyDescent="0.2">
      <c r="A1248" s="108"/>
      <c r="B1248" s="33"/>
      <c r="C1248" s="34"/>
      <c r="D1248" s="34"/>
    </row>
    <row r="1249" spans="1:4" x14ac:dyDescent="0.2">
      <c r="A1249" s="108"/>
      <c r="B1249" s="33"/>
      <c r="C1249" s="34"/>
      <c r="D1249" s="34"/>
    </row>
    <row r="1250" spans="1:4" x14ac:dyDescent="0.2">
      <c r="A1250" s="108"/>
      <c r="B1250" s="33"/>
      <c r="C1250" s="34"/>
      <c r="D1250" s="34"/>
    </row>
    <row r="1251" spans="1:4" x14ac:dyDescent="0.2">
      <c r="A1251" s="108"/>
      <c r="B1251" s="33"/>
      <c r="C1251" s="34"/>
      <c r="D1251" s="34"/>
    </row>
    <row r="1252" spans="1:4" x14ac:dyDescent="0.2">
      <c r="A1252" s="108"/>
      <c r="B1252" s="33"/>
      <c r="C1252" s="34"/>
      <c r="D1252" s="34"/>
    </row>
    <row r="1253" spans="1:4" x14ac:dyDescent="0.2">
      <c r="A1253" s="108"/>
      <c r="B1253" s="33"/>
      <c r="C1253" s="34"/>
      <c r="D1253" s="34"/>
    </row>
    <row r="1254" spans="1:4" x14ac:dyDescent="0.2">
      <c r="A1254" s="108"/>
      <c r="B1254" s="33"/>
      <c r="C1254" s="34"/>
      <c r="D1254" s="34"/>
    </row>
    <row r="1255" spans="1:4" x14ac:dyDescent="0.2">
      <c r="A1255" s="108"/>
      <c r="B1255" s="33"/>
      <c r="C1255" s="34"/>
      <c r="D1255" s="34"/>
    </row>
    <row r="1256" spans="1:4" x14ac:dyDescent="0.2">
      <c r="A1256" s="108"/>
      <c r="B1256" s="33"/>
      <c r="C1256" s="34"/>
      <c r="D1256" s="34"/>
    </row>
    <row r="1257" spans="1:4" x14ac:dyDescent="0.2">
      <c r="A1257" s="108"/>
      <c r="B1257" s="33"/>
      <c r="C1257" s="34"/>
      <c r="D1257" s="34"/>
    </row>
    <row r="1258" spans="1:4" x14ac:dyDescent="0.2">
      <c r="A1258" s="108"/>
      <c r="B1258" s="33"/>
      <c r="C1258" s="34"/>
      <c r="D1258" s="34"/>
    </row>
    <row r="1259" spans="1:4" x14ac:dyDescent="0.2">
      <c r="A1259" s="108"/>
      <c r="B1259" s="33"/>
      <c r="C1259" s="34"/>
      <c r="D1259" s="34"/>
    </row>
    <row r="1260" spans="1:4" x14ac:dyDescent="0.2">
      <c r="A1260" s="108"/>
      <c r="B1260" s="33"/>
      <c r="C1260" s="34"/>
      <c r="D1260" s="34"/>
    </row>
    <row r="1261" spans="1:4" x14ac:dyDescent="0.2">
      <c r="A1261" s="108"/>
      <c r="B1261" s="33"/>
      <c r="C1261" s="34"/>
      <c r="D1261" s="34"/>
    </row>
    <row r="1262" spans="1:4" x14ac:dyDescent="0.2">
      <c r="A1262" s="108"/>
      <c r="B1262" s="33"/>
      <c r="C1262" s="34"/>
      <c r="D1262" s="34"/>
    </row>
    <row r="1263" spans="1:4" x14ac:dyDescent="0.2">
      <c r="A1263" s="108"/>
      <c r="B1263" s="33"/>
      <c r="C1263" s="34"/>
      <c r="D1263" s="34"/>
    </row>
    <row r="1264" spans="1:4" x14ac:dyDescent="0.2">
      <c r="A1264" s="108"/>
      <c r="B1264" s="33"/>
      <c r="C1264" s="34"/>
      <c r="D1264" s="34"/>
    </row>
    <row r="1265" spans="1:4" x14ac:dyDescent="0.2">
      <c r="A1265" s="108"/>
      <c r="B1265" s="33"/>
      <c r="C1265" s="34"/>
      <c r="D1265" s="34"/>
    </row>
    <row r="1266" spans="1:4" x14ac:dyDescent="0.2">
      <c r="A1266" s="108"/>
      <c r="B1266" s="33"/>
      <c r="C1266" s="34"/>
      <c r="D1266" s="34"/>
    </row>
    <row r="1267" spans="1:4" x14ac:dyDescent="0.2">
      <c r="A1267" s="108"/>
      <c r="B1267" s="33"/>
      <c r="C1267" s="34"/>
      <c r="D1267" s="34"/>
    </row>
    <row r="1268" spans="1:4" x14ac:dyDescent="0.2">
      <c r="A1268" s="108"/>
      <c r="B1268" s="33"/>
      <c r="C1268" s="34"/>
      <c r="D1268" s="34"/>
    </row>
    <row r="1269" spans="1:4" x14ac:dyDescent="0.2">
      <c r="A1269" s="108"/>
      <c r="B1269" s="33"/>
      <c r="C1269" s="34"/>
      <c r="D1269" s="34"/>
    </row>
    <row r="1270" spans="1:4" x14ac:dyDescent="0.2">
      <c r="A1270" s="108"/>
      <c r="B1270" s="33"/>
      <c r="C1270" s="34"/>
      <c r="D1270" s="34"/>
    </row>
    <row r="1271" spans="1:4" x14ac:dyDescent="0.2">
      <c r="A1271" s="108"/>
      <c r="B1271" s="33"/>
      <c r="C1271" s="34"/>
      <c r="D1271" s="34"/>
    </row>
    <row r="1272" spans="1:4" x14ac:dyDescent="0.2">
      <c r="A1272" s="108"/>
      <c r="B1272" s="33"/>
      <c r="C1272" s="34"/>
      <c r="D1272" s="34"/>
    </row>
    <row r="1273" spans="1:4" x14ac:dyDescent="0.2">
      <c r="A1273" s="108"/>
      <c r="B1273" s="33"/>
      <c r="C1273" s="34"/>
      <c r="D1273" s="34"/>
    </row>
    <row r="1274" spans="1:4" x14ac:dyDescent="0.2">
      <c r="A1274" s="108"/>
      <c r="B1274" s="33"/>
      <c r="C1274" s="34"/>
      <c r="D1274" s="34"/>
    </row>
    <row r="1275" spans="1:4" x14ac:dyDescent="0.2">
      <c r="A1275" s="108"/>
      <c r="B1275" s="33"/>
      <c r="C1275" s="34"/>
      <c r="D1275" s="34"/>
    </row>
    <row r="1276" spans="1:4" x14ac:dyDescent="0.2">
      <c r="A1276" s="108"/>
      <c r="B1276" s="33"/>
      <c r="C1276" s="34"/>
      <c r="D1276" s="34"/>
    </row>
    <row r="1277" spans="1:4" x14ac:dyDescent="0.2">
      <c r="A1277" s="108"/>
      <c r="B1277" s="33"/>
      <c r="C1277" s="34"/>
      <c r="D1277" s="34"/>
    </row>
    <row r="1278" spans="1:4" x14ac:dyDescent="0.2">
      <c r="A1278" s="108"/>
      <c r="B1278" s="33"/>
      <c r="C1278" s="34"/>
      <c r="D1278" s="34"/>
    </row>
    <row r="1279" spans="1:4" x14ac:dyDescent="0.2">
      <c r="A1279" s="108"/>
      <c r="B1279" s="33"/>
      <c r="C1279" s="34"/>
      <c r="D1279" s="34"/>
    </row>
    <row r="1280" spans="1:4" x14ac:dyDescent="0.2">
      <c r="A1280" s="108"/>
      <c r="B1280" s="33"/>
      <c r="C1280" s="34"/>
      <c r="D1280" s="34"/>
    </row>
    <row r="1281" spans="1:4" x14ac:dyDescent="0.2">
      <c r="A1281" s="108"/>
      <c r="B1281" s="33"/>
      <c r="C1281" s="34"/>
      <c r="D1281" s="34"/>
    </row>
    <row r="1282" spans="1:4" x14ac:dyDescent="0.2">
      <c r="A1282" s="108"/>
      <c r="B1282" s="33"/>
      <c r="C1282" s="34"/>
      <c r="D1282" s="34"/>
    </row>
    <row r="1283" spans="1:4" x14ac:dyDescent="0.2">
      <c r="A1283" s="108"/>
      <c r="B1283" s="33"/>
      <c r="C1283" s="34"/>
      <c r="D1283" s="34"/>
    </row>
    <row r="1284" spans="1:4" x14ac:dyDescent="0.2">
      <c r="A1284" s="108"/>
      <c r="B1284" s="33"/>
      <c r="C1284" s="34"/>
      <c r="D1284" s="34"/>
    </row>
    <row r="1285" spans="1:4" x14ac:dyDescent="0.2">
      <c r="A1285" s="108"/>
      <c r="B1285" s="33"/>
      <c r="C1285" s="34"/>
      <c r="D1285" s="34"/>
    </row>
    <row r="1286" spans="1:4" x14ac:dyDescent="0.2">
      <c r="A1286" s="108"/>
      <c r="B1286" s="33"/>
      <c r="C1286" s="34"/>
      <c r="D1286" s="34"/>
    </row>
    <row r="1287" spans="1:4" x14ac:dyDescent="0.2">
      <c r="A1287" s="108"/>
      <c r="B1287" s="33"/>
      <c r="C1287" s="34"/>
      <c r="D1287" s="34"/>
    </row>
    <row r="1288" spans="1:4" x14ac:dyDescent="0.2">
      <c r="A1288" s="108"/>
      <c r="B1288" s="33"/>
      <c r="C1288" s="34"/>
      <c r="D1288" s="34"/>
    </row>
    <row r="1289" spans="1:4" x14ac:dyDescent="0.2">
      <c r="A1289" s="108"/>
      <c r="B1289" s="33"/>
      <c r="C1289" s="34"/>
      <c r="D1289" s="34"/>
    </row>
    <row r="1290" spans="1:4" x14ac:dyDescent="0.2">
      <c r="A1290" s="108"/>
      <c r="B1290" s="33"/>
      <c r="C1290" s="34"/>
      <c r="D1290" s="34"/>
    </row>
    <row r="1291" spans="1:4" x14ac:dyDescent="0.2">
      <c r="A1291" s="108"/>
      <c r="B1291" s="33"/>
      <c r="C1291" s="34"/>
      <c r="D1291" s="34"/>
    </row>
    <row r="1292" spans="1:4" x14ac:dyDescent="0.2">
      <c r="A1292" s="108"/>
      <c r="B1292" s="33"/>
      <c r="C1292" s="34"/>
      <c r="D1292" s="34"/>
    </row>
    <row r="1293" spans="1:4" x14ac:dyDescent="0.2">
      <c r="A1293" s="108"/>
      <c r="B1293" s="33"/>
      <c r="C1293" s="34"/>
      <c r="D1293" s="34"/>
    </row>
    <row r="1294" spans="1:4" x14ac:dyDescent="0.2">
      <c r="A1294" s="108"/>
      <c r="B1294" s="33"/>
      <c r="C1294" s="34"/>
      <c r="D1294" s="34"/>
    </row>
    <row r="1295" spans="1:4" x14ac:dyDescent="0.2">
      <c r="A1295" s="108"/>
      <c r="B1295" s="33"/>
      <c r="C1295" s="34"/>
      <c r="D1295" s="34"/>
    </row>
    <row r="1296" spans="1:4" x14ac:dyDescent="0.2">
      <c r="A1296" s="108"/>
      <c r="B1296" s="33"/>
      <c r="C1296" s="34"/>
      <c r="D1296" s="34"/>
    </row>
    <row r="1297" spans="1:4" x14ac:dyDescent="0.2">
      <c r="A1297" s="108"/>
      <c r="B1297" s="33"/>
      <c r="C1297" s="34"/>
      <c r="D1297" s="34"/>
    </row>
    <row r="1298" spans="1:4" x14ac:dyDescent="0.2">
      <c r="A1298" s="108"/>
      <c r="B1298" s="33"/>
      <c r="C1298" s="34"/>
      <c r="D1298" s="34"/>
    </row>
    <row r="1299" spans="1:4" x14ac:dyDescent="0.2">
      <c r="A1299" s="108"/>
      <c r="B1299" s="33"/>
      <c r="C1299" s="34"/>
      <c r="D1299" s="34"/>
    </row>
    <row r="1300" spans="1:4" x14ac:dyDescent="0.2">
      <c r="A1300" s="108"/>
      <c r="B1300" s="33"/>
      <c r="C1300" s="34"/>
      <c r="D1300" s="34"/>
    </row>
    <row r="1301" spans="1:4" x14ac:dyDescent="0.2">
      <c r="A1301" s="108"/>
      <c r="B1301" s="33"/>
      <c r="C1301" s="34"/>
      <c r="D1301" s="34"/>
    </row>
    <row r="1302" spans="1:4" x14ac:dyDescent="0.2">
      <c r="A1302" s="108"/>
      <c r="B1302" s="33"/>
      <c r="C1302" s="34"/>
      <c r="D1302" s="34"/>
    </row>
    <row r="1303" spans="1:4" x14ac:dyDescent="0.2">
      <c r="A1303" s="108"/>
      <c r="B1303" s="33"/>
      <c r="C1303" s="34"/>
      <c r="D1303" s="34"/>
    </row>
    <row r="1304" spans="1:4" x14ac:dyDescent="0.2">
      <c r="A1304" s="108"/>
      <c r="B1304" s="33"/>
      <c r="C1304" s="34"/>
      <c r="D1304" s="34"/>
    </row>
    <row r="1305" spans="1:4" x14ac:dyDescent="0.2">
      <c r="A1305" s="108"/>
      <c r="B1305" s="33"/>
      <c r="C1305" s="34"/>
      <c r="D1305" s="34"/>
    </row>
    <row r="1306" spans="1:4" x14ac:dyDescent="0.2">
      <c r="A1306" s="108"/>
      <c r="B1306" s="33"/>
      <c r="C1306" s="34"/>
      <c r="D1306" s="34"/>
    </row>
    <row r="1307" spans="1:4" x14ac:dyDescent="0.2">
      <c r="A1307" s="108"/>
      <c r="B1307" s="33"/>
      <c r="C1307" s="34"/>
      <c r="D1307" s="34"/>
    </row>
    <row r="1308" spans="1:4" x14ac:dyDescent="0.2">
      <c r="A1308" s="108"/>
      <c r="B1308" s="33"/>
      <c r="C1308" s="34"/>
      <c r="D1308" s="34"/>
    </row>
    <row r="1309" spans="1:4" x14ac:dyDescent="0.2">
      <c r="A1309" s="108"/>
      <c r="B1309" s="33"/>
      <c r="C1309" s="34"/>
      <c r="D1309" s="34"/>
    </row>
    <row r="1310" spans="1:4" x14ac:dyDescent="0.2">
      <c r="A1310" s="108"/>
      <c r="B1310" s="33"/>
      <c r="C1310" s="34"/>
      <c r="D1310" s="34"/>
    </row>
    <row r="1311" spans="1:4" x14ac:dyDescent="0.2">
      <c r="A1311" s="108"/>
      <c r="B1311" s="33"/>
      <c r="C1311" s="34"/>
      <c r="D1311" s="34"/>
    </row>
    <row r="1312" spans="1:4" x14ac:dyDescent="0.2">
      <c r="A1312" s="108"/>
      <c r="B1312" s="33"/>
      <c r="C1312" s="34"/>
      <c r="D1312" s="34"/>
    </row>
    <row r="1313" spans="1:4" x14ac:dyDescent="0.2">
      <c r="A1313" s="108"/>
      <c r="B1313" s="33"/>
      <c r="C1313" s="34"/>
      <c r="D1313" s="34"/>
    </row>
    <row r="1314" spans="1:4" x14ac:dyDescent="0.2">
      <c r="A1314" s="108"/>
      <c r="B1314" s="33"/>
      <c r="C1314" s="34"/>
      <c r="D1314" s="34"/>
    </row>
    <row r="1315" spans="1:4" x14ac:dyDescent="0.2">
      <c r="A1315" s="108"/>
      <c r="B1315" s="33"/>
      <c r="C1315" s="34"/>
      <c r="D1315" s="34"/>
    </row>
    <row r="1316" spans="1:4" x14ac:dyDescent="0.2">
      <c r="A1316" s="108"/>
      <c r="B1316" s="33"/>
      <c r="C1316" s="34"/>
      <c r="D1316" s="34"/>
    </row>
    <row r="1317" spans="1:4" x14ac:dyDescent="0.2">
      <c r="A1317" s="108"/>
      <c r="B1317" s="33"/>
      <c r="C1317" s="34"/>
      <c r="D1317" s="34"/>
    </row>
    <row r="1318" spans="1:4" x14ac:dyDescent="0.2">
      <c r="A1318" s="108"/>
      <c r="B1318" s="33"/>
      <c r="C1318" s="34"/>
      <c r="D1318" s="34"/>
    </row>
    <row r="1319" spans="1:4" x14ac:dyDescent="0.2">
      <c r="A1319" s="108"/>
      <c r="B1319" s="33"/>
      <c r="C1319" s="34"/>
      <c r="D1319" s="34"/>
    </row>
    <row r="1320" spans="1:4" x14ac:dyDescent="0.2">
      <c r="A1320" s="108"/>
      <c r="B1320" s="33"/>
      <c r="C1320" s="34"/>
      <c r="D1320" s="34"/>
    </row>
    <row r="1321" spans="1:4" x14ac:dyDescent="0.2">
      <c r="A1321" s="108"/>
      <c r="B1321" s="33"/>
      <c r="C1321" s="34"/>
      <c r="D1321" s="34"/>
    </row>
    <row r="1322" spans="1:4" x14ac:dyDescent="0.2">
      <c r="A1322" s="108"/>
      <c r="B1322" s="33"/>
      <c r="C1322" s="34"/>
      <c r="D1322" s="34"/>
    </row>
    <row r="1323" spans="1:4" x14ac:dyDescent="0.2">
      <c r="A1323" s="108"/>
      <c r="B1323" s="33"/>
      <c r="C1323" s="34"/>
      <c r="D1323" s="34"/>
    </row>
    <row r="1324" spans="1:4" x14ac:dyDescent="0.2">
      <c r="A1324" s="108"/>
      <c r="B1324" s="33"/>
      <c r="C1324" s="34"/>
      <c r="D1324" s="34"/>
    </row>
    <row r="1325" spans="1:4" x14ac:dyDescent="0.2">
      <c r="A1325" s="108"/>
      <c r="B1325" s="33"/>
      <c r="C1325" s="34"/>
      <c r="D1325" s="34"/>
    </row>
    <row r="1326" spans="1:4" x14ac:dyDescent="0.2">
      <c r="A1326" s="108"/>
      <c r="B1326" s="33"/>
      <c r="C1326" s="34"/>
      <c r="D1326" s="34"/>
    </row>
    <row r="1327" spans="1:4" x14ac:dyDescent="0.2">
      <c r="A1327" s="108"/>
      <c r="B1327" s="33"/>
      <c r="C1327" s="34"/>
      <c r="D1327" s="34"/>
    </row>
    <row r="1328" spans="1:4" x14ac:dyDescent="0.2">
      <c r="A1328" s="108"/>
      <c r="B1328" s="33"/>
      <c r="C1328" s="34"/>
      <c r="D1328" s="34"/>
    </row>
    <row r="1329" spans="1:4" x14ac:dyDescent="0.2">
      <c r="A1329" s="108"/>
      <c r="B1329" s="33"/>
      <c r="C1329" s="34"/>
      <c r="D1329" s="34"/>
    </row>
    <row r="1330" spans="1:4" x14ac:dyDescent="0.2">
      <c r="A1330" s="108"/>
      <c r="B1330" s="33"/>
      <c r="C1330" s="34"/>
      <c r="D1330" s="34"/>
    </row>
    <row r="1331" spans="1:4" x14ac:dyDescent="0.2">
      <c r="A1331" s="108"/>
      <c r="B1331" s="33"/>
      <c r="C1331" s="34"/>
      <c r="D1331" s="34"/>
    </row>
    <row r="1332" spans="1:4" x14ac:dyDescent="0.2">
      <c r="A1332" s="108"/>
      <c r="B1332" s="33"/>
      <c r="C1332" s="34"/>
      <c r="D1332" s="34"/>
    </row>
    <row r="1333" spans="1:4" x14ac:dyDescent="0.2">
      <c r="A1333" s="108"/>
      <c r="B1333" s="33"/>
      <c r="C1333" s="34"/>
      <c r="D1333" s="34"/>
    </row>
    <row r="1334" spans="1:4" x14ac:dyDescent="0.2">
      <c r="A1334" s="108"/>
      <c r="B1334" s="33"/>
      <c r="C1334" s="34"/>
      <c r="D1334" s="34"/>
    </row>
    <row r="1335" spans="1:4" x14ac:dyDescent="0.2">
      <c r="A1335" s="108"/>
      <c r="B1335" s="33"/>
      <c r="C1335" s="34"/>
      <c r="D1335" s="34"/>
    </row>
    <row r="1336" spans="1:4" x14ac:dyDescent="0.2">
      <c r="A1336" s="108"/>
      <c r="B1336" s="33"/>
      <c r="C1336" s="34"/>
      <c r="D1336" s="34"/>
    </row>
    <row r="1337" spans="1:4" x14ac:dyDescent="0.2">
      <c r="A1337" s="108"/>
      <c r="B1337" s="33"/>
      <c r="C1337" s="34"/>
      <c r="D1337" s="34"/>
    </row>
    <row r="1338" spans="1:4" x14ac:dyDescent="0.2">
      <c r="A1338" s="108"/>
      <c r="B1338" s="33"/>
      <c r="C1338" s="34"/>
      <c r="D1338" s="34"/>
    </row>
    <row r="1339" spans="1:4" x14ac:dyDescent="0.2">
      <c r="A1339" s="108"/>
      <c r="B1339" s="33"/>
      <c r="C1339" s="34"/>
      <c r="D1339" s="34"/>
    </row>
    <row r="1340" spans="1:4" x14ac:dyDescent="0.2">
      <c r="A1340" s="108"/>
      <c r="B1340" s="33"/>
      <c r="C1340" s="34"/>
      <c r="D1340" s="34"/>
    </row>
    <row r="1341" spans="1:4" x14ac:dyDescent="0.2">
      <c r="A1341" s="108"/>
      <c r="B1341" s="33"/>
      <c r="C1341" s="34"/>
      <c r="D1341" s="34"/>
    </row>
    <row r="1342" spans="1:4" x14ac:dyDescent="0.2">
      <c r="A1342" s="108"/>
      <c r="B1342" s="33"/>
      <c r="C1342" s="34"/>
      <c r="D1342" s="34"/>
    </row>
    <row r="1343" spans="1:4" x14ac:dyDescent="0.2">
      <c r="A1343" s="108"/>
      <c r="B1343" s="33"/>
      <c r="C1343" s="34"/>
      <c r="D1343" s="34"/>
    </row>
    <row r="1344" spans="1:4" x14ac:dyDescent="0.2">
      <c r="A1344" s="108"/>
      <c r="B1344" s="33"/>
      <c r="C1344" s="34"/>
      <c r="D1344" s="34"/>
    </row>
    <row r="1345" spans="1:4" x14ac:dyDescent="0.2">
      <c r="A1345" s="108"/>
      <c r="B1345" s="33"/>
      <c r="C1345" s="34"/>
      <c r="D1345" s="34"/>
    </row>
    <row r="1346" spans="1:4" x14ac:dyDescent="0.2">
      <c r="A1346" s="108"/>
      <c r="B1346" s="33"/>
      <c r="C1346" s="34"/>
      <c r="D1346" s="34"/>
    </row>
    <row r="1347" spans="1:4" x14ac:dyDescent="0.2">
      <c r="A1347" s="108"/>
      <c r="B1347" s="33"/>
      <c r="C1347" s="34"/>
      <c r="D1347" s="34"/>
    </row>
    <row r="1348" spans="1:4" x14ac:dyDescent="0.2">
      <c r="A1348" s="108"/>
      <c r="B1348" s="33"/>
      <c r="C1348" s="34"/>
      <c r="D1348" s="34"/>
    </row>
    <row r="1349" spans="1:4" x14ac:dyDescent="0.2">
      <c r="A1349" s="108"/>
      <c r="B1349" s="33"/>
      <c r="C1349" s="34"/>
      <c r="D1349" s="34"/>
    </row>
    <row r="1350" spans="1:4" x14ac:dyDescent="0.2">
      <c r="A1350" s="108"/>
      <c r="B1350" s="33"/>
      <c r="C1350" s="34"/>
      <c r="D1350" s="34"/>
    </row>
    <row r="1351" spans="1:4" x14ac:dyDescent="0.2">
      <c r="A1351" s="108"/>
      <c r="B1351" s="33"/>
      <c r="C1351" s="34"/>
      <c r="D1351" s="34"/>
    </row>
    <row r="1352" spans="1:4" x14ac:dyDescent="0.2">
      <c r="A1352" s="108"/>
      <c r="B1352" s="33"/>
      <c r="C1352" s="34"/>
      <c r="D1352" s="34"/>
    </row>
    <row r="1353" spans="1:4" x14ac:dyDescent="0.2">
      <c r="A1353" s="108"/>
      <c r="B1353" s="33"/>
      <c r="C1353" s="34"/>
      <c r="D1353" s="34"/>
    </row>
    <row r="1354" spans="1:4" x14ac:dyDescent="0.2">
      <c r="A1354" s="108"/>
      <c r="B1354" s="33"/>
      <c r="C1354" s="34"/>
      <c r="D1354" s="34"/>
    </row>
    <row r="1355" spans="1:4" x14ac:dyDescent="0.2">
      <c r="A1355" s="108"/>
      <c r="B1355" s="33"/>
      <c r="C1355" s="34"/>
      <c r="D1355" s="34"/>
    </row>
    <row r="1356" spans="1:4" x14ac:dyDescent="0.2">
      <c r="A1356" s="108"/>
      <c r="B1356" s="33"/>
      <c r="C1356" s="34"/>
      <c r="D1356" s="34"/>
    </row>
    <row r="1357" spans="1:4" x14ac:dyDescent="0.2">
      <c r="A1357" s="108"/>
      <c r="B1357" s="33"/>
      <c r="C1357" s="34"/>
      <c r="D1357" s="34"/>
    </row>
    <row r="1358" spans="1:4" x14ac:dyDescent="0.2">
      <c r="A1358" s="108"/>
      <c r="B1358" s="33"/>
      <c r="C1358" s="34"/>
      <c r="D1358" s="34"/>
    </row>
    <row r="1359" spans="1:4" x14ac:dyDescent="0.2">
      <c r="A1359" s="108"/>
      <c r="B1359" s="33"/>
      <c r="C1359" s="34"/>
      <c r="D1359" s="34"/>
    </row>
    <row r="1360" spans="1:4" x14ac:dyDescent="0.2">
      <c r="A1360" s="108"/>
      <c r="B1360" s="33"/>
      <c r="C1360" s="34"/>
      <c r="D1360" s="34"/>
    </row>
    <row r="1361" spans="1:4" x14ac:dyDescent="0.2">
      <c r="A1361" s="108"/>
      <c r="B1361" s="33"/>
      <c r="C1361" s="34"/>
      <c r="D1361" s="34"/>
    </row>
    <row r="1362" spans="1:4" x14ac:dyDescent="0.2">
      <c r="A1362" s="108"/>
      <c r="B1362" s="33"/>
      <c r="C1362" s="34"/>
      <c r="D1362" s="34"/>
    </row>
    <row r="1363" spans="1:4" x14ac:dyDescent="0.2">
      <c r="A1363" s="108"/>
      <c r="B1363" s="33"/>
      <c r="C1363" s="34"/>
      <c r="D1363" s="34"/>
    </row>
    <row r="1364" spans="1:4" x14ac:dyDescent="0.2">
      <c r="A1364" s="108"/>
      <c r="B1364" s="33"/>
      <c r="C1364" s="34"/>
      <c r="D1364" s="34"/>
    </row>
    <row r="1365" spans="1:4" x14ac:dyDescent="0.2">
      <c r="A1365" s="108"/>
      <c r="B1365" s="33"/>
      <c r="C1365" s="34"/>
      <c r="D1365" s="34"/>
    </row>
    <row r="1366" spans="1:4" x14ac:dyDescent="0.2">
      <c r="A1366" s="108"/>
      <c r="B1366" s="33"/>
      <c r="C1366" s="34"/>
      <c r="D1366" s="34"/>
    </row>
    <row r="1367" spans="1:4" x14ac:dyDescent="0.2">
      <c r="A1367" s="108"/>
      <c r="B1367" s="33"/>
      <c r="C1367" s="34"/>
      <c r="D1367" s="34"/>
    </row>
    <row r="1368" spans="1:4" x14ac:dyDescent="0.2">
      <c r="A1368" s="108"/>
      <c r="B1368" s="33"/>
      <c r="C1368" s="34"/>
      <c r="D1368" s="34"/>
    </row>
    <row r="1369" spans="1:4" x14ac:dyDescent="0.2">
      <c r="A1369" s="108"/>
      <c r="B1369" s="33"/>
      <c r="C1369" s="34"/>
      <c r="D1369" s="34"/>
    </row>
    <row r="1370" spans="1:4" x14ac:dyDescent="0.2">
      <c r="A1370" s="108"/>
      <c r="B1370" s="33"/>
      <c r="C1370" s="34"/>
      <c r="D1370" s="34"/>
    </row>
    <row r="1371" spans="1:4" x14ac:dyDescent="0.2">
      <c r="A1371" s="108"/>
      <c r="B1371" s="33"/>
      <c r="C1371" s="34"/>
      <c r="D1371" s="34"/>
    </row>
    <row r="1372" spans="1:4" x14ac:dyDescent="0.2">
      <c r="A1372" s="108"/>
      <c r="B1372" s="33"/>
      <c r="C1372" s="34"/>
      <c r="D1372" s="34"/>
    </row>
    <row r="1373" spans="1:4" x14ac:dyDescent="0.2">
      <c r="A1373" s="108"/>
      <c r="B1373" s="33"/>
      <c r="C1373" s="34"/>
      <c r="D1373" s="34"/>
    </row>
    <row r="1374" spans="1:4" x14ac:dyDescent="0.2">
      <c r="A1374" s="108"/>
      <c r="B1374" s="33"/>
      <c r="C1374" s="34"/>
      <c r="D1374" s="34"/>
    </row>
    <row r="1375" spans="1:4" x14ac:dyDescent="0.2">
      <c r="A1375" s="108"/>
      <c r="B1375" s="33"/>
      <c r="C1375" s="34"/>
      <c r="D1375" s="34"/>
    </row>
    <row r="1376" spans="1:4" x14ac:dyDescent="0.2">
      <c r="A1376" s="108"/>
      <c r="B1376" s="33"/>
      <c r="C1376" s="34"/>
      <c r="D1376" s="34"/>
    </row>
    <row r="1377" spans="1:4" x14ac:dyDescent="0.2">
      <c r="A1377" s="108"/>
      <c r="B1377" s="33"/>
      <c r="C1377" s="34"/>
      <c r="D1377" s="34"/>
    </row>
    <row r="1378" spans="1:4" x14ac:dyDescent="0.2">
      <c r="A1378" s="108"/>
      <c r="B1378" s="33"/>
      <c r="C1378" s="34"/>
      <c r="D1378" s="34"/>
    </row>
    <row r="1379" spans="1:4" x14ac:dyDescent="0.2">
      <c r="A1379" s="108"/>
      <c r="B1379" s="33"/>
      <c r="C1379" s="34"/>
      <c r="D1379" s="34"/>
    </row>
    <row r="1380" spans="1:4" x14ac:dyDescent="0.2">
      <c r="A1380" s="108"/>
      <c r="B1380" s="33"/>
      <c r="C1380" s="34"/>
      <c r="D1380" s="34"/>
    </row>
    <row r="1381" spans="1:4" x14ac:dyDescent="0.2">
      <c r="A1381" s="108"/>
      <c r="B1381" s="33"/>
      <c r="C1381" s="34"/>
      <c r="D1381" s="34"/>
    </row>
    <row r="1382" spans="1:4" x14ac:dyDescent="0.2">
      <c r="A1382" s="108"/>
      <c r="B1382" s="33"/>
      <c r="C1382" s="34"/>
      <c r="D1382" s="34"/>
    </row>
    <row r="1383" spans="1:4" x14ac:dyDescent="0.2">
      <c r="A1383" s="108"/>
      <c r="B1383" s="33"/>
      <c r="C1383" s="34"/>
      <c r="D1383" s="34"/>
    </row>
    <row r="1384" spans="1:4" x14ac:dyDescent="0.2">
      <c r="A1384" s="108"/>
      <c r="B1384" s="33"/>
      <c r="C1384" s="34"/>
      <c r="D1384" s="34"/>
    </row>
    <row r="1385" spans="1:4" x14ac:dyDescent="0.2">
      <c r="A1385" s="108"/>
      <c r="B1385" s="33"/>
      <c r="C1385" s="34"/>
      <c r="D1385" s="34"/>
    </row>
    <row r="1386" spans="1:4" x14ac:dyDescent="0.2">
      <c r="A1386" s="108"/>
      <c r="B1386" s="33"/>
      <c r="C1386" s="34"/>
      <c r="D1386" s="34"/>
    </row>
    <row r="1387" spans="1:4" x14ac:dyDescent="0.2">
      <c r="A1387" s="108"/>
      <c r="B1387" s="33"/>
      <c r="C1387" s="34"/>
      <c r="D1387" s="34"/>
    </row>
    <row r="1388" spans="1:4" x14ac:dyDescent="0.2">
      <c r="A1388" s="108"/>
      <c r="B1388" s="33"/>
      <c r="C1388" s="34"/>
      <c r="D1388" s="34"/>
    </row>
    <row r="1389" spans="1:4" x14ac:dyDescent="0.2">
      <c r="A1389" s="108"/>
      <c r="B1389" s="33"/>
      <c r="C1389" s="34"/>
      <c r="D1389" s="34"/>
    </row>
    <row r="1390" spans="1:4" x14ac:dyDescent="0.2">
      <c r="A1390" s="108"/>
      <c r="B1390" s="33"/>
      <c r="C1390" s="34"/>
      <c r="D1390" s="34"/>
    </row>
    <row r="1391" spans="1:4" x14ac:dyDescent="0.2">
      <c r="A1391" s="108"/>
      <c r="B1391" s="33"/>
      <c r="C1391" s="34"/>
      <c r="D1391" s="34"/>
    </row>
    <row r="1392" spans="1:4" x14ac:dyDescent="0.2">
      <c r="A1392" s="108"/>
      <c r="B1392" s="33"/>
      <c r="C1392" s="34"/>
      <c r="D1392" s="34"/>
    </row>
    <row r="1393" spans="1:4" x14ac:dyDescent="0.2">
      <c r="A1393" s="108"/>
      <c r="B1393" s="33"/>
      <c r="C1393" s="34"/>
      <c r="D1393" s="34"/>
    </row>
    <row r="1394" spans="1:4" x14ac:dyDescent="0.2">
      <c r="A1394" s="108"/>
      <c r="B1394" s="33"/>
      <c r="C1394" s="34"/>
      <c r="D1394" s="34"/>
    </row>
    <row r="1395" spans="1:4" x14ac:dyDescent="0.2">
      <c r="A1395" s="108"/>
      <c r="B1395" s="33"/>
      <c r="C1395" s="34"/>
      <c r="D1395" s="34"/>
    </row>
    <row r="1396" spans="1:4" x14ac:dyDescent="0.2">
      <c r="A1396" s="108"/>
      <c r="B1396" s="33"/>
      <c r="C1396" s="34"/>
      <c r="D1396" s="34"/>
    </row>
    <row r="1397" spans="1:4" x14ac:dyDescent="0.2">
      <c r="A1397" s="108"/>
      <c r="B1397" s="33"/>
      <c r="C1397" s="34"/>
      <c r="D1397" s="34"/>
    </row>
    <row r="1398" spans="1:4" x14ac:dyDescent="0.2">
      <c r="A1398" s="108"/>
      <c r="B1398" s="33"/>
      <c r="C1398" s="34"/>
      <c r="D1398" s="34"/>
    </row>
    <row r="1399" spans="1:4" x14ac:dyDescent="0.2">
      <c r="A1399" s="108"/>
      <c r="B1399" s="33"/>
      <c r="C1399" s="34"/>
      <c r="D1399" s="34"/>
    </row>
    <row r="1400" spans="1:4" x14ac:dyDescent="0.2">
      <c r="A1400" s="108"/>
      <c r="B1400" s="33"/>
      <c r="C1400" s="34"/>
      <c r="D1400" s="34"/>
    </row>
    <row r="1401" spans="1:4" x14ac:dyDescent="0.2">
      <c r="A1401" s="108"/>
      <c r="B1401" s="33"/>
      <c r="C1401" s="34"/>
      <c r="D1401" s="34"/>
    </row>
    <row r="1402" spans="1:4" x14ac:dyDescent="0.2">
      <c r="A1402" s="108"/>
      <c r="B1402" s="33"/>
      <c r="C1402" s="34"/>
      <c r="D1402" s="34"/>
    </row>
    <row r="1403" spans="1:4" x14ac:dyDescent="0.2">
      <c r="A1403" s="108"/>
      <c r="B1403" s="33"/>
      <c r="C1403" s="34"/>
      <c r="D1403" s="34"/>
    </row>
    <row r="1404" spans="1:4" x14ac:dyDescent="0.2">
      <c r="A1404" s="108"/>
      <c r="B1404" s="33"/>
      <c r="C1404" s="34"/>
      <c r="D1404" s="34"/>
    </row>
    <row r="1405" spans="1:4" x14ac:dyDescent="0.2">
      <c r="A1405" s="108"/>
      <c r="B1405" s="33"/>
      <c r="C1405" s="34"/>
      <c r="D1405" s="34"/>
    </row>
    <row r="1406" spans="1:4" x14ac:dyDescent="0.2">
      <c r="A1406" s="108"/>
      <c r="B1406" s="33"/>
      <c r="C1406" s="34"/>
      <c r="D1406" s="34"/>
    </row>
    <row r="1407" spans="1:4" x14ac:dyDescent="0.2">
      <c r="A1407" s="108"/>
      <c r="B1407" s="33"/>
      <c r="C1407" s="34"/>
      <c r="D1407" s="34"/>
    </row>
    <row r="1408" spans="1:4" x14ac:dyDescent="0.2">
      <c r="A1408" s="108"/>
      <c r="B1408" s="33"/>
      <c r="C1408" s="34"/>
      <c r="D1408" s="34"/>
    </row>
    <row r="1409" spans="1:4" x14ac:dyDescent="0.2">
      <c r="A1409" s="108"/>
      <c r="B1409" s="33"/>
      <c r="C1409" s="34"/>
      <c r="D1409" s="34"/>
    </row>
    <row r="1410" spans="1:4" x14ac:dyDescent="0.2">
      <c r="A1410" s="108"/>
      <c r="B1410" s="33"/>
      <c r="C1410" s="34"/>
      <c r="D1410" s="34"/>
    </row>
    <row r="1411" spans="1:4" x14ac:dyDescent="0.2">
      <c r="A1411" s="108"/>
      <c r="B1411" s="33"/>
      <c r="C1411" s="34"/>
      <c r="D1411" s="34"/>
    </row>
    <row r="1412" spans="1:4" x14ac:dyDescent="0.2">
      <c r="A1412" s="108"/>
      <c r="B1412" s="33"/>
      <c r="C1412" s="34"/>
      <c r="D1412" s="34"/>
    </row>
    <row r="1413" spans="1:4" x14ac:dyDescent="0.2">
      <c r="A1413" s="108"/>
      <c r="B1413" s="33"/>
      <c r="C1413" s="34"/>
      <c r="D1413" s="34"/>
    </row>
    <row r="1414" spans="1:4" x14ac:dyDescent="0.2">
      <c r="A1414" s="108"/>
      <c r="B1414" s="33"/>
      <c r="C1414" s="34"/>
      <c r="D1414" s="34"/>
    </row>
    <row r="1415" spans="1:4" x14ac:dyDescent="0.2">
      <c r="A1415" s="108"/>
      <c r="B1415" s="33"/>
      <c r="C1415" s="34"/>
      <c r="D1415" s="34"/>
    </row>
    <row r="1416" spans="1:4" x14ac:dyDescent="0.2">
      <c r="A1416" s="108"/>
      <c r="B1416" s="33"/>
      <c r="C1416" s="34"/>
      <c r="D1416" s="34"/>
    </row>
    <row r="1417" spans="1:4" x14ac:dyDescent="0.2">
      <c r="A1417" s="108"/>
      <c r="B1417" s="33"/>
      <c r="C1417" s="34"/>
      <c r="D1417" s="34"/>
    </row>
    <row r="1418" spans="1:4" x14ac:dyDescent="0.2">
      <c r="A1418" s="108"/>
      <c r="B1418" s="33"/>
      <c r="C1418" s="34"/>
      <c r="D1418" s="34"/>
    </row>
    <row r="1419" spans="1:4" x14ac:dyDescent="0.2">
      <c r="A1419" s="108"/>
      <c r="B1419" s="33"/>
      <c r="C1419" s="34"/>
      <c r="D1419" s="34"/>
    </row>
    <row r="1420" spans="1:4" x14ac:dyDescent="0.2">
      <c r="A1420" s="108"/>
      <c r="B1420" s="33"/>
      <c r="C1420" s="34"/>
      <c r="D1420" s="34"/>
    </row>
    <row r="1421" spans="1:4" x14ac:dyDescent="0.2">
      <c r="A1421" s="108"/>
      <c r="B1421" s="33"/>
      <c r="C1421" s="34"/>
      <c r="D1421" s="34"/>
    </row>
    <row r="1422" spans="1:4" x14ac:dyDescent="0.2">
      <c r="A1422" s="108"/>
      <c r="B1422" s="33"/>
      <c r="C1422" s="34"/>
      <c r="D1422" s="34"/>
    </row>
    <row r="1423" spans="1:4" x14ac:dyDescent="0.2">
      <c r="A1423" s="108"/>
      <c r="B1423" s="33"/>
      <c r="C1423" s="34"/>
      <c r="D1423" s="34"/>
    </row>
    <row r="1424" spans="1:4" x14ac:dyDescent="0.2">
      <c r="A1424" s="108"/>
      <c r="B1424" s="33"/>
      <c r="C1424" s="34"/>
      <c r="D1424" s="34"/>
    </row>
    <row r="1425" spans="4:4" x14ac:dyDescent="0.2">
      <c r="D1425" s="7"/>
    </row>
    <row r="1426" spans="4:4" x14ac:dyDescent="0.2">
      <c r="D1426" s="7"/>
    </row>
    <row r="1427" spans="4:4" x14ac:dyDescent="0.2">
      <c r="D1427" s="7"/>
    </row>
    <row r="1428" spans="4:4" x14ac:dyDescent="0.2">
      <c r="D1428" s="7"/>
    </row>
    <row r="1429" spans="4:4" x14ac:dyDescent="0.2">
      <c r="D1429" s="7"/>
    </row>
    <row r="1430" spans="4:4" x14ac:dyDescent="0.2">
      <c r="D1430" s="7"/>
    </row>
    <row r="1431" spans="4:4" x14ac:dyDescent="0.2">
      <c r="D1431" s="7"/>
    </row>
    <row r="1432" spans="4:4" x14ac:dyDescent="0.2">
      <c r="D1432" s="7"/>
    </row>
    <row r="1433" spans="4:4" x14ac:dyDescent="0.2">
      <c r="D1433" s="7"/>
    </row>
    <row r="1434" spans="4:4" x14ac:dyDescent="0.2">
      <c r="D1434" s="7"/>
    </row>
    <row r="1435" spans="4:4" x14ac:dyDescent="0.2">
      <c r="D1435" s="7"/>
    </row>
    <row r="1436" spans="4:4" x14ac:dyDescent="0.2">
      <c r="D1436" s="7"/>
    </row>
    <row r="1437" spans="4:4" x14ac:dyDescent="0.2">
      <c r="D1437" s="7"/>
    </row>
    <row r="1438" spans="4:4" x14ac:dyDescent="0.2">
      <c r="D1438" s="7"/>
    </row>
    <row r="1439" spans="4:4" x14ac:dyDescent="0.2">
      <c r="D1439" s="7"/>
    </row>
    <row r="1440" spans="4:4" x14ac:dyDescent="0.2">
      <c r="D1440" s="7"/>
    </row>
    <row r="1441" spans="4:4" x14ac:dyDescent="0.2">
      <c r="D1441" s="7"/>
    </row>
    <row r="1442" spans="4:4" x14ac:dyDescent="0.2">
      <c r="D1442" s="7"/>
    </row>
    <row r="1443" spans="4:4" x14ac:dyDescent="0.2">
      <c r="D1443" s="7"/>
    </row>
    <row r="1444" spans="4:4" x14ac:dyDescent="0.2">
      <c r="D1444" s="7"/>
    </row>
    <row r="1445" spans="4:4" x14ac:dyDescent="0.2">
      <c r="D1445" s="7"/>
    </row>
    <row r="1446" spans="4:4" x14ac:dyDescent="0.2">
      <c r="D1446" s="7"/>
    </row>
    <row r="1447" spans="4:4" x14ac:dyDescent="0.2">
      <c r="D1447" s="7"/>
    </row>
    <row r="1448" spans="4:4" x14ac:dyDescent="0.2">
      <c r="D1448" s="7"/>
    </row>
    <row r="1449" spans="4:4" x14ac:dyDescent="0.2">
      <c r="D1449" s="7"/>
    </row>
    <row r="1450" spans="4:4" x14ac:dyDescent="0.2">
      <c r="D1450" s="7"/>
    </row>
    <row r="1451" spans="4:4" x14ac:dyDescent="0.2">
      <c r="D1451" s="7"/>
    </row>
    <row r="1452" spans="4:4" x14ac:dyDescent="0.2">
      <c r="D1452" s="7"/>
    </row>
    <row r="1453" spans="4:4" x14ac:dyDescent="0.2">
      <c r="D1453" s="7"/>
    </row>
    <row r="1454" spans="4:4" x14ac:dyDescent="0.2">
      <c r="D1454" s="7"/>
    </row>
    <row r="1455" spans="4:4" x14ac:dyDescent="0.2">
      <c r="D1455" s="7"/>
    </row>
    <row r="1456" spans="4:4" x14ac:dyDescent="0.2">
      <c r="D1456" s="7"/>
    </row>
    <row r="1457" spans="4:4" x14ac:dyDescent="0.2">
      <c r="D1457" s="7"/>
    </row>
    <row r="1458" spans="4:4" x14ac:dyDescent="0.2">
      <c r="D1458" s="7"/>
    </row>
    <row r="1459" spans="4:4" x14ac:dyDescent="0.2">
      <c r="D1459" s="7"/>
    </row>
    <row r="1460" spans="4:4" x14ac:dyDescent="0.2">
      <c r="D1460" s="7"/>
    </row>
    <row r="1461" spans="4:4" x14ac:dyDescent="0.2">
      <c r="D1461" s="7"/>
    </row>
    <row r="1462" spans="4:4" x14ac:dyDescent="0.2">
      <c r="D1462" s="7"/>
    </row>
    <row r="1463" spans="4:4" x14ac:dyDescent="0.2">
      <c r="D1463" s="7"/>
    </row>
    <row r="1464" spans="4:4" x14ac:dyDescent="0.2">
      <c r="D1464" s="7"/>
    </row>
    <row r="1465" spans="4:4" x14ac:dyDescent="0.2">
      <c r="D1465" s="7"/>
    </row>
    <row r="1466" spans="4:4" x14ac:dyDescent="0.2">
      <c r="D1466" s="7"/>
    </row>
    <row r="1467" spans="4:4" x14ac:dyDescent="0.2">
      <c r="D1467" s="7"/>
    </row>
    <row r="1468" spans="4:4" x14ac:dyDescent="0.2">
      <c r="D1468" s="7"/>
    </row>
    <row r="1469" spans="4:4" x14ac:dyDescent="0.2">
      <c r="D1469" s="7"/>
    </row>
    <row r="1470" spans="4:4" x14ac:dyDescent="0.2">
      <c r="D1470" s="7"/>
    </row>
    <row r="1471" spans="4:4" x14ac:dyDescent="0.2">
      <c r="D1471" s="7"/>
    </row>
    <row r="1472" spans="4:4" x14ac:dyDescent="0.2">
      <c r="D1472" s="7"/>
    </row>
    <row r="1473" spans="4:4" x14ac:dyDescent="0.2">
      <c r="D1473" s="7"/>
    </row>
    <row r="1474" spans="4:4" x14ac:dyDescent="0.2">
      <c r="D1474" s="7"/>
    </row>
    <row r="1475" spans="4:4" x14ac:dyDescent="0.2">
      <c r="D1475" s="7"/>
    </row>
    <row r="1476" spans="4:4" x14ac:dyDescent="0.2">
      <c r="D1476" s="7"/>
    </row>
    <row r="1477" spans="4:4" x14ac:dyDescent="0.2">
      <c r="D1477" s="7"/>
    </row>
    <row r="1478" spans="4:4" x14ac:dyDescent="0.2">
      <c r="D1478" s="7"/>
    </row>
    <row r="1479" spans="4:4" x14ac:dyDescent="0.2">
      <c r="D1479" s="7"/>
    </row>
    <row r="1480" spans="4:4" x14ac:dyDescent="0.2">
      <c r="D1480" s="7"/>
    </row>
    <row r="1481" spans="4:4" x14ac:dyDescent="0.2">
      <c r="D1481" s="7"/>
    </row>
    <row r="1482" spans="4:4" x14ac:dyDescent="0.2">
      <c r="D1482" s="7"/>
    </row>
    <row r="1483" spans="4:4" x14ac:dyDescent="0.2">
      <c r="D1483" s="7"/>
    </row>
    <row r="1484" spans="4:4" x14ac:dyDescent="0.2">
      <c r="D1484" s="7"/>
    </row>
    <row r="1485" spans="4:4" x14ac:dyDescent="0.2">
      <c r="D1485" s="7"/>
    </row>
    <row r="1486" spans="4:4" x14ac:dyDescent="0.2">
      <c r="D1486" s="7"/>
    </row>
    <row r="1487" spans="4:4" x14ac:dyDescent="0.2">
      <c r="D1487" s="7"/>
    </row>
    <row r="1488" spans="4:4" x14ac:dyDescent="0.2">
      <c r="D1488" s="7"/>
    </row>
    <row r="1489" spans="4:4" x14ac:dyDescent="0.2">
      <c r="D1489" s="7"/>
    </row>
    <row r="1490" spans="4:4" x14ac:dyDescent="0.2">
      <c r="D1490" s="7"/>
    </row>
    <row r="1491" spans="4:4" x14ac:dyDescent="0.2">
      <c r="D1491" s="7"/>
    </row>
    <row r="1492" spans="4:4" x14ac:dyDescent="0.2">
      <c r="D1492" s="7"/>
    </row>
    <row r="1493" spans="4:4" x14ac:dyDescent="0.2">
      <c r="D1493" s="7"/>
    </row>
    <row r="1494" spans="4:4" x14ac:dyDescent="0.2">
      <c r="D1494" s="7"/>
    </row>
    <row r="1495" spans="4:4" x14ac:dyDescent="0.2">
      <c r="D1495" s="7"/>
    </row>
    <row r="1496" spans="4:4" x14ac:dyDescent="0.2">
      <c r="D1496" s="7"/>
    </row>
    <row r="1497" spans="4:4" x14ac:dyDescent="0.2">
      <c r="D1497" s="7"/>
    </row>
    <row r="1498" spans="4:4" x14ac:dyDescent="0.2">
      <c r="D1498" s="7"/>
    </row>
    <row r="1499" spans="4:4" x14ac:dyDescent="0.2">
      <c r="D1499" s="7"/>
    </row>
    <row r="1500" spans="4:4" x14ac:dyDescent="0.2">
      <c r="D1500" s="7"/>
    </row>
    <row r="1501" spans="4:4" x14ac:dyDescent="0.2">
      <c r="D1501" s="7"/>
    </row>
    <row r="1502" spans="4:4" x14ac:dyDescent="0.2">
      <c r="D1502" s="7"/>
    </row>
    <row r="1503" spans="4:4" x14ac:dyDescent="0.2">
      <c r="D1503" s="7"/>
    </row>
    <row r="1504" spans="4:4" x14ac:dyDescent="0.2">
      <c r="D1504" s="7"/>
    </row>
    <row r="1505" spans="4:4" x14ac:dyDescent="0.2">
      <c r="D1505" s="7"/>
    </row>
    <row r="1506" spans="4:4" x14ac:dyDescent="0.2">
      <c r="D1506" s="7"/>
    </row>
    <row r="1507" spans="4:4" x14ac:dyDescent="0.2">
      <c r="D1507" s="7"/>
    </row>
    <row r="1508" spans="4:4" x14ac:dyDescent="0.2">
      <c r="D1508" s="7"/>
    </row>
    <row r="1509" spans="4:4" x14ac:dyDescent="0.2">
      <c r="D1509" s="7"/>
    </row>
    <row r="1510" spans="4:4" x14ac:dyDescent="0.2">
      <c r="D1510" s="7"/>
    </row>
    <row r="1511" spans="4:4" x14ac:dyDescent="0.2">
      <c r="D1511" s="7"/>
    </row>
    <row r="1512" spans="4:4" x14ac:dyDescent="0.2">
      <c r="D1512" s="7"/>
    </row>
    <row r="1513" spans="4:4" x14ac:dyDescent="0.2">
      <c r="D1513" s="7"/>
    </row>
    <row r="1514" spans="4:4" x14ac:dyDescent="0.2">
      <c r="D1514" s="7"/>
    </row>
    <row r="1515" spans="4:4" x14ac:dyDescent="0.2">
      <c r="D1515" s="7"/>
    </row>
    <row r="1516" spans="4:4" x14ac:dyDescent="0.2">
      <c r="D1516" s="7"/>
    </row>
    <row r="1517" spans="4:4" x14ac:dyDescent="0.2">
      <c r="D1517" s="7"/>
    </row>
    <row r="1518" spans="4:4" x14ac:dyDescent="0.2">
      <c r="D1518" s="7"/>
    </row>
    <row r="1519" spans="4:4" x14ac:dyDescent="0.2">
      <c r="D1519" s="7"/>
    </row>
    <row r="1520" spans="4:4" x14ac:dyDescent="0.2">
      <c r="D1520" s="7"/>
    </row>
    <row r="1521" spans="4:4" x14ac:dyDescent="0.2">
      <c r="D1521" s="7"/>
    </row>
    <row r="1522" spans="4:4" x14ac:dyDescent="0.2">
      <c r="D1522" s="7"/>
    </row>
    <row r="1523" spans="4:4" x14ac:dyDescent="0.2">
      <c r="D1523" s="7"/>
    </row>
    <row r="1524" spans="4:4" x14ac:dyDescent="0.2">
      <c r="D1524" s="7"/>
    </row>
    <row r="1525" spans="4:4" x14ac:dyDescent="0.2">
      <c r="D1525" s="7"/>
    </row>
    <row r="1526" spans="4:4" x14ac:dyDescent="0.2">
      <c r="D1526" s="7"/>
    </row>
    <row r="1527" spans="4:4" x14ac:dyDescent="0.2">
      <c r="D1527" s="7"/>
    </row>
    <row r="1528" spans="4:4" x14ac:dyDescent="0.2">
      <c r="D1528" s="7"/>
    </row>
    <row r="1529" spans="4:4" x14ac:dyDescent="0.2">
      <c r="D1529" s="7"/>
    </row>
    <row r="1530" spans="4:4" x14ac:dyDescent="0.2">
      <c r="D1530" s="7"/>
    </row>
    <row r="1531" spans="4:4" x14ac:dyDescent="0.2">
      <c r="D1531" s="7"/>
    </row>
    <row r="1532" spans="4:4" x14ac:dyDescent="0.2">
      <c r="D1532" s="7"/>
    </row>
    <row r="1533" spans="4:4" x14ac:dyDescent="0.2">
      <c r="D1533" s="7"/>
    </row>
    <row r="1534" spans="4:4" x14ac:dyDescent="0.2">
      <c r="D1534" s="7"/>
    </row>
    <row r="1535" spans="4:4" x14ac:dyDescent="0.2">
      <c r="D1535" s="7"/>
    </row>
    <row r="1536" spans="4:4" x14ac:dyDescent="0.2">
      <c r="D1536" s="7"/>
    </row>
    <row r="1537" spans="4:4" x14ac:dyDescent="0.2">
      <c r="D1537" s="7"/>
    </row>
    <row r="1538" spans="4:4" x14ac:dyDescent="0.2">
      <c r="D1538" s="7"/>
    </row>
    <row r="1539" spans="4:4" x14ac:dyDescent="0.2">
      <c r="D1539" s="7"/>
    </row>
    <row r="1540" spans="4:4" x14ac:dyDescent="0.2">
      <c r="D1540" s="7"/>
    </row>
    <row r="1541" spans="4:4" x14ac:dyDescent="0.2">
      <c r="D1541" s="7"/>
    </row>
    <row r="1542" spans="4:4" x14ac:dyDescent="0.2">
      <c r="D1542" s="7"/>
    </row>
    <row r="1543" spans="4:4" x14ac:dyDescent="0.2">
      <c r="D1543" s="7"/>
    </row>
    <row r="1544" spans="4:4" x14ac:dyDescent="0.2">
      <c r="D1544" s="7"/>
    </row>
    <row r="1545" spans="4:4" x14ac:dyDescent="0.2">
      <c r="D1545" s="7"/>
    </row>
    <row r="1546" spans="4:4" x14ac:dyDescent="0.2">
      <c r="D1546" s="7"/>
    </row>
    <row r="1547" spans="4:4" x14ac:dyDescent="0.2">
      <c r="D1547" s="7"/>
    </row>
    <row r="1548" spans="4:4" x14ac:dyDescent="0.2">
      <c r="D1548" s="7"/>
    </row>
    <row r="1549" spans="4:4" x14ac:dyDescent="0.2">
      <c r="D1549" s="7"/>
    </row>
    <row r="1550" spans="4:4" x14ac:dyDescent="0.2">
      <c r="D1550" s="7"/>
    </row>
    <row r="1551" spans="4:4" x14ac:dyDescent="0.2">
      <c r="D1551" s="7"/>
    </row>
    <row r="1552" spans="4:4" x14ac:dyDescent="0.2">
      <c r="D1552" s="7"/>
    </row>
    <row r="1553" spans="4:4" x14ac:dyDescent="0.2">
      <c r="D1553" s="7"/>
    </row>
    <row r="1554" spans="4:4" x14ac:dyDescent="0.2">
      <c r="D1554" s="7"/>
    </row>
    <row r="1555" spans="4:4" x14ac:dyDescent="0.2">
      <c r="D1555" s="7"/>
    </row>
    <row r="1556" spans="4:4" x14ac:dyDescent="0.2">
      <c r="D1556" s="7"/>
    </row>
    <row r="1557" spans="4:4" x14ac:dyDescent="0.2">
      <c r="D1557" s="7"/>
    </row>
    <row r="1558" spans="4:4" x14ac:dyDescent="0.2">
      <c r="D1558" s="7"/>
    </row>
    <row r="1559" spans="4:4" x14ac:dyDescent="0.2">
      <c r="D1559" s="7"/>
    </row>
    <row r="1560" spans="4:4" x14ac:dyDescent="0.2">
      <c r="D1560" s="7"/>
    </row>
    <row r="1561" spans="4:4" x14ac:dyDescent="0.2">
      <c r="D1561" s="7"/>
    </row>
    <row r="1562" spans="4:4" x14ac:dyDescent="0.2">
      <c r="D1562" s="7"/>
    </row>
    <row r="1563" spans="4:4" x14ac:dyDescent="0.2">
      <c r="D1563" s="7"/>
    </row>
    <row r="1564" spans="4:4" x14ac:dyDescent="0.2">
      <c r="D1564" s="7"/>
    </row>
    <row r="1565" spans="4:4" x14ac:dyDescent="0.2">
      <c r="D1565" s="7"/>
    </row>
    <row r="1566" spans="4:4" x14ac:dyDescent="0.2">
      <c r="D1566" s="7"/>
    </row>
    <row r="1567" spans="4:4" x14ac:dyDescent="0.2">
      <c r="D1567" s="7"/>
    </row>
    <row r="1568" spans="4:4" x14ac:dyDescent="0.2">
      <c r="D1568" s="7"/>
    </row>
    <row r="1569" spans="4:4" x14ac:dyDescent="0.2">
      <c r="D1569" s="7"/>
    </row>
    <row r="1570" spans="4:4" x14ac:dyDescent="0.2">
      <c r="D1570" s="7"/>
    </row>
    <row r="1571" spans="4:4" x14ac:dyDescent="0.2">
      <c r="D1571" s="7"/>
    </row>
    <row r="1572" spans="4:4" x14ac:dyDescent="0.2">
      <c r="D1572" s="7"/>
    </row>
    <row r="1573" spans="4:4" x14ac:dyDescent="0.2">
      <c r="D1573" s="7"/>
    </row>
    <row r="1574" spans="4:4" x14ac:dyDescent="0.2">
      <c r="D1574" s="7"/>
    </row>
    <row r="1575" spans="4:4" x14ac:dyDescent="0.2">
      <c r="D1575" s="7"/>
    </row>
    <row r="1576" spans="4:4" x14ac:dyDescent="0.2">
      <c r="D1576" s="7"/>
    </row>
    <row r="1577" spans="4:4" x14ac:dyDescent="0.2">
      <c r="D1577" s="7"/>
    </row>
    <row r="1578" spans="4:4" x14ac:dyDescent="0.2">
      <c r="D1578" s="7"/>
    </row>
    <row r="1579" spans="4:4" x14ac:dyDescent="0.2">
      <c r="D1579" s="7"/>
    </row>
    <row r="1580" spans="4:4" x14ac:dyDescent="0.2">
      <c r="D1580" s="7"/>
    </row>
    <row r="1581" spans="4:4" x14ac:dyDescent="0.2">
      <c r="D1581" s="7"/>
    </row>
    <row r="1582" spans="4:4" x14ac:dyDescent="0.2">
      <c r="D1582" s="7"/>
    </row>
    <row r="1583" spans="4:4" x14ac:dyDescent="0.2">
      <c r="D1583" s="7"/>
    </row>
    <row r="1584" spans="4:4" x14ac:dyDescent="0.2">
      <c r="D1584" s="7"/>
    </row>
    <row r="1585" spans="4:4" x14ac:dyDescent="0.2">
      <c r="D1585" s="7"/>
    </row>
    <row r="1586" spans="4:4" x14ac:dyDescent="0.2">
      <c r="D1586" s="7"/>
    </row>
    <row r="1587" spans="4:4" x14ac:dyDescent="0.2">
      <c r="D1587" s="7"/>
    </row>
    <row r="1588" spans="4:4" x14ac:dyDescent="0.2">
      <c r="D1588" s="7"/>
    </row>
    <row r="1589" spans="4:4" x14ac:dyDescent="0.2">
      <c r="D1589" s="7"/>
    </row>
    <row r="1590" spans="4:4" x14ac:dyDescent="0.2">
      <c r="D1590" s="7"/>
    </row>
    <row r="1591" spans="4:4" x14ac:dyDescent="0.2">
      <c r="D1591" s="7"/>
    </row>
    <row r="1592" spans="4:4" x14ac:dyDescent="0.2">
      <c r="D1592" s="7"/>
    </row>
    <row r="1593" spans="4:4" x14ac:dyDescent="0.2">
      <c r="D1593" s="7"/>
    </row>
    <row r="1594" spans="4:4" x14ac:dyDescent="0.2">
      <c r="D1594" s="7"/>
    </row>
    <row r="1595" spans="4:4" x14ac:dyDescent="0.2">
      <c r="D1595" s="7"/>
    </row>
    <row r="1596" spans="4:4" x14ac:dyDescent="0.2">
      <c r="D1596" s="7"/>
    </row>
    <row r="1597" spans="4:4" x14ac:dyDescent="0.2">
      <c r="D1597" s="7"/>
    </row>
    <row r="1598" spans="4:4" x14ac:dyDescent="0.2">
      <c r="D1598" s="7"/>
    </row>
    <row r="1599" spans="4:4" x14ac:dyDescent="0.2">
      <c r="D1599" s="7"/>
    </row>
    <row r="1600" spans="4:4" x14ac:dyDescent="0.2">
      <c r="D1600" s="7"/>
    </row>
    <row r="1601" spans="4:4" x14ac:dyDescent="0.2">
      <c r="D1601" s="7"/>
    </row>
    <row r="1602" spans="4:4" x14ac:dyDescent="0.2">
      <c r="D1602" s="7"/>
    </row>
    <row r="1603" spans="4:4" x14ac:dyDescent="0.2">
      <c r="D1603" s="7"/>
    </row>
    <row r="1604" spans="4:4" x14ac:dyDescent="0.2">
      <c r="D1604" s="7"/>
    </row>
    <row r="1605" spans="4:4" x14ac:dyDescent="0.2">
      <c r="D1605" s="7"/>
    </row>
    <row r="1606" spans="4:4" x14ac:dyDescent="0.2">
      <c r="D1606" s="7"/>
    </row>
    <row r="1607" spans="4:4" x14ac:dyDescent="0.2">
      <c r="D1607" s="7"/>
    </row>
    <row r="1608" spans="4:4" x14ac:dyDescent="0.2">
      <c r="D1608" s="7"/>
    </row>
    <row r="1609" spans="4:4" x14ac:dyDescent="0.2">
      <c r="D1609" s="7"/>
    </row>
    <row r="1610" spans="4:4" x14ac:dyDescent="0.2">
      <c r="D1610" s="7"/>
    </row>
    <row r="1611" spans="4:4" x14ac:dyDescent="0.2">
      <c r="D1611" s="7"/>
    </row>
    <row r="1612" spans="4:4" x14ac:dyDescent="0.2">
      <c r="D1612" s="7"/>
    </row>
    <row r="1613" spans="4:4" x14ac:dyDescent="0.2">
      <c r="D1613" s="7"/>
    </row>
    <row r="1614" spans="4:4" x14ac:dyDescent="0.2">
      <c r="D1614" s="7"/>
    </row>
    <row r="1615" spans="4:4" x14ac:dyDescent="0.2">
      <c r="D1615" s="7"/>
    </row>
    <row r="1616" spans="4:4" x14ac:dyDescent="0.2">
      <c r="D1616" s="7"/>
    </row>
    <row r="1617" spans="4:4" x14ac:dyDescent="0.2">
      <c r="D1617" s="7"/>
    </row>
    <row r="1618" spans="4:4" x14ac:dyDescent="0.2">
      <c r="D1618" s="7"/>
    </row>
    <row r="1619" spans="4:4" x14ac:dyDescent="0.2">
      <c r="D1619" s="7"/>
    </row>
    <row r="1620" spans="4:4" x14ac:dyDescent="0.2">
      <c r="D1620" s="7"/>
    </row>
    <row r="1621" spans="4:4" x14ac:dyDescent="0.2">
      <c r="D1621" s="7"/>
    </row>
    <row r="1622" spans="4:4" x14ac:dyDescent="0.2">
      <c r="D1622" s="7"/>
    </row>
    <row r="1623" spans="4:4" x14ac:dyDescent="0.2">
      <c r="D1623" s="7"/>
    </row>
    <row r="1624" spans="4:4" x14ac:dyDescent="0.2">
      <c r="D1624" s="7"/>
    </row>
    <row r="1625" spans="4:4" x14ac:dyDescent="0.2">
      <c r="D1625" s="7"/>
    </row>
    <row r="1626" spans="4:4" x14ac:dyDescent="0.2">
      <c r="D1626" s="7"/>
    </row>
    <row r="1627" spans="4:4" x14ac:dyDescent="0.2">
      <c r="D1627" s="7"/>
    </row>
    <row r="1628" spans="4:4" x14ac:dyDescent="0.2">
      <c r="D1628" s="7"/>
    </row>
    <row r="1629" spans="4:4" x14ac:dyDescent="0.2">
      <c r="D1629" s="7"/>
    </row>
    <row r="1630" spans="4:4" x14ac:dyDescent="0.2">
      <c r="D1630" s="7"/>
    </row>
    <row r="1631" spans="4:4" x14ac:dyDescent="0.2">
      <c r="D1631" s="7"/>
    </row>
    <row r="1632" spans="4:4" x14ac:dyDescent="0.2">
      <c r="D1632" s="7"/>
    </row>
    <row r="1633" spans="4:4" x14ac:dyDescent="0.2">
      <c r="D1633" s="7"/>
    </row>
    <row r="1634" spans="4:4" x14ac:dyDescent="0.2">
      <c r="D1634" s="7"/>
    </row>
    <row r="1635" spans="4:4" x14ac:dyDescent="0.2">
      <c r="D1635" s="7"/>
    </row>
    <row r="1636" spans="4:4" x14ac:dyDescent="0.2">
      <c r="D1636" s="7"/>
    </row>
    <row r="1637" spans="4:4" x14ac:dyDescent="0.2">
      <c r="D1637" s="7"/>
    </row>
    <row r="1638" spans="4:4" x14ac:dyDescent="0.2">
      <c r="D1638" s="7"/>
    </row>
    <row r="1639" spans="4:4" x14ac:dyDescent="0.2">
      <c r="D1639" s="7"/>
    </row>
    <row r="1640" spans="4:4" x14ac:dyDescent="0.2">
      <c r="D1640" s="7"/>
    </row>
    <row r="1641" spans="4:4" x14ac:dyDescent="0.2">
      <c r="D1641" s="7"/>
    </row>
    <row r="1642" spans="4:4" x14ac:dyDescent="0.2">
      <c r="D1642" s="7"/>
    </row>
    <row r="1643" spans="4:4" x14ac:dyDescent="0.2">
      <c r="D1643" s="7"/>
    </row>
    <row r="1644" spans="4:4" x14ac:dyDescent="0.2">
      <c r="D1644" s="7"/>
    </row>
    <row r="1645" spans="4:4" x14ac:dyDescent="0.2">
      <c r="D1645" s="7"/>
    </row>
    <row r="1646" spans="4:4" x14ac:dyDescent="0.2">
      <c r="D1646" s="7"/>
    </row>
    <row r="1647" spans="4:4" x14ac:dyDescent="0.2">
      <c r="D1647" s="7"/>
    </row>
    <row r="1648" spans="4:4" x14ac:dyDescent="0.2">
      <c r="D1648" s="7"/>
    </row>
    <row r="1649" spans="4:4" x14ac:dyDescent="0.2">
      <c r="D1649" s="7"/>
    </row>
    <row r="1650" spans="4:4" x14ac:dyDescent="0.2">
      <c r="D1650" s="7"/>
    </row>
    <row r="1651" spans="4:4" x14ac:dyDescent="0.2">
      <c r="D1651" s="7"/>
    </row>
    <row r="1652" spans="4:4" x14ac:dyDescent="0.2">
      <c r="D1652" s="7"/>
    </row>
    <row r="1653" spans="4:4" x14ac:dyDescent="0.2">
      <c r="D1653" s="7"/>
    </row>
    <row r="1654" spans="4:4" x14ac:dyDescent="0.2">
      <c r="D1654" s="7"/>
    </row>
    <row r="1655" spans="4:4" x14ac:dyDescent="0.2">
      <c r="D1655" s="7"/>
    </row>
    <row r="1656" spans="4:4" x14ac:dyDescent="0.2">
      <c r="D1656" s="7"/>
    </row>
    <row r="1657" spans="4:4" x14ac:dyDescent="0.2">
      <c r="D1657" s="7"/>
    </row>
    <row r="1658" spans="4:4" x14ac:dyDescent="0.2">
      <c r="D1658" s="7"/>
    </row>
    <row r="1659" spans="4:4" x14ac:dyDescent="0.2">
      <c r="D1659" s="7"/>
    </row>
    <row r="1660" spans="4:4" x14ac:dyDescent="0.2">
      <c r="D1660" s="7"/>
    </row>
    <row r="1661" spans="4:4" x14ac:dyDescent="0.2">
      <c r="D1661" s="7"/>
    </row>
    <row r="1662" spans="4:4" x14ac:dyDescent="0.2">
      <c r="D1662" s="7"/>
    </row>
    <row r="1663" spans="4:4" x14ac:dyDescent="0.2">
      <c r="D1663" s="7"/>
    </row>
    <row r="1664" spans="4:4" x14ac:dyDescent="0.2">
      <c r="D1664" s="7"/>
    </row>
    <row r="1665" spans="4:4" x14ac:dyDescent="0.2">
      <c r="D1665" s="7"/>
    </row>
    <row r="1666" spans="4:4" x14ac:dyDescent="0.2">
      <c r="D1666" s="7"/>
    </row>
    <row r="1667" spans="4:4" x14ac:dyDescent="0.2">
      <c r="D1667" s="7"/>
    </row>
    <row r="1668" spans="4:4" x14ac:dyDescent="0.2">
      <c r="D1668" s="7"/>
    </row>
    <row r="1669" spans="4:4" x14ac:dyDescent="0.2">
      <c r="D1669" s="7"/>
    </row>
    <row r="1670" spans="4:4" x14ac:dyDescent="0.2">
      <c r="D1670" s="7"/>
    </row>
    <row r="1671" spans="4:4" x14ac:dyDescent="0.2">
      <c r="D1671" s="7"/>
    </row>
    <row r="1672" spans="4:4" x14ac:dyDescent="0.2">
      <c r="D1672" s="7"/>
    </row>
    <row r="1673" spans="4:4" x14ac:dyDescent="0.2">
      <c r="D1673" s="7"/>
    </row>
    <row r="1674" spans="4:4" x14ac:dyDescent="0.2">
      <c r="D1674" s="7"/>
    </row>
    <row r="1675" spans="4:4" x14ac:dyDescent="0.2">
      <c r="D1675" s="7"/>
    </row>
    <row r="1676" spans="4:4" x14ac:dyDescent="0.2">
      <c r="D1676" s="7"/>
    </row>
    <row r="1677" spans="4:4" x14ac:dyDescent="0.2">
      <c r="D1677" s="7"/>
    </row>
    <row r="1678" spans="4:4" x14ac:dyDescent="0.2">
      <c r="D1678" s="7"/>
    </row>
    <row r="1679" spans="4:4" x14ac:dyDescent="0.2">
      <c r="D1679" s="7"/>
    </row>
    <row r="1680" spans="4:4" x14ac:dyDescent="0.2">
      <c r="D1680" s="7"/>
    </row>
    <row r="1681" spans="4:4" x14ac:dyDescent="0.2">
      <c r="D1681" s="7"/>
    </row>
    <row r="1682" spans="4:4" x14ac:dyDescent="0.2">
      <c r="D1682" s="7"/>
    </row>
    <row r="1683" spans="4:4" x14ac:dyDescent="0.2">
      <c r="D1683" s="7"/>
    </row>
    <row r="1684" spans="4:4" x14ac:dyDescent="0.2">
      <c r="D1684" s="7"/>
    </row>
    <row r="1685" spans="4:4" x14ac:dyDescent="0.2">
      <c r="D1685" s="7"/>
    </row>
    <row r="1686" spans="4:4" x14ac:dyDescent="0.2">
      <c r="D1686" s="7"/>
    </row>
    <row r="1687" spans="4:4" x14ac:dyDescent="0.2">
      <c r="D1687" s="7"/>
    </row>
    <row r="1688" spans="4:4" x14ac:dyDescent="0.2">
      <c r="D1688" s="7"/>
    </row>
    <row r="1689" spans="4:4" x14ac:dyDescent="0.2">
      <c r="D1689" s="7"/>
    </row>
    <row r="1690" spans="4:4" x14ac:dyDescent="0.2">
      <c r="D1690" s="7"/>
    </row>
    <row r="1691" spans="4:4" x14ac:dyDescent="0.2">
      <c r="D1691" s="7"/>
    </row>
    <row r="1692" spans="4:4" x14ac:dyDescent="0.2">
      <c r="D1692" s="7"/>
    </row>
    <row r="1693" spans="4:4" x14ac:dyDescent="0.2">
      <c r="D1693" s="7"/>
    </row>
    <row r="1694" spans="4:4" x14ac:dyDescent="0.2">
      <c r="D1694" s="7"/>
    </row>
    <row r="1695" spans="4:4" x14ac:dyDescent="0.2">
      <c r="D1695" s="7"/>
    </row>
    <row r="1696" spans="4:4" x14ac:dyDescent="0.2">
      <c r="D1696" s="7"/>
    </row>
    <row r="1697" spans="4:4" x14ac:dyDescent="0.2">
      <c r="D1697" s="7"/>
    </row>
    <row r="1698" spans="4:4" x14ac:dyDescent="0.2">
      <c r="D1698" s="7"/>
    </row>
    <row r="1699" spans="4:4" x14ac:dyDescent="0.2">
      <c r="D1699" s="7"/>
    </row>
    <row r="1700" spans="4:4" x14ac:dyDescent="0.2">
      <c r="D1700" s="7"/>
    </row>
    <row r="1701" spans="4:4" x14ac:dyDescent="0.2">
      <c r="D1701" s="7"/>
    </row>
    <row r="1702" spans="4:4" x14ac:dyDescent="0.2">
      <c r="D1702" s="7"/>
    </row>
    <row r="1703" spans="4:4" x14ac:dyDescent="0.2">
      <c r="D1703" s="7"/>
    </row>
    <row r="1704" spans="4:4" x14ac:dyDescent="0.2">
      <c r="D1704" s="7"/>
    </row>
    <row r="1705" spans="4:4" x14ac:dyDescent="0.2">
      <c r="D1705" s="7"/>
    </row>
    <row r="1706" spans="4:4" x14ac:dyDescent="0.2">
      <c r="D1706" s="7"/>
    </row>
    <row r="1707" spans="4:4" x14ac:dyDescent="0.2">
      <c r="D1707" s="7"/>
    </row>
    <row r="1708" spans="4:4" x14ac:dyDescent="0.2">
      <c r="D1708" s="7"/>
    </row>
    <row r="1709" spans="4:4" x14ac:dyDescent="0.2">
      <c r="D1709" s="7"/>
    </row>
    <row r="1710" spans="4:4" x14ac:dyDescent="0.2">
      <c r="D1710" s="7"/>
    </row>
    <row r="1711" spans="4:4" x14ac:dyDescent="0.2">
      <c r="D1711" s="7"/>
    </row>
    <row r="1712" spans="4:4" x14ac:dyDescent="0.2">
      <c r="D1712" s="7"/>
    </row>
    <row r="1713" spans="4:4" x14ac:dyDescent="0.2">
      <c r="D1713" s="7"/>
    </row>
    <row r="1714" spans="4:4" x14ac:dyDescent="0.2">
      <c r="D1714" s="7"/>
    </row>
    <row r="1715" spans="4:4" x14ac:dyDescent="0.2">
      <c r="D1715" s="7"/>
    </row>
    <row r="1716" spans="4:4" x14ac:dyDescent="0.2">
      <c r="D1716" s="7"/>
    </row>
    <row r="1717" spans="4:4" x14ac:dyDescent="0.2">
      <c r="D1717" s="7"/>
    </row>
    <row r="1718" spans="4:4" x14ac:dyDescent="0.2">
      <c r="D1718" s="7"/>
    </row>
    <row r="1719" spans="4:4" x14ac:dyDescent="0.2">
      <c r="D1719" s="7"/>
    </row>
    <row r="1720" spans="4:4" x14ac:dyDescent="0.2">
      <c r="D1720" s="7"/>
    </row>
    <row r="1721" spans="4:4" x14ac:dyDescent="0.2">
      <c r="D1721" s="7"/>
    </row>
    <row r="1722" spans="4:4" x14ac:dyDescent="0.2">
      <c r="D1722" s="7"/>
    </row>
    <row r="1723" spans="4:4" x14ac:dyDescent="0.2">
      <c r="D1723" s="7"/>
    </row>
    <row r="1724" spans="4:4" x14ac:dyDescent="0.2">
      <c r="D1724" s="7"/>
    </row>
    <row r="1725" spans="4:4" x14ac:dyDescent="0.2">
      <c r="D1725" s="7"/>
    </row>
    <row r="1726" spans="4:4" x14ac:dyDescent="0.2">
      <c r="D1726" s="7"/>
    </row>
    <row r="1727" spans="4:4" x14ac:dyDescent="0.2">
      <c r="D1727" s="7"/>
    </row>
    <row r="1728" spans="4:4" x14ac:dyDescent="0.2">
      <c r="D1728" s="7"/>
    </row>
    <row r="1729" spans="4:4" x14ac:dyDescent="0.2">
      <c r="D1729" s="7"/>
    </row>
    <row r="1730" spans="4:4" x14ac:dyDescent="0.2">
      <c r="D1730" s="7"/>
    </row>
    <row r="1731" spans="4:4" x14ac:dyDescent="0.2">
      <c r="D1731" s="7"/>
    </row>
    <row r="1732" spans="4:4" x14ac:dyDescent="0.2">
      <c r="D1732" s="7"/>
    </row>
    <row r="1733" spans="4:4" x14ac:dyDescent="0.2">
      <c r="D1733" s="7"/>
    </row>
    <row r="1734" spans="4:4" x14ac:dyDescent="0.2">
      <c r="D1734" s="7"/>
    </row>
    <row r="1735" spans="4:4" x14ac:dyDescent="0.2">
      <c r="D1735" s="7"/>
    </row>
    <row r="1736" spans="4:4" x14ac:dyDescent="0.2">
      <c r="D1736" s="7"/>
    </row>
    <row r="1737" spans="4:4" x14ac:dyDescent="0.2">
      <c r="D1737" s="7"/>
    </row>
    <row r="1738" spans="4:4" x14ac:dyDescent="0.2">
      <c r="D1738" s="7"/>
    </row>
    <row r="1739" spans="4:4" x14ac:dyDescent="0.2">
      <c r="D1739" s="7"/>
    </row>
    <row r="1740" spans="4:4" x14ac:dyDescent="0.2">
      <c r="D1740" s="7"/>
    </row>
    <row r="1741" spans="4:4" x14ac:dyDescent="0.2">
      <c r="D1741" s="7"/>
    </row>
    <row r="1742" spans="4:4" x14ac:dyDescent="0.2">
      <c r="D1742" s="7"/>
    </row>
    <row r="1743" spans="4:4" x14ac:dyDescent="0.2">
      <c r="D1743" s="7"/>
    </row>
    <row r="1744" spans="4:4" x14ac:dyDescent="0.2">
      <c r="D1744" s="7"/>
    </row>
    <row r="1745" spans="4:4" x14ac:dyDescent="0.2">
      <c r="D1745" s="7"/>
    </row>
    <row r="1746" spans="4:4" x14ac:dyDescent="0.2">
      <c r="D1746" s="7"/>
    </row>
    <row r="1747" spans="4:4" x14ac:dyDescent="0.2">
      <c r="D1747" s="7"/>
    </row>
    <row r="1748" spans="4:4" x14ac:dyDescent="0.2">
      <c r="D1748" s="7"/>
    </row>
    <row r="1749" spans="4:4" x14ac:dyDescent="0.2">
      <c r="D1749" s="7"/>
    </row>
    <row r="1750" spans="4:4" x14ac:dyDescent="0.2">
      <c r="D1750" s="7"/>
    </row>
    <row r="1751" spans="4:4" x14ac:dyDescent="0.2">
      <c r="D1751" s="7"/>
    </row>
    <row r="1752" spans="4:4" x14ac:dyDescent="0.2">
      <c r="D1752" s="7"/>
    </row>
    <row r="1753" spans="4:4" x14ac:dyDescent="0.2">
      <c r="D1753" s="7"/>
    </row>
    <row r="1754" spans="4:4" x14ac:dyDescent="0.2">
      <c r="D1754" s="7"/>
    </row>
    <row r="1755" spans="4:4" x14ac:dyDescent="0.2">
      <c r="D1755" s="7"/>
    </row>
    <row r="1756" spans="4:4" x14ac:dyDescent="0.2">
      <c r="D1756" s="7"/>
    </row>
    <row r="1757" spans="4:4" x14ac:dyDescent="0.2">
      <c r="D1757" s="7"/>
    </row>
    <row r="1758" spans="4:4" x14ac:dyDescent="0.2">
      <c r="D1758" s="7"/>
    </row>
    <row r="1759" spans="4:4" x14ac:dyDescent="0.2">
      <c r="D1759" s="7"/>
    </row>
    <row r="1760" spans="4:4" x14ac:dyDescent="0.2">
      <c r="D1760" s="7"/>
    </row>
    <row r="1761" spans="4:4" x14ac:dyDescent="0.2">
      <c r="D1761" s="7"/>
    </row>
    <row r="1762" spans="4:4" x14ac:dyDescent="0.2">
      <c r="D1762" s="7"/>
    </row>
    <row r="1763" spans="4:4" x14ac:dyDescent="0.2">
      <c r="D1763" s="7"/>
    </row>
    <row r="1764" spans="4:4" x14ac:dyDescent="0.2">
      <c r="D1764" s="7"/>
    </row>
    <row r="1765" spans="4:4" x14ac:dyDescent="0.2">
      <c r="D1765" s="7"/>
    </row>
    <row r="1766" spans="4:4" x14ac:dyDescent="0.2">
      <c r="D1766" s="7"/>
    </row>
    <row r="1767" spans="4:4" x14ac:dyDescent="0.2">
      <c r="D1767" s="7"/>
    </row>
    <row r="1768" spans="4:4" x14ac:dyDescent="0.2">
      <c r="D1768" s="7"/>
    </row>
    <row r="1769" spans="4:4" x14ac:dyDescent="0.2">
      <c r="D1769" s="7"/>
    </row>
    <row r="1770" spans="4:4" x14ac:dyDescent="0.2">
      <c r="D1770" s="7"/>
    </row>
    <row r="1771" spans="4:4" x14ac:dyDescent="0.2">
      <c r="D1771" s="7"/>
    </row>
    <row r="1772" spans="4:4" x14ac:dyDescent="0.2">
      <c r="D1772" s="7"/>
    </row>
    <row r="1773" spans="4:4" x14ac:dyDescent="0.2">
      <c r="D1773" s="7"/>
    </row>
    <row r="1774" spans="4:4" x14ac:dyDescent="0.2">
      <c r="D1774" s="7"/>
    </row>
    <row r="1775" spans="4:4" x14ac:dyDescent="0.2">
      <c r="D1775" s="7"/>
    </row>
    <row r="1776" spans="4:4" x14ac:dyDescent="0.2">
      <c r="D1776" s="7"/>
    </row>
    <row r="1777" spans="4:4" x14ac:dyDescent="0.2">
      <c r="D1777" s="7"/>
    </row>
    <row r="1778" spans="4:4" x14ac:dyDescent="0.2">
      <c r="D1778" s="7"/>
    </row>
    <row r="1779" spans="4:4" x14ac:dyDescent="0.2">
      <c r="D1779" s="7"/>
    </row>
    <row r="1780" spans="4:4" x14ac:dyDescent="0.2">
      <c r="D1780" s="7"/>
    </row>
    <row r="1781" spans="4:4" x14ac:dyDescent="0.2">
      <c r="D1781" s="7"/>
    </row>
    <row r="1782" spans="4:4" x14ac:dyDescent="0.2">
      <c r="D1782" s="7"/>
    </row>
    <row r="1783" spans="4:4" x14ac:dyDescent="0.2">
      <c r="D1783" s="7"/>
    </row>
    <row r="1784" spans="4:4" x14ac:dyDescent="0.2">
      <c r="D1784" s="7"/>
    </row>
    <row r="1785" spans="4:4" x14ac:dyDescent="0.2">
      <c r="D1785" s="7"/>
    </row>
    <row r="1786" spans="4:4" x14ac:dyDescent="0.2">
      <c r="D1786" s="7"/>
    </row>
    <row r="1787" spans="4:4" x14ac:dyDescent="0.2">
      <c r="D1787" s="7"/>
    </row>
    <row r="1788" spans="4:4" x14ac:dyDescent="0.2">
      <c r="D1788" s="7"/>
    </row>
    <row r="1789" spans="4:4" x14ac:dyDescent="0.2">
      <c r="D1789" s="7"/>
    </row>
    <row r="1790" spans="4:4" x14ac:dyDescent="0.2">
      <c r="D1790" s="7"/>
    </row>
    <row r="1791" spans="4:4" x14ac:dyDescent="0.2">
      <c r="D1791" s="7"/>
    </row>
    <row r="1792" spans="4:4" x14ac:dyDescent="0.2">
      <c r="D1792" s="7"/>
    </row>
    <row r="1793" spans="4:4" x14ac:dyDescent="0.2">
      <c r="D1793" s="7"/>
    </row>
    <row r="1794" spans="4:4" x14ac:dyDescent="0.2">
      <c r="D1794" s="7"/>
    </row>
    <row r="1795" spans="4:4" x14ac:dyDescent="0.2">
      <c r="D1795" s="7"/>
    </row>
    <row r="1796" spans="4:4" x14ac:dyDescent="0.2">
      <c r="D1796" s="7"/>
    </row>
    <row r="1797" spans="4:4" x14ac:dyDescent="0.2">
      <c r="D1797" s="7"/>
    </row>
    <row r="1798" spans="4:4" x14ac:dyDescent="0.2">
      <c r="D1798" s="7"/>
    </row>
    <row r="1799" spans="4:4" x14ac:dyDescent="0.2">
      <c r="D1799" s="7"/>
    </row>
    <row r="1800" spans="4:4" x14ac:dyDescent="0.2">
      <c r="D1800" s="7"/>
    </row>
    <row r="1801" spans="4:4" x14ac:dyDescent="0.2">
      <c r="D1801" s="7"/>
    </row>
    <row r="1802" spans="4:4" x14ac:dyDescent="0.2">
      <c r="D1802" s="7"/>
    </row>
    <row r="1803" spans="4:4" x14ac:dyDescent="0.2">
      <c r="D1803" s="7"/>
    </row>
    <row r="1804" spans="4:4" x14ac:dyDescent="0.2">
      <c r="D1804" s="7"/>
    </row>
    <row r="1805" spans="4:4" x14ac:dyDescent="0.2">
      <c r="D1805" s="7"/>
    </row>
    <row r="1806" spans="4:4" x14ac:dyDescent="0.2">
      <c r="D1806" s="7"/>
    </row>
    <row r="1807" spans="4:4" x14ac:dyDescent="0.2">
      <c r="D1807" s="7"/>
    </row>
    <row r="1808" spans="4:4" x14ac:dyDescent="0.2">
      <c r="D1808" s="7"/>
    </row>
    <row r="1809" spans="4:4" x14ac:dyDescent="0.2">
      <c r="D1809" s="7"/>
    </row>
    <row r="1810" spans="4:4" x14ac:dyDescent="0.2">
      <c r="D1810" s="7"/>
    </row>
    <row r="1811" spans="4:4" x14ac:dyDescent="0.2">
      <c r="D1811" s="7"/>
    </row>
    <row r="1812" spans="4:4" x14ac:dyDescent="0.2">
      <c r="D1812" s="7"/>
    </row>
    <row r="1813" spans="4:4" x14ac:dyDescent="0.2">
      <c r="D1813" s="7"/>
    </row>
    <row r="1814" spans="4:4" x14ac:dyDescent="0.2">
      <c r="D1814" s="7"/>
    </row>
    <row r="1815" spans="4:4" x14ac:dyDescent="0.2">
      <c r="D1815" s="7"/>
    </row>
    <row r="1816" spans="4:4" x14ac:dyDescent="0.2">
      <c r="D1816" s="7"/>
    </row>
    <row r="1817" spans="4:4" x14ac:dyDescent="0.2">
      <c r="D1817" s="7"/>
    </row>
    <row r="1818" spans="4:4" x14ac:dyDescent="0.2">
      <c r="D1818" s="7"/>
    </row>
    <row r="1819" spans="4:4" x14ac:dyDescent="0.2">
      <c r="D1819" s="7"/>
    </row>
    <row r="1820" spans="4:4" x14ac:dyDescent="0.2">
      <c r="D1820" s="7"/>
    </row>
    <row r="1821" spans="4:4" x14ac:dyDescent="0.2">
      <c r="D1821" s="7"/>
    </row>
    <row r="1822" spans="4:4" x14ac:dyDescent="0.2">
      <c r="D1822" s="7"/>
    </row>
    <row r="1823" spans="4:4" x14ac:dyDescent="0.2">
      <c r="D1823" s="7"/>
    </row>
    <row r="1824" spans="4:4" x14ac:dyDescent="0.2">
      <c r="D1824" s="7"/>
    </row>
    <row r="1825" spans="4:4" x14ac:dyDescent="0.2">
      <c r="D1825" s="7"/>
    </row>
    <row r="1826" spans="4:4" x14ac:dyDescent="0.2">
      <c r="D1826" s="7"/>
    </row>
    <row r="1827" spans="4:4" x14ac:dyDescent="0.2">
      <c r="D1827" s="7"/>
    </row>
    <row r="1828" spans="4:4" x14ac:dyDescent="0.2">
      <c r="D1828" s="7"/>
    </row>
    <row r="1829" spans="4:4" x14ac:dyDescent="0.2">
      <c r="D1829" s="7"/>
    </row>
    <row r="1830" spans="4:4" x14ac:dyDescent="0.2">
      <c r="D1830" s="7"/>
    </row>
    <row r="1831" spans="4:4" x14ac:dyDescent="0.2">
      <c r="D1831" s="7"/>
    </row>
    <row r="1832" spans="4:4" x14ac:dyDescent="0.2">
      <c r="D1832" s="7"/>
    </row>
    <row r="1833" spans="4:4" x14ac:dyDescent="0.2">
      <c r="D1833" s="7"/>
    </row>
    <row r="1834" spans="4:4" x14ac:dyDescent="0.2">
      <c r="D1834" s="7"/>
    </row>
    <row r="1835" spans="4:4" x14ac:dyDescent="0.2">
      <c r="D1835" s="7"/>
    </row>
    <row r="1836" spans="4:4" x14ac:dyDescent="0.2">
      <c r="D1836" s="7"/>
    </row>
    <row r="1837" spans="4:4" x14ac:dyDescent="0.2">
      <c r="D1837" s="7"/>
    </row>
    <row r="1838" spans="4:4" x14ac:dyDescent="0.2">
      <c r="D1838" s="7"/>
    </row>
    <row r="1839" spans="4:4" x14ac:dyDescent="0.2">
      <c r="D1839" s="7"/>
    </row>
    <row r="1840" spans="4:4" x14ac:dyDescent="0.2">
      <c r="D1840" s="7"/>
    </row>
    <row r="1841" spans="4:4" x14ac:dyDescent="0.2">
      <c r="D1841" s="7"/>
    </row>
    <row r="1842" spans="4:4" x14ac:dyDescent="0.2">
      <c r="D1842" s="7"/>
    </row>
    <row r="1843" spans="4:4" x14ac:dyDescent="0.2">
      <c r="D1843" s="7"/>
    </row>
    <row r="1844" spans="4:4" x14ac:dyDescent="0.2">
      <c r="D1844" s="7"/>
    </row>
    <row r="1845" spans="4:4" x14ac:dyDescent="0.2">
      <c r="D1845" s="7"/>
    </row>
    <row r="1846" spans="4:4" x14ac:dyDescent="0.2">
      <c r="D1846" s="7"/>
    </row>
    <row r="1847" spans="4:4" x14ac:dyDescent="0.2">
      <c r="D1847" s="7"/>
    </row>
    <row r="1848" spans="4:4" x14ac:dyDescent="0.2">
      <c r="D1848" s="7"/>
    </row>
    <row r="1849" spans="4:4" x14ac:dyDescent="0.2">
      <c r="D1849" s="7"/>
    </row>
    <row r="1850" spans="4:4" x14ac:dyDescent="0.2">
      <c r="D1850" s="7"/>
    </row>
    <row r="1851" spans="4:4" x14ac:dyDescent="0.2">
      <c r="D1851" s="7"/>
    </row>
    <row r="1852" spans="4:4" x14ac:dyDescent="0.2">
      <c r="D1852" s="7"/>
    </row>
    <row r="1853" spans="4:4" x14ac:dyDescent="0.2">
      <c r="D1853" s="7"/>
    </row>
    <row r="1854" spans="4:4" x14ac:dyDescent="0.2">
      <c r="D1854" s="7"/>
    </row>
    <row r="1855" spans="4:4" x14ac:dyDescent="0.2">
      <c r="D1855" s="7"/>
    </row>
    <row r="1856" spans="4:4" x14ac:dyDescent="0.2">
      <c r="D1856" s="7"/>
    </row>
    <row r="1857" spans="4:4" x14ac:dyDescent="0.2">
      <c r="D1857" s="7"/>
    </row>
    <row r="1858" spans="4:4" x14ac:dyDescent="0.2">
      <c r="D1858" s="7"/>
    </row>
    <row r="1859" spans="4:4" x14ac:dyDescent="0.2">
      <c r="D1859" s="7"/>
    </row>
    <row r="1860" spans="4:4" x14ac:dyDescent="0.2">
      <c r="D1860" s="7"/>
    </row>
    <row r="1861" spans="4:4" x14ac:dyDescent="0.2">
      <c r="D1861" s="7"/>
    </row>
    <row r="1862" spans="4:4" x14ac:dyDescent="0.2">
      <c r="D1862" s="7"/>
    </row>
    <row r="1863" spans="4:4" x14ac:dyDescent="0.2">
      <c r="D1863" s="7"/>
    </row>
    <row r="1864" spans="4:4" x14ac:dyDescent="0.2">
      <c r="D1864" s="7"/>
    </row>
    <row r="1865" spans="4:4" x14ac:dyDescent="0.2">
      <c r="D1865" s="7"/>
    </row>
    <row r="1866" spans="4:4" x14ac:dyDescent="0.2">
      <c r="D1866" s="7"/>
    </row>
    <row r="1867" spans="4:4" x14ac:dyDescent="0.2">
      <c r="D1867" s="7"/>
    </row>
    <row r="1868" spans="4:4" x14ac:dyDescent="0.2">
      <c r="D1868" s="7"/>
    </row>
    <row r="1869" spans="4:4" x14ac:dyDescent="0.2">
      <c r="D1869" s="7"/>
    </row>
    <row r="1870" spans="4:4" x14ac:dyDescent="0.2">
      <c r="D1870" s="7"/>
    </row>
    <row r="1871" spans="4:4" x14ac:dyDescent="0.2">
      <c r="D1871" s="7"/>
    </row>
    <row r="1872" spans="4:4" x14ac:dyDescent="0.2">
      <c r="D1872" s="7"/>
    </row>
    <row r="1873" spans="4:4" x14ac:dyDescent="0.2">
      <c r="D1873" s="7"/>
    </row>
    <row r="1874" spans="4:4" x14ac:dyDescent="0.2">
      <c r="D1874" s="7"/>
    </row>
    <row r="1875" spans="4:4" x14ac:dyDescent="0.2">
      <c r="D1875" s="7"/>
    </row>
    <row r="1876" spans="4:4" x14ac:dyDescent="0.2">
      <c r="D1876" s="7"/>
    </row>
    <row r="1877" spans="4:4" x14ac:dyDescent="0.2">
      <c r="D1877" s="7"/>
    </row>
    <row r="1878" spans="4:4" x14ac:dyDescent="0.2">
      <c r="D1878" s="7"/>
    </row>
    <row r="1879" spans="4:4" x14ac:dyDescent="0.2">
      <c r="D1879" s="7"/>
    </row>
    <row r="1880" spans="4:4" x14ac:dyDescent="0.2">
      <c r="D1880" s="7"/>
    </row>
    <row r="1881" spans="4:4" x14ac:dyDescent="0.2">
      <c r="D1881" s="7"/>
    </row>
    <row r="1882" spans="4:4" x14ac:dyDescent="0.2">
      <c r="D1882" s="7"/>
    </row>
    <row r="1883" spans="4:4" x14ac:dyDescent="0.2">
      <c r="D1883" s="7"/>
    </row>
    <row r="1884" spans="4:4" x14ac:dyDescent="0.2">
      <c r="D1884" s="7"/>
    </row>
    <row r="1885" spans="4:4" x14ac:dyDescent="0.2">
      <c r="D1885" s="7"/>
    </row>
    <row r="1886" spans="4:4" x14ac:dyDescent="0.2">
      <c r="D1886" s="7"/>
    </row>
    <row r="1887" spans="4:4" x14ac:dyDescent="0.2">
      <c r="D1887" s="7"/>
    </row>
    <row r="1888" spans="4:4" x14ac:dyDescent="0.2">
      <c r="D1888" s="7"/>
    </row>
    <row r="1889" spans="4:4" x14ac:dyDescent="0.2">
      <c r="D1889" s="7"/>
    </row>
    <row r="1890" spans="4:4" x14ac:dyDescent="0.2">
      <c r="D1890" s="7"/>
    </row>
    <row r="1891" spans="4:4" x14ac:dyDescent="0.2">
      <c r="D1891" s="7"/>
    </row>
    <row r="1892" spans="4:4" x14ac:dyDescent="0.2">
      <c r="D1892" s="7"/>
    </row>
    <row r="1893" spans="4:4" x14ac:dyDescent="0.2">
      <c r="D1893" s="7"/>
    </row>
    <row r="1894" spans="4:4" x14ac:dyDescent="0.2">
      <c r="D1894" s="7"/>
    </row>
    <row r="1895" spans="4:4" x14ac:dyDescent="0.2">
      <c r="D1895" s="7"/>
    </row>
    <row r="1896" spans="4:4" x14ac:dyDescent="0.2">
      <c r="D1896" s="7"/>
    </row>
    <row r="1897" spans="4:4" x14ac:dyDescent="0.2">
      <c r="D1897" s="7"/>
    </row>
    <row r="1898" spans="4:4" x14ac:dyDescent="0.2">
      <c r="D1898" s="7"/>
    </row>
    <row r="1899" spans="4:4" x14ac:dyDescent="0.2">
      <c r="D1899" s="7"/>
    </row>
    <row r="1900" spans="4:4" x14ac:dyDescent="0.2">
      <c r="D1900" s="7"/>
    </row>
    <row r="1901" spans="4:4" x14ac:dyDescent="0.2">
      <c r="D1901" s="7"/>
    </row>
    <row r="1902" spans="4:4" x14ac:dyDescent="0.2">
      <c r="D1902" s="7"/>
    </row>
    <row r="1903" spans="4:4" x14ac:dyDescent="0.2">
      <c r="D1903" s="7"/>
    </row>
    <row r="1904" spans="4:4" x14ac:dyDescent="0.2">
      <c r="D1904" s="7"/>
    </row>
    <row r="1905" spans="4:4" x14ac:dyDescent="0.2">
      <c r="D1905" s="7"/>
    </row>
    <row r="1906" spans="4:4" x14ac:dyDescent="0.2">
      <c r="D1906" s="7"/>
    </row>
    <row r="1907" spans="4:4" x14ac:dyDescent="0.2">
      <c r="D1907" s="7"/>
    </row>
    <row r="1908" spans="4:4" x14ac:dyDescent="0.2">
      <c r="D1908" s="7"/>
    </row>
    <row r="1909" spans="4:4" x14ac:dyDescent="0.2">
      <c r="D1909" s="7"/>
    </row>
    <row r="1910" spans="4:4" x14ac:dyDescent="0.2">
      <c r="D1910" s="7"/>
    </row>
    <row r="1911" spans="4:4" x14ac:dyDescent="0.2">
      <c r="D1911" s="7"/>
    </row>
    <row r="1912" spans="4:4" x14ac:dyDescent="0.2">
      <c r="D1912" s="7"/>
    </row>
    <row r="1913" spans="4:4" x14ac:dyDescent="0.2">
      <c r="D1913" s="7"/>
    </row>
    <row r="1914" spans="4:4" x14ac:dyDescent="0.2">
      <c r="D1914" s="7"/>
    </row>
    <row r="1915" spans="4:4" x14ac:dyDescent="0.2">
      <c r="D1915" s="7"/>
    </row>
    <row r="1916" spans="4:4" x14ac:dyDescent="0.2">
      <c r="D1916" s="7"/>
    </row>
    <row r="1917" spans="4:4" x14ac:dyDescent="0.2">
      <c r="D1917" s="7"/>
    </row>
    <row r="1918" spans="4:4" x14ac:dyDescent="0.2">
      <c r="D1918" s="7"/>
    </row>
    <row r="1919" spans="4:4" x14ac:dyDescent="0.2">
      <c r="D1919" s="7"/>
    </row>
    <row r="1920" spans="4:4" x14ac:dyDescent="0.2">
      <c r="D1920" s="7"/>
    </row>
    <row r="1921" spans="4:4" x14ac:dyDescent="0.2">
      <c r="D1921" s="7"/>
    </row>
    <row r="1922" spans="4:4" x14ac:dyDescent="0.2">
      <c r="D1922" s="7"/>
    </row>
    <row r="1923" spans="4:4" x14ac:dyDescent="0.2">
      <c r="D1923" s="7"/>
    </row>
    <row r="1924" spans="4:4" x14ac:dyDescent="0.2">
      <c r="D1924" s="7"/>
    </row>
    <row r="1925" spans="4:4" x14ac:dyDescent="0.2">
      <c r="D1925" s="7"/>
    </row>
    <row r="1926" spans="4:4" x14ac:dyDescent="0.2">
      <c r="D1926" s="7"/>
    </row>
    <row r="1927" spans="4:4" x14ac:dyDescent="0.2">
      <c r="D1927" s="7"/>
    </row>
    <row r="1928" spans="4:4" x14ac:dyDescent="0.2">
      <c r="D1928" s="7"/>
    </row>
    <row r="1929" spans="4:4" x14ac:dyDescent="0.2">
      <c r="D1929" s="7"/>
    </row>
    <row r="1930" spans="4:4" x14ac:dyDescent="0.2">
      <c r="D1930" s="7"/>
    </row>
    <row r="1931" spans="4:4" x14ac:dyDescent="0.2">
      <c r="D1931" s="7"/>
    </row>
    <row r="1932" spans="4:4" x14ac:dyDescent="0.2">
      <c r="D1932" s="7"/>
    </row>
    <row r="1933" spans="4:4" x14ac:dyDescent="0.2">
      <c r="D1933" s="7"/>
    </row>
    <row r="1934" spans="4:4" x14ac:dyDescent="0.2">
      <c r="D1934" s="7"/>
    </row>
    <row r="1935" spans="4:4" x14ac:dyDescent="0.2">
      <c r="D1935" s="7"/>
    </row>
    <row r="1936" spans="4:4" x14ac:dyDescent="0.2">
      <c r="D1936" s="7"/>
    </row>
    <row r="1937" spans="4:4" x14ac:dyDescent="0.2">
      <c r="D1937" s="7"/>
    </row>
    <row r="1938" spans="4:4" x14ac:dyDescent="0.2">
      <c r="D1938" s="7"/>
    </row>
    <row r="1939" spans="4:4" x14ac:dyDescent="0.2">
      <c r="D1939" s="7"/>
    </row>
    <row r="1940" spans="4:4" x14ac:dyDescent="0.2">
      <c r="D1940" s="7"/>
    </row>
    <row r="1941" spans="4:4" x14ac:dyDescent="0.2">
      <c r="D1941" s="7"/>
    </row>
    <row r="1942" spans="4:4" x14ac:dyDescent="0.2">
      <c r="D1942" s="7"/>
    </row>
    <row r="1943" spans="4:4" x14ac:dyDescent="0.2">
      <c r="D1943" s="7"/>
    </row>
    <row r="1944" spans="4:4" x14ac:dyDescent="0.2">
      <c r="D1944" s="7"/>
    </row>
    <row r="1945" spans="4:4" x14ac:dyDescent="0.2">
      <c r="D1945" s="7"/>
    </row>
    <row r="1946" spans="4:4" x14ac:dyDescent="0.2">
      <c r="D1946" s="7"/>
    </row>
    <row r="1947" spans="4:4" x14ac:dyDescent="0.2">
      <c r="D1947" s="7"/>
    </row>
    <row r="1948" spans="4:4" x14ac:dyDescent="0.2">
      <c r="D1948" s="7"/>
    </row>
    <row r="1949" spans="4:4" x14ac:dyDescent="0.2">
      <c r="D1949" s="7"/>
    </row>
    <row r="1950" spans="4:4" x14ac:dyDescent="0.2">
      <c r="D1950" s="7"/>
    </row>
    <row r="1951" spans="4:4" x14ac:dyDescent="0.2">
      <c r="D1951" s="7"/>
    </row>
    <row r="1952" spans="4:4" x14ac:dyDescent="0.2">
      <c r="D1952" s="7"/>
    </row>
    <row r="1953" spans="4:4" x14ac:dyDescent="0.2">
      <c r="D1953" s="7"/>
    </row>
    <row r="1954" spans="4:4" x14ac:dyDescent="0.2">
      <c r="D1954" s="7"/>
    </row>
    <row r="1955" spans="4:4" x14ac:dyDescent="0.2">
      <c r="D1955" s="7"/>
    </row>
    <row r="1956" spans="4:4" x14ac:dyDescent="0.2">
      <c r="D1956" s="7"/>
    </row>
    <row r="1957" spans="4:4" x14ac:dyDescent="0.2">
      <c r="D1957" s="7"/>
    </row>
    <row r="1958" spans="4:4" x14ac:dyDescent="0.2">
      <c r="D1958" s="7"/>
    </row>
    <row r="1959" spans="4:4" x14ac:dyDescent="0.2">
      <c r="D1959" s="7"/>
    </row>
    <row r="1960" spans="4:4" x14ac:dyDescent="0.2">
      <c r="D1960" s="7"/>
    </row>
    <row r="1961" spans="4:4" x14ac:dyDescent="0.2">
      <c r="D1961" s="7"/>
    </row>
    <row r="1962" spans="4:4" x14ac:dyDescent="0.2">
      <c r="D1962" s="7"/>
    </row>
    <row r="1963" spans="4:4" x14ac:dyDescent="0.2">
      <c r="D1963" s="7"/>
    </row>
    <row r="1964" spans="4:4" x14ac:dyDescent="0.2">
      <c r="D1964" s="7"/>
    </row>
    <row r="1965" spans="4:4" x14ac:dyDescent="0.2">
      <c r="D1965" s="7"/>
    </row>
    <row r="1966" spans="4:4" x14ac:dyDescent="0.2">
      <c r="D1966" s="7"/>
    </row>
    <row r="1967" spans="4:4" x14ac:dyDescent="0.2">
      <c r="D1967" s="7"/>
    </row>
    <row r="1968" spans="4:4" x14ac:dyDescent="0.2">
      <c r="D1968" s="7"/>
    </row>
    <row r="1969" spans="4:4" x14ac:dyDescent="0.2">
      <c r="D1969" s="7"/>
    </row>
    <row r="1970" spans="4:4" x14ac:dyDescent="0.2">
      <c r="D1970" s="7"/>
    </row>
    <row r="1971" spans="4:4" x14ac:dyDescent="0.2">
      <c r="D1971" s="7"/>
    </row>
    <row r="1972" spans="4:4" x14ac:dyDescent="0.2">
      <c r="D1972" s="7"/>
    </row>
    <row r="1973" spans="4:4" x14ac:dyDescent="0.2">
      <c r="D1973" s="7"/>
    </row>
    <row r="1974" spans="4:4" x14ac:dyDescent="0.2">
      <c r="D1974" s="7"/>
    </row>
    <row r="1975" spans="4:4" x14ac:dyDescent="0.2">
      <c r="D1975" s="7"/>
    </row>
    <row r="1976" spans="4:4" x14ac:dyDescent="0.2">
      <c r="D1976" s="7"/>
    </row>
    <row r="1977" spans="4:4" x14ac:dyDescent="0.2">
      <c r="D1977" s="7"/>
    </row>
    <row r="1978" spans="4:4" x14ac:dyDescent="0.2">
      <c r="D1978" s="7"/>
    </row>
    <row r="1979" spans="4:4" x14ac:dyDescent="0.2">
      <c r="D1979" s="7"/>
    </row>
    <row r="1980" spans="4:4" x14ac:dyDescent="0.2">
      <c r="D1980" s="7"/>
    </row>
    <row r="1981" spans="4:4" x14ac:dyDescent="0.2">
      <c r="D1981" s="7"/>
    </row>
    <row r="1982" spans="4:4" x14ac:dyDescent="0.2">
      <c r="D1982" s="7"/>
    </row>
    <row r="1983" spans="4:4" x14ac:dyDescent="0.2">
      <c r="D1983" s="7"/>
    </row>
    <row r="1984" spans="4:4" x14ac:dyDescent="0.2">
      <c r="D1984" s="7"/>
    </row>
    <row r="1985" spans="4:4" x14ac:dyDescent="0.2">
      <c r="D1985" s="7"/>
    </row>
    <row r="1986" spans="4:4" x14ac:dyDescent="0.2">
      <c r="D1986" s="7"/>
    </row>
    <row r="1987" spans="4:4" x14ac:dyDescent="0.2">
      <c r="D1987" s="7"/>
    </row>
    <row r="1988" spans="4:4" x14ac:dyDescent="0.2">
      <c r="D1988" s="7"/>
    </row>
    <row r="1989" spans="4:4" x14ac:dyDescent="0.2">
      <c r="D1989" s="7"/>
    </row>
    <row r="1990" spans="4:4" x14ac:dyDescent="0.2">
      <c r="D1990" s="7"/>
    </row>
    <row r="1991" spans="4:4" x14ac:dyDescent="0.2">
      <c r="D1991" s="7"/>
    </row>
    <row r="1992" spans="4:4" x14ac:dyDescent="0.2">
      <c r="D1992" s="7"/>
    </row>
    <row r="1993" spans="4:4" x14ac:dyDescent="0.2">
      <c r="D1993" s="7"/>
    </row>
    <row r="1994" spans="4:4" x14ac:dyDescent="0.2">
      <c r="D1994" s="7"/>
    </row>
    <row r="1995" spans="4:4" x14ac:dyDescent="0.2">
      <c r="D1995" s="7"/>
    </row>
    <row r="1996" spans="4:4" x14ac:dyDescent="0.2">
      <c r="D1996" s="7"/>
    </row>
    <row r="1997" spans="4:4" x14ac:dyDescent="0.2">
      <c r="D1997" s="7"/>
    </row>
    <row r="1998" spans="4:4" x14ac:dyDescent="0.2">
      <c r="D1998" s="7"/>
    </row>
    <row r="1999" spans="4:4" x14ac:dyDescent="0.2">
      <c r="D1999" s="7"/>
    </row>
    <row r="2000" spans="4:4" x14ac:dyDescent="0.2">
      <c r="D2000" s="7"/>
    </row>
    <row r="2001" spans="4:4" x14ac:dyDescent="0.2">
      <c r="D2001" s="7"/>
    </row>
    <row r="2002" spans="4:4" x14ac:dyDescent="0.2">
      <c r="D2002" s="7"/>
    </row>
    <row r="2003" spans="4:4" x14ac:dyDescent="0.2">
      <c r="D2003" s="7"/>
    </row>
    <row r="2004" spans="4:4" x14ac:dyDescent="0.2">
      <c r="D2004" s="7"/>
    </row>
    <row r="2005" spans="4:4" x14ac:dyDescent="0.2">
      <c r="D2005" s="7"/>
    </row>
    <row r="2006" spans="4:4" x14ac:dyDescent="0.2">
      <c r="D2006" s="7"/>
    </row>
    <row r="2007" spans="4:4" x14ac:dyDescent="0.2">
      <c r="D2007" s="7"/>
    </row>
    <row r="2008" spans="4:4" x14ac:dyDescent="0.2">
      <c r="D2008" s="7"/>
    </row>
    <row r="2009" spans="4:4" x14ac:dyDescent="0.2">
      <c r="D2009" s="7"/>
    </row>
    <row r="2010" spans="4:4" x14ac:dyDescent="0.2">
      <c r="D2010" s="7"/>
    </row>
    <row r="2011" spans="4:4" x14ac:dyDescent="0.2">
      <c r="D2011" s="7"/>
    </row>
    <row r="2012" spans="4:4" x14ac:dyDescent="0.2">
      <c r="D2012" s="7"/>
    </row>
    <row r="2013" spans="4:4" x14ac:dyDescent="0.2">
      <c r="D2013" s="7"/>
    </row>
    <row r="2014" spans="4:4" x14ac:dyDescent="0.2">
      <c r="D2014" s="7"/>
    </row>
    <row r="2015" spans="4:4" x14ac:dyDescent="0.2">
      <c r="D2015" s="7"/>
    </row>
    <row r="2016" spans="4:4" x14ac:dyDescent="0.2">
      <c r="D2016" s="7"/>
    </row>
    <row r="2017" spans="4:4" x14ac:dyDescent="0.2">
      <c r="D2017" s="7"/>
    </row>
    <row r="2018" spans="4:4" x14ac:dyDescent="0.2">
      <c r="D2018" s="7"/>
    </row>
    <row r="2019" spans="4:4" x14ac:dyDescent="0.2">
      <c r="D2019" s="7"/>
    </row>
    <row r="2020" spans="4:4" x14ac:dyDescent="0.2">
      <c r="D2020" s="7"/>
    </row>
    <row r="2021" spans="4:4" x14ac:dyDescent="0.2">
      <c r="D2021" s="7"/>
    </row>
    <row r="2022" spans="4:4" x14ac:dyDescent="0.2">
      <c r="D2022" s="7"/>
    </row>
    <row r="2023" spans="4:4" x14ac:dyDescent="0.2">
      <c r="D2023" s="7"/>
    </row>
    <row r="2024" spans="4:4" x14ac:dyDescent="0.2">
      <c r="D2024" s="7"/>
    </row>
    <row r="2025" spans="4:4" x14ac:dyDescent="0.2">
      <c r="D2025" s="7"/>
    </row>
    <row r="2026" spans="4:4" x14ac:dyDescent="0.2">
      <c r="D2026" s="7"/>
    </row>
    <row r="2027" spans="4:4" x14ac:dyDescent="0.2">
      <c r="D2027" s="7"/>
    </row>
    <row r="2028" spans="4:4" x14ac:dyDescent="0.2">
      <c r="D2028" s="7"/>
    </row>
    <row r="2029" spans="4:4" x14ac:dyDescent="0.2">
      <c r="D2029" s="7"/>
    </row>
    <row r="2030" spans="4:4" x14ac:dyDescent="0.2">
      <c r="D2030" s="7"/>
    </row>
    <row r="2031" spans="4:4" x14ac:dyDescent="0.2">
      <c r="D2031" s="7"/>
    </row>
    <row r="2032" spans="4:4" x14ac:dyDescent="0.2">
      <c r="D2032" s="7"/>
    </row>
    <row r="2033" spans="4:4" x14ac:dyDescent="0.2">
      <c r="D2033" s="7"/>
    </row>
    <row r="2034" spans="4:4" x14ac:dyDescent="0.2">
      <c r="D2034" s="7"/>
    </row>
    <row r="2035" spans="4:4" x14ac:dyDescent="0.2">
      <c r="D2035" s="7"/>
    </row>
    <row r="2036" spans="4:4" x14ac:dyDescent="0.2">
      <c r="D2036" s="7"/>
    </row>
    <row r="2037" spans="4:4" x14ac:dyDescent="0.2">
      <c r="D2037" s="7"/>
    </row>
    <row r="2038" spans="4:4" x14ac:dyDescent="0.2">
      <c r="D2038" s="7"/>
    </row>
    <row r="2039" spans="4:4" x14ac:dyDescent="0.2">
      <c r="D2039" s="7"/>
    </row>
    <row r="2040" spans="4:4" x14ac:dyDescent="0.2">
      <c r="D2040" s="7"/>
    </row>
    <row r="2041" spans="4:4" x14ac:dyDescent="0.2">
      <c r="D2041" s="7"/>
    </row>
    <row r="2042" spans="4:4" x14ac:dyDescent="0.2">
      <c r="D2042" s="7"/>
    </row>
    <row r="2043" spans="4:4" x14ac:dyDescent="0.2">
      <c r="D2043" s="7"/>
    </row>
    <row r="2044" spans="4:4" x14ac:dyDescent="0.2">
      <c r="D2044" s="7"/>
    </row>
    <row r="2045" spans="4:4" x14ac:dyDescent="0.2">
      <c r="D2045" s="7"/>
    </row>
    <row r="2046" spans="4:4" x14ac:dyDescent="0.2">
      <c r="D2046" s="7"/>
    </row>
    <row r="2047" spans="4:4" x14ac:dyDescent="0.2">
      <c r="D2047" s="7"/>
    </row>
    <row r="2048" spans="4:4" x14ac:dyDescent="0.2">
      <c r="D2048" s="7"/>
    </row>
    <row r="2049" spans="4:4" x14ac:dyDescent="0.2">
      <c r="D2049" s="7"/>
    </row>
    <row r="2050" spans="4:4" x14ac:dyDescent="0.2">
      <c r="D2050" s="7"/>
    </row>
    <row r="2051" spans="4:4" x14ac:dyDescent="0.2">
      <c r="D2051" s="7"/>
    </row>
    <row r="2052" spans="4:4" x14ac:dyDescent="0.2">
      <c r="D2052" s="7"/>
    </row>
    <row r="2053" spans="4:4" x14ac:dyDescent="0.2">
      <c r="D2053" s="7"/>
    </row>
    <row r="2054" spans="4:4" x14ac:dyDescent="0.2">
      <c r="D2054" s="7"/>
    </row>
    <row r="2055" spans="4:4" x14ac:dyDescent="0.2">
      <c r="D2055" s="7"/>
    </row>
    <row r="2056" spans="4:4" x14ac:dyDescent="0.2">
      <c r="D2056" s="7"/>
    </row>
    <row r="2057" spans="4:4" x14ac:dyDescent="0.2">
      <c r="D2057" s="7"/>
    </row>
    <row r="2058" spans="4:4" x14ac:dyDescent="0.2">
      <c r="D2058" s="7"/>
    </row>
    <row r="2059" spans="4:4" x14ac:dyDescent="0.2">
      <c r="D2059" s="7"/>
    </row>
    <row r="2060" spans="4:4" x14ac:dyDescent="0.2">
      <c r="D2060" s="7"/>
    </row>
    <row r="2061" spans="4:4" x14ac:dyDescent="0.2">
      <c r="D2061" s="7"/>
    </row>
    <row r="2062" spans="4:4" x14ac:dyDescent="0.2">
      <c r="D2062" s="7"/>
    </row>
    <row r="2063" spans="4:4" x14ac:dyDescent="0.2">
      <c r="D2063" s="7"/>
    </row>
    <row r="2064" spans="4:4" x14ac:dyDescent="0.2">
      <c r="D2064" s="7"/>
    </row>
    <row r="2065" spans="4:4" x14ac:dyDescent="0.2">
      <c r="D2065" s="7"/>
    </row>
    <row r="2066" spans="4:4" x14ac:dyDescent="0.2">
      <c r="D2066" s="7"/>
    </row>
    <row r="2067" spans="4:4" x14ac:dyDescent="0.2">
      <c r="D2067" s="7"/>
    </row>
    <row r="2068" spans="4:4" x14ac:dyDescent="0.2">
      <c r="D2068" s="7"/>
    </row>
    <row r="2069" spans="4:4" x14ac:dyDescent="0.2">
      <c r="D2069" s="7"/>
    </row>
    <row r="2070" spans="4:4" x14ac:dyDescent="0.2">
      <c r="D2070" s="7"/>
    </row>
    <row r="2071" spans="4:4" x14ac:dyDescent="0.2">
      <c r="D2071" s="7"/>
    </row>
    <row r="2072" spans="4:4" x14ac:dyDescent="0.2">
      <c r="D2072" s="7"/>
    </row>
    <row r="2073" spans="4:4" x14ac:dyDescent="0.2">
      <c r="D2073" s="7"/>
    </row>
    <row r="2074" spans="4:4" x14ac:dyDescent="0.2">
      <c r="D2074" s="7"/>
    </row>
    <row r="2075" spans="4:4" x14ac:dyDescent="0.2">
      <c r="D2075" s="7"/>
    </row>
    <row r="2076" spans="4:4" x14ac:dyDescent="0.2">
      <c r="D2076" s="7"/>
    </row>
    <row r="2077" spans="4:4" x14ac:dyDescent="0.2">
      <c r="D2077" s="7"/>
    </row>
    <row r="2078" spans="4:4" x14ac:dyDescent="0.2">
      <c r="D2078" s="7"/>
    </row>
    <row r="2079" spans="4:4" x14ac:dyDescent="0.2">
      <c r="D2079" s="7"/>
    </row>
    <row r="2080" spans="4:4" x14ac:dyDescent="0.2">
      <c r="D2080" s="7"/>
    </row>
    <row r="2081" spans="4:4" x14ac:dyDescent="0.2">
      <c r="D2081" s="7"/>
    </row>
    <row r="2082" spans="4:4" x14ac:dyDescent="0.2">
      <c r="D2082" s="7"/>
    </row>
    <row r="2083" spans="4:4" x14ac:dyDescent="0.2">
      <c r="D2083" s="7"/>
    </row>
    <row r="2084" spans="4:4" x14ac:dyDescent="0.2">
      <c r="D2084" s="7"/>
    </row>
    <row r="2085" spans="4:4" x14ac:dyDescent="0.2">
      <c r="D2085" s="7"/>
    </row>
    <row r="2086" spans="4:4" x14ac:dyDescent="0.2">
      <c r="D2086" s="7"/>
    </row>
    <row r="2087" spans="4:4" x14ac:dyDescent="0.2">
      <c r="D2087" s="7"/>
    </row>
    <row r="2088" spans="4:4" x14ac:dyDescent="0.2">
      <c r="D2088" s="7"/>
    </row>
    <row r="2089" spans="4:4" x14ac:dyDescent="0.2">
      <c r="D2089" s="7"/>
    </row>
    <row r="2090" spans="4:4" x14ac:dyDescent="0.2">
      <c r="D2090" s="7"/>
    </row>
    <row r="2091" spans="4:4" x14ac:dyDescent="0.2">
      <c r="D2091" s="7"/>
    </row>
    <row r="2092" spans="4:4" x14ac:dyDescent="0.2">
      <c r="D2092" s="7"/>
    </row>
    <row r="2093" spans="4:4" x14ac:dyDescent="0.2">
      <c r="D2093" s="7"/>
    </row>
    <row r="2094" spans="4:4" x14ac:dyDescent="0.2">
      <c r="D2094" s="7"/>
    </row>
    <row r="2095" spans="4:4" x14ac:dyDescent="0.2">
      <c r="D2095" s="7"/>
    </row>
    <row r="2096" spans="4:4" x14ac:dyDescent="0.2">
      <c r="D2096" s="7"/>
    </row>
    <row r="2097" spans="4:4" x14ac:dyDescent="0.2">
      <c r="D2097" s="7"/>
    </row>
    <row r="2098" spans="4:4" x14ac:dyDescent="0.2">
      <c r="D2098" s="7"/>
    </row>
    <row r="2099" spans="4:4" x14ac:dyDescent="0.2">
      <c r="D2099" s="7"/>
    </row>
    <row r="2100" spans="4:4" x14ac:dyDescent="0.2">
      <c r="D2100" s="7"/>
    </row>
    <row r="2101" spans="4:4" x14ac:dyDescent="0.2">
      <c r="D2101" s="7"/>
    </row>
    <row r="2102" spans="4:4" x14ac:dyDescent="0.2">
      <c r="D2102" s="7"/>
    </row>
    <row r="2103" spans="4:4" x14ac:dyDescent="0.2">
      <c r="D2103" s="7"/>
    </row>
    <row r="2104" spans="4:4" x14ac:dyDescent="0.2">
      <c r="D2104" s="7"/>
    </row>
    <row r="2105" spans="4:4" x14ac:dyDescent="0.2">
      <c r="D2105" s="7"/>
    </row>
    <row r="2106" spans="4:4" x14ac:dyDescent="0.2">
      <c r="D2106" s="7"/>
    </row>
    <row r="2107" spans="4:4" x14ac:dyDescent="0.2">
      <c r="D2107" s="7"/>
    </row>
    <row r="2108" spans="4:4" x14ac:dyDescent="0.2">
      <c r="D2108" s="7"/>
    </row>
    <row r="2109" spans="4:4" x14ac:dyDescent="0.2">
      <c r="D2109" s="7"/>
    </row>
    <row r="2110" spans="4:4" x14ac:dyDescent="0.2">
      <c r="D2110" s="7"/>
    </row>
    <row r="2111" spans="4:4" x14ac:dyDescent="0.2">
      <c r="D2111" s="7"/>
    </row>
    <row r="2112" spans="4:4" x14ac:dyDescent="0.2">
      <c r="D2112" s="7"/>
    </row>
    <row r="2113" spans="4:4" x14ac:dyDescent="0.2">
      <c r="D2113" s="7"/>
    </row>
    <row r="2114" spans="4:4" x14ac:dyDescent="0.2">
      <c r="D2114" s="7"/>
    </row>
    <row r="2115" spans="4:4" x14ac:dyDescent="0.2">
      <c r="D2115" s="7"/>
    </row>
    <row r="2116" spans="4:4" x14ac:dyDescent="0.2">
      <c r="D2116" s="7"/>
    </row>
    <row r="2117" spans="4:4" x14ac:dyDescent="0.2">
      <c r="D2117" s="7"/>
    </row>
    <row r="2118" spans="4:4" x14ac:dyDescent="0.2">
      <c r="D2118" s="7"/>
    </row>
    <row r="2119" spans="4:4" x14ac:dyDescent="0.2">
      <c r="D2119" s="7"/>
    </row>
    <row r="2120" spans="4:4" x14ac:dyDescent="0.2">
      <c r="D2120" s="7"/>
    </row>
    <row r="2121" spans="4:4" x14ac:dyDescent="0.2">
      <c r="D2121" s="7"/>
    </row>
    <row r="2122" spans="4:4" x14ac:dyDescent="0.2">
      <c r="D2122" s="7"/>
    </row>
    <row r="2123" spans="4:4" x14ac:dyDescent="0.2">
      <c r="D2123" s="7"/>
    </row>
    <row r="2124" spans="4:4" x14ac:dyDescent="0.2">
      <c r="D2124" s="7"/>
    </row>
    <row r="2125" spans="4:4" x14ac:dyDescent="0.2">
      <c r="D2125" s="7"/>
    </row>
    <row r="2126" spans="4:4" x14ac:dyDescent="0.2">
      <c r="D2126" s="7"/>
    </row>
    <row r="2127" spans="4:4" x14ac:dyDescent="0.2">
      <c r="D2127" s="7"/>
    </row>
    <row r="2128" spans="4:4" x14ac:dyDescent="0.2">
      <c r="D2128" s="7"/>
    </row>
    <row r="2129" spans="4:4" x14ac:dyDescent="0.2">
      <c r="D2129" s="7"/>
    </row>
    <row r="2130" spans="4:4" x14ac:dyDescent="0.2">
      <c r="D2130" s="7"/>
    </row>
    <row r="2131" spans="4:4" x14ac:dyDescent="0.2">
      <c r="D2131" s="7"/>
    </row>
    <row r="2132" spans="4:4" x14ac:dyDescent="0.2">
      <c r="D2132" s="7"/>
    </row>
    <row r="2133" spans="4:4" x14ac:dyDescent="0.2">
      <c r="D2133" s="7"/>
    </row>
    <row r="2134" spans="4:4" x14ac:dyDescent="0.2">
      <c r="D2134" s="7"/>
    </row>
    <row r="2135" spans="4:4" x14ac:dyDescent="0.2">
      <c r="D2135" s="7"/>
    </row>
    <row r="2136" spans="4:4" x14ac:dyDescent="0.2">
      <c r="D2136" s="7"/>
    </row>
    <row r="2137" spans="4:4" x14ac:dyDescent="0.2">
      <c r="D2137" s="7"/>
    </row>
    <row r="2138" spans="4:4" x14ac:dyDescent="0.2">
      <c r="D2138" s="7"/>
    </row>
    <row r="2139" spans="4:4" x14ac:dyDescent="0.2">
      <c r="D2139" s="7"/>
    </row>
    <row r="2140" spans="4:4" x14ac:dyDescent="0.2">
      <c r="D2140" s="7"/>
    </row>
    <row r="2141" spans="4:4" x14ac:dyDescent="0.2">
      <c r="D2141" s="7"/>
    </row>
    <row r="2142" spans="4:4" x14ac:dyDescent="0.2">
      <c r="D2142" s="7"/>
    </row>
    <row r="2143" spans="4:4" x14ac:dyDescent="0.2">
      <c r="D2143" s="7"/>
    </row>
    <row r="2144" spans="4:4" x14ac:dyDescent="0.2">
      <c r="D2144" s="7"/>
    </row>
    <row r="2145" spans="4:4" x14ac:dyDescent="0.2">
      <c r="D2145" s="7"/>
    </row>
    <row r="2146" spans="4:4" x14ac:dyDescent="0.2">
      <c r="D2146" s="7"/>
    </row>
    <row r="2147" spans="4:4" x14ac:dyDescent="0.2">
      <c r="D2147" s="7"/>
    </row>
    <row r="2148" spans="4:4" x14ac:dyDescent="0.2">
      <c r="D2148" s="7"/>
    </row>
    <row r="2149" spans="4:4" x14ac:dyDescent="0.2">
      <c r="D2149" s="7"/>
    </row>
    <row r="2150" spans="4:4" x14ac:dyDescent="0.2">
      <c r="D2150" s="7"/>
    </row>
    <row r="2151" spans="4:4" x14ac:dyDescent="0.2">
      <c r="D2151" s="7"/>
    </row>
    <row r="2152" spans="4:4" x14ac:dyDescent="0.2">
      <c r="D2152" s="7"/>
    </row>
    <row r="2153" spans="4:4" x14ac:dyDescent="0.2">
      <c r="D2153" s="7"/>
    </row>
    <row r="2154" spans="4:4" x14ac:dyDescent="0.2">
      <c r="D2154" s="7"/>
    </row>
    <row r="2155" spans="4:4" x14ac:dyDescent="0.2">
      <c r="D2155" s="7"/>
    </row>
    <row r="2156" spans="4:4" x14ac:dyDescent="0.2">
      <c r="D2156" s="7"/>
    </row>
    <row r="2157" spans="4:4" x14ac:dyDescent="0.2">
      <c r="D2157" s="7"/>
    </row>
    <row r="2158" spans="4:4" x14ac:dyDescent="0.2">
      <c r="D2158" s="7"/>
    </row>
    <row r="2159" spans="4:4" x14ac:dyDescent="0.2">
      <c r="D2159" s="7"/>
    </row>
    <row r="2160" spans="4:4" x14ac:dyDescent="0.2">
      <c r="D2160" s="7"/>
    </row>
    <row r="2161" spans="4:4" x14ac:dyDescent="0.2">
      <c r="D2161" s="7"/>
    </row>
    <row r="2162" spans="4:4" x14ac:dyDescent="0.2">
      <c r="D2162" s="7"/>
    </row>
    <row r="2163" spans="4:4" x14ac:dyDescent="0.2">
      <c r="D2163" s="7"/>
    </row>
    <row r="2164" spans="4:4" x14ac:dyDescent="0.2">
      <c r="D2164" s="7"/>
    </row>
    <row r="2165" spans="4:4" x14ac:dyDescent="0.2">
      <c r="D2165" s="7"/>
    </row>
    <row r="2166" spans="4:4" x14ac:dyDescent="0.2">
      <c r="D2166" s="7"/>
    </row>
    <row r="2167" spans="4:4" x14ac:dyDescent="0.2">
      <c r="D2167" s="7"/>
    </row>
    <row r="2168" spans="4:4" x14ac:dyDescent="0.2">
      <c r="D2168" s="7"/>
    </row>
    <row r="2169" spans="4:4" x14ac:dyDescent="0.2">
      <c r="D2169" s="7"/>
    </row>
    <row r="2170" spans="4:4" x14ac:dyDescent="0.2">
      <c r="D2170" s="7"/>
    </row>
    <row r="2171" spans="4:4" x14ac:dyDescent="0.2">
      <c r="D2171" s="7"/>
    </row>
    <row r="2172" spans="4:4" x14ac:dyDescent="0.2">
      <c r="D2172" s="7"/>
    </row>
    <row r="2173" spans="4:4" x14ac:dyDescent="0.2">
      <c r="D2173" s="7"/>
    </row>
    <row r="2174" spans="4:4" x14ac:dyDescent="0.2">
      <c r="D2174" s="7"/>
    </row>
    <row r="2175" spans="4:4" x14ac:dyDescent="0.2">
      <c r="D2175" s="7"/>
    </row>
    <row r="2176" spans="4:4" x14ac:dyDescent="0.2">
      <c r="D2176" s="7"/>
    </row>
    <row r="2177" spans="4:4" x14ac:dyDescent="0.2">
      <c r="D2177" s="7"/>
    </row>
    <row r="2178" spans="4:4" x14ac:dyDescent="0.2">
      <c r="D2178" s="7"/>
    </row>
    <row r="2179" spans="4:4" x14ac:dyDescent="0.2">
      <c r="D2179" s="7"/>
    </row>
    <row r="2180" spans="4:4" x14ac:dyDescent="0.2">
      <c r="D2180" s="7"/>
    </row>
    <row r="2181" spans="4:4" x14ac:dyDescent="0.2">
      <c r="D2181" s="7"/>
    </row>
    <row r="2182" spans="4:4" x14ac:dyDescent="0.2">
      <c r="D2182" s="7"/>
    </row>
    <row r="2183" spans="4:4" x14ac:dyDescent="0.2">
      <c r="D2183" s="7"/>
    </row>
    <row r="2184" spans="4:4" x14ac:dyDescent="0.2">
      <c r="D2184" s="7"/>
    </row>
    <row r="2185" spans="4:4" x14ac:dyDescent="0.2">
      <c r="D2185" s="7"/>
    </row>
    <row r="2186" spans="4:4" x14ac:dyDescent="0.2">
      <c r="D2186" s="7"/>
    </row>
    <row r="2187" spans="4:4" x14ac:dyDescent="0.2">
      <c r="D2187" s="7"/>
    </row>
    <row r="2188" spans="4:4" x14ac:dyDescent="0.2">
      <c r="D2188" s="7"/>
    </row>
    <row r="2189" spans="4:4" x14ac:dyDescent="0.2">
      <c r="D2189" s="7"/>
    </row>
    <row r="2190" spans="4:4" x14ac:dyDescent="0.2">
      <c r="D2190" s="7"/>
    </row>
    <row r="2191" spans="4:4" x14ac:dyDescent="0.2">
      <c r="D2191" s="7"/>
    </row>
    <row r="2192" spans="4:4" x14ac:dyDescent="0.2">
      <c r="D2192" s="7"/>
    </row>
    <row r="2193" spans="4:4" x14ac:dyDescent="0.2">
      <c r="D2193" s="7"/>
    </row>
    <row r="2194" spans="4:4" x14ac:dyDescent="0.2">
      <c r="D2194" s="7"/>
    </row>
    <row r="2195" spans="4:4" x14ac:dyDescent="0.2">
      <c r="D2195" s="7"/>
    </row>
    <row r="2196" spans="4:4" x14ac:dyDescent="0.2">
      <c r="D2196" s="7"/>
    </row>
    <row r="2197" spans="4:4" x14ac:dyDescent="0.2">
      <c r="D2197" s="7"/>
    </row>
    <row r="2198" spans="4:4" x14ac:dyDescent="0.2">
      <c r="D2198" s="7"/>
    </row>
    <row r="2199" spans="4:4" x14ac:dyDescent="0.2">
      <c r="D2199" s="7"/>
    </row>
    <row r="2200" spans="4:4" x14ac:dyDescent="0.2">
      <c r="D2200" s="7"/>
    </row>
    <row r="2201" spans="4:4" x14ac:dyDescent="0.2">
      <c r="D2201" s="7"/>
    </row>
    <row r="2202" spans="4:4" x14ac:dyDescent="0.2">
      <c r="D2202" s="7"/>
    </row>
    <row r="2203" spans="4:4" x14ac:dyDescent="0.2">
      <c r="D2203" s="7"/>
    </row>
    <row r="2204" spans="4:4" x14ac:dyDescent="0.2">
      <c r="D2204" s="7"/>
    </row>
    <row r="2205" spans="4:4" x14ac:dyDescent="0.2">
      <c r="D2205" s="7"/>
    </row>
    <row r="2206" spans="4:4" x14ac:dyDescent="0.2">
      <c r="D2206" s="7"/>
    </row>
    <row r="2207" spans="4:4" x14ac:dyDescent="0.2">
      <c r="D2207" s="7"/>
    </row>
    <row r="2208" spans="4:4" x14ac:dyDescent="0.2">
      <c r="D2208" s="7"/>
    </row>
    <row r="2209" spans="4:4" x14ac:dyDescent="0.2">
      <c r="D2209" s="7"/>
    </row>
    <row r="2210" spans="4:4" x14ac:dyDescent="0.2">
      <c r="D2210" s="7"/>
    </row>
    <row r="2211" spans="4:4" x14ac:dyDescent="0.2">
      <c r="D2211" s="7"/>
    </row>
    <row r="2212" spans="4:4" x14ac:dyDescent="0.2">
      <c r="D2212" s="7"/>
    </row>
    <row r="2213" spans="4:4" x14ac:dyDescent="0.2">
      <c r="D2213" s="7"/>
    </row>
    <row r="2214" spans="4:4" x14ac:dyDescent="0.2">
      <c r="D2214" s="7"/>
    </row>
    <row r="2215" spans="4:4" x14ac:dyDescent="0.2">
      <c r="D2215" s="7"/>
    </row>
    <row r="2216" spans="4:4" x14ac:dyDescent="0.2">
      <c r="D2216" s="7"/>
    </row>
    <row r="2217" spans="4:4" x14ac:dyDescent="0.2">
      <c r="D2217" s="7"/>
    </row>
    <row r="2218" spans="4:4" x14ac:dyDescent="0.2">
      <c r="D2218" s="7"/>
    </row>
    <row r="2219" spans="4:4" x14ac:dyDescent="0.2">
      <c r="D2219" s="7"/>
    </row>
    <row r="2220" spans="4:4" x14ac:dyDescent="0.2">
      <c r="D2220" s="7"/>
    </row>
    <row r="2221" spans="4:4" x14ac:dyDescent="0.2">
      <c r="D2221" s="7"/>
    </row>
    <row r="2222" spans="4:4" x14ac:dyDescent="0.2">
      <c r="D2222" s="7"/>
    </row>
    <row r="2223" spans="4:4" x14ac:dyDescent="0.2">
      <c r="D2223" s="7"/>
    </row>
    <row r="2224" spans="4:4" x14ac:dyDescent="0.2">
      <c r="D2224" s="7"/>
    </row>
    <row r="2225" spans="4:4" x14ac:dyDescent="0.2">
      <c r="D2225" s="7"/>
    </row>
    <row r="2226" spans="4:4" x14ac:dyDescent="0.2">
      <c r="D2226" s="7"/>
    </row>
    <row r="2227" spans="4:4" x14ac:dyDescent="0.2">
      <c r="D2227" s="7"/>
    </row>
    <row r="2228" spans="4:4" x14ac:dyDescent="0.2">
      <c r="D2228" s="7"/>
    </row>
    <row r="2229" spans="4:4" x14ac:dyDescent="0.2">
      <c r="D2229" s="7"/>
    </row>
    <row r="2230" spans="4:4" x14ac:dyDescent="0.2">
      <c r="D2230" s="7"/>
    </row>
    <row r="2231" spans="4:4" x14ac:dyDescent="0.2">
      <c r="D2231" s="7"/>
    </row>
    <row r="2232" spans="4:4" x14ac:dyDescent="0.2">
      <c r="D2232" s="7"/>
    </row>
    <row r="2233" spans="4:4" x14ac:dyDescent="0.2">
      <c r="D2233" s="7"/>
    </row>
    <row r="2234" spans="4:4" x14ac:dyDescent="0.2">
      <c r="D2234" s="7"/>
    </row>
    <row r="2235" spans="4:4" x14ac:dyDescent="0.2">
      <c r="D2235" s="7"/>
    </row>
    <row r="2236" spans="4:4" x14ac:dyDescent="0.2">
      <c r="D2236" s="7"/>
    </row>
    <row r="2237" spans="4:4" x14ac:dyDescent="0.2">
      <c r="D2237" s="7"/>
    </row>
    <row r="2238" spans="4:4" x14ac:dyDescent="0.2">
      <c r="D2238" s="7"/>
    </row>
    <row r="2239" spans="4:4" x14ac:dyDescent="0.2">
      <c r="D2239" s="7"/>
    </row>
    <row r="2240" spans="4:4" x14ac:dyDescent="0.2">
      <c r="D2240" s="7"/>
    </row>
    <row r="2241" spans="4:4" x14ac:dyDescent="0.2">
      <c r="D2241" s="7"/>
    </row>
    <row r="2242" spans="4:4" x14ac:dyDescent="0.2">
      <c r="D2242" s="7"/>
    </row>
    <row r="2243" spans="4:4" x14ac:dyDescent="0.2">
      <c r="D2243" s="7"/>
    </row>
    <row r="2244" spans="4:4" x14ac:dyDescent="0.2">
      <c r="D2244" s="7"/>
    </row>
    <row r="2245" spans="4:4" x14ac:dyDescent="0.2">
      <c r="D2245" s="7"/>
    </row>
    <row r="2246" spans="4:4" x14ac:dyDescent="0.2">
      <c r="D2246" s="7"/>
    </row>
    <row r="2247" spans="4:4" x14ac:dyDescent="0.2">
      <c r="D2247" s="7"/>
    </row>
    <row r="2248" spans="4:4" x14ac:dyDescent="0.2">
      <c r="D2248" s="7"/>
    </row>
    <row r="2249" spans="4:4" x14ac:dyDescent="0.2">
      <c r="D2249" s="7"/>
    </row>
    <row r="2250" spans="4:4" x14ac:dyDescent="0.2">
      <c r="D2250" s="7"/>
    </row>
    <row r="2251" spans="4:4" x14ac:dyDescent="0.2">
      <c r="D2251" s="7"/>
    </row>
    <row r="2252" spans="4:4" x14ac:dyDescent="0.2">
      <c r="D2252" s="7"/>
    </row>
    <row r="2253" spans="4:4" x14ac:dyDescent="0.2">
      <c r="D2253" s="7"/>
    </row>
    <row r="2254" spans="4:4" x14ac:dyDescent="0.2">
      <c r="D2254" s="7"/>
    </row>
    <row r="2255" spans="4:4" x14ac:dyDescent="0.2">
      <c r="D2255" s="7"/>
    </row>
    <row r="2256" spans="4:4" x14ac:dyDescent="0.2">
      <c r="D2256" s="7"/>
    </row>
    <row r="2257" spans="4:4" x14ac:dyDescent="0.2">
      <c r="D2257" s="7"/>
    </row>
    <row r="2258" spans="4:4" x14ac:dyDescent="0.2">
      <c r="D2258" s="7"/>
    </row>
    <row r="2259" spans="4:4" x14ac:dyDescent="0.2">
      <c r="D2259" s="7"/>
    </row>
    <row r="2260" spans="4:4" x14ac:dyDescent="0.2">
      <c r="D2260" s="7"/>
    </row>
    <row r="2261" spans="4:4" x14ac:dyDescent="0.2">
      <c r="D2261" s="7"/>
    </row>
    <row r="2262" spans="4:4" x14ac:dyDescent="0.2">
      <c r="D2262" s="7"/>
    </row>
    <row r="2263" spans="4:4" x14ac:dyDescent="0.2">
      <c r="D2263" s="7"/>
    </row>
    <row r="2264" spans="4:4" x14ac:dyDescent="0.2">
      <c r="D2264" s="7"/>
    </row>
    <row r="2265" spans="4:4" x14ac:dyDescent="0.2">
      <c r="D2265" s="7"/>
    </row>
    <row r="2266" spans="4:4" x14ac:dyDescent="0.2">
      <c r="D2266" s="7"/>
    </row>
    <row r="2267" spans="4:4" x14ac:dyDescent="0.2">
      <c r="D2267" s="7"/>
    </row>
    <row r="2268" spans="4:4" x14ac:dyDescent="0.2">
      <c r="D2268" s="7"/>
    </row>
    <row r="2269" spans="4:4" x14ac:dyDescent="0.2">
      <c r="D2269" s="7"/>
    </row>
    <row r="2270" spans="4:4" x14ac:dyDescent="0.2">
      <c r="D2270" s="7"/>
    </row>
    <row r="2271" spans="4:4" x14ac:dyDescent="0.2">
      <c r="D2271" s="7"/>
    </row>
    <row r="2272" spans="4:4" x14ac:dyDescent="0.2">
      <c r="D2272" s="7"/>
    </row>
    <row r="2273" spans="4:4" x14ac:dyDescent="0.2">
      <c r="D2273" s="7"/>
    </row>
    <row r="2274" spans="4:4" x14ac:dyDescent="0.2">
      <c r="D2274" s="7"/>
    </row>
    <row r="2275" spans="4:4" x14ac:dyDescent="0.2">
      <c r="D2275" s="7"/>
    </row>
    <row r="2276" spans="4:4" x14ac:dyDescent="0.2">
      <c r="D2276" s="7"/>
    </row>
    <row r="2277" spans="4:4" x14ac:dyDescent="0.2">
      <c r="D2277" s="7"/>
    </row>
    <row r="2278" spans="4:4" x14ac:dyDescent="0.2">
      <c r="D2278" s="7"/>
    </row>
    <row r="2279" spans="4:4" x14ac:dyDescent="0.2">
      <c r="D2279" s="7"/>
    </row>
    <row r="2280" spans="4:4" x14ac:dyDescent="0.2">
      <c r="D2280" s="7"/>
    </row>
    <row r="2281" spans="4:4" x14ac:dyDescent="0.2">
      <c r="D2281" s="7"/>
    </row>
    <row r="2282" spans="4:4" x14ac:dyDescent="0.2">
      <c r="D2282" s="7"/>
    </row>
    <row r="2283" spans="4:4" x14ac:dyDescent="0.2">
      <c r="D2283" s="7"/>
    </row>
    <row r="2284" spans="4:4" x14ac:dyDescent="0.2">
      <c r="D2284" s="7"/>
    </row>
    <row r="2285" spans="4:4" x14ac:dyDescent="0.2">
      <c r="D2285" s="7"/>
    </row>
    <row r="2286" spans="4:4" x14ac:dyDescent="0.2">
      <c r="D2286" s="7"/>
    </row>
    <row r="2287" spans="4:4" x14ac:dyDescent="0.2">
      <c r="D2287" s="7"/>
    </row>
    <row r="2288" spans="4:4" x14ac:dyDescent="0.2">
      <c r="D2288" s="7"/>
    </row>
    <row r="2289" spans="4:4" x14ac:dyDescent="0.2">
      <c r="D2289" s="7"/>
    </row>
    <row r="2290" spans="4:4" x14ac:dyDescent="0.2">
      <c r="D2290" s="7"/>
    </row>
    <row r="2291" spans="4:4" x14ac:dyDescent="0.2">
      <c r="D2291" s="7"/>
    </row>
    <row r="2292" spans="4:4" x14ac:dyDescent="0.2">
      <c r="D2292" s="7"/>
    </row>
    <row r="2293" spans="4:4" x14ac:dyDescent="0.2">
      <c r="D2293" s="7"/>
    </row>
    <row r="2294" spans="4:4" x14ac:dyDescent="0.2">
      <c r="D2294" s="7"/>
    </row>
    <row r="2295" spans="4:4" x14ac:dyDescent="0.2">
      <c r="D2295" s="7"/>
    </row>
    <row r="2296" spans="4:4" x14ac:dyDescent="0.2">
      <c r="D2296" s="7"/>
    </row>
    <row r="2297" spans="4:4" x14ac:dyDescent="0.2">
      <c r="D2297" s="7"/>
    </row>
    <row r="2298" spans="4:4" x14ac:dyDescent="0.2">
      <c r="D2298" s="7"/>
    </row>
    <row r="2299" spans="4:4" x14ac:dyDescent="0.2">
      <c r="D2299" s="7"/>
    </row>
    <row r="2300" spans="4:4" x14ac:dyDescent="0.2">
      <c r="D2300" s="7"/>
    </row>
    <row r="2301" spans="4:4" x14ac:dyDescent="0.2">
      <c r="D2301" s="7"/>
    </row>
    <row r="2302" spans="4:4" x14ac:dyDescent="0.2">
      <c r="D2302" s="7"/>
    </row>
    <row r="2303" spans="4:4" x14ac:dyDescent="0.2">
      <c r="D2303" s="7"/>
    </row>
    <row r="2304" spans="4:4" x14ac:dyDescent="0.2">
      <c r="D2304" s="7"/>
    </row>
    <row r="2305" spans="4:4" x14ac:dyDescent="0.2">
      <c r="D2305" s="7"/>
    </row>
    <row r="2306" spans="4:4" x14ac:dyDescent="0.2">
      <c r="D2306" s="7"/>
    </row>
    <row r="2307" spans="4:4" x14ac:dyDescent="0.2">
      <c r="D2307" s="7"/>
    </row>
    <row r="2308" spans="4:4" x14ac:dyDescent="0.2">
      <c r="D2308" s="7"/>
    </row>
    <row r="2309" spans="4:4" x14ac:dyDescent="0.2">
      <c r="D2309" s="7"/>
    </row>
    <row r="2310" spans="4:4" x14ac:dyDescent="0.2">
      <c r="D2310" s="7"/>
    </row>
    <row r="2311" spans="4:4" x14ac:dyDescent="0.2">
      <c r="D2311" s="7"/>
    </row>
    <row r="2312" spans="4:4" x14ac:dyDescent="0.2">
      <c r="D2312" s="7"/>
    </row>
    <row r="2313" spans="4:4" x14ac:dyDescent="0.2">
      <c r="D2313" s="7"/>
    </row>
    <row r="2314" spans="4:4" x14ac:dyDescent="0.2">
      <c r="D2314" s="7"/>
    </row>
    <row r="2315" spans="4:4" x14ac:dyDescent="0.2">
      <c r="D2315" s="7"/>
    </row>
    <row r="2316" spans="4:4" x14ac:dyDescent="0.2">
      <c r="D2316" s="7"/>
    </row>
    <row r="2317" spans="4:4" x14ac:dyDescent="0.2">
      <c r="D2317" s="7"/>
    </row>
    <row r="2318" spans="4:4" x14ac:dyDescent="0.2">
      <c r="D2318" s="7"/>
    </row>
    <row r="2319" spans="4:4" x14ac:dyDescent="0.2">
      <c r="D2319" s="7"/>
    </row>
    <row r="2320" spans="4:4" x14ac:dyDescent="0.2">
      <c r="D2320" s="7"/>
    </row>
    <row r="2321" spans="4:4" x14ac:dyDescent="0.2">
      <c r="D2321" s="7"/>
    </row>
    <row r="2322" spans="4:4" x14ac:dyDescent="0.2">
      <c r="D2322" s="7"/>
    </row>
    <row r="2323" spans="4:4" x14ac:dyDescent="0.2">
      <c r="D2323" s="7"/>
    </row>
    <row r="2324" spans="4:4" x14ac:dyDescent="0.2">
      <c r="D2324" s="7"/>
    </row>
    <row r="2325" spans="4:4" x14ac:dyDescent="0.2">
      <c r="D2325" s="7"/>
    </row>
    <row r="2326" spans="4:4" x14ac:dyDescent="0.2">
      <c r="D2326" s="7"/>
    </row>
    <row r="2327" spans="4:4" x14ac:dyDescent="0.2">
      <c r="D2327" s="7"/>
    </row>
    <row r="2328" spans="4:4" x14ac:dyDescent="0.2">
      <c r="D2328" s="7"/>
    </row>
    <row r="2329" spans="4:4" x14ac:dyDescent="0.2">
      <c r="D2329" s="7"/>
    </row>
    <row r="2330" spans="4:4" x14ac:dyDescent="0.2">
      <c r="D2330" s="7"/>
    </row>
    <row r="2331" spans="4:4" x14ac:dyDescent="0.2">
      <c r="D2331" s="7"/>
    </row>
    <row r="2332" spans="4:4" x14ac:dyDescent="0.2">
      <c r="D2332" s="7"/>
    </row>
    <row r="2333" spans="4:4" x14ac:dyDescent="0.2">
      <c r="D2333" s="7"/>
    </row>
    <row r="2334" spans="4:4" x14ac:dyDescent="0.2">
      <c r="D2334" s="7"/>
    </row>
    <row r="2335" spans="4:4" x14ac:dyDescent="0.2">
      <c r="D2335" s="7"/>
    </row>
    <row r="2336" spans="4:4" x14ac:dyDescent="0.2">
      <c r="D2336" s="7"/>
    </row>
    <row r="2337" spans="4:4" x14ac:dyDescent="0.2">
      <c r="D2337" s="7"/>
    </row>
    <row r="2338" spans="4:4" x14ac:dyDescent="0.2">
      <c r="D2338" s="7"/>
    </row>
    <row r="2339" spans="4:4" x14ac:dyDescent="0.2">
      <c r="D2339" s="7"/>
    </row>
    <row r="2340" spans="4:4" x14ac:dyDescent="0.2">
      <c r="D2340" s="7"/>
    </row>
    <row r="2341" spans="4:4" x14ac:dyDescent="0.2">
      <c r="D2341" s="7"/>
    </row>
    <row r="2342" spans="4:4" x14ac:dyDescent="0.2">
      <c r="D2342" s="7"/>
    </row>
    <row r="2343" spans="4:4" x14ac:dyDescent="0.2">
      <c r="D2343" s="7"/>
    </row>
    <row r="2344" spans="4:4" x14ac:dyDescent="0.2">
      <c r="D2344" s="7"/>
    </row>
    <row r="2345" spans="4:4" x14ac:dyDescent="0.2">
      <c r="D2345" s="7"/>
    </row>
    <row r="2346" spans="4:4" x14ac:dyDescent="0.2">
      <c r="D2346" s="7"/>
    </row>
    <row r="2347" spans="4:4" x14ac:dyDescent="0.2">
      <c r="D2347" s="7"/>
    </row>
    <row r="2348" spans="4:4" x14ac:dyDescent="0.2">
      <c r="D2348" s="7"/>
    </row>
    <row r="2349" spans="4:4" x14ac:dyDescent="0.2">
      <c r="D2349" s="7"/>
    </row>
    <row r="2350" spans="4:4" x14ac:dyDescent="0.2">
      <c r="D2350" s="7"/>
    </row>
    <row r="2351" spans="4:4" x14ac:dyDescent="0.2">
      <c r="D2351" s="7"/>
    </row>
    <row r="2352" spans="4:4" x14ac:dyDescent="0.2">
      <c r="D2352" s="7"/>
    </row>
    <row r="2353" spans="4:4" x14ac:dyDescent="0.2">
      <c r="D2353" s="7"/>
    </row>
    <row r="2354" spans="4:4" x14ac:dyDescent="0.2">
      <c r="D2354" s="7"/>
    </row>
    <row r="2355" spans="4:4" x14ac:dyDescent="0.2">
      <c r="D2355" s="7"/>
    </row>
    <row r="2356" spans="4:4" x14ac:dyDescent="0.2">
      <c r="D2356" s="7"/>
    </row>
    <row r="2357" spans="4:4" x14ac:dyDescent="0.2">
      <c r="D2357" s="7"/>
    </row>
    <row r="2358" spans="4:4" x14ac:dyDescent="0.2">
      <c r="D2358" s="7"/>
    </row>
    <row r="2359" spans="4:4" x14ac:dyDescent="0.2">
      <c r="D2359" s="7"/>
    </row>
    <row r="2360" spans="4:4" x14ac:dyDescent="0.2">
      <c r="D2360" s="7"/>
    </row>
    <row r="2361" spans="4:4" x14ac:dyDescent="0.2">
      <c r="D2361" s="7"/>
    </row>
    <row r="2362" spans="4:4" x14ac:dyDescent="0.2">
      <c r="D2362" s="7"/>
    </row>
    <row r="2363" spans="4:4" x14ac:dyDescent="0.2">
      <c r="D2363" s="7"/>
    </row>
    <row r="2364" spans="4:4" x14ac:dyDescent="0.2">
      <c r="D2364" s="7"/>
    </row>
    <row r="2365" spans="4:4" x14ac:dyDescent="0.2">
      <c r="D2365" s="7"/>
    </row>
    <row r="2366" spans="4:4" x14ac:dyDescent="0.2">
      <c r="D2366" s="7"/>
    </row>
    <row r="2367" spans="4:4" x14ac:dyDescent="0.2">
      <c r="D2367" s="7"/>
    </row>
    <row r="2368" spans="4:4" x14ac:dyDescent="0.2">
      <c r="D2368" s="7"/>
    </row>
    <row r="2369" spans="4:4" x14ac:dyDescent="0.2">
      <c r="D2369" s="7"/>
    </row>
    <row r="2370" spans="4:4" x14ac:dyDescent="0.2">
      <c r="D2370" s="7"/>
    </row>
    <row r="2371" spans="4:4" x14ac:dyDescent="0.2">
      <c r="D2371" s="7"/>
    </row>
    <row r="2372" spans="4:4" x14ac:dyDescent="0.2">
      <c r="D2372" s="7"/>
    </row>
    <row r="2373" spans="4:4" x14ac:dyDescent="0.2">
      <c r="D2373" s="7"/>
    </row>
    <row r="2374" spans="4:4" x14ac:dyDescent="0.2">
      <c r="D2374" s="7"/>
    </row>
    <row r="2375" spans="4:4" x14ac:dyDescent="0.2">
      <c r="D2375" s="7"/>
    </row>
    <row r="2376" spans="4:4" x14ac:dyDescent="0.2">
      <c r="D2376" s="7"/>
    </row>
    <row r="2377" spans="4:4" x14ac:dyDescent="0.2">
      <c r="D2377" s="7"/>
    </row>
    <row r="2378" spans="4:4" x14ac:dyDescent="0.2">
      <c r="D2378" s="7"/>
    </row>
    <row r="2379" spans="4:4" x14ac:dyDescent="0.2">
      <c r="D2379" s="7"/>
    </row>
    <row r="2380" spans="4:4" x14ac:dyDescent="0.2">
      <c r="D2380" s="7"/>
    </row>
    <row r="2381" spans="4:4" x14ac:dyDescent="0.2">
      <c r="D2381" s="7"/>
    </row>
    <row r="2382" spans="4:4" x14ac:dyDescent="0.2">
      <c r="D2382" s="7"/>
    </row>
    <row r="2383" spans="4:4" x14ac:dyDescent="0.2">
      <c r="D2383" s="7"/>
    </row>
    <row r="2384" spans="4:4" x14ac:dyDescent="0.2">
      <c r="D2384" s="7"/>
    </row>
    <row r="2385" spans="4:4" x14ac:dyDescent="0.2">
      <c r="D2385" s="7"/>
    </row>
    <row r="2386" spans="4:4" x14ac:dyDescent="0.2">
      <c r="D2386" s="7"/>
    </row>
    <row r="2387" spans="4:4" x14ac:dyDescent="0.2">
      <c r="D2387" s="7"/>
    </row>
    <row r="2388" spans="4:4" x14ac:dyDescent="0.2">
      <c r="D2388" s="7"/>
    </row>
    <row r="2389" spans="4:4" x14ac:dyDescent="0.2">
      <c r="D2389" s="7"/>
    </row>
    <row r="2390" spans="4:4" x14ac:dyDescent="0.2">
      <c r="D2390" s="7"/>
    </row>
    <row r="2391" spans="4:4" x14ac:dyDescent="0.2">
      <c r="D2391" s="7"/>
    </row>
    <row r="2392" spans="4:4" x14ac:dyDescent="0.2">
      <c r="D2392" s="7"/>
    </row>
    <row r="2393" spans="4:4" x14ac:dyDescent="0.2">
      <c r="D2393" s="7"/>
    </row>
    <row r="2394" spans="4:4" x14ac:dyDescent="0.2">
      <c r="D2394" s="7"/>
    </row>
    <row r="2395" spans="4:4" x14ac:dyDescent="0.2">
      <c r="D2395" s="7"/>
    </row>
    <row r="2396" spans="4:4" x14ac:dyDescent="0.2">
      <c r="D2396" s="7"/>
    </row>
    <row r="2397" spans="4:4" x14ac:dyDescent="0.2">
      <c r="D2397" s="7"/>
    </row>
    <row r="2398" spans="4:4" x14ac:dyDescent="0.2">
      <c r="D2398" s="7"/>
    </row>
    <row r="2399" spans="4:4" x14ac:dyDescent="0.2">
      <c r="D2399" s="7"/>
    </row>
    <row r="2400" spans="4:4" x14ac:dyDescent="0.2">
      <c r="D2400" s="7"/>
    </row>
    <row r="2401" spans="4:4" x14ac:dyDescent="0.2">
      <c r="D2401" s="7"/>
    </row>
    <row r="2402" spans="4:4" x14ac:dyDescent="0.2">
      <c r="D2402" s="7"/>
    </row>
    <row r="2403" spans="4:4" x14ac:dyDescent="0.2">
      <c r="D2403" s="7"/>
    </row>
    <row r="2404" spans="4:4" x14ac:dyDescent="0.2">
      <c r="D2404" s="7"/>
    </row>
    <row r="2405" spans="4:4" x14ac:dyDescent="0.2">
      <c r="D2405" s="7"/>
    </row>
    <row r="2406" spans="4:4" x14ac:dyDescent="0.2">
      <c r="D2406" s="7"/>
    </row>
    <row r="2407" spans="4:4" x14ac:dyDescent="0.2">
      <c r="D2407" s="7"/>
    </row>
    <row r="2408" spans="4:4" x14ac:dyDescent="0.2">
      <c r="D2408" s="7"/>
    </row>
    <row r="2409" spans="4:4" x14ac:dyDescent="0.2">
      <c r="D2409" s="7"/>
    </row>
    <row r="2410" spans="4:4" x14ac:dyDescent="0.2">
      <c r="D2410" s="7"/>
    </row>
    <row r="2411" spans="4:4" x14ac:dyDescent="0.2">
      <c r="D2411" s="7"/>
    </row>
    <row r="2412" spans="4:4" x14ac:dyDescent="0.2">
      <c r="D2412" s="7"/>
    </row>
    <row r="2413" spans="4:4" x14ac:dyDescent="0.2">
      <c r="D2413" s="7"/>
    </row>
    <row r="2414" spans="4:4" x14ac:dyDescent="0.2">
      <c r="D2414" s="7"/>
    </row>
    <row r="2415" spans="4:4" x14ac:dyDescent="0.2">
      <c r="D2415" s="7"/>
    </row>
    <row r="2416" spans="4:4" x14ac:dyDescent="0.2">
      <c r="D2416" s="7"/>
    </row>
    <row r="2417" spans="4:4" x14ac:dyDescent="0.2">
      <c r="D2417" s="7"/>
    </row>
    <row r="2418" spans="4:4" x14ac:dyDescent="0.2">
      <c r="D2418" s="7"/>
    </row>
    <row r="2419" spans="4:4" x14ac:dyDescent="0.2">
      <c r="D2419" s="7"/>
    </row>
    <row r="2420" spans="4:4" x14ac:dyDescent="0.2">
      <c r="D2420" s="7"/>
    </row>
    <row r="2421" spans="4:4" x14ac:dyDescent="0.2">
      <c r="D2421" s="7"/>
    </row>
    <row r="2422" spans="4:4" x14ac:dyDescent="0.2">
      <c r="D2422" s="7"/>
    </row>
    <row r="2423" spans="4:4" x14ac:dyDescent="0.2">
      <c r="D2423" s="7"/>
    </row>
    <row r="2424" spans="4:4" x14ac:dyDescent="0.2">
      <c r="D2424" s="7"/>
    </row>
    <row r="2425" spans="4:4" x14ac:dyDescent="0.2">
      <c r="D2425" s="7"/>
    </row>
    <row r="2426" spans="4:4" x14ac:dyDescent="0.2">
      <c r="D2426" s="7"/>
    </row>
    <row r="2427" spans="4:4" x14ac:dyDescent="0.2">
      <c r="D2427" s="7"/>
    </row>
    <row r="2428" spans="4:4" x14ac:dyDescent="0.2">
      <c r="D2428" s="7"/>
    </row>
    <row r="2429" spans="4:4" x14ac:dyDescent="0.2">
      <c r="D2429" s="7"/>
    </row>
    <row r="2430" spans="4:4" x14ac:dyDescent="0.2">
      <c r="D2430" s="7"/>
    </row>
    <row r="2431" spans="4:4" x14ac:dyDescent="0.2">
      <c r="D2431" s="7"/>
    </row>
    <row r="2432" spans="4:4" x14ac:dyDescent="0.2">
      <c r="D2432" s="7"/>
    </row>
    <row r="2433" spans="4:4" x14ac:dyDescent="0.2">
      <c r="D2433" s="7"/>
    </row>
    <row r="2434" spans="4:4" x14ac:dyDescent="0.2">
      <c r="D2434" s="7"/>
    </row>
    <row r="2435" spans="4:4" x14ac:dyDescent="0.2">
      <c r="D2435" s="7"/>
    </row>
    <row r="2436" spans="4:4" x14ac:dyDescent="0.2">
      <c r="D2436" s="7"/>
    </row>
    <row r="2437" spans="4:4" x14ac:dyDescent="0.2">
      <c r="D2437" s="7"/>
    </row>
    <row r="2438" spans="4:4" x14ac:dyDescent="0.2">
      <c r="D2438" s="7"/>
    </row>
    <row r="2439" spans="4:4" x14ac:dyDescent="0.2">
      <c r="D2439" s="7"/>
    </row>
    <row r="2440" spans="4:4" x14ac:dyDescent="0.2">
      <c r="D2440" s="7"/>
    </row>
    <row r="2441" spans="4:4" x14ac:dyDescent="0.2">
      <c r="D2441" s="7"/>
    </row>
    <row r="2442" spans="4:4" x14ac:dyDescent="0.2">
      <c r="D2442" s="7"/>
    </row>
    <row r="2443" spans="4:4" x14ac:dyDescent="0.2">
      <c r="D2443" s="7"/>
    </row>
    <row r="2444" spans="4:4" x14ac:dyDescent="0.2">
      <c r="D2444" s="7"/>
    </row>
    <row r="2445" spans="4:4" x14ac:dyDescent="0.2">
      <c r="D2445" s="7"/>
    </row>
    <row r="2446" spans="4:4" x14ac:dyDescent="0.2">
      <c r="D2446" s="7"/>
    </row>
    <row r="2447" spans="4:4" x14ac:dyDescent="0.2">
      <c r="D2447" s="7"/>
    </row>
    <row r="2448" spans="4:4" x14ac:dyDescent="0.2">
      <c r="D2448" s="7"/>
    </row>
    <row r="2449" spans="4:4" x14ac:dyDescent="0.2">
      <c r="D2449" s="7"/>
    </row>
    <row r="2450" spans="4:4" x14ac:dyDescent="0.2">
      <c r="D2450" s="7"/>
    </row>
    <row r="2451" spans="4:4" x14ac:dyDescent="0.2">
      <c r="D2451" s="7"/>
    </row>
    <row r="2452" spans="4:4" x14ac:dyDescent="0.2">
      <c r="D2452" s="7"/>
    </row>
    <row r="2453" spans="4:4" x14ac:dyDescent="0.2">
      <c r="D2453" s="7"/>
    </row>
    <row r="2454" spans="4:4" x14ac:dyDescent="0.2">
      <c r="D2454" s="7"/>
    </row>
    <row r="2455" spans="4:4" x14ac:dyDescent="0.2">
      <c r="D2455" s="7"/>
    </row>
    <row r="2456" spans="4:4" x14ac:dyDescent="0.2">
      <c r="D2456" s="7"/>
    </row>
    <row r="2457" spans="4:4" x14ac:dyDescent="0.2">
      <c r="D2457" s="7"/>
    </row>
    <row r="2458" spans="4:4" x14ac:dyDescent="0.2">
      <c r="D2458" s="7"/>
    </row>
    <row r="2459" spans="4:4" x14ac:dyDescent="0.2">
      <c r="D2459" s="7"/>
    </row>
    <row r="2460" spans="4:4" x14ac:dyDescent="0.2">
      <c r="D2460" s="7"/>
    </row>
    <row r="2461" spans="4:4" x14ac:dyDescent="0.2">
      <c r="D2461" s="7"/>
    </row>
    <row r="2462" spans="4:4" x14ac:dyDescent="0.2">
      <c r="D2462" s="7"/>
    </row>
    <row r="2463" spans="4:4" x14ac:dyDescent="0.2">
      <c r="D2463" s="7"/>
    </row>
    <row r="2464" spans="4:4" x14ac:dyDescent="0.2">
      <c r="D2464" s="7"/>
    </row>
    <row r="2465" spans="4:4" x14ac:dyDescent="0.2">
      <c r="D2465" s="7"/>
    </row>
    <row r="2466" spans="4:4" x14ac:dyDescent="0.2">
      <c r="D2466" s="7"/>
    </row>
    <row r="2467" spans="4:4" x14ac:dyDescent="0.2">
      <c r="D2467" s="7"/>
    </row>
    <row r="2468" spans="4:4" x14ac:dyDescent="0.2">
      <c r="D2468" s="7"/>
    </row>
    <row r="2469" spans="4:4" x14ac:dyDescent="0.2">
      <c r="D2469" s="7"/>
    </row>
    <row r="2470" spans="4:4" x14ac:dyDescent="0.2">
      <c r="D2470" s="7"/>
    </row>
    <row r="2471" spans="4:4" x14ac:dyDescent="0.2">
      <c r="D2471" s="7"/>
    </row>
    <row r="2472" spans="4:4" x14ac:dyDescent="0.2">
      <c r="D2472" s="7"/>
    </row>
    <row r="2473" spans="4:4" x14ac:dyDescent="0.2">
      <c r="D2473" s="7"/>
    </row>
    <row r="2474" spans="4:4" x14ac:dyDescent="0.2">
      <c r="D2474" s="7"/>
    </row>
    <row r="2475" spans="4:4" x14ac:dyDescent="0.2">
      <c r="D2475" s="7"/>
    </row>
    <row r="2476" spans="4:4" x14ac:dyDescent="0.2">
      <c r="D2476" s="7"/>
    </row>
    <row r="2477" spans="4:4" x14ac:dyDescent="0.2">
      <c r="D2477" s="7"/>
    </row>
    <row r="2478" spans="4:4" x14ac:dyDescent="0.2">
      <c r="D2478" s="7"/>
    </row>
    <row r="2479" spans="4:4" x14ac:dyDescent="0.2">
      <c r="D2479" s="7"/>
    </row>
    <row r="2480" spans="4:4" x14ac:dyDescent="0.2">
      <c r="D2480" s="7"/>
    </row>
    <row r="2481" spans="4:4" x14ac:dyDescent="0.2">
      <c r="D2481" s="7"/>
    </row>
    <row r="2482" spans="4:4" x14ac:dyDescent="0.2">
      <c r="D2482" s="7"/>
    </row>
    <row r="2483" spans="4:4" x14ac:dyDescent="0.2">
      <c r="D2483" s="7"/>
    </row>
    <row r="2484" spans="4:4" x14ac:dyDescent="0.2">
      <c r="D2484" s="7"/>
    </row>
    <row r="2485" spans="4:4" x14ac:dyDescent="0.2">
      <c r="D2485" s="7"/>
    </row>
    <row r="2486" spans="4:4" x14ac:dyDescent="0.2">
      <c r="D2486" s="7"/>
    </row>
    <row r="2487" spans="4:4" x14ac:dyDescent="0.2">
      <c r="D2487" s="7"/>
    </row>
    <row r="2488" spans="4:4" x14ac:dyDescent="0.2">
      <c r="D2488" s="7"/>
    </row>
    <row r="2489" spans="4:4" x14ac:dyDescent="0.2">
      <c r="D2489" s="7"/>
    </row>
    <row r="2490" spans="4:4" x14ac:dyDescent="0.2">
      <c r="D2490" s="7"/>
    </row>
    <row r="2491" spans="4:4" x14ac:dyDescent="0.2">
      <c r="D2491" s="7"/>
    </row>
    <row r="2492" spans="4:4" x14ac:dyDescent="0.2">
      <c r="D2492" s="7"/>
    </row>
    <row r="2493" spans="4:4" x14ac:dyDescent="0.2">
      <c r="D2493" s="7"/>
    </row>
    <row r="2494" spans="4:4" x14ac:dyDescent="0.2">
      <c r="D2494" s="7"/>
    </row>
    <row r="2495" spans="4:4" x14ac:dyDescent="0.2">
      <c r="D2495" s="7"/>
    </row>
    <row r="2496" spans="4:4" x14ac:dyDescent="0.2">
      <c r="D2496" s="7"/>
    </row>
    <row r="2497" spans="4:4" x14ac:dyDescent="0.2">
      <c r="D2497" s="7"/>
    </row>
    <row r="2498" spans="4:4" x14ac:dyDescent="0.2">
      <c r="D2498" s="7"/>
    </row>
    <row r="2499" spans="4:4" x14ac:dyDescent="0.2">
      <c r="D2499" s="7"/>
    </row>
    <row r="2500" spans="4:4" x14ac:dyDescent="0.2">
      <c r="D2500" s="7"/>
    </row>
    <row r="2501" spans="4:4" x14ac:dyDescent="0.2">
      <c r="D2501" s="7"/>
    </row>
    <row r="2502" spans="4:4" x14ac:dyDescent="0.2">
      <c r="D2502" s="7"/>
    </row>
    <row r="2503" spans="4:4" x14ac:dyDescent="0.2">
      <c r="D2503" s="7"/>
    </row>
    <row r="2504" spans="4:4" x14ac:dyDescent="0.2">
      <c r="D2504" s="7"/>
    </row>
    <row r="2505" spans="4:4" x14ac:dyDescent="0.2">
      <c r="D2505" s="7"/>
    </row>
    <row r="2506" spans="4:4" x14ac:dyDescent="0.2">
      <c r="D2506" s="7"/>
    </row>
    <row r="2507" spans="4:4" x14ac:dyDescent="0.2">
      <c r="D2507" s="7"/>
    </row>
    <row r="2508" spans="4:4" x14ac:dyDescent="0.2">
      <c r="D2508" s="7"/>
    </row>
    <row r="2509" spans="4:4" x14ac:dyDescent="0.2">
      <c r="D2509" s="7"/>
    </row>
    <row r="2510" spans="4:4" x14ac:dyDescent="0.2">
      <c r="D2510" s="7"/>
    </row>
    <row r="2511" spans="4:4" x14ac:dyDescent="0.2">
      <c r="D2511" s="7"/>
    </row>
    <row r="2512" spans="4:4" x14ac:dyDescent="0.2">
      <c r="D2512" s="7"/>
    </row>
    <row r="2513" spans="4:4" x14ac:dyDescent="0.2">
      <c r="D2513" s="7"/>
    </row>
    <row r="2514" spans="4:4" x14ac:dyDescent="0.2">
      <c r="D2514" s="7"/>
    </row>
    <row r="2515" spans="4:4" x14ac:dyDescent="0.2">
      <c r="D2515" s="7"/>
    </row>
    <row r="2516" spans="4:4" x14ac:dyDescent="0.2">
      <c r="D2516" s="7"/>
    </row>
    <row r="2517" spans="4:4" x14ac:dyDescent="0.2">
      <c r="D2517" s="7"/>
    </row>
    <row r="2518" spans="4:4" x14ac:dyDescent="0.2">
      <c r="D2518" s="7"/>
    </row>
    <row r="2519" spans="4:4" x14ac:dyDescent="0.2">
      <c r="D2519" s="7"/>
    </row>
    <row r="2520" spans="4:4" x14ac:dyDescent="0.2">
      <c r="D2520" s="7"/>
    </row>
    <row r="2521" spans="4:4" x14ac:dyDescent="0.2">
      <c r="D2521" s="7"/>
    </row>
    <row r="2522" spans="4:4" x14ac:dyDescent="0.2">
      <c r="D2522" s="7"/>
    </row>
    <row r="2523" spans="4:4" x14ac:dyDescent="0.2">
      <c r="D2523" s="7"/>
    </row>
    <row r="2524" spans="4:4" x14ac:dyDescent="0.2">
      <c r="D2524" s="7"/>
    </row>
    <row r="2525" spans="4:4" x14ac:dyDescent="0.2">
      <c r="D2525" s="7"/>
    </row>
    <row r="2526" spans="4:4" x14ac:dyDescent="0.2">
      <c r="D2526" s="7"/>
    </row>
    <row r="2527" spans="4:4" x14ac:dyDescent="0.2">
      <c r="D2527" s="7"/>
    </row>
    <row r="2528" spans="4:4" x14ac:dyDescent="0.2">
      <c r="D2528" s="7"/>
    </row>
    <row r="2529" spans="4:4" x14ac:dyDescent="0.2">
      <c r="D2529" s="7"/>
    </row>
    <row r="2530" spans="4:4" x14ac:dyDescent="0.2">
      <c r="D2530" s="7"/>
    </row>
    <row r="2531" spans="4:4" x14ac:dyDescent="0.2">
      <c r="D2531" s="7"/>
    </row>
    <row r="2532" spans="4:4" x14ac:dyDescent="0.2">
      <c r="D2532" s="7"/>
    </row>
    <row r="2533" spans="4:4" x14ac:dyDescent="0.2">
      <c r="D2533" s="7"/>
    </row>
    <row r="2534" spans="4:4" x14ac:dyDescent="0.2">
      <c r="D2534" s="7"/>
    </row>
    <row r="2535" spans="4:4" x14ac:dyDescent="0.2">
      <c r="D2535" s="7"/>
    </row>
    <row r="2536" spans="4:4" x14ac:dyDescent="0.2">
      <c r="D2536" s="7"/>
    </row>
    <row r="2537" spans="4:4" x14ac:dyDescent="0.2">
      <c r="D2537" s="7"/>
    </row>
    <row r="2538" spans="4:4" x14ac:dyDescent="0.2">
      <c r="D2538" s="7"/>
    </row>
    <row r="2539" spans="4:4" x14ac:dyDescent="0.2">
      <c r="D2539" s="7"/>
    </row>
    <row r="2540" spans="4:4" x14ac:dyDescent="0.2">
      <c r="D2540" s="7"/>
    </row>
    <row r="2541" spans="4:4" x14ac:dyDescent="0.2">
      <c r="D2541" s="7"/>
    </row>
    <row r="2542" spans="4:4" x14ac:dyDescent="0.2">
      <c r="D2542" s="7"/>
    </row>
    <row r="2543" spans="4:4" x14ac:dyDescent="0.2">
      <c r="D2543" s="7"/>
    </row>
    <row r="2544" spans="4:4" x14ac:dyDescent="0.2">
      <c r="D2544" s="7"/>
    </row>
    <row r="2545" spans="4:4" x14ac:dyDescent="0.2">
      <c r="D2545" s="7"/>
    </row>
    <row r="2546" spans="4:4" x14ac:dyDescent="0.2">
      <c r="D2546" s="7"/>
    </row>
    <row r="2547" spans="4:4" x14ac:dyDescent="0.2">
      <c r="D2547" s="7"/>
    </row>
    <row r="2548" spans="4:4" x14ac:dyDescent="0.2">
      <c r="D2548" s="7"/>
    </row>
    <row r="2549" spans="4:4" x14ac:dyDescent="0.2">
      <c r="D2549" s="7"/>
    </row>
    <row r="2550" spans="4:4" x14ac:dyDescent="0.2">
      <c r="D2550" s="7"/>
    </row>
    <row r="2551" spans="4:4" x14ac:dyDescent="0.2">
      <c r="D2551" s="7"/>
    </row>
    <row r="2552" spans="4:4" x14ac:dyDescent="0.2">
      <c r="D2552" s="7"/>
    </row>
    <row r="2553" spans="4:4" x14ac:dyDescent="0.2">
      <c r="D2553" s="7"/>
    </row>
    <row r="2554" spans="4:4" x14ac:dyDescent="0.2">
      <c r="D2554" s="7"/>
    </row>
    <row r="2555" spans="4:4" x14ac:dyDescent="0.2">
      <c r="D2555" s="7"/>
    </row>
    <row r="2556" spans="4:4" x14ac:dyDescent="0.2">
      <c r="D2556" s="7"/>
    </row>
    <row r="2557" spans="4:4" x14ac:dyDescent="0.2">
      <c r="D2557" s="7"/>
    </row>
    <row r="2558" spans="4:4" x14ac:dyDescent="0.2">
      <c r="D2558" s="7"/>
    </row>
    <row r="2559" spans="4:4" x14ac:dyDescent="0.2">
      <c r="D2559" s="7"/>
    </row>
    <row r="2560" spans="4:4" x14ac:dyDescent="0.2">
      <c r="D2560" s="7"/>
    </row>
    <row r="2561" spans="4:4" x14ac:dyDescent="0.2">
      <c r="D2561" s="7"/>
    </row>
    <row r="2562" spans="4:4" x14ac:dyDescent="0.2">
      <c r="D2562" s="7"/>
    </row>
    <row r="2563" spans="4:4" x14ac:dyDescent="0.2">
      <c r="D2563" s="7"/>
    </row>
    <row r="2564" spans="4:4" x14ac:dyDescent="0.2">
      <c r="D2564" s="7"/>
    </row>
    <row r="2565" spans="4:4" x14ac:dyDescent="0.2">
      <c r="D2565" s="7"/>
    </row>
    <row r="2566" spans="4:4" x14ac:dyDescent="0.2">
      <c r="D2566" s="7"/>
    </row>
    <row r="2567" spans="4:4" x14ac:dyDescent="0.2">
      <c r="D2567" s="7"/>
    </row>
    <row r="2568" spans="4:4" x14ac:dyDescent="0.2">
      <c r="D2568" s="7"/>
    </row>
    <row r="2569" spans="4:4" x14ac:dyDescent="0.2">
      <c r="D2569" s="7"/>
    </row>
    <row r="2570" spans="4:4" x14ac:dyDescent="0.2">
      <c r="D2570" s="7"/>
    </row>
    <row r="2571" spans="4:4" x14ac:dyDescent="0.2">
      <c r="D2571" s="7"/>
    </row>
    <row r="2572" spans="4:4" x14ac:dyDescent="0.2">
      <c r="D2572" s="7"/>
    </row>
    <row r="2573" spans="4:4" x14ac:dyDescent="0.2">
      <c r="D2573" s="7"/>
    </row>
    <row r="2574" spans="4:4" x14ac:dyDescent="0.2">
      <c r="D2574" s="7"/>
    </row>
    <row r="2575" spans="4:4" x14ac:dyDescent="0.2">
      <c r="D2575" s="7"/>
    </row>
    <row r="2576" spans="4:4" x14ac:dyDescent="0.2">
      <c r="D2576" s="7"/>
    </row>
    <row r="2577" spans="4:4" x14ac:dyDescent="0.2">
      <c r="D2577" s="7"/>
    </row>
    <row r="2578" spans="4:4" x14ac:dyDescent="0.2">
      <c r="D2578" s="7"/>
    </row>
    <row r="2579" spans="4:4" x14ac:dyDescent="0.2">
      <c r="D2579" s="7"/>
    </row>
    <row r="2580" spans="4:4" x14ac:dyDescent="0.2">
      <c r="D2580" s="7"/>
    </row>
    <row r="2581" spans="4:4" x14ac:dyDescent="0.2">
      <c r="D2581" s="7"/>
    </row>
    <row r="2582" spans="4:4" x14ac:dyDescent="0.2">
      <c r="D2582" s="7"/>
    </row>
    <row r="2583" spans="4:4" x14ac:dyDescent="0.2">
      <c r="D2583" s="7"/>
    </row>
    <row r="2584" spans="4:4" x14ac:dyDescent="0.2">
      <c r="D2584" s="7"/>
    </row>
    <row r="2585" spans="4:4" x14ac:dyDescent="0.2">
      <c r="D2585" s="7"/>
    </row>
    <row r="2586" spans="4:4" x14ac:dyDescent="0.2">
      <c r="D2586" s="7"/>
    </row>
    <row r="2587" spans="4:4" x14ac:dyDescent="0.2">
      <c r="D2587" s="7"/>
    </row>
    <row r="2588" spans="4:4" x14ac:dyDescent="0.2">
      <c r="D2588" s="7"/>
    </row>
    <row r="2589" spans="4:4" x14ac:dyDescent="0.2">
      <c r="D2589" s="7"/>
    </row>
    <row r="2590" spans="4:4" x14ac:dyDescent="0.2">
      <c r="D2590" s="7"/>
    </row>
    <row r="2591" spans="4:4" x14ac:dyDescent="0.2">
      <c r="D2591" s="7"/>
    </row>
    <row r="2592" spans="4:4" x14ac:dyDescent="0.2">
      <c r="D2592" s="7"/>
    </row>
    <row r="2593" spans="4:4" x14ac:dyDescent="0.2">
      <c r="D2593" s="7"/>
    </row>
    <row r="2594" spans="4:4" x14ac:dyDescent="0.2">
      <c r="D2594" s="7"/>
    </row>
    <row r="2595" spans="4:4" x14ac:dyDescent="0.2">
      <c r="D2595" s="7"/>
    </row>
    <row r="2596" spans="4:4" x14ac:dyDescent="0.2">
      <c r="D2596" s="7"/>
    </row>
    <row r="2597" spans="4:4" x14ac:dyDescent="0.2">
      <c r="D2597" s="7"/>
    </row>
    <row r="2598" spans="4:4" x14ac:dyDescent="0.2">
      <c r="D2598" s="7"/>
    </row>
    <row r="2599" spans="4:4" x14ac:dyDescent="0.2">
      <c r="D2599" s="7"/>
    </row>
    <row r="2600" spans="4:4" x14ac:dyDescent="0.2">
      <c r="D2600" s="7"/>
    </row>
    <row r="2601" spans="4:4" x14ac:dyDescent="0.2">
      <c r="D2601" s="7"/>
    </row>
    <row r="2602" spans="4:4" x14ac:dyDescent="0.2">
      <c r="D2602" s="7"/>
    </row>
    <row r="2603" spans="4:4" x14ac:dyDescent="0.2">
      <c r="D2603" s="7"/>
    </row>
    <row r="2604" spans="4:4" x14ac:dyDescent="0.2">
      <c r="D2604" s="7"/>
    </row>
    <row r="2605" spans="4:4" x14ac:dyDescent="0.2">
      <c r="D2605" s="7"/>
    </row>
    <row r="2606" spans="4:4" x14ac:dyDescent="0.2">
      <c r="D2606" s="7"/>
    </row>
    <row r="2607" spans="4:4" x14ac:dyDescent="0.2">
      <c r="D2607" s="7"/>
    </row>
    <row r="2608" spans="4:4" x14ac:dyDescent="0.2">
      <c r="D2608" s="7"/>
    </row>
    <row r="2609" spans="4:4" x14ac:dyDescent="0.2">
      <c r="D2609" s="7"/>
    </row>
    <row r="2610" spans="4:4" x14ac:dyDescent="0.2">
      <c r="D2610" s="7"/>
    </row>
    <row r="2611" spans="4:4" x14ac:dyDescent="0.2">
      <c r="D2611" s="7"/>
    </row>
    <row r="2612" spans="4:4" x14ac:dyDescent="0.2">
      <c r="D2612" s="7"/>
    </row>
    <row r="2613" spans="4:4" x14ac:dyDescent="0.2">
      <c r="D2613" s="7"/>
    </row>
    <row r="2614" spans="4:4" x14ac:dyDescent="0.2">
      <c r="D2614" s="7"/>
    </row>
    <row r="2615" spans="4:4" x14ac:dyDescent="0.2">
      <c r="D2615" s="7"/>
    </row>
    <row r="2616" spans="4:4" x14ac:dyDescent="0.2">
      <c r="D2616" s="7"/>
    </row>
    <row r="2617" spans="4:4" x14ac:dyDescent="0.2">
      <c r="D2617" s="7"/>
    </row>
    <row r="2618" spans="4:4" x14ac:dyDescent="0.2">
      <c r="D2618" s="7"/>
    </row>
    <row r="2619" spans="4:4" x14ac:dyDescent="0.2">
      <c r="D2619" s="7"/>
    </row>
    <row r="2620" spans="4:4" x14ac:dyDescent="0.2">
      <c r="D2620" s="7"/>
    </row>
    <row r="2621" spans="4:4" x14ac:dyDescent="0.2">
      <c r="D2621" s="7"/>
    </row>
    <row r="2622" spans="4:4" x14ac:dyDescent="0.2">
      <c r="D2622" s="7"/>
    </row>
    <row r="2623" spans="4:4" x14ac:dyDescent="0.2">
      <c r="D2623" s="7"/>
    </row>
    <row r="2624" spans="4:4" x14ac:dyDescent="0.2">
      <c r="D2624" s="7"/>
    </row>
    <row r="2625" spans="4:4" x14ac:dyDescent="0.2">
      <c r="D2625" s="7"/>
    </row>
    <row r="2626" spans="4:4" x14ac:dyDescent="0.2">
      <c r="D2626" s="7"/>
    </row>
    <row r="2627" spans="4:4" x14ac:dyDescent="0.2">
      <c r="D2627" s="7"/>
    </row>
    <row r="2628" spans="4:4" x14ac:dyDescent="0.2">
      <c r="D2628" s="7"/>
    </row>
    <row r="2629" spans="4:4" x14ac:dyDescent="0.2">
      <c r="D2629" s="7"/>
    </row>
    <row r="2630" spans="4:4" x14ac:dyDescent="0.2">
      <c r="D2630" s="7"/>
    </row>
    <row r="2631" spans="4:4" x14ac:dyDescent="0.2">
      <c r="D2631" s="7"/>
    </row>
    <row r="2632" spans="4:4" x14ac:dyDescent="0.2">
      <c r="D2632" s="7"/>
    </row>
    <row r="2633" spans="4:4" x14ac:dyDescent="0.2">
      <c r="D2633" s="7"/>
    </row>
    <row r="2634" spans="4:4" x14ac:dyDescent="0.2">
      <c r="D2634" s="7"/>
    </row>
    <row r="2635" spans="4:4" x14ac:dyDescent="0.2">
      <c r="D2635" s="7"/>
    </row>
    <row r="2636" spans="4:4" x14ac:dyDescent="0.2">
      <c r="D2636" s="7"/>
    </row>
    <row r="2637" spans="4:4" x14ac:dyDescent="0.2">
      <c r="D2637" s="7"/>
    </row>
    <row r="2638" spans="4:4" x14ac:dyDescent="0.2">
      <c r="D2638" s="7"/>
    </row>
    <row r="2639" spans="4:4" x14ac:dyDescent="0.2">
      <c r="D2639" s="7"/>
    </row>
    <row r="2640" spans="4:4" x14ac:dyDescent="0.2">
      <c r="D2640" s="7"/>
    </row>
    <row r="2641" spans="4:4" x14ac:dyDescent="0.2">
      <c r="D2641" s="7"/>
    </row>
    <row r="2642" spans="4:4" x14ac:dyDescent="0.2">
      <c r="D2642" s="7"/>
    </row>
    <row r="2643" spans="4:4" x14ac:dyDescent="0.2">
      <c r="D2643" s="7"/>
    </row>
    <row r="2644" spans="4:4" x14ac:dyDescent="0.2">
      <c r="D2644" s="7"/>
    </row>
    <row r="2645" spans="4:4" x14ac:dyDescent="0.2">
      <c r="D2645" s="7"/>
    </row>
    <row r="2646" spans="4:4" x14ac:dyDescent="0.2">
      <c r="D2646" s="7"/>
    </row>
    <row r="2647" spans="4:4" x14ac:dyDescent="0.2">
      <c r="D2647" s="7"/>
    </row>
    <row r="2648" spans="4:4" x14ac:dyDescent="0.2">
      <c r="D2648" s="7"/>
    </row>
    <row r="2649" spans="4:4" x14ac:dyDescent="0.2">
      <c r="D2649" s="7"/>
    </row>
    <row r="2650" spans="4:4" x14ac:dyDescent="0.2">
      <c r="D2650" s="7"/>
    </row>
    <row r="2651" spans="4:4" x14ac:dyDescent="0.2">
      <c r="D2651" s="7"/>
    </row>
    <row r="2652" spans="4:4" x14ac:dyDescent="0.2">
      <c r="D2652" s="7"/>
    </row>
    <row r="2653" spans="4:4" x14ac:dyDescent="0.2">
      <c r="D2653" s="7"/>
    </row>
    <row r="2654" spans="4:4" x14ac:dyDescent="0.2">
      <c r="D2654" s="7"/>
    </row>
    <row r="2655" spans="4:4" x14ac:dyDescent="0.2">
      <c r="D2655" s="7"/>
    </row>
    <row r="2656" spans="4:4" x14ac:dyDescent="0.2">
      <c r="D2656" s="7"/>
    </row>
    <row r="2657" spans="4:4" x14ac:dyDescent="0.2">
      <c r="D2657" s="7"/>
    </row>
    <row r="2658" spans="4:4" x14ac:dyDescent="0.2">
      <c r="D2658" s="7"/>
    </row>
    <row r="2659" spans="4:4" x14ac:dyDescent="0.2">
      <c r="D2659" s="7"/>
    </row>
    <row r="2660" spans="4:4" x14ac:dyDescent="0.2">
      <c r="D2660" s="7"/>
    </row>
    <row r="2661" spans="4:4" x14ac:dyDescent="0.2">
      <c r="D2661" s="7"/>
    </row>
    <row r="2662" spans="4:4" x14ac:dyDescent="0.2">
      <c r="D2662" s="7"/>
    </row>
    <row r="2663" spans="4:4" x14ac:dyDescent="0.2">
      <c r="D2663" s="7"/>
    </row>
    <row r="2664" spans="4:4" x14ac:dyDescent="0.2">
      <c r="D2664" s="7"/>
    </row>
    <row r="2665" spans="4:4" x14ac:dyDescent="0.2">
      <c r="D2665" s="7"/>
    </row>
    <row r="2666" spans="4:4" x14ac:dyDescent="0.2">
      <c r="D2666" s="7"/>
    </row>
    <row r="2667" spans="4:4" x14ac:dyDescent="0.2">
      <c r="D2667" s="7"/>
    </row>
    <row r="2668" spans="4:4" x14ac:dyDescent="0.2">
      <c r="D2668" s="7"/>
    </row>
    <row r="2669" spans="4:4" x14ac:dyDescent="0.2">
      <c r="D2669" s="7"/>
    </row>
    <row r="2670" spans="4:4" x14ac:dyDescent="0.2">
      <c r="D2670" s="7"/>
    </row>
    <row r="2671" spans="4:4" x14ac:dyDescent="0.2">
      <c r="D2671" s="7"/>
    </row>
    <row r="2672" spans="4:4" x14ac:dyDescent="0.2">
      <c r="D2672" s="7"/>
    </row>
    <row r="2673" spans="4:4" x14ac:dyDescent="0.2">
      <c r="D2673" s="7"/>
    </row>
    <row r="2674" spans="4:4" x14ac:dyDescent="0.2">
      <c r="D2674" s="7"/>
    </row>
    <row r="2675" spans="4:4" x14ac:dyDescent="0.2">
      <c r="D2675" s="7"/>
    </row>
    <row r="2676" spans="4:4" x14ac:dyDescent="0.2">
      <c r="D2676" s="7"/>
    </row>
    <row r="2677" spans="4:4" x14ac:dyDescent="0.2">
      <c r="D2677" s="7"/>
    </row>
    <row r="2678" spans="4:4" x14ac:dyDescent="0.2">
      <c r="D2678" s="7"/>
    </row>
    <row r="2679" spans="4:4" x14ac:dyDescent="0.2">
      <c r="D2679" s="7"/>
    </row>
    <row r="2680" spans="4:4" x14ac:dyDescent="0.2">
      <c r="D2680" s="7"/>
    </row>
    <row r="2681" spans="4:4" x14ac:dyDescent="0.2">
      <c r="D2681" s="7"/>
    </row>
    <row r="2682" spans="4:4" x14ac:dyDescent="0.2">
      <c r="D2682" s="7"/>
    </row>
    <row r="2683" spans="4:4" x14ac:dyDescent="0.2">
      <c r="D2683" s="7"/>
    </row>
    <row r="2684" spans="4:4" x14ac:dyDescent="0.2">
      <c r="D2684" s="7"/>
    </row>
    <row r="2685" spans="4:4" x14ac:dyDescent="0.2">
      <c r="D2685" s="7"/>
    </row>
    <row r="2686" spans="4:4" x14ac:dyDescent="0.2">
      <c r="D2686" s="7"/>
    </row>
    <row r="2687" spans="4:4" x14ac:dyDescent="0.2">
      <c r="D2687" s="7"/>
    </row>
    <row r="2688" spans="4:4" x14ac:dyDescent="0.2">
      <c r="D2688" s="7"/>
    </row>
    <row r="2689" spans="4:4" x14ac:dyDescent="0.2">
      <c r="D2689" s="7"/>
    </row>
    <row r="2690" spans="4:4" x14ac:dyDescent="0.2">
      <c r="D2690" s="7"/>
    </row>
    <row r="2691" spans="4:4" x14ac:dyDescent="0.2">
      <c r="D2691" s="7"/>
    </row>
    <row r="2692" spans="4:4" x14ac:dyDescent="0.2">
      <c r="D2692" s="7"/>
    </row>
    <row r="2693" spans="4:4" x14ac:dyDescent="0.2">
      <c r="D2693" s="7"/>
    </row>
    <row r="2694" spans="4:4" x14ac:dyDescent="0.2">
      <c r="D2694" s="7"/>
    </row>
    <row r="2695" spans="4:4" x14ac:dyDescent="0.2">
      <c r="D2695" s="7"/>
    </row>
    <row r="2696" spans="4:4" x14ac:dyDescent="0.2">
      <c r="D2696" s="7"/>
    </row>
    <row r="2697" spans="4:4" x14ac:dyDescent="0.2">
      <c r="D2697" s="7"/>
    </row>
    <row r="2698" spans="4:4" x14ac:dyDescent="0.2">
      <c r="D2698" s="7"/>
    </row>
    <row r="2699" spans="4:4" x14ac:dyDescent="0.2">
      <c r="D2699" s="7"/>
    </row>
    <row r="2700" spans="4:4" x14ac:dyDescent="0.2">
      <c r="D2700" s="7"/>
    </row>
    <row r="2701" spans="4:4" x14ac:dyDescent="0.2">
      <c r="D2701" s="7"/>
    </row>
    <row r="2702" spans="4:4" x14ac:dyDescent="0.2">
      <c r="D2702" s="7"/>
    </row>
    <row r="2703" spans="4:4" x14ac:dyDescent="0.2">
      <c r="D2703" s="7"/>
    </row>
    <row r="2704" spans="4:4" x14ac:dyDescent="0.2">
      <c r="D2704" s="7"/>
    </row>
    <row r="2705" spans="4:4" x14ac:dyDescent="0.2">
      <c r="D2705" s="7"/>
    </row>
    <row r="2706" spans="4:4" x14ac:dyDescent="0.2">
      <c r="D2706" s="7"/>
    </row>
    <row r="2707" spans="4:4" x14ac:dyDescent="0.2">
      <c r="D2707" s="7"/>
    </row>
    <row r="2708" spans="4:4" x14ac:dyDescent="0.2">
      <c r="D2708" s="7"/>
    </row>
    <row r="2709" spans="4:4" x14ac:dyDescent="0.2">
      <c r="D2709" s="7"/>
    </row>
    <row r="2710" spans="4:4" x14ac:dyDescent="0.2">
      <c r="D2710" s="7"/>
    </row>
    <row r="2711" spans="4:4" x14ac:dyDescent="0.2">
      <c r="D2711" s="7"/>
    </row>
    <row r="2712" spans="4:4" x14ac:dyDescent="0.2">
      <c r="D2712" s="7"/>
    </row>
    <row r="2713" spans="4:4" x14ac:dyDescent="0.2">
      <c r="D2713" s="7"/>
    </row>
    <row r="2714" spans="4:4" x14ac:dyDescent="0.2">
      <c r="D2714" s="7"/>
    </row>
    <row r="2715" spans="4:4" x14ac:dyDescent="0.2">
      <c r="D2715" s="7"/>
    </row>
    <row r="2716" spans="4:4" x14ac:dyDescent="0.2">
      <c r="D2716" s="7"/>
    </row>
    <row r="2717" spans="4:4" x14ac:dyDescent="0.2">
      <c r="D2717" s="7"/>
    </row>
    <row r="2718" spans="4:4" x14ac:dyDescent="0.2">
      <c r="D2718" s="7"/>
    </row>
    <row r="2719" spans="4:4" x14ac:dyDescent="0.2">
      <c r="D2719" s="7"/>
    </row>
    <row r="2720" spans="4:4" x14ac:dyDescent="0.2">
      <c r="D2720" s="7"/>
    </row>
    <row r="2721" spans="4:4" x14ac:dyDescent="0.2">
      <c r="D2721" s="7"/>
    </row>
    <row r="2722" spans="4:4" x14ac:dyDescent="0.2">
      <c r="D2722" s="7"/>
    </row>
    <row r="2723" spans="4:4" x14ac:dyDescent="0.2">
      <c r="D2723" s="7"/>
    </row>
    <row r="2724" spans="4:4" x14ac:dyDescent="0.2">
      <c r="D2724" s="7"/>
    </row>
    <row r="2725" spans="4:4" x14ac:dyDescent="0.2">
      <c r="D2725" s="7"/>
    </row>
    <row r="2726" spans="4:4" x14ac:dyDescent="0.2">
      <c r="D2726" s="7"/>
    </row>
    <row r="2727" spans="4:4" x14ac:dyDescent="0.2">
      <c r="D2727" s="7"/>
    </row>
    <row r="2728" spans="4:4" x14ac:dyDescent="0.2">
      <c r="D2728" s="7"/>
    </row>
    <row r="2729" spans="4:4" x14ac:dyDescent="0.2">
      <c r="D2729" s="7"/>
    </row>
    <row r="2730" spans="4:4" x14ac:dyDescent="0.2">
      <c r="D2730" s="7"/>
    </row>
    <row r="2731" spans="4:4" x14ac:dyDescent="0.2">
      <c r="D2731" s="7"/>
    </row>
    <row r="2732" spans="4:4" x14ac:dyDescent="0.2">
      <c r="D2732" s="7"/>
    </row>
    <row r="2733" spans="4:4" x14ac:dyDescent="0.2">
      <c r="D2733" s="7"/>
    </row>
    <row r="2734" spans="4:4" x14ac:dyDescent="0.2">
      <c r="D2734" s="7"/>
    </row>
    <row r="2735" spans="4:4" x14ac:dyDescent="0.2">
      <c r="D2735" s="7"/>
    </row>
    <row r="2736" spans="4:4" x14ac:dyDescent="0.2">
      <c r="D2736" s="7"/>
    </row>
    <row r="2737" spans="4:4" x14ac:dyDescent="0.2">
      <c r="D2737" s="7"/>
    </row>
    <row r="2738" spans="4:4" x14ac:dyDescent="0.2">
      <c r="D2738" s="7"/>
    </row>
    <row r="2739" spans="4:4" x14ac:dyDescent="0.2">
      <c r="D2739" s="7"/>
    </row>
    <row r="2740" spans="4:4" x14ac:dyDescent="0.2">
      <c r="D2740" s="7"/>
    </row>
    <row r="2741" spans="4:4" x14ac:dyDescent="0.2">
      <c r="D2741" s="7"/>
    </row>
    <row r="2742" spans="4:4" x14ac:dyDescent="0.2">
      <c r="D2742" s="7"/>
    </row>
    <row r="2743" spans="4:4" x14ac:dyDescent="0.2">
      <c r="D2743" s="7"/>
    </row>
    <row r="2744" spans="4:4" x14ac:dyDescent="0.2">
      <c r="D2744" s="7"/>
    </row>
    <row r="2745" spans="4:4" x14ac:dyDescent="0.2">
      <c r="D2745" s="7"/>
    </row>
    <row r="2746" spans="4:4" x14ac:dyDescent="0.2">
      <c r="D2746" s="7"/>
    </row>
    <row r="2747" spans="4:4" x14ac:dyDescent="0.2">
      <c r="D2747" s="7"/>
    </row>
    <row r="2748" spans="4:4" x14ac:dyDescent="0.2">
      <c r="D2748" s="7"/>
    </row>
    <row r="2749" spans="4:4" x14ac:dyDescent="0.2">
      <c r="D2749" s="7"/>
    </row>
    <row r="2750" spans="4:4" x14ac:dyDescent="0.2">
      <c r="D2750" s="7"/>
    </row>
    <row r="2751" spans="4:4" x14ac:dyDescent="0.2">
      <c r="D2751" s="7"/>
    </row>
    <row r="2752" spans="4:4" x14ac:dyDescent="0.2">
      <c r="D2752" s="7"/>
    </row>
    <row r="2753" spans="4:4" x14ac:dyDescent="0.2">
      <c r="D2753" s="7"/>
    </row>
    <row r="2754" spans="4:4" x14ac:dyDescent="0.2">
      <c r="D2754" s="7"/>
    </row>
    <row r="2755" spans="4:4" x14ac:dyDescent="0.2">
      <c r="D2755" s="7"/>
    </row>
    <row r="2756" spans="4:4" x14ac:dyDescent="0.2">
      <c r="D2756" s="7"/>
    </row>
    <row r="2757" spans="4:4" x14ac:dyDescent="0.2">
      <c r="D2757" s="7"/>
    </row>
    <row r="2758" spans="4:4" x14ac:dyDescent="0.2">
      <c r="D2758" s="7"/>
    </row>
    <row r="2759" spans="4:4" x14ac:dyDescent="0.2">
      <c r="D2759" s="7"/>
    </row>
    <row r="2760" spans="4:4" x14ac:dyDescent="0.2">
      <c r="D2760" s="7"/>
    </row>
    <row r="2761" spans="4:4" x14ac:dyDescent="0.2">
      <c r="D2761" s="7"/>
    </row>
    <row r="2762" spans="4:4" x14ac:dyDescent="0.2">
      <c r="D2762" s="7"/>
    </row>
    <row r="2763" spans="4:4" x14ac:dyDescent="0.2">
      <c r="D2763" s="7"/>
    </row>
    <row r="2764" spans="4:4" x14ac:dyDescent="0.2">
      <c r="D2764" s="7"/>
    </row>
    <row r="2765" spans="4:4" x14ac:dyDescent="0.2">
      <c r="D2765" s="7"/>
    </row>
    <row r="2766" spans="4:4" x14ac:dyDescent="0.2">
      <c r="D2766" s="7"/>
    </row>
    <row r="2767" spans="4:4" x14ac:dyDescent="0.2">
      <c r="D2767" s="7"/>
    </row>
    <row r="2768" spans="4:4" x14ac:dyDescent="0.2">
      <c r="D2768" s="7"/>
    </row>
    <row r="2769" spans="4:4" x14ac:dyDescent="0.2">
      <c r="D2769" s="7"/>
    </row>
    <row r="2770" spans="4:4" x14ac:dyDescent="0.2">
      <c r="D2770" s="7"/>
    </row>
    <row r="2771" spans="4:4" x14ac:dyDescent="0.2">
      <c r="D2771" s="7"/>
    </row>
    <row r="2772" spans="4:4" x14ac:dyDescent="0.2">
      <c r="D2772" s="7"/>
    </row>
    <row r="2773" spans="4:4" x14ac:dyDescent="0.2">
      <c r="D2773" s="7"/>
    </row>
    <row r="2774" spans="4:4" x14ac:dyDescent="0.2">
      <c r="D2774" s="7"/>
    </row>
    <row r="2775" spans="4:4" x14ac:dyDescent="0.2">
      <c r="D2775" s="7"/>
    </row>
    <row r="2776" spans="4:4" x14ac:dyDescent="0.2">
      <c r="D2776" s="7"/>
    </row>
    <row r="2777" spans="4:4" x14ac:dyDescent="0.2">
      <c r="D2777" s="7"/>
    </row>
    <row r="2778" spans="4:4" x14ac:dyDescent="0.2">
      <c r="D2778" s="7"/>
    </row>
    <row r="2779" spans="4:4" x14ac:dyDescent="0.2">
      <c r="D2779" s="7"/>
    </row>
    <row r="2780" spans="4:4" x14ac:dyDescent="0.2">
      <c r="D2780" s="7"/>
    </row>
    <row r="2781" spans="4:4" x14ac:dyDescent="0.2">
      <c r="D2781" s="7"/>
    </row>
    <row r="2782" spans="4:4" x14ac:dyDescent="0.2">
      <c r="D2782" s="7"/>
    </row>
    <row r="2783" spans="4:4" x14ac:dyDescent="0.2">
      <c r="D2783" s="7"/>
    </row>
    <row r="2784" spans="4:4" x14ac:dyDescent="0.2">
      <c r="D2784" s="7"/>
    </row>
    <row r="2785" spans="4:4" x14ac:dyDescent="0.2">
      <c r="D2785" s="7"/>
    </row>
    <row r="2786" spans="4:4" x14ac:dyDescent="0.2">
      <c r="D2786" s="7"/>
    </row>
    <row r="2787" spans="4:4" x14ac:dyDescent="0.2">
      <c r="D2787" s="7"/>
    </row>
    <row r="2788" spans="4:4" x14ac:dyDescent="0.2">
      <c r="D2788" s="7"/>
    </row>
    <row r="2789" spans="4:4" x14ac:dyDescent="0.2">
      <c r="D2789" s="7"/>
    </row>
    <row r="2790" spans="4:4" x14ac:dyDescent="0.2">
      <c r="D2790" s="7"/>
    </row>
    <row r="2791" spans="4:4" x14ac:dyDescent="0.2">
      <c r="D2791" s="7"/>
    </row>
    <row r="2792" spans="4:4" x14ac:dyDescent="0.2">
      <c r="D2792" s="7"/>
    </row>
    <row r="2793" spans="4:4" x14ac:dyDescent="0.2">
      <c r="D2793" s="7"/>
    </row>
    <row r="2794" spans="4:4" x14ac:dyDescent="0.2">
      <c r="D2794" s="7"/>
    </row>
    <row r="2795" spans="4:4" x14ac:dyDescent="0.2">
      <c r="D2795" s="7"/>
    </row>
    <row r="2796" spans="4:4" x14ac:dyDescent="0.2">
      <c r="D2796" s="7"/>
    </row>
    <row r="2797" spans="4:4" x14ac:dyDescent="0.2">
      <c r="D2797" s="7"/>
    </row>
    <row r="2798" spans="4:4" x14ac:dyDescent="0.2">
      <c r="D2798" s="7"/>
    </row>
    <row r="2799" spans="4:4" x14ac:dyDescent="0.2">
      <c r="D2799" s="7"/>
    </row>
    <row r="2800" spans="4:4" x14ac:dyDescent="0.2">
      <c r="D2800" s="7"/>
    </row>
    <row r="2801" spans="4:4" x14ac:dyDescent="0.2">
      <c r="D2801" s="7"/>
    </row>
    <row r="2802" spans="4:4" x14ac:dyDescent="0.2">
      <c r="D2802" s="7"/>
    </row>
    <row r="2803" spans="4:4" x14ac:dyDescent="0.2">
      <c r="D2803" s="7"/>
    </row>
    <row r="2804" spans="4:4" x14ac:dyDescent="0.2">
      <c r="D2804" s="7"/>
    </row>
    <row r="2805" spans="4:4" x14ac:dyDescent="0.2">
      <c r="D2805" s="7"/>
    </row>
    <row r="2806" spans="4:4" x14ac:dyDescent="0.2">
      <c r="D2806" s="7"/>
    </row>
    <row r="2807" spans="4:4" x14ac:dyDescent="0.2">
      <c r="D2807" s="7"/>
    </row>
    <row r="2808" spans="4:4" x14ac:dyDescent="0.2">
      <c r="D2808" s="7"/>
    </row>
    <row r="2809" spans="4:4" x14ac:dyDescent="0.2">
      <c r="D2809" s="7"/>
    </row>
    <row r="2810" spans="4:4" x14ac:dyDescent="0.2">
      <c r="D2810" s="7"/>
    </row>
    <row r="2811" spans="4:4" x14ac:dyDescent="0.2">
      <c r="D2811" s="7"/>
    </row>
    <row r="2812" spans="4:4" x14ac:dyDescent="0.2">
      <c r="D2812" s="7"/>
    </row>
    <row r="2813" spans="4:4" x14ac:dyDescent="0.2">
      <c r="D2813" s="7"/>
    </row>
    <row r="2814" spans="4:4" x14ac:dyDescent="0.2">
      <c r="D2814" s="7"/>
    </row>
    <row r="2815" spans="4:4" x14ac:dyDescent="0.2">
      <c r="D2815" s="7"/>
    </row>
    <row r="2816" spans="4:4" x14ac:dyDescent="0.2">
      <c r="D2816" s="7"/>
    </row>
    <row r="2817" spans="4:4" x14ac:dyDescent="0.2">
      <c r="D2817" s="7"/>
    </row>
    <row r="2818" spans="4:4" x14ac:dyDescent="0.2">
      <c r="D2818" s="7"/>
    </row>
    <row r="2819" spans="4:4" x14ac:dyDescent="0.2">
      <c r="D2819" s="7"/>
    </row>
    <row r="2820" spans="4:4" x14ac:dyDescent="0.2">
      <c r="D2820" s="7"/>
    </row>
    <row r="2821" spans="4:4" x14ac:dyDescent="0.2">
      <c r="D2821" s="7"/>
    </row>
    <row r="2822" spans="4:4" x14ac:dyDescent="0.2">
      <c r="D2822" s="7"/>
    </row>
    <row r="2823" spans="4:4" x14ac:dyDescent="0.2">
      <c r="D2823" s="7"/>
    </row>
    <row r="2824" spans="4:4" x14ac:dyDescent="0.2">
      <c r="D2824" s="7"/>
    </row>
    <row r="2825" spans="4:4" x14ac:dyDescent="0.2">
      <c r="D2825" s="7"/>
    </row>
    <row r="2826" spans="4:4" x14ac:dyDescent="0.2">
      <c r="D2826" s="7"/>
    </row>
    <row r="2827" spans="4:4" x14ac:dyDescent="0.2">
      <c r="D2827" s="7"/>
    </row>
    <row r="2828" spans="4:4" x14ac:dyDescent="0.2">
      <c r="D2828" s="7"/>
    </row>
    <row r="2829" spans="4:4" x14ac:dyDescent="0.2">
      <c r="D2829" s="7"/>
    </row>
    <row r="2830" spans="4:4" x14ac:dyDescent="0.2">
      <c r="D2830" s="7"/>
    </row>
    <row r="2831" spans="4:4" x14ac:dyDescent="0.2">
      <c r="D2831" s="7"/>
    </row>
    <row r="2832" spans="4:4" x14ac:dyDescent="0.2">
      <c r="D2832" s="7"/>
    </row>
    <row r="2833" spans="4:4" x14ac:dyDescent="0.2">
      <c r="D2833" s="7"/>
    </row>
    <row r="2834" spans="4:4" x14ac:dyDescent="0.2">
      <c r="D2834" s="7"/>
    </row>
    <row r="2835" spans="4:4" x14ac:dyDescent="0.2">
      <c r="D2835" s="7"/>
    </row>
    <row r="2836" spans="4:4" x14ac:dyDescent="0.2">
      <c r="D2836" s="7"/>
    </row>
    <row r="2837" spans="4:4" x14ac:dyDescent="0.2">
      <c r="D2837" s="7"/>
    </row>
    <row r="2838" spans="4:4" x14ac:dyDescent="0.2">
      <c r="D2838" s="7"/>
    </row>
    <row r="2839" spans="4:4" x14ac:dyDescent="0.2">
      <c r="D2839" s="7"/>
    </row>
    <row r="2840" spans="4:4" x14ac:dyDescent="0.2">
      <c r="D2840" s="7"/>
    </row>
    <row r="2841" spans="4:4" x14ac:dyDescent="0.2">
      <c r="D2841" s="7"/>
    </row>
    <row r="2842" spans="4:4" x14ac:dyDescent="0.2">
      <c r="D2842" s="7"/>
    </row>
    <row r="2843" spans="4:4" x14ac:dyDescent="0.2">
      <c r="D2843" s="7"/>
    </row>
    <row r="2844" spans="4:4" x14ac:dyDescent="0.2">
      <c r="D2844" s="7"/>
    </row>
    <row r="2845" spans="4:4" x14ac:dyDescent="0.2">
      <c r="D2845" s="7"/>
    </row>
    <row r="2846" spans="4:4" x14ac:dyDescent="0.2">
      <c r="D2846" s="7"/>
    </row>
    <row r="2847" spans="4:4" x14ac:dyDescent="0.2">
      <c r="D2847" s="7"/>
    </row>
    <row r="2848" spans="4:4" x14ac:dyDescent="0.2">
      <c r="D2848" s="7"/>
    </row>
    <row r="2849" spans="4:4" x14ac:dyDescent="0.2">
      <c r="D2849" s="7"/>
    </row>
    <row r="2850" spans="4:4" x14ac:dyDescent="0.2">
      <c r="D2850" s="7"/>
    </row>
    <row r="2851" spans="4:4" x14ac:dyDescent="0.2">
      <c r="D2851" s="7"/>
    </row>
    <row r="2852" spans="4:4" x14ac:dyDescent="0.2">
      <c r="D2852" s="7"/>
    </row>
    <row r="2853" spans="4:4" x14ac:dyDescent="0.2">
      <c r="D2853" s="7"/>
    </row>
    <row r="2854" spans="4:4" x14ac:dyDescent="0.2">
      <c r="D2854" s="7"/>
    </row>
    <row r="2855" spans="4:4" x14ac:dyDescent="0.2">
      <c r="D2855" s="7"/>
    </row>
    <row r="2856" spans="4:4" x14ac:dyDescent="0.2">
      <c r="D2856" s="7"/>
    </row>
    <row r="2857" spans="4:4" x14ac:dyDescent="0.2">
      <c r="D2857" s="7"/>
    </row>
    <row r="2858" spans="4:4" x14ac:dyDescent="0.2">
      <c r="D2858" s="7"/>
    </row>
    <row r="2859" spans="4:4" x14ac:dyDescent="0.2">
      <c r="D2859" s="7"/>
    </row>
    <row r="2860" spans="4:4" x14ac:dyDescent="0.2">
      <c r="D2860" s="7"/>
    </row>
    <row r="2861" spans="4:4" x14ac:dyDescent="0.2">
      <c r="D2861" s="7"/>
    </row>
    <row r="2862" spans="4:4" x14ac:dyDescent="0.2">
      <c r="D2862" s="7"/>
    </row>
    <row r="2863" spans="4:4" x14ac:dyDescent="0.2">
      <c r="D2863" s="7"/>
    </row>
    <row r="2864" spans="4:4" x14ac:dyDescent="0.2">
      <c r="D2864" s="7"/>
    </row>
    <row r="2865" spans="4:4" x14ac:dyDescent="0.2">
      <c r="D2865" s="7"/>
    </row>
    <row r="2866" spans="4:4" x14ac:dyDescent="0.2">
      <c r="D2866" s="7"/>
    </row>
    <row r="2867" spans="4:4" x14ac:dyDescent="0.2">
      <c r="D2867" s="7"/>
    </row>
    <row r="2868" spans="4:4" x14ac:dyDescent="0.2">
      <c r="D2868" s="7"/>
    </row>
    <row r="2869" spans="4:4" x14ac:dyDescent="0.2">
      <c r="D2869" s="7"/>
    </row>
    <row r="2870" spans="4:4" x14ac:dyDescent="0.2">
      <c r="D2870" s="7"/>
    </row>
    <row r="2871" spans="4:4" x14ac:dyDescent="0.2">
      <c r="D2871" s="7"/>
    </row>
    <row r="2872" spans="4:4" x14ac:dyDescent="0.2">
      <c r="D2872" s="7"/>
    </row>
    <row r="2873" spans="4:4" x14ac:dyDescent="0.2">
      <c r="D2873" s="7"/>
    </row>
    <row r="2874" spans="4:4" x14ac:dyDescent="0.2">
      <c r="D2874" s="7"/>
    </row>
    <row r="2875" spans="4:4" x14ac:dyDescent="0.2">
      <c r="D2875" s="7"/>
    </row>
    <row r="2876" spans="4:4" x14ac:dyDescent="0.2">
      <c r="D2876" s="7"/>
    </row>
    <row r="2877" spans="4:4" x14ac:dyDescent="0.2">
      <c r="D2877" s="7"/>
    </row>
    <row r="2878" spans="4:4" x14ac:dyDescent="0.2">
      <c r="D2878" s="7"/>
    </row>
    <row r="2879" spans="4:4" x14ac:dyDescent="0.2">
      <c r="D2879" s="7"/>
    </row>
    <row r="2880" spans="4:4" x14ac:dyDescent="0.2">
      <c r="D2880" s="7"/>
    </row>
    <row r="2881" spans="4:4" x14ac:dyDescent="0.2">
      <c r="D2881" s="7"/>
    </row>
    <row r="2882" spans="4:4" x14ac:dyDescent="0.2">
      <c r="D2882" s="7"/>
    </row>
    <row r="2883" spans="4:4" x14ac:dyDescent="0.2">
      <c r="D2883" s="7"/>
    </row>
    <row r="2884" spans="4:4" x14ac:dyDescent="0.2">
      <c r="D2884" s="7"/>
    </row>
    <row r="2885" spans="4:4" x14ac:dyDescent="0.2">
      <c r="D2885" s="7"/>
    </row>
    <row r="2886" spans="4:4" x14ac:dyDescent="0.2">
      <c r="D2886" s="7"/>
    </row>
    <row r="2887" spans="4:4" x14ac:dyDescent="0.2">
      <c r="D2887" s="7"/>
    </row>
    <row r="2888" spans="4:4" x14ac:dyDescent="0.2">
      <c r="D2888" s="7"/>
    </row>
    <row r="2889" spans="4:4" x14ac:dyDescent="0.2">
      <c r="D2889" s="7"/>
    </row>
    <row r="2890" spans="4:4" x14ac:dyDescent="0.2">
      <c r="D2890" s="7"/>
    </row>
    <row r="2891" spans="4:4" x14ac:dyDescent="0.2">
      <c r="D2891" s="7"/>
    </row>
    <row r="2892" spans="4:4" x14ac:dyDescent="0.2">
      <c r="D2892" s="7"/>
    </row>
    <row r="2893" spans="4:4" x14ac:dyDescent="0.2">
      <c r="D2893" s="7"/>
    </row>
    <row r="2894" spans="4:4" x14ac:dyDescent="0.2">
      <c r="D2894" s="7"/>
    </row>
    <row r="2895" spans="4:4" x14ac:dyDescent="0.2">
      <c r="D2895" s="7"/>
    </row>
    <row r="2896" spans="4:4" x14ac:dyDescent="0.2">
      <c r="D2896" s="7"/>
    </row>
    <row r="2897" spans="4:4" x14ac:dyDescent="0.2">
      <c r="D2897" s="7"/>
    </row>
    <row r="2898" spans="4:4" x14ac:dyDescent="0.2">
      <c r="D2898" s="7"/>
    </row>
    <row r="2899" spans="4:4" x14ac:dyDescent="0.2">
      <c r="D2899" s="7"/>
    </row>
    <row r="2900" spans="4:4" x14ac:dyDescent="0.2">
      <c r="D2900" s="7"/>
    </row>
    <row r="2901" spans="4:4" x14ac:dyDescent="0.2">
      <c r="D2901" s="7"/>
    </row>
    <row r="2902" spans="4:4" x14ac:dyDescent="0.2">
      <c r="D2902" s="7"/>
    </row>
    <row r="2903" spans="4:4" x14ac:dyDescent="0.2">
      <c r="D2903" s="7"/>
    </row>
    <row r="2904" spans="4:4" x14ac:dyDescent="0.2">
      <c r="D2904" s="7"/>
    </row>
    <row r="2905" spans="4:4" x14ac:dyDescent="0.2">
      <c r="D2905" s="7"/>
    </row>
    <row r="2906" spans="4:4" x14ac:dyDescent="0.2">
      <c r="D2906" s="7"/>
    </row>
    <row r="2907" spans="4:4" x14ac:dyDescent="0.2">
      <c r="D2907" s="7"/>
    </row>
    <row r="2908" spans="4:4" x14ac:dyDescent="0.2">
      <c r="D2908" s="7"/>
    </row>
    <row r="2909" spans="4:4" x14ac:dyDescent="0.2">
      <c r="D2909" s="7"/>
    </row>
    <row r="2910" spans="4:4" x14ac:dyDescent="0.2">
      <c r="D2910" s="7"/>
    </row>
    <row r="2911" spans="4:4" x14ac:dyDescent="0.2">
      <c r="D2911" s="7"/>
    </row>
    <row r="2912" spans="4:4" x14ac:dyDescent="0.2">
      <c r="D2912" s="7"/>
    </row>
    <row r="2913" spans="4:4" x14ac:dyDescent="0.2">
      <c r="D2913" s="7"/>
    </row>
    <row r="2914" spans="4:4" x14ac:dyDescent="0.2">
      <c r="D2914" s="7"/>
    </row>
    <row r="2915" spans="4:4" x14ac:dyDescent="0.2">
      <c r="D2915" s="7"/>
    </row>
    <row r="2916" spans="4:4" x14ac:dyDescent="0.2">
      <c r="D2916" s="7"/>
    </row>
    <row r="2917" spans="4:4" x14ac:dyDescent="0.2">
      <c r="D2917" s="7"/>
    </row>
    <row r="2918" spans="4:4" x14ac:dyDescent="0.2">
      <c r="D2918" s="7"/>
    </row>
    <row r="2919" spans="4:4" x14ac:dyDescent="0.2">
      <c r="D2919" s="7"/>
    </row>
    <row r="2920" spans="4:4" x14ac:dyDescent="0.2">
      <c r="D2920" s="7"/>
    </row>
    <row r="2921" spans="4:4" x14ac:dyDescent="0.2">
      <c r="D2921" s="7"/>
    </row>
    <row r="2922" spans="4:4" x14ac:dyDescent="0.2">
      <c r="D2922" s="7"/>
    </row>
    <row r="2923" spans="4:4" x14ac:dyDescent="0.2">
      <c r="D2923" s="7"/>
    </row>
    <row r="2924" spans="4:4" x14ac:dyDescent="0.2">
      <c r="D2924" s="7"/>
    </row>
    <row r="2925" spans="4:4" x14ac:dyDescent="0.2">
      <c r="D2925" s="7"/>
    </row>
    <row r="2926" spans="4:4" x14ac:dyDescent="0.2">
      <c r="D2926" s="7"/>
    </row>
    <row r="2927" spans="4:4" x14ac:dyDescent="0.2">
      <c r="D2927" s="7"/>
    </row>
    <row r="2928" spans="4:4" x14ac:dyDescent="0.2">
      <c r="D2928" s="7"/>
    </row>
    <row r="2929" spans="4:4" x14ac:dyDescent="0.2">
      <c r="D2929" s="7"/>
    </row>
    <row r="2930" spans="4:4" x14ac:dyDescent="0.2">
      <c r="D2930" s="7"/>
    </row>
    <row r="2931" spans="4:4" x14ac:dyDescent="0.2">
      <c r="D2931" s="7"/>
    </row>
    <row r="2932" spans="4:4" x14ac:dyDescent="0.2">
      <c r="D2932" s="7"/>
    </row>
    <row r="2933" spans="4:4" x14ac:dyDescent="0.2">
      <c r="D2933" s="7"/>
    </row>
    <row r="2934" spans="4:4" x14ac:dyDescent="0.2">
      <c r="D2934" s="7"/>
    </row>
    <row r="2935" spans="4:4" x14ac:dyDescent="0.2">
      <c r="D2935" s="7"/>
    </row>
    <row r="2936" spans="4:4" x14ac:dyDescent="0.2">
      <c r="D2936" s="7"/>
    </row>
    <row r="2937" spans="4:4" x14ac:dyDescent="0.2">
      <c r="D2937" s="7"/>
    </row>
    <row r="2938" spans="4:4" x14ac:dyDescent="0.2">
      <c r="D2938" s="7"/>
    </row>
    <row r="2939" spans="4:4" x14ac:dyDescent="0.2">
      <c r="D2939" s="7"/>
    </row>
    <row r="2940" spans="4:4" x14ac:dyDescent="0.2">
      <c r="D2940" s="7"/>
    </row>
    <row r="2941" spans="4:4" x14ac:dyDescent="0.2">
      <c r="D2941" s="7"/>
    </row>
    <row r="2942" spans="4:4" x14ac:dyDescent="0.2">
      <c r="D2942" s="7"/>
    </row>
    <row r="2943" spans="4:4" x14ac:dyDescent="0.2">
      <c r="D2943" s="7"/>
    </row>
    <row r="2944" spans="4:4" x14ac:dyDescent="0.2">
      <c r="D2944" s="7"/>
    </row>
    <row r="2945" spans="4:4" x14ac:dyDescent="0.2">
      <c r="D2945" s="7"/>
    </row>
    <row r="2946" spans="4:4" x14ac:dyDescent="0.2">
      <c r="D2946" s="7"/>
    </row>
    <row r="2947" spans="4:4" x14ac:dyDescent="0.2">
      <c r="D2947" s="7"/>
    </row>
    <row r="2948" spans="4:4" x14ac:dyDescent="0.2">
      <c r="D2948" s="7"/>
    </row>
    <row r="2949" spans="4:4" x14ac:dyDescent="0.2">
      <c r="D2949" s="7"/>
    </row>
    <row r="2950" spans="4:4" x14ac:dyDescent="0.2">
      <c r="D2950" s="7"/>
    </row>
    <row r="2951" spans="4:4" x14ac:dyDescent="0.2">
      <c r="D2951" s="7"/>
    </row>
    <row r="2952" spans="4:4" x14ac:dyDescent="0.2">
      <c r="D2952" s="7"/>
    </row>
    <row r="2953" spans="4:4" x14ac:dyDescent="0.2">
      <c r="D2953" s="7"/>
    </row>
    <row r="2954" spans="4:4" x14ac:dyDescent="0.2">
      <c r="D2954" s="7"/>
    </row>
    <row r="2955" spans="4:4" x14ac:dyDescent="0.2">
      <c r="D2955" s="7"/>
    </row>
    <row r="2956" spans="4:4" x14ac:dyDescent="0.2">
      <c r="D2956" s="7"/>
    </row>
    <row r="2957" spans="4:4" x14ac:dyDescent="0.2">
      <c r="D2957" s="7"/>
    </row>
    <row r="2958" spans="4:4" x14ac:dyDescent="0.2">
      <c r="D2958" s="7"/>
    </row>
    <row r="2959" spans="4:4" x14ac:dyDescent="0.2">
      <c r="D2959" s="7"/>
    </row>
    <row r="2960" spans="4:4" x14ac:dyDescent="0.2">
      <c r="D2960" s="7"/>
    </row>
    <row r="2961" spans="4:4" x14ac:dyDescent="0.2">
      <c r="D2961" s="7"/>
    </row>
    <row r="2962" spans="4:4" x14ac:dyDescent="0.2">
      <c r="D2962" s="7"/>
    </row>
    <row r="2963" spans="4:4" x14ac:dyDescent="0.2">
      <c r="D2963" s="7"/>
    </row>
    <row r="2964" spans="4:4" x14ac:dyDescent="0.2">
      <c r="D2964" s="7"/>
    </row>
    <row r="2965" spans="4:4" x14ac:dyDescent="0.2">
      <c r="D2965" s="7"/>
    </row>
    <row r="2966" spans="4:4" x14ac:dyDescent="0.2">
      <c r="D2966" s="7"/>
    </row>
    <row r="2967" spans="4:4" x14ac:dyDescent="0.2">
      <c r="D2967" s="7"/>
    </row>
    <row r="2968" spans="4:4" x14ac:dyDescent="0.2">
      <c r="D2968" s="7"/>
    </row>
    <row r="2969" spans="4:4" x14ac:dyDescent="0.2">
      <c r="D2969" s="7"/>
    </row>
    <row r="2970" spans="4:4" x14ac:dyDescent="0.2">
      <c r="D2970" s="7"/>
    </row>
    <row r="2971" spans="4:4" x14ac:dyDescent="0.2">
      <c r="D2971" s="7"/>
    </row>
    <row r="2972" spans="4:4" x14ac:dyDescent="0.2">
      <c r="D2972" s="7"/>
    </row>
    <row r="2973" spans="4:4" x14ac:dyDescent="0.2">
      <c r="D2973" s="7"/>
    </row>
    <row r="2974" spans="4:4" x14ac:dyDescent="0.2">
      <c r="D2974" s="7"/>
    </row>
    <row r="2975" spans="4:4" x14ac:dyDescent="0.2">
      <c r="D2975" s="7"/>
    </row>
    <row r="2976" spans="4:4" x14ac:dyDescent="0.2">
      <c r="D2976" s="7"/>
    </row>
    <row r="2977" spans="4:4" x14ac:dyDescent="0.2">
      <c r="D2977" s="7"/>
    </row>
    <row r="2978" spans="4:4" x14ac:dyDescent="0.2">
      <c r="D2978" s="7"/>
    </row>
    <row r="2979" spans="4:4" x14ac:dyDescent="0.2">
      <c r="D2979" s="7"/>
    </row>
    <row r="2980" spans="4:4" x14ac:dyDescent="0.2">
      <c r="D2980" s="7"/>
    </row>
    <row r="2981" spans="4:4" x14ac:dyDescent="0.2">
      <c r="D2981" s="7"/>
    </row>
    <row r="2982" spans="4:4" x14ac:dyDescent="0.2">
      <c r="D2982" s="7"/>
    </row>
    <row r="2983" spans="4:4" x14ac:dyDescent="0.2">
      <c r="D2983" s="7"/>
    </row>
    <row r="2984" spans="4:4" x14ac:dyDescent="0.2">
      <c r="D2984" s="7"/>
    </row>
    <row r="2985" spans="4:4" x14ac:dyDescent="0.2">
      <c r="D2985" s="7"/>
    </row>
    <row r="2986" spans="4:4" x14ac:dyDescent="0.2">
      <c r="D2986" s="7"/>
    </row>
    <row r="2987" spans="4:4" x14ac:dyDescent="0.2">
      <c r="D2987" s="7"/>
    </row>
    <row r="2988" spans="4:4" x14ac:dyDescent="0.2">
      <c r="D2988" s="7"/>
    </row>
    <row r="2989" spans="4:4" x14ac:dyDescent="0.2">
      <c r="D2989" s="7"/>
    </row>
    <row r="2990" spans="4:4" x14ac:dyDescent="0.2">
      <c r="D2990" s="7"/>
    </row>
    <row r="2991" spans="4:4" x14ac:dyDescent="0.2">
      <c r="D2991" s="7"/>
    </row>
    <row r="2992" spans="4:4" x14ac:dyDescent="0.2">
      <c r="D2992" s="7"/>
    </row>
    <row r="2993" spans="4:4" x14ac:dyDescent="0.2">
      <c r="D2993" s="7"/>
    </row>
    <row r="2994" spans="4:4" x14ac:dyDescent="0.2">
      <c r="D2994" s="7"/>
    </row>
    <row r="2995" spans="4:4" x14ac:dyDescent="0.2">
      <c r="D2995" s="7"/>
    </row>
    <row r="2996" spans="4:4" x14ac:dyDescent="0.2">
      <c r="D2996" s="7"/>
    </row>
    <row r="2997" spans="4:4" x14ac:dyDescent="0.2">
      <c r="D2997" s="7"/>
    </row>
    <row r="2998" spans="4:4" x14ac:dyDescent="0.2">
      <c r="D2998" s="7"/>
    </row>
    <row r="2999" spans="4:4" x14ac:dyDescent="0.2">
      <c r="D2999" s="7"/>
    </row>
    <row r="3000" spans="4:4" x14ac:dyDescent="0.2">
      <c r="D3000" s="7"/>
    </row>
    <row r="3001" spans="4:4" x14ac:dyDescent="0.2">
      <c r="D3001" s="7"/>
    </row>
    <row r="3002" spans="4:4" x14ac:dyDescent="0.2">
      <c r="D3002" s="7"/>
    </row>
    <row r="3003" spans="4:4" x14ac:dyDescent="0.2">
      <c r="D3003" s="7"/>
    </row>
    <row r="3004" spans="4:4" x14ac:dyDescent="0.2">
      <c r="D3004" s="7"/>
    </row>
    <row r="3005" spans="4:4" x14ac:dyDescent="0.2">
      <c r="D3005" s="7"/>
    </row>
    <row r="3006" spans="4:4" x14ac:dyDescent="0.2">
      <c r="D3006" s="7"/>
    </row>
    <row r="3007" spans="4:4" x14ac:dyDescent="0.2">
      <c r="D3007" s="7"/>
    </row>
    <row r="3008" spans="4:4" x14ac:dyDescent="0.2">
      <c r="D3008" s="7"/>
    </row>
    <row r="3009" spans="4:4" x14ac:dyDescent="0.2">
      <c r="D3009" s="7"/>
    </row>
    <row r="3010" spans="4:4" x14ac:dyDescent="0.2">
      <c r="D3010" s="7"/>
    </row>
    <row r="3011" spans="4:4" x14ac:dyDescent="0.2">
      <c r="D3011" s="7"/>
    </row>
    <row r="3012" spans="4:4" x14ac:dyDescent="0.2">
      <c r="D3012" s="7"/>
    </row>
    <row r="3013" spans="4:4" x14ac:dyDescent="0.2">
      <c r="D3013" s="7"/>
    </row>
    <row r="3014" spans="4:4" x14ac:dyDescent="0.2">
      <c r="D3014" s="7"/>
    </row>
    <row r="3015" spans="4:4" x14ac:dyDescent="0.2">
      <c r="D3015" s="7"/>
    </row>
    <row r="3016" spans="4:4" x14ac:dyDescent="0.2">
      <c r="D3016" s="7"/>
    </row>
    <row r="3017" spans="4:4" x14ac:dyDescent="0.2">
      <c r="D3017" s="7"/>
    </row>
    <row r="3018" spans="4:4" x14ac:dyDescent="0.2">
      <c r="D3018" s="7"/>
    </row>
    <row r="3019" spans="4:4" x14ac:dyDescent="0.2">
      <c r="D3019" s="7"/>
    </row>
    <row r="3020" spans="4:4" x14ac:dyDescent="0.2">
      <c r="D3020" s="7"/>
    </row>
    <row r="3021" spans="4:4" x14ac:dyDescent="0.2">
      <c r="D3021" s="7"/>
    </row>
    <row r="3022" spans="4:4" x14ac:dyDescent="0.2">
      <c r="D3022" s="7"/>
    </row>
    <row r="3023" spans="4:4" x14ac:dyDescent="0.2">
      <c r="D3023" s="7"/>
    </row>
    <row r="3024" spans="4:4" x14ac:dyDescent="0.2">
      <c r="D3024" s="7"/>
    </row>
    <row r="3025" spans="4:4" x14ac:dyDescent="0.2">
      <c r="D3025" s="7"/>
    </row>
    <row r="3026" spans="4:4" x14ac:dyDescent="0.2">
      <c r="D3026" s="7"/>
    </row>
    <row r="3027" spans="4:4" x14ac:dyDescent="0.2">
      <c r="D3027" s="7"/>
    </row>
    <row r="3028" spans="4:4" x14ac:dyDescent="0.2">
      <c r="D3028" s="7"/>
    </row>
    <row r="3029" spans="4:4" x14ac:dyDescent="0.2">
      <c r="D3029" s="7"/>
    </row>
    <row r="3030" spans="4:4" x14ac:dyDescent="0.2">
      <c r="D3030" s="7"/>
    </row>
    <row r="3031" spans="4:4" x14ac:dyDescent="0.2">
      <c r="D3031" s="7"/>
    </row>
    <row r="3032" spans="4:4" x14ac:dyDescent="0.2">
      <c r="D3032" s="7"/>
    </row>
    <row r="3033" spans="4:4" x14ac:dyDescent="0.2">
      <c r="D3033" s="7"/>
    </row>
    <row r="3034" spans="4:4" x14ac:dyDescent="0.2">
      <c r="D3034" s="7"/>
    </row>
    <row r="3035" spans="4:4" x14ac:dyDescent="0.2">
      <c r="D3035" s="7"/>
    </row>
    <row r="3036" spans="4:4" x14ac:dyDescent="0.2">
      <c r="D3036" s="7"/>
    </row>
    <row r="3037" spans="4:4" x14ac:dyDescent="0.2">
      <c r="D3037" s="7"/>
    </row>
    <row r="3038" spans="4:4" x14ac:dyDescent="0.2">
      <c r="D3038" s="7"/>
    </row>
    <row r="3039" spans="4:4" x14ac:dyDescent="0.2">
      <c r="D3039" s="7"/>
    </row>
    <row r="3040" spans="4:4" x14ac:dyDescent="0.2">
      <c r="D3040" s="7"/>
    </row>
    <row r="3041" spans="4:4" x14ac:dyDescent="0.2">
      <c r="D3041" s="7"/>
    </row>
    <row r="3042" spans="4:4" x14ac:dyDescent="0.2">
      <c r="D3042" s="7"/>
    </row>
    <row r="3043" spans="4:4" x14ac:dyDescent="0.2">
      <c r="D3043" s="7"/>
    </row>
    <row r="3044" spans="4:4" x14ac:dyDescent="0.2">
      <c r="D3044" s="7"/>
    </row>
    <row r="3045" spans="4:4" x14ac:dyDescent="0.2">
      <c r="D3045" s="7"/>
    </row>
    <row r="3046" spans="4:4" x14ac:dyDescent="0.2">
      <c r="D3046" s="7"/>
    </row>
    <row r="3047" spans="4:4" x14ac:dyDescent="0.2">
      <c r="D3047" s="7"/>
    </row>
    <row r="3048" spans="4:4" x14ac:dyDescent="0.2">
      <c r="D3048" s="7"/>
    </row>
    <row r="3049" spans="4:4" x14ac:dyDescent="0.2">
      <c r="D3049" s="7"/>
    </row>
    <row r="3050" spans="4:4" x14ac:dyDescent="0.2">
      <c r="D3050" s="7"/>
    </row>
    <row r="3051" spans="4:4" x14ac:dyDescent="0.2">
      <c r="D3051" s="7"/>
    </row>
    <row r="3052" spans="4:4" x14ac:dyDescent="0.2">
      <c r="D3052" s="7"/>
    </row>
    <row r="3053" spans="4:4" x14ac:dyDescent="0.2">
      <c r="D3053" s="7"/>
    </row>
    <row r="3054" spans="4:4" x14ac:dyDescent="0.2">
      <c r="D3054" s="7"/>
    </row>
    <row r="3055" spans="4:4" x14ac:dyDescent="0.2">
      <c r="D3055" s="7"/>
    </row>
    <row r="3056" spans="4:4" x14ac:dyDescent="0.2">
      <c r="D3056" s="7"/>
    </row>
    <row r="3057" spans="4:4" x14ac:dyDescent="0.2">
      <c r="D3057" s="7"/>
    </row>
    <row r="3058" spans="4:4" x14ac:dyDescent="0.2">
      <c r="D3058" s="7"/>
    </row>
    <row r="3059" spans="4:4" x14ac:dyDescent="0.2">
      <c r="D3059" s="7"/>
    </row>
    <row r="3060" spans="4:4" x14ac:dyDescent="0.2">
      <c r="D3060" s="7"/>
    </row>
    <row r="3061" spans="4:4" x14ac:dyDescent="0.2">
      <c r="D3061" s="7"/>
    </row>
    <row r="3062" spans="4:4" x14ac:dyDescent="0.2">
      <c r="D3062" s="7"/>
    </row>
    <row r="3063" spans="4:4" x14ac:dyDescent="0.2">
      <c r="D3063" s="7"/>
    </row>
    <row r="3064" spans="4:4" x14ac:dyDescent="0.2">
      <c r="D3064" s="7"/>
    </row>
    <row r="3065" spans="4:4" x14ac:dyDescent="0.2">
      <c r="D3065" s="7"/>
    </row>
    <row r="3066" spans="4:4" x14ac:dyDescent="0.2">
      <c r="D3066" s="7"/>
    </row>
    <row r="3067" spans="4:4" x14ac:dyDescent="0.2">
      <c r="D3067" s="7"/>
    </row>
    <row r="3068" spans="4:4" x14ac:dyDescent="0.2">
      <c r="D3068" s="7"/>
    </row>
    <row r="3069" spans="4:4" x14ac:dyDescent="0.2">
      <c r="D3069" s="7"/>
    </row>
    <row r="3070" spans="4:4" x14ac:dyDescent="0.2">
      <c r="D3070" s="7"/>
    </row>
    <row r="3071" spans="4:4" x14ac:dyDescent="0.2">
      <c r="D3071" s="7"/>
    </row>
    <row r="3072" spans="4:4" x14ac:dyDescent="0.2">
      <c r="D3072" s="7"/>
    </row>
    <row r="3073" spans="4:4" x14ac:dyDescent="0.2">
      <c r="D3073" s="7"/>
    </row>
    <row r="3074" spans="4:4" x14ac:dyDescent="0.2">
      <c r="D3074" s="7"/>
    </row>
    <row r="3075" spans="4:4" x14ac:dyDescent="0.2">
      <c r="D3075" s="7"/>
    </row>
    <row r="3076" spans="4:4" x14ac:dyDescent="0.2">
      <c r="D3076" s="7"/>
    </row>
    <row r="3077" spans="4:4" x14ac:dyDescent="0.2">
      <c r="D3077" s="7"/>
    </row>
    <row r="3078" spans="4:4" x14ac:dyDescent="0.2">
      <c r="D3078" s="7"/>
    </row>
    <row r="3079" spans="4:4" x14ac:dyDescent="0.2">
      <c r="D3079" s="7"/>
    </row>
  </sheetData>
  <protectedRanges>
    <protectedRange sqref="A791:D796" name="Range1"/>
  </protectedRanges>
  <sortState xmlns:xlrd2="http://schemas.microsoft.com/office/spreadsheetml/2017/richdata2" ref="A21:V814">
    <sortCondition ref="C21:C814"/>
  </sortState>
  <phoneticPr fontId="0" type="noConversion"/>
  <hyperlinks>
    <hyperlink ref="H1532" r:id="rId1" display="http://vsolj.cetus-net.org/bulletin.html" xr:uid="{00000000-0004-0000-0000-000000000000}"/>
    <hyperlink ref="H65278" r:id="rId2" display="http://vsolj.cetus-net.org/bulletin.html" xr:uid="{00000000-0004-0000-0000-000001000000}"/>
    <hyperlink ref="H65271" r:id="rId3" display="https://www.aavso.org/ejaavso" xr:uid="{00000000-0004-0000-0000-000002000000}"/>
    <hyperlink ref="AP1422" r:id="rId4" display="http://cdsbib.u-strasbg.fr/cgi-bin/cdsbib?1990RMxAA..21..381G" xr:uid="{00000000-0004-0000-0000-000003000000}"/>
    <hyperlink ref="AP1426" r:id="rId5" display="http://cdsbib.u-strasbg.fr/cgi-bin/cdsbib?1990RMxAA..21..381G" xr:uid="{00000000-0004-0000-0000-000004000000}"/>
    <hyperlink ref="AP1425" r:id="rId6" display="http://cdsbib.u-strasbg.fr/cgi-bin/cdsbib?1990RMxAA..21..381G" xr:uid="{00000000-0004-0000-0000-000005000000}"/>
    <hyperlink ref="AP1406" r:id="rId7" display="http://cdsbib.u-strasbg.fr/cgi-bin/cdsbib?1990RMxAA..21..381G" xr:uid="{00000000-0004-0000-0000-000006000000}"/>
    <hyperlink ref="I65278" r:id="rId8" display="http://vsolj.cetus-net.org/bulletin.html" xr:uid="{00000000-0004-0000-0000-000007000000}"/>
    <hyperlink ref="AQ1562" r:id="rId9" display="http://cdsbib.u-strasbg.fr/cgi-bin/cdsbib?1990RMxAA..21..381G" xr:uid="{00000000-0004-0000-0000-000008000000}"/>
    <hyperlink ref="AQ56328" r:id="rId10" display="http://cdsbib.u-strasbg.fr/cgi-bin/cdsbib?1990RMxAA..21..381G" xr:uid="{00000000-0004-0000-0000-000009000000}"/>
    <hyperlink ref="AQ1563" r:id="rId11" display="http://cdsbib.u-strasbg.fr/cgi-bin/cdsbib?1990RMxAA..21..381G" xr:uid="{00000000-0004-0000-0000-00000A000000}"/>
    <hyperlink ref="H65275" r:id="rId12" display="https://www.aavso.org/ejaavso" xr:uid="{00000000-0004-0000-0000-00000B000000}"/>
    <hyperlink ref="H2448" r:id="rId13" display="http://vsolj.cetus-net.org/bulletin.html" xr:uid="{00000000-0004-0000-0000-00000C000000}"/>
    <hyperlink ref="AP3692" r:id="rId14" display="http://cdsbib.u-strasbg.fr/cgi-bin/cdsbib?1990RMxAA..21..381G" xr:uid="{00000000-0004-0000-0000-00000D000000}"/>
    <hyperlink ref="AP3695" r:id="rId15" display="http://cdsbib.u-strasbg.fr/cgi-bin/cdsbib?1990RMxAA..21..381G" xr:uid="{00000000-0004-0000-0000-00000E000000}"/>
    <hyperlink ref="AP3693" r:id="rId16" display="http://cdsbib.u-strasbg.fr/cgi-bin/cdsbib?1990RMxAA..21..381G" xr:uid="{00000000-0004-0000-0000-00000F000000}"/>
    <hyperlink ref="AP3677" r:id="rId17" display="http://cdsbib.u-strasbg.fr/cgi-bin/cdsbib?1990RMxAA..21..381G" xr:uid="{00000000-0004-0000-0000-000010000000}"/>
    <hyperlink ref="I2448" r:id="rId18" display="http://vsolj.cetus-net.org/bulletin.html" xr:uid="{00000000-0004-0000-0000-000011000000}"/>
    <hyperlink ref="AQ3906" r:id="rId19" display="http://cdsbib.u-strasbg.fr/cgi-bin/cdsbib?1990RMxAA..21..381G" xr:uid="{00000000-0004-0000-0000-000012000000}"/>
    <hyperlink ref="AQ620" r:id="rId20" display="http://cdsbib.u-strasbg.fr/cgi-bin/cdsbib?1990RMxAA..21..381G" xr:uid="{00000000-0004-0000-0000-000013000000}"/>
    <hyperlink ref="AQ3910" r:id="rId21" display="http://cdsbib.u-strasbg.fr/cgi-bin/cdsbib?1990RMxAA..21..381G" xr:uid="{00000000-0004-0000-0000-000014000000}"/>
    <hyperlink ref="H65090" r:id="rId22" display="http://vsolj.cetus-net.org/bulletin.html" xr:uid="{00000000-0004-0000-0000-000015000000}"/>
    <hyperlink ref="H65083" r:id="rId23" display="https://www.aavso.org/ejaavso" xr:uid="{00000000-0004-0000-0000-000016000000}"/>
    <hyperlink ref="I65090" r:id="rId24" display="http://vsolj.cetus-net.org/bulletin.html" xr:uid="{00000000-0004-0000-0000-000017000000}"/>
    <hyperlink ref="AQ58741" r:id="rId25" display="http://cdsbib.u-strasbg.fr/cgi-bin/cdsbib?1990RMxAA..21..381G" xr:uid="{00000000-0004-0000-0000-000018000000}"/>
    <hyperlink ref="H65087" r:id="rId26" display="https://www.aavso.org/ejaavso" xr:uid="{00000000-0004-0000-0000-000019000000}"/>
    <hyperlink ref="AP6105" r:id="rId27" display="http://cdsbib.u-strasbg.fr/cgi-bin/cdsbib?1990RMxAA..21..381G" xr:uid="{00000000-0004-0000-0000-00001A000000}"/>
    <hyperlink ref="AP6108" r:id="rId28" display="http://cdsbib.u-strasbg.fr/cgi-bin/cdsbib?1990RMxAA..21..381G" xr:uid="{00000000-0004-0000-0000-00001B000000}"/>
    <hyperlink ref="AP6106" r:id="rId29" display="http://cdsbib.u-strasbg.fr/cgi-bin/cdsbib?1990RMxAA..21..381G" xr:uid="{00000000-0004-0000-0000-00001C000000}"/>
    <hyperlink ref="AP6090" r:id="rId30" display="http://cdsbib.u-strasbg.fr/cgi-bin/cdsbib?1990RMxAA..21..381G" xr:uid="{00000000-0004-0000-0000-00001D000000}"/>
    <hyperlink ref="AQ6319" r:id="rId31" display="http://cdsbib.u-strasbg.fr/cgi-bin/cdsbib?1990RMxAA..21..381G" xr:uid="{00000000-0004-0000-0000-00001E000000}"/>
    <hyperlink ref="AQ6323" r:id="rId32" display="http://cdsbib.u-strasbg.fr/cgi-bin/cdsbib?1990RMxAA..21..381G" xr:uid="{00000000-0004-0000-0000-00001F000000}"/>
    <hyperlink ref="AQ480" r:id="rId33" display="http://cdsbib.u-strasbg.fr/cgi-bin/cdsbib?1990RMxAA..21..381G" xr:uid="{00000000-0004-0000-0000-000020000000}"/>
    <hyperlink ref="I3211" r:id="rId34" display="http://vsolj.cetus-net.org/bulletin.html" xr:uid="{00000000-0004-0000-0000-000021000000}"/>
    <hyperlink ref="H3211" r:id="rId35" display="http://vsolj.cetus-net.org/bulletin.html" xr:uid="{00000000-0004-0000-0000-000022000000}"/>
    <hyperlink ref="AQ1128" r:id="rId36" display="http://cdsbib.u-strasbg.fr/cgi-bin/cdsbib?1990RMxAA..21..381G" xr:uid="{00000000-0004-0000-0000-000023000000}"/>
    <hyperlink ref="AQ1127" r:id="rId37" display="http://cdsbib.u-strasbg.fr/cgi-bin/cdsbib?1990RMxAA..21..381G" xr:uid="{00000000-0004-0000-0000-000024000000}"/>
    <hyperlink ref="AP4381" r:id="rId38" display="http://cdsbib.u-strasbg.fr/cgi-bin/cdsbib?1990RMxAA..21..381G" xr:uid="{00000000-0004-0000-0000-000025000000}"/>
    <hyperlink ref="AP4399" r:id="rId39" display="http://cdsbib.u-strasbg.fr/cgi-bin/cdsbib?1990RMxAA..21..381G" xr:uid="{00000000-0004-0000-0000-000026000000}"/>
    <hyperlink ref="AP4400" r:id="rId40" display="http://cdsbib.u-strasbg.fr/cgi-bin/cdsbib?1990RMxAA..21..381G" xr:uid="{00000000-0004-0000-0000-000027000000}"/>
    <hyperlink ref="AP4396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70D-7E0F-45F3-9B13-73DAB71C5402}">
  <dimension ref="A1"/>
  <sheetViews>
    <sheetView topLeftCell="N1" workbookViewId="0">
      <selection activeCell="T33" sqref="T3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88"/>
  <sheetViews>
    <sheetView workbookViewId="0">
      <selection activeCell="T49" sqref="T49"/>
    </sheetView>
  </sheetViews>
  <sheetFormatPr defaultColWidth="10.28515625" defaultRowHeight="12.75" x14ac:dyDescent="0.2"/>
  <cols>
    <col min="1" max="1" width="14.140625" customWidth="1"/>
    <col min="2" max="2" width="4.140625" customWidth="1"/>
    <col min="3" max="3" width="13.7109375" customWidth="1"/>
    <col min="4" max="4" width="12.28515625" customWidth="1"/>
    <col min="5" max="5" width="8.7109375" customWidth="1"/>
    <col min="6" max="6" width="16" customWidth="1"/>
    <col min="7" max="7" width="8" customWidth="1"/>
    <col min="8" max="13" width="8.7109375" customWidth="1"/>
    <col min="14" max="14" width="9.5703125" customWidth="1"/>
    <col min="15" max="15" width="8.7109375" customWidth="1"/>
    <col min="16" max="16" width="11" customWidth="1"/>
    <col min="17" max="17" width="10.28515625" customWidth="1"/>
    <col min="18" max="18" width="5" customWidth="1"/>
    <col min="19" max="19" width="7.85546875" customWidth="1"/>
  </cols>
  <sheetData>
    <row r="1" spans="1:37" ht="20.25" x14ac:dyDescent="0.3">
      <c r="A1" s="1" t="s">
        <v>1025</v>
      </c>
      <c r="AJ1">
        <v>-9672</v>
      </c>
      <c r="AK1">
        <v>4.2076800018548965E-3</v>
      </c>
    </row>
    <row r="2" spans="1:37" x14ac:dyDescent="0.2">
      <c r="A2" t="s">
        <v>979</v>
      </c>
      <c r="B2" t="s">
        <v>998</v>
      </c>
      <c r="AJ2">
        <v>-9583</v>
      </c>
      <c r="AK2">
        <v>5.3445199955604039E-3</v>
      </c>
    </row>
    <row r="3" spans="1:37" ht="13.5" thickBot="1" x14ac:dyDescent="0.25">
      <c r="C3" t="s">
        <v>999</v>
      </c>
      <c r="AJ3">
        <v>-9578</v>
      </c>
      <c r="AK3">
        <v>6.7623200011439621E-3</v>
      </c>
    </row>
    <row r="4" spans="1:37" ht="14.25" thickTop="1" thickBot="1" x14ac:dyDescent="0.25">
      <c r="A4" s="9" t="s">
        <v>980</v>
      </c>
      <c r="C4" s="4">
        <v>45000.357000000004</v>
      </c>
      <c r="D4" s="5">
        <v>0.62861644000000005</v>
      </c>
      <c r="AJ4">
        <v>-9575</v>
      </c>
      <c r="AK4">
        <v>5.7129999986500479E-3</v>
      </c>
    </row>
    <row r="5" spans="1:37" ht="13.5" thickTop="1" x14ac:dyDescent="0.2">
      <c r="A5" s="93" t="s">
        <v>1115</v>
      </c>
      <c r="B5" s="32"/>
      <c r="C5" s="65">
        <v>8</v>
      </c>
      <c r="D5" s="32" t="s">
        <v>1116</v>
      </c>
      <c r="AJ5">
        <v>-9565</v>
      </c>
      <c r="AK5">
        <v>-1.175140000123065E-2</v>
      </c>
    </row>
    <row r="6" spans="1:37" x14ac:dyDescent="0.2">
      <c r="A6" s="9" t="s">
        <v>981</v>
      </c>
      <c r="AJ6">
        <v>-9564</v>
      </c>
      <c r="AK6">
        <v>6.1321600005612709E-3</v>
      </c>
    </row>
    <row r="7" spans="1:37" x14ac:dyDescent="0.2">
      <c r="A7" t="s">
        <v>923</v>
      </c>
      <c r="C7" s="2">
        <v>45000.357000000004</v>
      </c>
      <c r="D7" s="2"/>
      <c r="AJ7">
        <v>-9524</v>
      </c>
      <c r="AK7">
        <v>2.47455999488011E-3</v>
      </c>
    </row>
    <row r="8" spans="1:37" x14ac:dyDescent="0.2">
      <c r="A8" t="s">
        <v>924</v>
      </c>
      <c r="C8" s="2">
        <v>0.62861644000000005</v>
      </c>
      <c r="D8" s="2"/>
      <c r="AJ8">
        <v>-9497</v>
      </c>
      <c r="AK8">
        <v>5.3306799964047968E-3</v>
      </c>
    </row>
    <row r="9" spans="1:37" x14ac:dyDescent="0.2">
      <c r="A9" s="30" t="s">
        <v>1030</v>
      </c>
      <c r="B9" s="30"/>
      <c r="C9" s="30">
        <v>470</v>
      </c>
      <c r="D9" s="30" t="str">
        <f>"F"&amp;C9</f>
        <v>F470</v>
      </c>
      <c r="E9" s="30" t="str">
        <f>"G"&amp;C9</f>
        <v>G470</v>
      </c>
      <c r="AJ9">
        <v>-9494</v>
      </c>
      <c r="AK9">
        <v>3.1813599925953895E-3</v>
      </c>
    </row>
    <row r="10" spans="1:37" ht="13.5" thickBot="1" x14ac:dyDescent="0.25">
      <c r="C10" s="11" t="s">
        <v>987</v>
      </c>
      <c r="D10" s="11" t="s">
        <v>988</v>
      </c>
      <c r="AJ10">
        <v>-9489</v>
      </c>
      <c r="AK10">
        <v>4.3991599959554151E-3</v>
      </c>
    </row>
    <row r="11" spans="1:37" x14ac:dyDescent="0.2">
      <c r="A11" t="s">
        <v>982</v>
      </c>
      <c r="C11" s="31">
        <f ca="1">INTERCEPT(INDIRECT(E9):G1004,INDIRECT(D9):$F1004)</f>
        <v>6.1167896973468583E-3</v>
      </c>
      <c r="D11" s="3">
        <f>+E11*F11</f>
        <v>-2.9487873848835998E-3</v>
      </c>
      <c r="E11" s="14">
        <v>-0.29487873848835999</v>
      </c>
      <c r="F11" s="3">
        <v>0.01</v>
      </c>
      <c r="AJ11">
        <v>-9486</v>
      </c>
      <c r="AK11">
        <v>6.5498399926582351E-3</v>
      </c>
    </row>
    <row r="12" spans="1:37" x14ac:dyDescent="0.2">
      <c r="A12" t="s">
        <v>983</v>
      </c>
      <c r="C12" s="31">
        <f ca="1">SLOPE(INDIRECT(E9):G1004,INDIRECT(D9):$F1004)</f>
        <v>-3.8079788101069254E-6</v>
      </c>
      <c r="D12" s="3">
        <f>+E12*F12</f>
        <v>-1.3937348526255172E-6</v>
      </c>
      <c r="E12" s="15">
        <v>-1.3937348526255173</v>
      </c>
      <c r="F12" s="3">
        <v>9.9999999999999995E-7</v>
      </c>
      <c r="AJ12">
        <v>-9397</v>
      </c>
      <c r="AK12">
        <v>6.8668000312754884E-4</v>
      </c>
    </row>
    <row r="13" spans="1:37" ht="13.5" thickBot="1" x14ac:dyDescent="0.25">
      <c r="A13" t="s">
        <v>984</v>
      </c>
      <c r="D13" s="3">
        <f>+E13*F13</f>
        <v>-1.279472690050457E-10</v>
      </c>
      <c r="E13" s="16">
        <v>-1.2794726900504569</v>
      </c>
      <c r="F13" s="3">
        <v>1E-10</v>
      </c>
      <c r="AJ13">
        <v>-9088</v>
      </c>
      <c r="AK13">
        <v>2.2067199970479123E-3</v>
      </c>
    </row>
    <row r="14" spans="1:37" x14ac:dyDescent="0.2">
      <c r="A14" t="s">
        <v>985</v>
      </c>
      <c r="E14">
        <f>SUM(T21:T982)</f>
        <v>1.9648941686933189E-3</v>
      </c>
      <c r="AJ14">
        <v>-9085</v>
      </c>
      <c r="AK14">
        <v>1.3573999967775308E-3</v>
      </c>
    </row>
    <row r="15" spans="1:37" x14ac:dyDescent="0.2">
      <c r="A15" s="10" t="s">
        <v>986</v>
      </c>
      <c r="C15" s="27">
        <f ca="1">(C7+C11)+(C8+C12)*INT(MAX(F21:F3525))</f>
        <v>55350.470103018597</v>
      </c>
      <c r="D15" s="29">
        <f>+C7+INT(MAX(F21:F1580))*C8+D11+D12*INT(MAX(F21:F4015))+D13*INT(MAX(F21:F4042)^2)</f>
        <v>55350.466101946644</v>
      </c>
      <c r="E15" s="94" t="s">
        <v>1117</v>
      </c>
      <c r="F15" s="65">
        <v>1</v>
      </c>
      <c r="AJ15">
        <v>-9080</v>
      </c>
      <c r="AK15">
        <v>1.2751999965985306E-3</v>
      </c>
    </row>
    <row r="16" spans="1:37" x14ac:dyDescent="0.2">
      <c r="A16" s="9" t="s">
        <v>925</v>
      </c>
      <c r="C16" s="28">
        <f ca="1">+C8+C12</f>
        <v>0.62861263202119</v>
      </c>
      <c r="D16" s="82">
        <f>+C8+D12+2*D13*MAX(F21:F120)</f>
        <v>0.62861609696812049</v>
      </c>
      <c r="E16" s="94" t="s">
        <v>1118</v>
      </c>
      <c r="F16" s="95">
        <f ca="1">NOW()+15018.5+$C$5/24</f>
        <v>60681.431336342597</v>
      </c>
      <c r="AJ16">
        <v>-9026</v>
      </c>
      <c r="AK16">
        <v>9.8743999842554331E-4</v>
      </c>
    </row>
    <row r="17" spans="1:37" ht="13.5" thickBot="1" x14ac:dyDescent="0.25">
      <c r="A17" s="31" t="s">
        <v>1023</v>
      </c>
      <c r="C17">
        <f>COUNT(C21:C2183)</f>
        <v>496</v>
      </c>
      <c r="E17" s="94" t="s">
        <v>1119</v>
      </c>
      <c r="F17" s="95">
        <f ca="1">ROUND(2*(F16-$C$7)/$C$8,0)/2+F15</f>
        <v>24946.5</v>
      </c>
      <c r="AJ17">
        <v>-8977</v>
      </c>
      <c r="AK17">
        <v>2.2818799989181571E-3</v>
      </c>
    </row>
    <row r="18" spans="1:37" ht="14.25" thickTop="1" thickBot="1" x14ac:dyDescent="0.25">
      <c r="A18" s="9" t="s">
        <v>1122</v>
      </c>
      <c r="C18" s="40">
        <f ca="1">+C15</f>
        <v>55350.470103018597</v>
      </c>
      <c r="D18" s="41">
        <f ca="1">C16</f>
        <v>0.62861263202119</v>
      </c>
      <c r="E18" s="94" t="s">
        <v>1120</v>
      </c>
      <c r="F18" s="29">
        <f ca="1">ROUND(2*(F16-$C$15)/$C$16,0)/2+F15</f>
        <v>8481.5</v>
      </c>
      <c r="AJ18">
        <v>-8940</v>
      </c>
      <c r="AK18">
        <v>2.9735999996773899E-3</v>
      </c>
    </row>
    <row r="19" spans="1:37" ht="13.5" thickBot="1" x14ac:dyDescent="0.25">
      <c r="A19" s="9" t="s">
        <v>1123</v>
      </c>
      <c r="C19" s="38">
        <f>+D15</f>
        <v>55350.466101946644</v>
      </c>
      <c r="D19" s="39">
        <f>+D16</f>
        <v>0.62861609696812049</v>
      </c>
      <c r="E19" s="94" t="s">
        <v>1121</v>
      </c>
      <c r="F19" s="96">
        <f ca="1">+$C$15+$C$16*F18-15018.5-$C$5/24</f>
        <v>45663.214808172983</v>
      </c>
      <c r="G19" t="s">
        <v>926</v>
      </c>
      <c r="O19" t="s">
        <v>927</v>
      </c>
      <c r="AJ19">
        <v>-8485</v>
      </c>
      <c r="AK19">
        <v>-7.0066000043880194E-3</v>
      </c>
    </row>
    <row r="20" spans="1:37" ht="13.5" thickBot="1" x14ac:dyDescent="0.25">
      <c r="A20" s="11" t="s">
        <v>994</v>
      </c>
      <c r="B20" s="11" t="s">
        <v>928</v>
      </c>
      <c r="C20" s="11" t="s">
        <v>993</v>
      </c>
      <c r="D20" s="11" t="s">
        <v>992</v>
      </c>
      <c r="E20" s="11" t="s">
        <v>929</v>
      </c>
      <c r="F20" s="11" t="s">
        <v>930</v>
      </c>
      <c r="G20" s="11" t="s">
        <v>931</v>
      </c>
      <c r="H20" s="12" t="s">
        <v>922</v>
      </c>
      <c r="I20" s="12" t="s">
        <v>915</v>
      </c>
      <c r="J20" s="12" t="s">
        <v>918</v>
      </c>
      <c r="K20" s="12" t="s">
        <v>917</v>
      </c>
      <c r="L20" s="12" t="s">
        <v>919</v>
      </c>
      <c r="M20" s="12" t="s">
        <v>916</v>
      </c>
      <c r="N20" s="12" t="s">
        <v>920</v>
      </c>
      <c r="O20" s="12" t="s">
        <v>989</v>
      </c>
      <c r="P20" s="11" t="s">
        <v>990</v>
      </c>
      <c r="Q20" s="11" t="s">
        <v>991</v>
      </c>
      <c r="R20" s="11" t="s">
        <v>995</v>
      </c>
      <c r="S20" s="11" t="s">
        <v>996</v>
      </c>
      <c r="T20" s="11" t="s">
        <v>997</v>
      </c>
      <c r="U20" s="75" t="s">
        <v>1111</v>
      </c>
      <c r="AJ20">
        <v>-8482</v>
      </c>
      <c r="AK20">
        <v>-6.3559200061718002E-3</v>
      </c>
    </row>
    <row r="21" spans="1:37" x14ac:dyDescent="0.2">
      <c r="A21" t="s">
        <v>1011</v>
      </c>
      <c r="B21" s="20"/>
      <c r="C21" s="35">
        <v>38920.383000000002</v>
      </c>
      <c r="D21" s="36"/>
      <c r="E21">
        <f t="shared" ref="E21:E84" si="0">(C21-C$7)/C$8</f>
        <v>-9671.9933064429588</v>
      </c>
      <c r="F21">
        <f t="shared" ref="F21:F84" si="1">+ROUND(2*E21,0)/2</f>
        <v>-9672</v>
      </c>
      <c r="G21">
        <f t="shared" ref="G21:G67" si="2">C21-(C$7+F21*C$8)</f>
        <v>4.2076800018548965E-3</v>
      </c>
      <c r="J21">
        <f>G21</f>
        <v>4.2076800018548965E-3</v>
      </c>
      <c r="P21" s="3">
        <f t="shared" ref="P21:P84" si="3">+D$11+D$12*F21+D$13*F21^2</f>
        <v>-1.4377417851097075E-3</v>
      </c>
      <c r="Q21" s="13">
        <f t="shared" ref="Q21:Q84" si="4">+C21-15018.5</f>
        <v>23901.883000000002</v>
      </c>
      <c r="AJ21">
        <v>-8475</v>
      </c>
      <c r="AK21">
        <v>-1.4710000032209791E-3</v>
      </c>
    </row>
    <row r="22" spans="1:37" x14ac:dyDescent="0.2">
      <c r="A22" s="23" t="s">
        <v>1011</v>
      </c>
      <c r="C22" s="7">
        <v>38976.330999999998</v>
      </c>
      <c r="D22" s="7"/>
      <c r="E22">
        <f t="shared" si="0"/>
        <v>-9582.9914979633759</v>
      </c>
      <c r="F22">
        <f t="shared" si="1"/>
        <v>-9583</v>
      </c>
      <c r="G22">
        <f t="shared" si="2"/>
        <v>5.3445199955604039E-3</v>
      </c>
      <c r="N22">
        <f t="shared" ref="N22:N38" si="5">G22</f>
        <v>5.3445199955604039E-3</v>
      </c>
      <c r="P22" s="3">
        <f t="shared" si="3"/>
        <v>-1.3425215918357759E-3</v>
      </c>
      <c r="Q22" s="13">
        <f t="shared" si="4"/>
        <v>23957.830999999998</v>
      </c>
      <c r="R22">
        <v>0.5</v>
      </c>
      <c r="S22">
        <f t="shared" ref="S22:S42" si="6">+(P22-G22)^2</f>
        <v>4.4716525191566021E-5</v>
      </c>
      <c r="T22">
        <f t="shared" ref="T22:T42" si="7">+R22*S22</f>
        <v>2.2358262595783011E-5</v>
      </c>
      <c r="AB22" t="s">
        <v>800</v>
      </c>
      <c r="AG22" t="s">
        <v>801</v>
      </c>
      <c r="AJ22">
        <v>-8471</v>
      </c>
      <c r="AK22">
        <v>-7.6367599976947531E-3</v>
      </c>
    </row>
    <row r="23" spans="1:37" x14ac:dyDescent="0.2">
      <c r="A23" s="23" t="s">
        <v>1011</v>
      </c>
      <c r="C23" s="7">
        <v>38979.4755</v>
      </c>
      <c r="D23" s="7"/>
      <c r="E23">
        <f t="shared" si="0"/>
        <v>-9577.9892425339731</v>
      </c>
      <c r="F23">
        <f t="shared" si="1"/>
        <v>-9578</v>
      </c>
      <c r="G23">
        <f t="shared" si="2"/>
        <v>6.7623200011439621E-3</v>
      </c>
      <c r="N23">
        <f t="shared" si="5"/>
        <v>6.7623200011439621E-3</v>
      </c>
      <c r="P23" s="3">
        <f t="shared" si="3"/>
        <v>-1.337232277991875E-3</v>
      </c>
      <c r="Q23" s="13">
        <f t="shared" si="4"/>
        <v>23960.9755</v>
      </c>
      <c r="R23">
        <v>0.5</v>
      </c>
      <c r="S23">
        <f t="shared" si="6"/>
        <v>6.5602747122454533E-5</v>
      </c>
      <c r="T23">
        <f t="shared" si="7"/>
        <v>3.2801373561227267E-5</v>
      </c>
      <c r="AB23" t="s">
        <v>800</v>
      </c>
      <c r="AG23" t="s">
        <v>801</v>
      </c>
      <c r="AJ23">
        <v>-8464</v>
      </c>
      <c r="AK23">
        <v>-3.4518400061642751E-3</v>
      </c>
    </row>
    <row r="24" spans="1:37" x14ac:dyDescent="0.2">
      <c r="A24" s="23" t="s">
        <v>1011</v>
      </c>
      <c r="C24" s="7">
        <v>38981.3603</v>
      </c>
      <c r="D24" s="7"/>
      <c r="E24">
        <f t="shared" si="0"/>
        <v>-9574.9909117871666</v>
      </c>
      <c r="F24">
        <f t="shared" si="1"/>
        <v>-9575</v>
      </c>
      <c r="G24">
        <f t="shared" si="2"/>
        <v>5.7129999986500479E-3</v>
      </c>
      <c r="N24">
        <f t="shared" si="5"/>
        <v>5.7129999986500479E-3</v>
      </c>
      <c r="P24" s="3">
        <f t="shared" si="3"/>
        <v>-1.3340617604199918E-3</v>
      </c>
      <c r="Q24" s="13">
        <f t="shared" si="4"/>
        <v>23962.8603</v>
      </c>
      <c r="R24">
        <v>0.5</v>
      </c>
      <c r="S24">
        <f t="shared" si="6"/>
        <v>4.9661079436147321E-5</v>
      </c>
      <c r="T24">
        <f t="shared" si="7"/>
        <v>2.4830539718073661E-5</v>
      </c>
      <c r="AB24" t="s">
        <v>800</v>
      </c>
      <c r="AG24" t="s">
        <v>801</v>
      </c>
      <c r="AJ24">
        <v>-8463</v>
      </c>
      <c r="AK24">
        <v>-7.5682800088543445E-3</v>
      </c>
    </row>
    <row r="25" spans="1:37" x14ac:dyDescent="0.2">
      <c r="A25" s="23" t="s">
        <v>1012</v>
      </c>
      <c r="C25" s="7">
        <v>38987.629000000001</v>
      </c>
      <c r="D25" s="7"/>
      <c r="E25">
        <f t="shared" si="0"/>
        <v>-9565.0186940704298</v>
      </c>
      <c r="F25">
        <f t="shared" si="1"/>
        <v>-9565</v>
      </c>
      <c r="G25">
        <f t="shared" si="2"/>
        <v>-1.175140000123065E-2</v>
      </c>
      <c r="N25">
        <f t="shared" si="5"/>
        <v>-1.175140000123065E-2</v>
      </c>
      <c r="P25" s="3">
        <f t="shared" si="3"/>
        <v>-1.3235100016586801E-3</v>
      </c>
      <c r="Q25" s="13">
        <f t="shared" si="4"/>
        <v>23969.129000000001</v>
      </c>
      <c r="R25">
        <v>0.5</v>
      </c>
      <c r="S25">
        <f t="shared" si="6"/>
        <v>1.087408898431731E-4</v>
      </c>
      <c r="T25">
        <f t="shared" si="7"/>
        <v>5.4370444921586548E-5</v>
      </c>
      <c r="AB25" t="s">
        <v>800</v>
      </c>
      <c r="AG25" t="s">
        <v>801</v>
      </c>
      <c r="AJ25">
        <v>-8429</v>
      </c>
      <c r="AK25">
        <v>-2.0272399997338653E-3</v>
      </c>
    </row>
    <row r="26" spans="1:37" x14ac:dyDescent="0.2">
      <c r="A26" s="23" t="s">
        <v>1011</v>
      </c>
      <c r="C26" s="7">
        <v>38988.275500000003</v>
      </c>
      <c r="D26" s="7"/>
      <c r="E26">
        <f t="shared" si="0"/>
        <v>-9563.9902449894562</v>
      </c>
      <c r="F26">
        <f t="shared" si="1"/>
        <v>-9564</v>
      </c>
      <c r="G26">
        <f t="shared" si="2"/>
        <v>6.1321600005612709E-3</v>
      </c>
      <c r="N26">
        <f t="shared" si="5"/>
        <v>6.1321600005612709E-3</v>
      </c>
      <c r="P26" s="3">
        <f t="shared" si="3"/>
        <v>-1.322456233202509E-3</v>
      </c>
      <c r="Q26" s="13">
        <f t="shared" si="4"/>
        <v>23969.775500000003</v>
      </c>
      <c r="R26">
        <v>0.5</v>
      </c>
      <c r="S26">
        <f t="shared" si="6"/>
        <v>5.5571303192694482E-5</v>
      </c>
      <c r="T26">
        <f t="shared" si="7"/>
        <v>2.7785651596347241E-5</v>
      </c>
      <c r="AB26" t="s">
        <v>800</v>
      </c>
      <c r="AG26" t="s">
        <v>801</v>
      </c>
      <c r="AJ26">
        <v>-8426</v>
      </c>
      <c r="AK26">
        <v>2.1234399973764084E-3</v>
      </c>
    </row>
    <row r="27" spans="1:37" x14ac:dyDescent="0.2">
      <c r="A27" s="23" t="s">
        <v>1011</v>
      </c>
      <c r="C27" s="7">
        <v>39013.416499999999</v>
      </c>
      <c r="D27" s="7"/>
      <c r="E27">
        <f t="shared" si="0"/>
        <v>-9523.9960634818963</v>
      </c>
      <c r="F27">
        <f t="shared" si="1"/>
        <v>-9524</v>
      </c>
      <c r="G27">
        <f t="shared" si="2"/>
        <v>2.47455999488011E-3</v>
      </c>
      <c r="N27">
        <f t="shared" si="5"/>
        <v>2.47455999488011E-3</v>
      </c>
      <c r="P27" s="3">
        <f t="shared" si="3"/>
        <v>-1.2805153284767973E-3</v>
      </c>
      <c r="Q27" s="13">
        <f t="shared" si="4"/>
        <v>23994.916499999999</v>
      </c>
      <c r="R27">
        <v>0.5</v>
      </c>
      <c r="S27">
        <f t="shared" si="6"/>
        <v>1.4100590684083982E-5</v>
      </c>
      <c r="T27">
        <f t="shared" si="7"/>
        <v>7.0502953420419911E-6</v>
      </c>
      <c r="AB27" t="s">
        <v>802</v>
      </c>
      <c r="AG27" t="s">
        <v>801</v>
      </c>
      <c r="AJ27">
        <v>-8391</v>
      </c>
      <c r="AK27">
        <v>-2.4519600046915002E-3</v>
      </c>
    </row>
    <row r="28" spans="1:37" x14ac:dyDescent="0.2">
      <c r="A28" s="23" t="s">
        <v>1011</v>
      </c>
      <c r="C28" s="7">
        <v>39030.392</v>
      </c>
      <c r="D28" s="7"/>
      <c r="E28">
        <f t="shared" si="0"/>
        <v>-9496.9915199799798</v>
      </c>
      <c r="F28">
        <f t="shared" si="1"/>
        <v>-9497</v>
      </c>
      <c r="G28">
        <f t="shared" si="2"/>
        <v>5.3306799964047968E-3</v>
      </c>
      <c r="N28">
        <f t="shared" si="5"/>
        <v>5.3306799964047968E-3</v>
      </c>
      <c r="P28" s="3">
        <f t="shared" si="3"/>
        <v>-1.2524366743965707E-3</v>
      </c>
      <c r="Q28" s="13">
        <f t="shared" si="4"/>
        <v>24011.892</v>
      </c>
      <c r="R28">
        <v>0.5</v>
      </c>
      <c r="S28">
        <f t="shared" si="6"/>
        <v>4.3337425101382882E-5</v>
      </c>
      <c r="T28">
        <f t="shared" si="7"/>
        <v>2.1668712550691441E-5</v>
      </c>
      <c r="AB28" t="s">
        <v>800</v>
      </c>
      <c r="AG28" t="s">
        <v>801</v>
      </c>
      <c r="AJ28">
        <v>-8337</v>
      </c>
      <c r="AK28">
        <v>1.2260279996553436E-2</v>
      </c>
    </row>
    <row r="29" spans="1:37" x14ac:dyDescent="0.2">
      <c r="A29" s="23" t="s">
        <v>1011</v>
      </c>
      <c r="C29" s="7">
        <v>39032.275699999998</v>
      </c>
      <c r="D29" s="7"/>
      <c r="E29">
        <f t="shared" si="0"/>
        <v>-9493.994939107868</v>
      </c>
      <c r="F29">
        <f t="shared" si="1"/>
        <v>-9494</v>
      </c>
      <c r="G29">
        <f t="shared" si="2"/>
        <v>3.1813599925953895E-3</v>
      </c>
      <c r="N29">
        <f t="shared" si="5"/>
        <v>3.1813599925953895E-3</v>
      </c>
      <c r="P29" s="3">
        <f t="shared" si="3"/>
        <v>-1.2493283391974228E-3</v>
      </c>
      <c r="Q29" s="13">
        <f t="shared" si="4"/>
        <v>24013.775699999998</v>
      </c>
      <c r="R29">
        <v>0.5</v>
      </c>
      <c r="S29">
        <f t="shared" si="6"/>
        <v>1.9630999093484973E-5</v>
      </c>
      <c r="T29">
        <f t="shared" si="7"/>
        <v>9.8154995467424863E-6</v>
      </c>
      <c r="AB29" t="s">
        <v>800</v>
      </c>
      <c r="AG29" t="s">
        <v>801</v>
      </c>
      <c r="AJ29">
        <v>-8329</v>
      </c>
      <c r="AK29">
        <v>3.287599902250804E-4</v>
      </c>
    </row>
    <row r="30" spans="1:37" x14ac:dyDescent="0.2">
      <c r="A30" s="23" t="s">
        <v>1011</v>
      </c>
      <c r="C30" s="7">
        <v>39035.42</v>
      </c>
      <c r="D30" s="7"/>
      <c r="E30">
        <f t="shared" si="0"/>
        <v>-9488.9930018375035</v>
      </c>
      <c r="F30">
        <f t="shared" si="1"/>
        <v>-9489</v>
      </c>
      <c r="G30">
        <f t="shared" si="2"/>
        <v>4.3991599959554151E-3</v>
      </c>
      <c r="N30">
        <f t="shared" si="5"/>
        <v>4.3991599959554151E-3</v>
      </c>
      <c r="P30" s="3">
        <f t="shared" si="3"/>
        <v>-1.2441528984229368E-3</v>
      </c>
      <c r="Q30" s="13">
        <f t="shared" si="4"/>
        <v>24016.92</v>
      </c>
      <c r="R30">
        <v>0.5</v>
      </c>
      <c r="S30">
        <f t="shared" si="6"/>
        <v>3.1846980423856975E-5</v>
      </c>
      <c r="T30">
        <f t="shared" si="7"/>
        <v>1.5923490211928487E-5</v>
      </c>
      <c r="AB30" t="s">
        <v>800</v>
      </c>
      <c r="AG30" t="s">
        <v>801</v>
      </c>
      <c r="AJ30">
        <v>-8294</v>
      </c>
      <c r="AK30">
        <v>-1.246640007593669E-3</v>
      </c>
    </row>
    <row r="31" spans="1:37" x14ac:dyDescent="0.2">
      <c r="A31" s="23" t="s">
        <v>1011</v>
      </c>
      <c r="C31" s="7">
        <v>39037.307999999997</v>
      </c>
      <c r="D31" s="7"/>
      <c r="E31">
        <f t="shared" si="0"/>
        <v>-9485.9895805461365</v>
      </c>
      <c r="F31">
        <f t="shared" si="1"/>
        <v>-9486</v>
      </c>
      <c r="G31">
        <f t="shared" si="2"/>
        <v>6.5498399926582351E-3</v>
      </c>
      <c r="N31">
        <f t="shared" si="5"/>
        <v>6.5498399926582351E-3</v>
      </c>
      <c r="P31" s="3">
        <f t="shared" si="3"/>
        <v>-1.2410507046927005E-3</v>
      </c>
      <c r="Q31" s="13">
        <f t="shared" si="4"/>
        <v>24018.807999999997</v>
      </c>
      <c r="R31">
        <v>0.5</v>
      </c>
      <c r="S31">
        <f t="shared" si="6"/>
        <v>6.0697977858069351E-5</v>
      </c>
      <c r="T31">
        <f t="shared" si="7"/>
        <v>3.0348988929034675E-5</v>
      </c>
      <c r="AB31" t="s">
        <v>800</v>
      </c>
      <c r="AG31" t="s">
        <v>801</v>
      </c>
      <c r="AJ31">
        <v>-7982</v>
      </c>
      <c r="AK31">
        <v>-5.7592000666772947E-4</v>
      </c>
    </row>
    <row r="32" spans="1:37" x14ac:dyDescent="0.2">
      <c r="A32" s="23" t="s">
        <v>1011</v>
      </c>
      <c r="C32" s="7">
        <v>39093.249000000003</v>
      </c>
      <c r="D32" s="7"/>
      <c r="E32">
        <f t="shared" si="0"/>
        <v>-9396.9989076327674</v>
      </c>
      <c r="F32">
        <f t="shared" si="1"/>
        <v>-9397</v>
      </c>
      <c r="G32">
        <f t="shared" si="2"/>
        <v>6.8668000312754884E-4</v>
      </c>
      <c r="N32">
        <f t="shared" si="5"/>
        <v>6.8668000312754884E-4</v>
      </c>
      <c r="P32" s="3">
        <f t="shared" si="3"/>
        <v>-1.1500665896009895E-3</v>
      </c>
      <c r="Q32" s="13">
        <f t="shared" si="4"/>
        <v>24074.749000000003</v>
      </c>
      <c r="R32">
        <v>0.5</v>
      </c>
      <c r="S32">
        <f t="shared" si="6"/>
        <v>3.373638045899895E-6</v>
      </c>
      <c r="T32">
        <f t="shared" si="7"/>
        <v>1.6868190229499475E-6</v>
      </c>
      <c r="AB32" t="s">
        <v>802</v>
      </c>
      <c r="AG32" t="s">
        <v>801</v>
      </c>
      <c r="AJ32">
        <v>-7909</v>
      </c>
      <c r="AK32">
        <v>5.4239599994616583E-3</v>
      </c>
    </row>
    <row r="33" spans="1:37" x14ac:dyDescent="0.2">
      <c r="A33" s="23" t="s">
        <v>1013</v>
      </c>
      <c r="C33" s="7">
        <v>39287.493000000002</v>
      </c>
      <c r="D33" s="7"/>
      <c r="E33">
        <f t="shared" si="0"/>
        <v>-9087.9964895604717</v>
      </c>
      <c r="F33">
        <f t="shared" si="1"/>
        <v>-9088</v>
      </c>
      <c r="G33">
        <f t="shared" si="2"/>
        <v>2.2067199970479123E-3</v>
      </c>
      <c r="N33">
        <f t="shared" si="5"/>
        <v>2.2067199970479123E-3</v>
      </c>
      <c r="P33" s="3">
        <f t="shared" si="3"/>
        <v>-8.4991313138676854E-4</v>
      </c>
      <c r="Q33" s="13">
        <f t="shared" si="4"/>
        <v>24268.993000000002</v>
      </c>
      <c r="R33">
        <v>0.5</v>
      </c>
      <c r="S33">
        <f t="shared" si="6"/>
        <v>9.3430060818443839E-6</v>
      </c>
      <c r="T33">
        <f t="shared" si="7"/>
        <v>4.671503040922192E-6</v>
      </c>
      <c r="AB33" t="s">
        <v>800</v>
      </c>
      <c r="AG33" t="s">
        <v>801</v>
      </c>
      <c r="AJ33">
        <v>-7894</v>
      </c>
      <c r="AK33">
        <v>2.8773599988198839E-3</v>
      </c>
    </row>
    <row r="34" spans="1:37" x14ac:dyDescent="0.2">
      <c r="A34" s="23" t="s">
        <v>1011</v>
      </c>
      <c r="C34" s="7">
        <v>39289.377999999997</v>
      </c>
      <c r="D34" s="7"/>
      <c r="E34">
        <f t="shared" si="0"/>
        <v>-9084.9978406546379</v>
      </c>
      <c r="F34">
        <f t="shared" si="1"/>
        <v>-9085</v>
      </c>
      <c r="G34">
        <f t="shared" si="2"/>
        <v>1.3573999967775308E-3</v>
      </c>
      <c r="N34">
        <f t="shared" si="5"/>
        <v>1.3573999967775308E-3</v>
      </c>
      <c r="P34" s="3">
        <f t="shared" si="3"/>
        <v>-8.4711877878575897E-4</v>
      </c>
      <c r="Q34" s="13">
        <f t="shared" si="4"/>
        <v>24270.877999999997</v>
      </c>
      <c r="R34">
        <v>0.5</v>
      </c>
      <c r="S34">
        <f t="shared" si="6"/>
        <v>4.8599030318110666E-6</v>
      </c>
      <c r="T34">
        <f t="shared" si="7"/>
        <v>2.4299515159055333E-6</v>
      </c>
      <c r="AB34" t="s">
        <v>802</v>
      </c>
      <c r="AG34" t="s">
        <v>801</v>
      </c>
      <c r="AJ34">
        <v>-7893</v>
      </c>
      <c r="AK34">
        <v>4.5609200024046004E-3</v>
      </c>
    </row>
    <row r="35" spans="1:37" x14ac:dyDescent="0.2">
      <c r="A35" s="23" t="s">
        <v>1011</v>
      </c>
      <c r="C35" s="7">
        <v>39292.521000000001</v>
      </c>
      <c r="D35" s="7"/>
      <c r="E35">
        <f t="shared" si="0"/>
        <v>-9079.9979714179954</v>
      </c>
      <c r="F35">
        <f t="shared" si="1"/>
        <v>-9080</v>
      </c>
      <c r="G35">
        <f t="shared" si="2"/>
        <v>1.2751999965985306E-3</v>
      </c>
      <c r="N35">
        <f t="shared" si="5"/>
        <v>1.2751999965985306E-3</v>
      </c>
      <c r="P35" s="3">
        <f t="shared" si="3"/>
        <v>-8.4246664234150295E-4</v>
      </c>
      <c r="Q35" s="13">
        <f t="shared" si="4"/>
        <v>24274.021000000001</v>
      </c>
      <c r="R35">
        <v>0.5</v>
      </c>
      <c r="S35">
        <f t="shared" si="6"/>
        <v>4.4845119936795786E-6</v>
      </c>
      <c r="T35">
        <f t="shared" si="7"/>
        <v>2.2422559968397893E-6</v>
      </c>
      <c r="AB35" t="s">
        <v>802</v>
      </c>
      <c r="AG35" t="s">
        <v>801</v>
      </c>
      <c r="AJ35">
        <v>-7858</v>
      </c>
      <c r="AK35">
        <v>3.9855199938756414E-3</v>
      </c>
    </row>
    <row r="36" spans="1:37" x14ac:dyDescent="0.2">
      <c r="A36" s="23" t="s">
        <v>1011</v>
      </c>
      <c r="C36" s="7">
        <v>39326.466</v>
      </c>
      <c r="D36" s="7"/>
      <c r="E36">
        <f t="shared" si="0"/>
        <v>-9025.9984291852161</v>
      </c>
      <c r="F36">
        <f t="shared" si="1"/>
        <v>-9026</v>
      </c>
      <c r="G36">
        <f t="shared" si="2"/>
        <v>9.8743999842554331E-4</v>
      </c>
      <c r="N36">
        <f t="shared" si="5"/>
        <v>9.8743999842554331E-4</v>
      </c>
      <c r="P36" s="3">
        <f t="shared" si="3"/>
        <v>-7.9263120874259116E-4</v>
      </c>
      <c r="Q36" s="13">
        <f t="shared" si="4"/>
        <v>24307.966</v>
      </c>
      <c r="R36">
        <v>0.5</v>
      </c>
      <c r="S36">
        <f t="shared" si="6"/>
        <v>3.1686535025890194E-6</v>
      </c>
      <c r="T36">
        <f t="shared" si="7"/>
        <v>1.5843267512945097E-6</v>
      </c>
      <c r="AB36" t="s">
        <v>802</v>
      </c>
      <c r="AG36" t="s">
        <v>801</v>
      </c>
      <c r="AJ36">
        <v>-7771</v>
      </c>
      <c r="AK36">
        <v>1.8552399997133762E-3</v>
      </c>
    </row>
    <row r="37" spans="1:37" x14ac:dyDescent="0.2">
      <c r="A37" s="23" t="s">
        <v>1011</v>
      </c>
      <c r="C37" s="7">
        <v>39357.269500000002</v>
      </c>
      <c r="D37" s="7"/>
      <c r="E37">
        <f t="shared" si="0"/>
        <v>-8976.9963699963064</v>
      </c>
      <c r="F37">
        <f t="shared" si="1"/>
        <v>-8977</v>
      </c>
      <c r="G37">
        <f t="shared" si="2"/>
        <v>2.2818799989181571E-3</v>
      </c>
      <c r="N37">
        <f t="shared" si="5"/>
        <v>2.2818799989181571E-3</v>
      </c>
      <c r="P37" s="3">
        <f t="shared" si="3"/>
        <v>-7.4805591701024993E-4</v>
      </c>
      <c r="Q37" s="13">
        <f t="shared" si="4"/>
        <v>24338.769500000002</v>
      </c>
      <c r="R37">
        <v>0.5</v>
      </c>
      <c r="S37">
        <f t="shared" si="6"/>
        <v>9.1805116546329146E-6</v>
      </c>
      <c r="T37">
        <f t="shared" si="7"/>
        <v>4.5902558273164573E-6</v>
      </c>
      <c r="AB37" t="s">
        <v>802</v>
      </c>
      <c r="AG37" t="s">
        <v>801</v>
      </c>
      <c r="AJ37">
        <v>-7733</v>
      </c>
      <c r="AK37">
        <v>4.305199981899932E-4</v>
      </c>
    </row>
    <row r="38" spans="1:37" x14ac:dyDescent="0.2">
      <c r="A38" s="23" t="s">
        <v>1011</v>
      </c>
      <c r="C38" s="7">
        <v>39380.529000000002</v>
      </c>
      <c r="D38" s="7"/>
      <c r="E38">
        <f t="shared" si="0"/>
        <v>-8939.9952696114669</v>
      </c>
      <c r="F38">
        <f t="shared" si="1"/>
        <v>-8940</v>
      </c>
      <c r="G38">
        <f t="shared" si="2"/>
        <v>2.9735999996773899E-3</v>
      </c>
      <c r="N38">
        <f t="shared" si="5"/>
        <v>2.9735999996773899E-3</v>
      </c>
      <c r="P38" s="3">
        <f t="shared" si="3"/>
        <v>-7.1480415146314702E-4</v>
      </c>
      <c r="Q38" s="13">
        <f t="shared" si="4"/>
        <v>24362.029000000002</v>
      </c>
      <c r="R38">
        <v>0.5</v>
      </c>
      <c r="S38">
        <f t="shared" si="6"/>
        <v>1.3604325182150745E-5</v>
      </c>
      <c r="T38">
        <f t="shared" si="7"/>
        <v>6.8021625910753726E-6</v>
      </c>
      <c r="AB38" t="s">
        <v>802</v>
      </c>
      <c r="AG38" t="s">
        <v>801</v>
      </c>
      <c r="AJ38">
        <v>-7723</v>
      </c>
      <c r="AK38">
        <v>2.7661200001602992E-3</v>
      </c>
    </row>
    <row r="39" spans="1:37" x14ac:dyDescent="0.2">
      <c r="A39" s="23" t="s">
        <v>1014</v>
      </c>
      <c r="C39" s="7">
        <v>39666.539499999999</v>
      </c>
      <c r="D39" s="7"/>
      <c r="E39">
        <f t="shared" si="0"/>
        <v>-8485.0111460654825</v>
      </c>
      <c r="F39">
        <f t="shared" si="1"/>
        <v>-8485</v>
      </c>
      <c r="G39">
        <f t="shared" si="2"/>
        <v>-7.0066000043880194E-3</v>
      </c>
      <c r="J39">
        <f>G39</f>
        <v>-7.0066000043880194E-3</v>
      </c>
      <c r="P39" s="3">
        <f t="shared" si="3"/>
        <v>-3.3453958050987803E-4</v>
      </c>
      <c r="Q39" s="13">
        <f t="shared" si="4"/>
        <v>24648.039499999999</v>
      </c>
      <c r="R39">
        <v>0.5</v>
      </c>
      <c r="S39">
        <f t="shared" si="6"/>
        <v>4.4516390299880962E-5</v>
      </c>
      <c r="T39">
        <f t="shared" si="7"/>
        <v>2.2258195149940481E-5</v>
      </c>
      <c r="AB39" t="s">
        <v>802</v>
      </c>
      <c r="AG39" t="s">
        <v>801</v>
      </c>
      <c r="AJ39">
        <v>-7699</v>
      </c>
      <c r="AK39">
        <v>9.7155999537790194E-4</v>
      </c>
    </row>
    <row r="40" spans="1:37" x14ac:dyDescent="0.2">
      <c r="A40" s="23" t="s">
        <v>1014</v>
      </c>
      <c r="C40" s="7">
        <v>39668.425999999999</v>
      </c>
      <c r="D40" s="7"/>
      <c r="E40">
        <f t="shared" si="0"/>
        <v>-8482.0101109668776</v>
      </c>
      <c r="F40">
        <f t="shared" si="1"/>
        <v>-8482</v>
      </c>
      <c r="G40">
        <f t="shared" si="2"/>
        <v>-6.3559200061718002E-3</v>
      </c>
      <c r="J40">
        <f>G40</f>
        <v>-6.3559200061718002E-3</v>
      </c>
      <c r="P40" s="3">
        <f t="shared" si="3"/>
        <v>-3.3220814112812878E-4</v>
      </c>
      <c r="Q40" s="13">
        <f t="shared" si="4"/>
        <v>24649.925999999999</v>
      </c>
      <c r="R40">
        <v>0.5</v>
      </c>
      <c r="S40">
        <f t="shared" si="6"/>
        <v>3.6285104633067905E-5</v>
      </c>
      <c r="T40">
        <f t="shared" si="7"/>
        <v>1.8142552316533953E-5</v>
      </c>
      <c r="AB40" t="s">
        <v>802</v>
      </c>
      <c r="AG40" t="s">
        <v>801</v>
      </c>
      <c r="AJ40">
        <v>-7376</v>
      </c>
      <c r="AK40">
        <v>6.861439993372187E-3</v>
      </c>
    </row>
    <row r="41" spans="1:37" x14ac:dyDescent="0.2">
      <c r="A41" s="23" t="s">
        <v>934</v>
      </c>
      <c r="C41" s="7">
        <v>39672.831200000001</v>
      </c>
      <c r="D41" s="7"/>
      <c r="E41">
        <f t="shared" si="0"/>
        <v>-8475.0023400597074</v>
      </c>
      <c r="F41">
        <f t="shared" si="1"/>
        <v>-8475</v>
      </c>
      <c r="G41">
        <f t="shared" si="2"/>
        <v>-1.4710000032209791E-3</v>
      </c>
      <c r="I41">
        <f>G41</f>
        <v>-1.4710000032209791E-3</v>
      </c>
      <c r="P41" s="3">
        <f t="shared" si="3"/>
        <v>-3.2677707221287662E-4</v>
      </c>
      <c r="Q41" s="13">
        <f t="shared" si="4"/>
        <v>24654.331200000001</v>
      </c>
      <c r="R41">
        <v>0.2</v>
      </c>
      <c r="S41">
        <f t="shared" si="6"/>
        <v>1.3092461158447728E-6</v>
      </c>
      <c r="T41">
        <f t="shared" si="7"/>
        <v>2.6184922316895456E-7</v>
      </c>
      <c r="AJ41">
        <v>-7349</v>
      </c>
      <c r="AK41">
        <v>3.2175599990296178E-3</v>
      </c>
    </row>
    <row r="42" spans="1:37" x14ac:dyDescent="0.2">
      <c r="A42" s="23" t="s">
        <v>1014</v>
      </c>
      <c r="C42" s="7">
        <v>39675.339500000002</v>
      </c>
      <c r="D42" s="7"/>
      <c r="E42">
        <f t="shared" si="0"/>
        <v>-8471.0121485209675</v>
      </c>
      <c r="F42">
        <f t="shared" si="1"/>
        <v>-8471</v>
      </c>
      <c r="G42">
        <f t="shared" si="2"/>
        <v>-7.6367599976947531E-3</v>
      </c>
      <c r="J42">
        <f t="shared" ref="J42:J52" si="8">G42</f>
        <v>-7.6367599976947531E-3</v>
      </c>
      <c r="P42" s="3">
        <f t="shared" si="3"/>
        <v>-3.2367923394114109E-4</v>
      </c>
      <c r="Q42" s="13">
        <f t="shared" si="4"/>
        <v>24656.839500000002</v>
      </c>
      <c r="R42">
        <v>0.5</v>
      </c>
      <c r="S42">
        <f t="shared" si="6"/>
        <v>5.3481150257183112E-5</v>
      </c>
      <c r="T42">
        <f t="shared" si="7"/>
        <v>2.6740575128591556E-5</v>
      </c>
      <c r="AB42" t="s">
        <v>802</v>
      </c>
      <c r="AG42" t="s">
        <v>801</v>
      </c>
      <c r="AJ42">
        <v>-7313</v>
      </c>
      <c r="AK42">
        <v>1.2571999832289293E-4</v>
      </c>
    </row>
    <row r="43" spans="1:37" x14ac:dyDescent="0.2">
      <c r="A43" s="24" t="s">
        <v>1015</v>
      </c>
      <c r="B43" s="20" t="s">
        <v>1007</v>
      </c>
      <c r="C43" s="35">
        <v>39679.743999999999</v>
      </c>
      <c r="D43" s="35"/>
      <c r="E43">
        <f t="shared" si="0"/>
        <v>-8464.0054911704265</v>
      </c>
      <c r="F43">
        <f t="shared" si="1"/>
        <v>-8464</v>
      </c>
      <c r="G43">
        <f t="shared" si="2"/>
        <v>-3.4518400061642751E-3</v>
      </c>
      <c r="J43">
        <f t="shared" si="8"/>
        <v>-3.4518400061642751E-3</v>
      </c>
      <c r="P43" s="3">
        <f t="shared" si="3"/>
        <v>-3.182678689053163E-4</v>
      </c>
      <c r="Q43" s="13">
        <f t="shared" si="4"/>
        <v>24661.243999999999</v>
      </c>
      <c r="AJ43">
        <v>-7300</v>
      </c>
      <c r="AK43">
        <v>-2.9880000074626878E-3</v>
      </c>
    </row>
    <row r="44" spans="1:37" x14ac:dyDescent="0.2">
      <c r="A44" s="23" t="s">
        <v>1014</v>
      </c>
      <c r="C44" s="7">
        <v>39680.368499999997</v>
      </c>
      <c r="D44" s="7"/>
      <c r="E44">
        <f t="shared" si="0"/>
        <v>-8463.0120395833201</v>
      </c>
      <c r="F44">
        <f t="shared" si="1"/>
        <v>-8463</v>
      </c>
      <c r="G44">
        <f t="shared" si="2"/>
        <v>-7.5682800088543445E-3</v>
      </c>
      <c r="J44">
        <f t="shared" si="8"/>
        <v>-7.5682800088543445E-3</v>
      </c>
      <c r="P44" s="3">
        <f t="shared" si="3"/>
        <v>-3.1749584033549313E-4</v>
      </c>
      <c r="Q44" s="13">
        <f t="shared" si="4"/>
        <v>24661.868499999997</v>
      </c>
      <c r="R44">
        <v>0.5</v>
      </c>
      <c r="S44">
        <f>+(P44-G44)^2</f>
        <v>5.2573871058443609E-5</v>
      </c>
      <c r="T44">
        <f>+R44*S44</f>
        <v>2.6286935529221804E-5</v>
      </c>
      <c r="AB44" t="s">
        <v>802</v>
      </c>
      <c r="AG44" t="s">
        <v>801</v>
      </c>
      <c r="AJ44">
        <v>-7300</v>
      </c>
      <c r="AK44">
        <v>2.0119999971939251E-3</v>
      </c>
    </row>
    <row r="45" spans="1:37" x14ac:dyDescent="0.2">
      <c r="A45" s="24" t="s">
        <v>1015</v>
      </c>
      <c r="B45" s="20" t="s">
        <v>1007</v>
      </c>
      <c r="C45" s="35">
        <v>39701.747000000003</v>
      </c>
      <c r="D45" s="35"/>
      <c r="E45">
        <f t="shared" si="0"/>
        <v>-8429.0032249236119</v>
      </c>
      <c r="F45">
        <f t="shared" si="1"/>
        <v>-8429</v>
      </c>
      <c r="G45">
        <f t="shared" si="2"/>
        <v>-2.0272399997338653E-3</v>
      </c>
      <c r="J45">
        <f t="shared" si="8"/>
        <v>-2.0272399997338653E-3</v>
      </c>
      <c r="P45" s="3">
        <f t="shared" si="3"/>
        <v>-2.913991262116309E-4</v>
      </c>
      <c r="Q45" s="13">
        <f t="shared" si="4"/>
        <v>24683.247000000003</v>
      </c>
      <c r="AJ45">
        <v>-7270</v>
      </c>
      <c r="AK45">
        <v>-4.8119999701157212E-4</v>
      </c>
    </row>
    <row r="46" spans="1:37" x14ac:dyDescent="0.2">
      <c r="A46" s="24" t="s">
        <v>1015</v>
      </c>
      <c r="B46" s="20" t="s">
        <v>1007</v>
      </c>
      <c r="C46" s="35">
        <v>39703.637000000002</v>
      </c>
      <c r="D46" s="35"/>
      <c r="E46">
        <f t="shared" si="0"/>
        <v>-8425.9966220418937</v>
      </c>
      <c r="F46">
        <f t="shared" si="1"/>
        <v>-8426</v>
      </c>
      <c r="G46">
        <f t="shared" si="2"/>
        <v>2.1234399973764084E-3</v>
      </c>
      <c r="J46">
        <f t="shared" si="8"/>
        <v>2.1234399973764084E-3</v>
      </c>
      <c r="P46" s="3">
        <f t="shared" si="3"/>
        <v>-2.8911067711226771E-4</v>
      </c>
      <c r="Q46" s="13">
        <f t="shared" si="4"/>
        <v>24685.137000000002</v>
      </c>
      <c r="AJ46">
        <v>-7246</v>
      </c>
      <c r="AK46">
        <v>-1.2757600052282214E-3</v>
      </c>
    </row>
    <row r="47" spans="1:37" x14ac:dyDescent="0.2">
      <c r="A47" s="24" t="s">
        <v>1015</v>
      </c>
      <c r="B47" s="20" t="s">
        <v>1007</v>
      </c>
      <c r="C47" s="35">
        <v>39725.633999999998</v>
      </c>
      <c r="D47" s="35"/>
      <c r="E47">
        <f t="shared" si="0"/>
        <v>-8391.0039005661456</v>
      </c>
      <c r="F47">
        <f t="shared" si="1"/>
        <v>-8391</v>
      </c>
      <c r="G47">
        <f t="shared" si="2"/>
        <v>-2.4519600046915002E-3</v>
      </c>
      <c r="J47">
        <f t="shared" si="8"/>
        <v>-2.4519600046915002E-3</v>
      </c>
      <c r="P47" s="3">
        <f t="shared" si="3"/>
        <v>-2.6258227415413768E-4</v>
      </c>
      <c r="Q47" s="13">
        <f t="shared" si="4"/>
        <v>24707.133999999998</v>
      </c>
      <c r="AJ47">
        <v>-7244</v>
      </c>
      <c r="AK47">
        <v>4.9135999870486557E-4</v>
      </c>
    </row>
    <row r="48" spans="1:37" x14ac:dyDescent="0.2">
      <c r="A48" s="25" t="s">
        <v>1016</v>
      </c>
      <c r="B48" s="20"/>
      <c r="C48" s="35">
        <v>39759.593999999997</v>
      </c>
      <c r="D48" s="35"/>
      <c r="E48">
        <f t="shared" si="0"/>
        <v>-8336.9804964057348</v>
      </c>
      <c r="F48">
        <f t="shared" si="1"/>
        <v>-8337</v>
      </c>
      <c r="G48">
        <f t="shared" si="2"/>
        <v>1.2260279996553436E-2</v>
      </c>
      <c r="J48">
        <f t="shared" si="8"/>
        <v>1.2260279996553436E-2</v>
      </c>
      <c r="P48" s="3">
        <f t="shared" si="3"/>
        <v>-2.2226765273642909E-4</v>
      </c>
      <c r="Q48" s="13">
        <f t="shared" si="4"/>
        <v>24741.093999999997</v>
      </c>
      <c r="AJ48">
        <v>-7228</v>
      </c>
      <c r="AK48">
        <v>2.6283199986210093E-3</v>
      </c>
    </row>
    <row r="49" spans="1:37" x14ac:dyDescent="0.2">
      <c r="A49" s="24" t="s">
        <v>1015</v>
      </c>
      <c r="B49" s="20" t="s">
        <v>1007</v>
      </c>
      <c r="C49" s="35">
        <v>39764.610999999997</v>
      </c>
      <c r="D49" s="35"/>
      <c r="E49">
        <f t="shared" si="0"/>
        <v>-8328.9994770101875</v>
      </c>
      <c r="F49">
        <f t="shared" si="1"/>
        <v>-8329</v>
      </c>
      <c r="G49">
        <f t="shared" si="2"/>
        <v>3.287599902250804E-4</v>
      </c>
      <c r="J49">
        <f t="shared" si="8"/>
        <v>3.287599902250804E-4</v>
      </c>
      <c r="P49" s="3">
        <f t="shared" si="3"/>
        <v>-2.1635857807552825E-4</v>
      </c>
      <c r="Q49" s="13">
        <f t="shared" si="4"/>
        <v>24746.110999999997</v>
      </c>
      <c r="AJ49">
        <v>-7212</v>
      </c>
      <c r="AK49">
        <v>2.7652799981296994E-3</v>
      </c>
    </row>
    <row r="50" spans="1:37" x14ac:dyDescent="0.2">
      <c r="A50" s="24" t="s">
        <v>1015</v>
      </c>
      <c r="B50" s="20" t="s">
        <v>1007</v>
      </c>
      <c r="C50" s="35">
        <v>39786.610999999997</v>
      </c>
      <c r="D50" s="35"/>
      <c r="E50">
        <f t="shared" si="0"/>
        <v>-8294.001983148908</v>
      </c>
      <c r="F50">
        <f t="shared" si="1"/>
        <v>-8294</v>
      </c>
      <c r="G50">
        <f t="shared" si="2"/>
        <v>-1.246640007593669E-3</v>
      </c>
      <c r="J50">
        <f t="shared" si="8"/>
        <v>-1.246640007593669E-3</v>
      </c>
      <c r="P50" s="3">
        <f t="shared" si="3"/>
        <v>-1.9069893707394057E-4</v>
      </c>
      <c r="Q50" s="13">
        <f t="shared" si="4"/>
        <v>24768.110999999997</v>
      </c>
      <c r="AJ50">
        <v>-7211</v>
      </c>
      <c r="AK50">
        <v>-8.5116000263951719E-4</v>
      </c>
    </row>
    <row r="51" spans="1:37" x14ac:dyDescent="0.2">
      <c r="A51" s="24" t="s">
        <v>1015</v>
      </c>
      <c r="B51" s="20" t="s">
        <v>1007</v>
      </c>
      <c r="C51" s="35">
        <v>39982.74</v>
      </c>
      <c r="D51" s="35"/>
      <c r="E51">
        <f t="shared" si="0"/>
        <v>-7982.0009161707658</v>
      </c>
      <c r="F51">
        <f t="shared" si="1"/>
        <v>-7982</v>
      </c>
      <c r="G51">
        <f t="shared" si="2"/>
        <v>-5.7592000666772947E-4</v>
      </c>
      <c r="J51">
        <f t="shared" si="8"/>
        <v>-5.7592000666772947E-4</v>
      </c>
      <c r="P51" s="3">
        <f t="shared" si="3"/>
        <v>2.4186351008649923E-5</v>
      </c>
      <c r="Q51" s="13">
        <f t="shared" si="4"/>
        <v>24964.239999999998</v>
      </c>
      <c r="AJ51">
        <v>-7204</v>
      </c>
      <c r="AK51">
        <v>-2.1662400031345896E-3</v>
      </c>
    </row>
    <row r="52" spans="1:37" x14ac:dyDescent="0.2">
      <c r="A52" s="24" t="s">
        <v>1015</v>
      </c>
      <c r="B52" s="20" t="s">
        <v>1007</v>
      </c>
      <c r="C52" s="35">
        <v>40028.635000000002</v>
      </c>
      <c r="D52" s="35"/>
      <c r="E52">
        <f t="shared" si="0"/>
        <v>-7908.9913715906014</v>
      </c>
      <c r="F52">
        <f t="shared" si="1"/>
        <v>-7909</v>
      </c>
      <c r="G52">
        <f t="shared" si="2"/>
        <v>5.4239599994616583E-3</v>
      </c>
      <c r="J52">
        <f t="shared" si="8"/>
        <v>5.4239599994616583E-3</v>
      </c>
      <c r="P52" s="3">
        <f t="shared" si="3"/>
        <v>7.0868040545405547E-5</v>
      </c>
      <c r="Q52" s="13">
        <f t="shared" si="4"/>
        <v>25010.135000000002</v>
      </c>
      <c r="AJ52">
        <v>-7201</v>
      </c>
      <c r="AK52">
        <v>-5.0155600038124248E-3</v>
      </c>
    </row>
    <row r="53" spans="1:37" x14ac:dyDescent="0.2">
      <c r="A53" s="23" t="s">
        <v>934</v>
      </c>
      <c r="C53" s="7">
        <v>40038.061699999998</v>
      </c>
      <c r="D53" s="7"/>
      <c r="E53">
        <f t="shared" si="0"/>
        <v>-7893.9954227096014</v>
      </c>
      <c r="F53">
        <f t="shared" si="1"/>
        <v>-7894</v>
      </c>
      <c r="G53">
        <f t="shared" si="2"/>
        <v>2.8773599988198839E-3</v>
      </c>
      <c r="I53">
        <f>G53</f>
        <v>2.8773599988198839E-3</v>
      </c>
      <c r="P53" s="3">
        <f t="shared" si="3"/>
        <v>8.0291278137325367E-5</v>
      </c>
      <c r="Q53" s="13">
        <f t="shared" si="4"/>
        <v>25019.561699999998</v>
      </c>
      <c r="R53">
        <v>0.2</v>
      </c>
      <c r="S53">
        <f>+(P53-G53)^2</f>
        <v>7.8235934282207641E-6</v>
      </c>
      <c r="T53">
        <f>+R53*S53</f>
        <v>1.5647186856441528E-6</v>
      </c>
      <c r="AJ53">
        <v>-7193</v>
      </c>
      <c r="AK53">
        <v>-7.9470799973933026E-3</v>
      </c>
    </row>
    <row r="54" spans="1:37" x14ac:dyDescent="0.2">
      <c r="A54" s="24" t="s">
        <v>1015</v>
      </c>
      <c r="B54" s="20" t="s">
        <v>1007</v>
      </c>
      <c r="C54" s="35">
        <v>40038.692000000003</v>
      </c>
      <c r="D54" s="35"/>
      <c r="E54">
        <f t="shared" si="0"/>
        <v>-7892.9927445104686</v>
      </c>
      <c r="F54">
        <f t="shared" si="1"/>
        <v>-7893</v>
      </c>
      <c r="G54">
        <f t="shared" si="2"/>
        <v>4.5609200024046004E-3</v>
      </c>
      <c r="J54">
        <f t="shared" ref="J54:J61" si="9">G54</f>
        <v>4.5609200024046004E-3</v>
      </c>
      <c r="P54" s="3">
        <f t="shared" si="3"/>
        <v>8.0917446820481451E-5</v>
      </c>
      <c r="Q54" s="13">
        <f t="shared" si="4"/>
        <v>25020.192000000003</v>
      </c>
      <c r="AJ54">
        <v>-7187</v>
      </c>
      <c r="AK54">
        <v>-5.6457200043951161E-3</v>
      </c>
    </row>
    <row r="55" spans="1:37" x14ac:dyDescent="0.2">
      <c r="A55" s="24" t="s">
        <v>1015</v>
      </c>
      <c r="B55" s="20" t="s">
        <v>1007</v>
      </c>
      <c r="C55" s="35">
        <v>40060.692999999999</v>
      </c>
      <c r="D55" s="35"/>
      <c r="E55">
        <f t="shared" si="0"/>
        <v>-7857.993659854018</v>
      </c>
      <c r="F55">
        <f t="shared" si="1"/>
        <v>-7858</v>
      </c>
      <c r="G55">
        <f t="shared" si="2"/>
        <v>3.9855199938756414E-3</v>
      </c>
      <c r="J55">
        <f t="shared" si="9"/>
        <v>3.9855199938756414E-3</v>
      </c>
      <c r="P55" s="3">
        <f t="shared" si="3"/>
        <v>1.0267213717203572E-4</v>
      </c>
      <c r="Q55" s="13">
        <f t="shared" si="4"/>
        <v>25042.192999999999</v>
      </c>
      <c r="AJ55">
        <v>-7187</v>
      </c>
      <c r="AK55">
        <v>-3.6457200039876625E-3</v>
      </c>
    </row>
    <row r="56" spans="1:37" x14ac:dyDescent="0.2">
      <c r="A56" s="24" t="s">
        <v>1017</v>
      </c>
      <c r="B56" s="20"/>
      <c r="C56" s="35">
        <v>40115.380499999999</v>
      </c>
      <c r="D56" s="35" t="s">
        <v>802</v>
      </c>
      <c r="E56">
        <f t="shared" si="0"/>
        <v>-7770.9970486931652</v>
      </c>
      <c r="F56">
        <f t="shared" si="1"/>
        <v>-7771</v>
      </c>
      <c r="G56">
        <f t="shared" si="2"/>
        <v>1.8552399997133762E-3</v>
      </c>
      <c r="J56">
        <f t="shared" si="9"/>
        <v>1.8552399997133762E-3</v>
      </c>
      <c r="P56" s="3">
        <f t="shared" si="3"/>
        <v>1.5539004944696306E-4</v>
      </c>
      <c r="Q56" s="13">
        <f t="shared" si="4"/>
        <v>25096.880499999999</v>
      </c>
      <c r="AJ56">
        <v>-7139</v>
      </c>
      <c r="AK56">
        <v>-2.3484000848839059E-4</v>
      </c>
    </row>
    <row r="57" spans="1:37" x14ac:dyDescent="0.2">
      <c r="A57" s="24" t="s">
        <v>1017</v>
      </c>
      <c r="B57" s="20"/>
      <c r="C57" s="35">
        <v>40139.266499999998</v>
      </c>
      <c r="D57" s="35" t="s">
        <v>802</v>
      </c>
      <c r="E57">
        <f t="shared" si="0"/>
        <v>-7732.999315130869</v>
      </c>
      <c r="F57">
        <f t="shared" si="1"/>
        <v>-7733</v>
      </c>
      <c r="G57">
        <f t="shared" si="2"/>
        <v>4.305199981899932E-4</v>
      </c>
      <c r="J57">
        <f t="shared" si="9"/>
        <v>4.305199981899932E-4</v>
      </c>
      <c r="P57" s="3">
        <f t="shared" si="3"/>
        <v>1.7780851447605443E-4</v>
      </c>
      <c r="Q57" s="13">
        <f t="shared" si="4"/>
        <v>25120.766499999998</v>
      </c>
      <c r="AJ57">
        <v>-6869</v>
      </c>
      <c r="AK57">
        <v>-6.7364000278757885E-4</v>
      </c>
    </row>
    <row r="58" spans="1:37" x14ac:dyDescent="0.2">
      <c r="A58" s="24" t="s">
        <v>1015</v>
      </c>
      <c r="B58" s="20" t="s">
        <v>1007</v>
      </c>
      <c r="C58" s="35">
        <v>40145.555</v>
      </c>
      <c r="D58" s="35"/>
      <c r="E58">
        <f t="shared" si="0"/>
        <v>-7722.9955996696535</v>
      </c>
      <c r="F58">
        <f t="shared" si="1"/>
        <v>-7723</v>
      </c>
      <c r="G58">
        <f t="shared" si="2"/>
        <v>2.7661200001602992E-3</v>
      </c>
      <c r="J58">
        <f t="shared" si="9"/>
        <v>2.7661200001602992E-3</v>
      </c>
      <c r="P58" s="3">
        <f t="shared" si="3"/>
        <v>1.8364669584721924E-4</v>
      </c>
      <c r="Q58" s="13">
        <f t="shared" si="4"/>
        <v>25127.055</v>
      </c>
      <c r="AJ58">
        <v>-6791</v>
      </c>
      <c r="AK58">
        <v>-1.2559600072563626E-3</v>
      </c>
    </row>
    <row r="59" spans="1:37" x14ac:dyDescent="0.2">
      <c r="A59" s="24" t="s">
        <v>1015</v>
      </c>
      <c r="B59" s="20" t="s">
        <v>1007</v>
      </c>
      <c r="C59" s="35">
        <v>40160.639999999999</v>
      </c>
      <c r="D59" s="35"/>
      <c r="E59">
        <f t="shared" si="0"/>
        <v>-7698.9984544470453</v>
      </c>
      <c r="F59">
        <f t="shared" si="1"/>
        <v>-7699</v>
      </c>
      <c r="G59">
        <f t="shared" si="2"/>
        <v>9.7155999537790194E-4</v>
      </c>
      <c r="J59">
        <f t="shared" si="9"/>
        <v>9.7155999537790194E-4</v>
      </c>
      <c r="P59" s="3">
        <f t="shared" si="3"/>
        <v>1.9755392616650595E-4</v>
      </c>
      <c r="Q59" s="13">
        <f t="shared" si="4"/>
        <v>25142.14</v>
      </c>
      <c r="AJ59">
        <v>-6732</v>
      </c>
      <c r="AK59">
        <v>-1.2592000712174922E-4</v>
      </c>
    </row>
    <row r="60" spans="1:37" x14ac:dyDescent="0.2">
      <c r="A60" s="24" t="s">
        <v>1015</v>
      </c>
      <c r="B60" s="20" t="s">
        <v>1007</v>
      </c>
      <c r="C60" s="35">
        <v>40363.688999999998</v>
      </c>
      <c r="D60" s="35"/>
      <c r="E60">
        <f t="shared" si="0"/>
        <v>-7375.9890848543582</v>
      </c>
      <c r="F60">
        <f t="shared" si="1"/>
        <v>-7376</v>
      </c>
      <c r="G60">
        <f t="shared" si="2"/>
        <v>6.861439993372187E-3</v>
      </c>
      <c r="J60">
        <f t="shared" si="9"/>
        <v>6.861439993372187E-3</v>
      </c>
      <c r="P60" s="3">
        <f t="shared" si="3"/>
        <v>3.7038160968955788E-4</v>
      </c>
      <c r="Q60" s="13">
        <f t="shared" si="4"/>
        <v>25345.188999999998</v>
      </c>
      <c r="AJ60">
        <v>-6721</v>
      </c>
      <c r="AK60">
        <v>5.0932399899465963E-3</v>
      </c>
    </row>
    <row r="61" spans="1:37" x14ac:dyDescent="0.2">
      <c r="A61" s="24" t="s">
        <v>1015</v>
      </c>
      <c r="B61" s="20" t="s">
        <v>1007</v>
      </c>
      <c r="C61" s="35">
        <v>40380.658000000003</v>
      </c>
      <c r="D61" s="35"/>
      <c r="E61">
        <f t="shared" si="0"/>
        <v>-7348.9948815210755</v>
      </c>
      <c r="F61">
        <f t="shared" si="1"/>
        <v>-7349</v>
      </c>
      <c r="G61">
        <f t="shared" si="2"/>
        <v>3.2175599990296178E-3</v>
      </c>
      <c r="J61">
        <f t="shared" si="9"/>
        <v>3.2175599990296178E-3</v>
      </c>
      <c r="P61" s="3">
        <f t="shared" si="3"/>
        <v>3.8361940414334897E-4</v>
      </c>
      <c r="Q61" s="13">
        <f t="shared" si="4"/>
        <v>25362.158000000003</v>
      </c>
      <c r="AJ61">
        <v>-6721</v>
      </c>
      <c r="AK61">
        <v>1.1093239991168957E-2</v>
      </c>
    </row>
    <row r="62" spans="1:37" x14ac:dyDescent="0.2">
      <c r="A62" s="23" t="s">
        <v>934</v>
      </c>
      <c r="C62" s="7">
        <v>40403.285100000001</v>
      </c>
      <c r="D62" s="7"/>
      <c r="E62">
        <f t="shared" si="0"/>
        <v>-7312.9998000052337</v>
      </c>
      <c r="F62">
        <f t="shared" si="1"/>
        <v>-7313</v>
      </c>
      <c r="G62">
        <f t="shared" si="2"/>
        <v>1.2571999832289293E-4</v>
      </c>
      <c r="I62">
        <f>G62</f>
        <v>1.2571999832289293E-4</v>
      </c>
      <c r="P62" s="3">
        <f t="shared" si="3"/>
        <v>4.0097961234230196E-4</v>
      </c>
      <c r="Q62" s="13">
        <f t="shared" si="4"/>
        <v>25384.785100000001</v>
      </c>
      <c r="R62">
        <v>0.2</v>
      </c>
      <c r="S62">
        <f>+(P62-G62)^2</f>
        <v>7.5767855110114042E-8</v>
      </c>
      <c r="T62">
        <f>+R62*S62</f>
        <v>1.515357102202281E-8</v>
      </c>
      <c r="AJ62">
        <v>-6597</v>
      </c>
      <c r="AK62">
        <v>-3.345320001244545E-3</v>
      </c>
    </row>
    <row r="63" spans="1:37" x14ac:dyDescent="0.2">
      <c r="A63" s="23" t="s">
        <v>803</v>
      </c>
      <c r="C63" s="7">
        <v>40411.453999999998</v>
      </c>
      <c r="D63" s="7"/>
      <c r="E63">
        <f t="shared" si="0"/>
        <v>-7300.0047532959925</v>
      </c>
      <c r="F63">
        <f t="shared" si="1"/>
        <v>-7300</v>
      </c>
      <c r="G63">
        <f t="shared" si="2"/>
        <v>-2.9880000074626878E-3</v>
      </c>
      <c r="N63">
        <f>G63</f>
        <v>-2.9880000074626878E-3</v>
      </c>
      <c r="P63" s="3">
        <f t="shared" si="3"/>
        <v>4.0716707400379002E-4</v>
      </c>
      <c r="Q63" s="13">
        <f t="shared" si="4"/>
        <v>25392.953999999998</v>
      </c>
      <c r="R63">
        <v>0.1</v>
      </c>
      <c r="S63">
        <f>+(P63-G63)^2</f>
        <v>1.15271595110736E-5</v>
      </c>
      <c r="T63">
        <f>+R63*S63</f>
        <v>1.1527159511073601E-6</v>
      </c>
      <c r="AB63" t="s">
        <v>800</v>
      </c>
      <c r="AG63" t="s">
        <v>801</v>
      </c>
      <c r="AJ63">
        <v>-6151</v>
      </c>
      <c r="AK63">
        <v>-2.4775600031716749E-3</v>
      </c>
    </row>
    <row r="64" spans="1:37" x14ac:dyDescent="0.2">
      <c r="A64" s="23" t="s">
        <v>803</v>
      </c>
      <c r="C64" s="7">
        <v>40411.459000000003</v>
      </c>
      <c r="D64" s="7"/>
      <c r="E64">
        <f t="shared" si="0"/>
        <v>-7299.996799320108</v>
      </c>
      <c r="F64">
        <f t="shared" si="1"/>
        <v>-7300</v>
      </c>
      <c r="G64">
        <f t="shared" si="2"/>
        <v>2.0119999971939251E-3</v>
      </c>
      <c r="N64">
        <f>G64</f>
        <v>2.0119999971939251E-3</v>
      </c>
      <c r="P64" s="3">
        <f t="shared" si="3"/>
        <v>4.0716707400379002E-4</v>
      </c>
      <c r="Q64" s="13">
        <f t="shared" si="4"/>
        <v>25392.959000000003</v>
      </c>
      <c r="R64">
        <v>0.1</v>
      </c>
      <c r="S64">
        <f>+(P64-G64)^2</f>
        <v>2.575488711354994E-6</v>
      </c>
      <c r="T64">
        <f>+R64*S64</f>
        <v>2.5754887113549939E-7</v>
      </c>
      <c r="AB64" t="s">
        <v>800</v>
      </c>
      <c r="AG64" t="s">
        <v>801</v>
      </c>
      <c r="AJ64">
        <v>-6080</v>
      </c>
      <c r="AK64">
        <v>-2.0448000068427064E-3</v>
      </c>
    </row>
    <row r="65" spans="1:37" x14ac:dyDescent="0.2">
      <c r="A65" s="23" t="s">
        <v>1017</v>
      </c>
      <c r="C65" s="7">
        <v>40430.315000000002</v>
      </c>
      <c r="D65" s="7"/>
      <c r="E65">
        <f t="shared" si="0"/>
        <v>-7270.0007654906394</v>
      </c>
      <c r="F65">
        <f t="shared" si="1"/>
        <v>-7270</v>
      </c>
      <c r="G65">
        <f t="shared" si="2"/>
        <v>-4.8119999701157212E-4</v>
      </c>
      <c r="N65">
        <f>G65</f>
        <v>-4.8119999701157212E-4</v>
      </c>
      <c r="P65" s="3">
        <f t="shared" si="3"/>
        <v>4.2128077970713003E-4</v>
      </c>
      <c r="Q65" s="13">
        <f t="shared" si="4"/>
        <v>25411.815000000002</v>
      </c>
      <c r="R65">
        <v>0.5</v>
      </c>
      <c r="S65">
        <f>+(P65-G65)^2</f>
        <v>8.1447155234679194E-7</v>
      </c>
      <c r="T65">
        <f>+R65*S65</f>
        <v>4.0723577617339597E-7</v>
      </c>
      <c r="AB65" t="s">
        <v>802</v>
      </c>
      <c r="AG65" t="s">
        <v>801</v>
      </c>
      <c r="AJ65">
        <v>-6080</v>
      </c>
      <c r="AK65">
        <v>-2.0448000068427064E-3</v>
      </c>
    </row>
    <row r="66" spans="1:37" x14ac:dyDescent="0.2">
      <c r="A66" s="24" t="s">
        <v>1017</v>
      </c>
      <c r="B66" s="20"/>
      <c r="C66" s="35">
        <v>40445.400999999998</v>
      </c>
      <c r="D66" s="35" t="s">
        <v>802</v>
      </c>
      <c r="E66">
        <f t="shared" si="0"/>
        <v>-7246.0020294728611</v>
      </c>
      <c r="F66">
        <f t="shared" si="1"/>
        <v>-7246</v>
      </c>
      <c r="G66">
        <f t="shared" si="2"/>
        <v>-1.2757600052282214E-3</v>
      </c>
      <c r="J66">
        <f>G66</f>
        <v>-1.2757600052282214E-3</v>
      </c>
      <c r="P66" s="3">
        <f t="shared" si="3"/>
        <v>4.3240592460917163E-4</v>
      </c>
      <c r="Q66" s="13">
        <f t="shared" si="4"/>
        <v>25426.900999999998</v>
      </c>
      <c r="AJ66">
        <v>-6064</v>
      </c>
      <c r="AK66">
        <v>-1.9078400000580586E-3</v>
      </c>
    </row>
    <row r="67" spans="1:37" x14ac:dyDescent="0.2">
      <c r="A67" s="24" t="s">
        <v>1015</v>
      </c>
      <c r="B67" s="20" t="s">
        <v>1007</v>
      </c>
      <c r="C67" s="35">
        <v>40446.660000000003</v>
      </c>
      <c r="D67" s="35"/>
      <c r="E67">
        <f t="shared" si="0"/>
        <v>-7243.9992183468821</v>
      </c>
      <c r="F67">
        <f t="shared" si="1"/>
        <v>-7244</v>
      </c>
      <c r="G67">
        <f t="shared" si="2"/>
        <v>4.9135999870486557E-4</v>
      </c>
      <c r="J67">
        <f>G67</f>
        <v>4.9135999870486557E-4</v>
      </c>
      <c r="P67" s="3">
        <f t="shared" si="3"/>
        <v>4.3332636675968723E-4</v>
      </c>
      <c r="Q67" s="13">
        <f t="shared" si="4"/>
        <v>25428.160000000003</v>
      </c>
      <c r="AJ67">
        <v>-6064</v>
      </c>
      <c r="AK67">
        <v>-1.9078400000580586E-3</v>
      </c>
    </row>
    <row r="68" spans="1:37" x14ac:dyDescent="0.2">
      <c r="A68" s="24" t="s">
        <v>1015</v>
      </c>
      <c r="B68" s="20" t="s">
        <v>1007</v>
      </c>
      <c r="C68" s="35">
        <v>40454.684999999998</v>
      </c>
      <c r="D68" s="35"/>
      <c r="E68">
        <f t="shared" si="0"/>
        <v>-7231.2330870634014</v>
      </c>
      <c r="F68">
        <f t="shared" si="1"/>
        <v>-7231</v>
      </c>
      <c r="P68" s="3">
        <f t="shared" si="3"/>
        <v>4.3928429102057989E-4</v>
      </c>
      <c r="Q68" s="13">
        <f t="shared" si="4"/>
        <v>25436.184999999998</v>
      </c>
      <c r="U68" s="29">
        <v>-0.1465223600025638</v>
      </c>
      <c r="AJ68">
        <v>-5593</v>
      </c>
      <c r="AK68">
        <v>2.7489200001582503E-3</v>
      </c>
    </row>
    <row r="69" spans="1:37" x14ac:dyDescent="0.2">
      <c r="A69" s="24" t="s">
        <v>1015</v>
      </c>
      <c r="B69" s="20" t="s">
        <v>1007</v>
      </c>
      <c r="C69" s="35">
        <v>40456.720000000001</v>
      </c>
      <c r="D69" s="35"/>
      <c r="E69">
        <f t="shared" si="0"/>
        <v>-7227.9958188812279</v>
      </c>
      <c r="F69">
        <f t="shared" si="1"/>
        <v>-7228</v>
      </c>
      <c r="G69">
        <f t="shared" ref="G69:G106" si="10">C69-(C$7+F69*C$8)</f>
        <v>2.6283199986210093E-3</v>
      </c>
      <c r="J69">
        <f t="shared" ref="J69:J74" si="11">G69</f>
        <v>2.6283199986210093E-3</v>
      </c>
      <c r="P69" s="3">
        <f t="shared" si="3"/>
        <v>4.4065305515033574E-4</v>
      </c>
      <c r="Q69" s="13">
        <f t="shared" si="4"/>
        <v>25438.22</v>
      </c>
      <c r="AJ69">
        <v>-5570</v>
      </c>
      <c r="AK69">
        <v>-3.1292000057874247E-3</v>
      </c>
    </row>
    <row r="70" spans="1:37" x14ac:dyDescent="0.2">
      <c r="A70" s="24" t="s">
        <v>1015</v>
      </c>
      <c r="B70" s="20" t="s">
        <v>1007</v>
      </c>
      <c r="C70" s="35">
        <v>40466.777999999998</v>
      </c>
      <c r="D70" s="35"/>
      <c r="E70">
        <f t="shared" si="0"/>
        <v>-7211.995601005925</v>
      </c>
      <c r="F70">
        <f t="shared" si="1"/>
        <v>-7212</v>
      </c>
      <c r="G70">
        <f t="shared" si="10"/>
        <v>2.7652799981296994E-3</v>
      </c>
      <c r="J70">
        <f t="shared" si="11"/>
        <v>2.7652799981296994E-3</v>
      </c>
      <c r="P70" s="3">
        <f t="shared" si="3"/>
        <v>4.4791423453925151E-4</v>
      </c>
      <c r="Q70" s="13">
        <f t="shared" si="4"/>
        <v>25448.277999999998</v>
      </c>
      <c r="AJ70">
        <v>-5547</v>
      </c>
      <c r="AK70">
        <v>-2.607319998787716E-3</v>
      </c>
    </row>
    <row r="71" spans="1:37" x14ac:dyDescent="0.2">
      <c r="A71" s="24" t="s">
        <v>1017</v>
      </c>
      <c r="B71" s="20"/>
      <c r="C71" s="35">
        <v>40467.402999999998</v>
      </c>
      <c r="D71" s="35" t="s">
        <v>802</v>
      </c>
      <c r="E71">
        <f t="shared" si="0"/>
        <v>-7211.0013540212294</v>
      </c>
      <c r="F71">
        <f t="shared" si="1"/>
        <v>-7211</v>
      </c>
      <c r="G71">
        <f t="shared" si="10"/>
        <v>-8.5116000263951719E-4</v>
      </c>
      <c r="J71">
        <f t="shared" si="11"/>
        <v>-8.5116000263951719E-4</v>
      </c>
      <c r="P71" s="3">
        <f t="shared" si="3"/>
        <v>4.4836588314748575E-4</v>
      </c>
      <c r="Q71" s="13">
        <f t="shared" si="4"/>
        <v>25448.902999999998</v>
      </c>
      <c r="AJ71">
        <v>-5504</v>
      </c>
      <c r="AK71">
        <v>-8.1142400013050064E-3</v>
      </c>
    </row>
    <row r="72" spans="1:37" x14ac:dyDescent="0.2">
      <c r="A72" s="24" t="s">
        <v>1015</v>
      </c>
      <c r="B72" s="20" t="s">
        <v>1007</v>
      </c>
      <c r="C72" s="35">
        <v>40471.802000000003</v>
      </c>
      <c r="D72" s="35"/>
      <c r="E72">
        <f t="shared" si="0"/>
        <v>-7204.0034460441411</v>
      </c>
      <c r="F72">
        <f t="shared" si="1"/>
        <v>-7204</v>
      </c>
      <c r="G72">
        <f t="shared" si="10"/>
        <v>-2.1662400031345896E-3</v>
      </c>
      <c r="J72">
        <f t="shared" si="11"/>
        <v>-2.1662400031345896E-3</v>
      </c>
      <c r="P72" s="3">
        <f t="shared" si="3"/>
        <v>4.5152025835806103E-4</v>
      </c>
      <c r="Q72" s="13">
        <f t="shared" si="4"/>
        <v>25453.302000000003</v>
      </c>
      <c r="AJ72">
        <v>-5504</v>
      </c>
      <c r="AK72">
        <v>-5.1142400043318048E-3</v>
      </c>
    </row>
    <row r="73" spans="1:37" x14ac:dyDescent="0.2">
      <c r="A73" s="24" t="s">
        <v>1015</v>
      </c>
      <c r="B73" s="20" t="s">
        <v>1007</v>
      </c>
      <c r="C73" s="35">
        <v>40473.684999999998</v>
      </c>
      <c r="D73" s="35"/>
      <c r="E73">
        <f t="shared" si="0"/>
        <v>-7201.0079787286595</v>
      </c>
      <c r="F73">
        <f t="shared" si="1"/>
        <v>-7201</v>
      </c>
      <c r="G73">
        <f t="shared" si="10"/>
        <v>-5.0155600038124248E-3</v>
      </c>
      <c r="J73">
        <f t="shared" si="11"/>
        <v>-5.0155600038124248E-3</v>
      </c>
      <c r="P73" s="3">
        <f t="shared" si="3"/>
        <v>4.5286829503023759E-4</v>
      </c>
      <c r="Q73" s="13">
        <f t="shared" si="4"/>
        <v>25455.184999999998</v>
      </c>
      <c r="AJ73">
        <v>-5458</v>
      </c>
      <c r="AK73">
        <v>-1.4704800050822087E-3</v>
      </c>
    </row>
    <row r="74" spans="1:37" x14ac:dyDescent="0.2">
      <c r="A74" s="24" t="s">
        <v>1015</v>
      </c>
      <c r="B74" s="20" t="s">
        <v>1007</v>
      </c>
      <c r="C74" s="35">
        <v>40478.711000000003</v>
      </c>
      <c r="D74" s="35"/>
      <c r="E74">
        <f t="shared" si="0"/>
        <v>-7193.0126421765235</v>
      </c>
      <c r="F74">
        <f t="shared" si="1"/>
        <v>-7193</v>
      </c>
      <c r="G74">
        <f t="shared" si="10"/>
        <v>-7.9470799973933026E-3</v>
      </c>
      <c r="J74">
        <f t="shared" si="11"/>
        <v>-7.9470799973933026E-3</v>
      </c>
      <c r="P74" s="3">
        <f t="shared" si="3"/>
        <v>4.5645180012970302E-4</v>
      </c>
      <c r="Q74" s="13">
        <f t="shared" si="4"/>
        <v>25460.211000000003</v>
      </c>
      <c r="AJ74">
        <v>-5450</v>
      </c>
      <c r="AK74">
        <v>-1.4020000016898848E-3</v>
      </c>
    </row>
    <row r="75" spans="1:37" x14ac:dyDescent="0.2">
      <c r="A75" s="23" t="s">
        <v>803</v>
      </c>
      <c r="C75" s="7">
        <v>40482.485000000001</v>
      </c>
      <c r="D75" s="7"/>
      <c r="E75">
        <f t="shared" si="0"/>
        <v>-7187.0089811841426</v>
      </c>
      <c r="F75">
        <f t="shared" si="1"/>
        <v>-7187</v>
      </c>
      <c r="G75">
        <f t="shared" si="10"/>
        <v>-5.6457200043951161E-3</v>
      </c>
      <c r="N75">
        <f>G75</f>
        <v>-5.6457200043951161E-3</v>
      </c>
      <c r="P75" s="3">
        <f t="shared" si="3"/>
        <v>4.5912868138370515E-4</v>
      </c>
      <c r="Q75" s="13">
        <f t="shared" si="4"/>
        <v>25463.985000000001</v>
      </c>
      <c r="R75">
        <v>0.1</v>
      </c>
      <c r="S75">
        <f>+(P75-G75)^2</f>
        <v>3.7269177476255404E-5</v>
      </c>
      <c r="T75">
        <f>+R75*S75</f>
        <v>3.7269177476255406E-6</v>
      </c>
      <c r="AB75" t="s">
        <v>800</v>
      </c>
      <c r="AG75" t="s">
        <v>801</v>
      </c>
      <c r="AJ75">
        <v>-5442</v>
      </c>
      <c r="AK75">
        <v>2.6664799952413887E-3</v>
      </c>
    </row>
    <row r="76" spans="1:37" x14ac:dyDescent="0.2">
      <c r="A76" s="23" t="s">
        <v>803</v>
      </c>
      <c r="C76" s="7">
        <v>40482.487000000001</v>
      </c>
      <c r="D76" s="7"/>
      <c r="E76">
        <f t="shared" si="0"/>
        <v>-7187.0057995937905</v>
      </c>
      <c r="F76">
        <f t="shared" si="1"/>
        <v>-7187</v>
      </c>
      <c r="G76">
        <f t="shared" si="10"/>
        <v>-3.6457200039876625E-3</v>
      </c>
      <c r="N76">
        <f>G76</f>
        <v>-3.6457200039876625E-3</v>
      </c>
      <c r="P76" s="3">
        <f t="shared" si="3"/>
        <v>4.5912868138370515E-4</v>
      </c>
      <c r="Q76" s="13">
        <f t="shared" si="4"/>
        <v>25463.987000000001</v>
      </c>
      <c r="R76">
        <v>0.1</v>
      </c>
      <c r="S76">
        <f>+(P76-G76)^2</f>
        <v>1.6849782729795046E-5</v>
      </c>
      <c r="T76">
        <f>+R76*S76</f>
        <v>1.6849782729795046E-6</v>
      </c>
      <c r="AB76" t="s">
        <v>800</v>
      </c>
      <c r="AG76" t="s">
        <v>801</v>
      </c>
      <c r="AJ76">
        <v>-5423</v>
      </c>
      <c r="AK76">
        <v>-2.0458799990592524E-3</v>
      </c>
    </row>
    <row r="77" spans="1:37" x14ac:dyDescent="0.2">
      <c r="A77" s="24" t="s">
        <v>1015</v>
      </c>
      <c r="B77" s="20" t="s">
        <v>1007</v>
      </c>
      <c r="C77" s="35">
        <v>40512.663999999997</v>
      </c>
      <c r="D77" s="35"/>
      <c r="E77">
        <f t="shared" si="0"/>
        <v>-7139.0003735823493</v>
      </c>
      <c r="F77">
        <f t="shared" si="1"/>
        <v>-7139</v>
      </c>
      <c r="G77">
        <f t="shared" si="10"/>
        <v>-2.3484000848839059E-4</v>
      </c>
      <c r="J77">
        <f>G77</f>
        <v>-2.3484000848839059E-4</v>
      </c>
      <c r="P77" s="3">
        <f t="shared" si="3"/>
        <v>4.8021209209446209E-4</v>
      </c>
      <c r="Q77" s="13">
        <f t="shared" si="4"/>
        <v>25494.163999999997</v>
      </c>
      <c r="AJ77">
        <v>-5415</v>
      </c>
      <c r="AK77">
        <v>-2.9773999995086342E-3</v>
      </c>
    </row>
    <row r="78" spans="1:37" x14ac:dyDescent="0.2">
      <c r="A78" s="23" t="s">
        <v>1017</v>
      </c>
      <c r="C78" s="7">
        <v>40682.39</v>
      </c>
      <c r="D78" s="7"/>
      <c r="E78">
        <f t="shared" si="0"/>
        <v>-6869.0010716232682</v>
      </c>
      <c r="F78">
        <f t="shared" si="1"/>
        <v>-6869</v>
      </c>
      <c r="G78">
        <f t="shared" si="10"/>
        <v>-6.7364000278757885E-4</v>
      </c>
      <c r="N78">
        <f>G78</f>
        <v>-6.7364000278757885E-4</v>
      </c>
      <c r="P78" s="3">
        <f t="shared" si="3"/>
        <v>5.8782072482569617E-4</v>
      </c>
      <c r="Q78" s="13">
        <f t="shared" si="4"/>
        <v>25663.89</v>
      </c>
      <c r="R78">
        <v>0.5</v>
      </c>
      <c r="S78">
        <f t="shared" ref="S78:S106" si="12">+(P78-G78)^2</f>
        <v>1.5912831673106133E-6</v>
      </c>
      <c r="T78">
        <f t="shared" ref="T78:T106" si="13">+R78*S78</f>
        <v>7.9564158365530664E-7</v>
      </c>
      <c r="AB78" t="s">
        <v>802</v>
      </c>
      <c r="AG78" t="s">
        <v>801</v>
      </c>
      <c r="AJ78">
        <v>-5407</v>
      </c>
      <c r="AK78">
        <v>-2.908920003392268E-3</v>
      </c>
    </row>
    <row r="79" spans="1:37" x14ac:dyDescent="0.2">
      <c r="A79" s="23" t="s">
        <v>1017</v>
      </c>
      <c r="C79" s="7">
        <v>40731.421499999997</v>
      </c>
      <c r="D79" s="7"/>
      <c r="E79">
        <f t="shared" si="0"/>
        <v>-6791.0019979751187</v>
      </c>
      <c r="F79">
        <f t="shared" si="1"/>
        <v>-6791</v>
      </c>
      <c r="G79">
        <f t="shared" si="10"/>
        <v>-1.2559600072563626E-3</v>
      </c>
      <c r="N79">
        <f>G79</f>
        <v>-1.2559600072563626E-3</v>
      </c>
      <c r="P79" s="3">
        <f t="shared" si="3"/>
        <v>6.154346625004024E-4</v>
      </c>
      <c r="Q79" s="13">
        <f t="shared" si="4"/>
        <v>25712.921499999997</v>
      </c>
      <c r="R79">
        <v>0.5</v>
      </c>
      <c r="S79">
        <f t="shared" si="12"/>
        <v>3.5021180099940316E-6</v>
      </c>
      <c r="T79">
        <f t="shared" si="13"/>
        <v>1.7510590049970158E-6</v>
      </c>
      <c r="AB79" t="s">
        <v>802</v>
      </c>
      <c r="AG79" t="s">
        <v>801</v>
      </c>
      <c r="AJ79">
        <v>-5272</v>
      </c>
      <c r="AK79">
        <v>3.8716799972462468E-3</v>
      </c>
    </row>
    <row r="80" spans="1:37" x14ac:dyDescent="0.2">
      <c r="A80" s="23" t="s">
        <v>934</v>
      </c>
      <c r="C80" s="7">
        <v>40768.510999999999</v>
      </c>
      <c r="D80" s="7"/>
      <c r="E80">
        <f t="shared" si="0"/>
        <v>-6732.0002003129357</v>
      </c>
      <c r="F80">
        <f t="shared" si="1"/>
        <v>-6732</v>
      </c>
      <c r="G80">
        <f t="shared" si="10"/>
        <v>-1.2592000712174922E-4</v>
      </c>
      <c r="I80">
        <f>G80</f>
        <v>-1.2592000712174922E-4</v>
      </c>
      <c r="P80" s="3">
        <f t="shared" si="3"/>
        <v>6.3528793040205488E-4</v>
      </c>
      <c r="Q80" s="13">
        <f t="shared" si="4"/>
        <v>25750.010999999999</v>
      </c>
      <c r="R80">
        <v>0.2</v>
      </c>
      <c r="S80">
        <f t="shared" si="12"/>
        <v>5.7943752414924368E-7</v>
      </c>
      <c r="T80">
        <f t="shared" si="13"/>
        <v>1.1588750482984874E-7</v>
      </c>
      <c r="AJ80">
        <v>-5245</v>
      </c>
      <c r="AK80">
        <v>-5.7721999983186834E-3</v>
      </c>
    </row>
    <row r="81" spans="1:37" x14ac:dyDescent="0.2">
      <c r="A81" s="23" t="s">
        <v>804</v>
      </c>
      <c r="C81" s="7">
        <v>40775.430999999997</v>
      </c>
      <c r="D81" s="7"/>
      <c r="E81">
        <f t="shared" si="0"/>
        <v>-6720.9918976983909</v>
      </c>
      <c r="F81">
        <f t="shared" si="1"/>
        <v>-6721</v>
      </c>
      <c r="G81">
        <f t="shared" si="10"/>
        <v>5.0932399899465963E-3</v>
      </c>
      <c r="N81">
        <f>G81</f>
        <v>5.0932399899465963E-3</v>
      </c>
      <c r="P81" s="3">
        <f t="shared" si="3"/>
        <v>6.3889086773234825E-4</v>
      </c>
      <c r="Q81" s="13">
        <f t="shared" si="4"/>
        <v>25756.930999999997</v>
      </c>
      <c r="R81">
        <v>0.1</v>
      </c>
      <c r="S81">
        <f t="shared" si="12"/>
        <v>1.9841226102570842E-5</v>
      </c>
      <c r="T81">
        <f t="shared" si="13"/>
        <v>1.9841226102570841E-6</v>
      </c>
      <c r="AB81" t="s">
        <v>800</v>
      </c>
      <c r="AG81" t="s">
        <v>801</v>
      </c>
      <c r="AJ81">
        <v>-5130</v>
      </c>
      <c r="AK81">
        <v>-6.6627999985939823E-3</v>
      </c>
    </row>
    <row r="82" spans="1:37" x14ac:dyDescent="0.2">
      <c r="A82" s="23" t="s">
        <v>804</v>
      </c>
      <c r="C82" s="7">
        <v>40775.436999999998</v>
      </c>
      <c r="D82" s="7"/>
      <c r="E82">
        <f t="shared" si="0"/>
        <v>-6720.9823529273353</v>
      </c>
      <c r="F82">
        <f t="shared" si="1"/>
        <v>-6721</v>
      </c>
      <c r="G82">
        <f t="shared" si="10"/>
        <v>1.1093239991168957E-2</v>
      </c>
      <c r="N82">
        <f>G82</f>
        <v>1.1093239991168957E-2</v>
      </c>
      <c r="P82" s="3">
        <f t="shared" si="3"/>
        <v>6.3889086773234825E-4</v>
      </c>
      <c r="Q82" s="13">
        <f t="shared" si="4"/>
        <v>25756.936999999998</v>
      </c>
      <c r="R82">
        <v>0.1</v>
      </c>
      <c r="S82">
        <f t="shared" si="12"/>
        <v>1.0929341559469981E-4</v>
      </c>
      <c r="T82">
        <f t="shared" si="13"/>
        <v>1.0929341559469981E-5</v>
      </c>
      <c r="AB82" t="s">
        <v>800</v>
      </c>
      <c r="AG82" t="s">
        <v>801</v>
      </c>
      <c r="AJ82">
        <v>-5014</v>
      </c>
      <c r="AK82">
        <v>-1.1698400048771873E-3</v>
      </c>
    </row>
    <row r="83" spans="1:37" x14ac:dyDescent="0.2">
      <c r="A83" s="23" t="s">
        <v>805</v>
      </c>
      <c r="C83" s="7">
        <v>40853.370999999999</v>
      </c>
      <c r="D83" s="7"/>
      <c r="E83">
        <f t="shared" si="0"/>
        <v>-6597.0053217189234</v>
      </c>
      <c r="F83">
        <f t="shared" si="1"/>
        <v>-6597</v>
      </c>
      <c r="G83">
        <f t="shared" si="10"/>
        <v>-3.345320001244545E-3</v>
      </c>
      <c r="N83">
        <f>G83</f>
        <v>-3.345320001244545E-3</v>
      </c>
      <c r="P83" s="3">
        <f t="shared" si="3"/>
        <v>6.7736396035432411E-4</v>
      </c>
      <c r="Q83" s="13">
        <f t="shared" si="4"/>
        <v>25834.870999999999</v>
      </c>
      <c r="R83">
        <v>0.1</v>
      </c>
      <c r="S83">
        <f t="shared" si="12"/>
        <v>1.6181986254904771E-5</v>
      </c>
      <c r="T83">
        <f t="shared" si="13"/>
        <v>1.6181986254904772E-6</v>
      </c>
      <c r="AB83" t="s">
        <v>800</v>
      </c>
      <c r="AG83" t="s">
        <v>801</v>
      </c>
      <c r="AJ83">
        <v>-4989</v>
      </c>
      <c r="AK83">
        <v>-2.8808400020352565E-3</v>
      </c>
    </row>
    <row r="84" spans="1:37" x14ac:dyDescent="0.2">
      <c r="A84" s="23" t="s">
        <v>934</v>
      </c>
      <c r="C84" s="7">
        <v>41133.734799999998</v>
      </c>
      <c r="D84" s="7"/>
      <c r="E84">
        <f t="shared" si="0"/>
        <v>-6151.0039412905026</v>
      </c>
      <c r="F84">
        <f t="shared" si="1"/>
        <v>-6151</v>
      </c>
      <c r="G84">
        <f t="shared" si="10"/>
        <v>-2.4775600031716749E-3</v>
      </c>
      <c r="I84">
        <f>G84</f>
        <v>-2.4775600031716749E-3</v>
      </c>
      <c r="P84" s="3">
        <f t="shared" si="3"/>
        <v>7.8321623231658328E-4</v>
      </c>
      <c r="Q84" s="13">
        <f t="shared" si="4"/>
        <v>26115.234799999998</v>
      </c>
      <c r="R84">
        <v>0.2</v>
      </c>
      <c r="S84">
        <f t="shared" si="12"/>
        <v>1.0632661657924977E-5</v>
      </c>
      <c r="T84">
        <f t="shared" si="13"/>
        <v>2.1265323315849956E-6</v>
      </c>
      <c r="AJ84">
        <v>-4968</v>
      </c>
      <c r="AK84">
        <v>-7.5260800003889017E-3</v>
      </c>
    </row>
    <row r="85" spans="1:37" x14ac:dyDescent="0.2">
      <c r="A85" s="23" t="s">
        <v>808</v>
      </c>
      <c r="C85" s="7">
        <v>41178.366999999998</v>
      </c>
      <c r="D85" s="7"/>
      <c r="E85">
        <f t="shared" ref="E85:E148" si="14">(C85-C$7)/C$8</f>
        <v>-6080.0032528579823</v>
      </c>
      <c r="F85">
        <f t="shared" ref="F85:F148" si="15">+ROUND(2*E85,0)/2</f>
        <v>-6080</v>
      </c>
      <c r="G85">
        <f t="shared" si="10"/>
        <v>-2.0448000068427064E-3</v>
      </c>
      <c r="L85">
        <f>G85</f>
        <v>-2.0448000068427064E-3</v>
      </c>
      <c r="P85" s="3">
        <f t="shared" ref="P85:P148" si="16">+D$11+D$12*F85+D$13*F85^2</f>
        <v>7.9537059413142298E-4</v>
      </c>
      <c r="Q85" s="13">
        <f t="shared" ref="Q85:Q148" si="17">+C85-15018.5</f>
        <v>26159.866999999998</v>
      </c>
      <c r="R85">
        <v>0.1</v>
      </c>
      <c r="S85">
        <f t="shared" si="12"/>
        <v>8.0665690426377465E-6</v>
      </c>
      <c r="T85">
        <f t="shared" si="13"/>
        <v>8.0665690426377473E-7</v>
      </c>
      <c r="AC85">
        <v>12</v>
      </c>
      <c r="AE85" t="s">
        <v>807</v>
      </c>
      <c r="AG85" t="s">
        <v>809</v>
      </c>
      <c r="AJ85">
        <v>-4925</v>
      </c>
      <c r="AK85">
        <v>-3.300000389572233E-5</v>
      </c>
    </row>
    <row r="86" spans="1:37" x14ac:dyDescent="0.2">
      <c r="A86" s="23" t="s">
        <v>806</v>
      </c>
      <c r="C86" s="7">
        <v>41178.366999999998</v>
      </c>
      <c r="D86" s="7"/>
      <c r="E86">
        <f t="shared" si="14"/>
        <v>-6080.0032528579823</v>
      </c>
      <c r="F86">
        <f t="shared" si="15"/>
        <v>-6080</v>
      </c>
      <c r="G86">
        <f t="shared" si="10"/>
        <v>-2.0448000068427064E-3</v>
      </c>
      <c r="N86">
        <f>G86</f>
        <v>-2.0448000068427064E-3</v>
      </c>
      <c r="P86" s="3">
        <f t="shared" si="16"/>
        <v>7.9537059413142298E-4</v>
      </c>
      <c r="Q86" s="13">
        <f t="shared" si="17"/>
        <v>26159.866999999998</v>
      </c>
      <c r="R86">
        <v>0.1</v>
      </c>
      <c r="S86">
        <f t="shared" si="12"/>
        <v>8.0665690426377465E-6</v>
      </c>
      <c r="T86">
        <f t="shared" si="13"/>
        <v>8.0665690426377473E-7</v>
      </c>
      <c r="AB86" t="s">
        <v>800</v>
      </c>
      <c r="AG86" t="s">
        <v>801</v>
      </c>
      <c r="AJ86">
        <v>-4790</v>
      </c>
      <c r="AK86">
        <v>-2.5240000104531646E-4</v>
      </c>
    </row>
    <row r="87" spans="1:37" x14ac:dyDescent="0.2">
      <c r="A87" s="23" t="s">
        <v>808</v>
      </c>
      <c r="C87" s="7">
        <v>41188.425000000003</v>
      </c>
      <c r="D87" s="7"/>
      <c r="E87">
        <f t="shared" si="14"/>
        <v>-6064.0030349826684</v>
      </c>
      <c r="F87">
        <f t="shared" si="15"/>
        <v>-6064</v>
      </c>
      <c r="G87">
        <f t="shared" si="10"/>
        <v>-1.9078400000580586E-3</v>
      </c>
      <c r="L87">
        <f>G87</f>
        <v>-1.9078400000580586E-3</v>
      </c>
      <c r="P87" s="3">
        <f t="shared" si="16"/>
        <v>7.979315026461712E-4</v>
      </c>
      <c r="Q87" s="13">
        <f t="shared" si="17"/>
        <v>26169.925000000003</v>
      </c>
      <c r="R87">
        <v>0.1</v>
      </c>
      <c r="S87">
        <f t="shared" si="12"/>
        <v>7.3211994248463061E-6</v>
      </c>
      <c r="T87">
        <f t="shared" si="13"/>
        <v>7.3211994248463061E-7</v>
      </c>
      <c r="AC87">
        <v>9</v>
      </c>
      <c r="AE87" t="s">
        <v>807</v>
      </c>
      <c r="AG87" t="s">
        <v>809</v>
      </c>
      <c r="AJ87">
        <v>-4766</v>
      </c>
      <c r="AK87">
        <v>-5.0469600028009154E-3</v>
      </c>
    </row>
    <row r="88" spans="1:37" x14ac:dyDescent="0.2">
      <c r="A88" s="23" t="s">
        <v>806</v>
      </c>
      <c r="C88" s="7">
        <v>41188.425000000003</v>
      </c>
      <c r="D88" s="7"/>
      <c r="E88">
        <f t="shared" si="14"/>
        <v>-6064.0030349826684</v>
      </c>
      <c r="F88">
        <f t="shared" si="15"/>
        <v>-6064</v>
      </c>
      <c r="G88">
        <f t="shared" si="10"/>
        <v>-1.9078400000580586E-3</v>
      </c>
      <c r="N88">
        <f>G88</f>
        <v>-1.9078400000580586E-3</v>
      </c>
      <c r="P88" s="3">
        <f t="shared" si="16"/>
        <v>7.979315026461712E-4</v>
      </c>
      <c r="Q88" s="13">
        <f t="shared" si="17"/>
        <v>26169.925000000003</v>
      </c>
      <c r="R88">
        <v>0.1</v>
      </c>
      <c r="S88">
        <f t="shared" si="12"/>
        <v>7.3211994248463061E-6</v>
      </c>
      <c r="T88">
        <f t="shared" si="13"/>
        <v>7.3211994248463061E-7</v>
      </c>
      <c r="AB88" t="s">
        <v>800</v>
      </c>
      <c r="AG88" t="s">
        <v>801</v>
      </c>
      <c r="AJ88">
        <v>-4570</v>
      </c>
      <c r="AK88">
        <v>-2.8692000050796196E-3</v>
      </c>
    </row>
    <row r="89" spans="1:37" x14ac:dyDescent="0.2">
      <c r="A89" s="23" t="s">
        <v>810</v>
      </c>
      <c r="C89" s="7">
        <v>41484.508000000002</v>
      </c>
      <c r="D89" s="7"/>
      <c r="E89">
        <f t="shared" si="14"/>
        <v>-5592.9956270313287</v>
      </c>
      <c r="F89">
        <f t="shared" si="15"/>
        <v>-5593</v>
      </c>
      <c r="G89">
        <f t="shared" si="10"/>
        <v>2.7489200001582503E-3</v>
      </c>
      <c r="N89">
        <f>G89</f>
        <v>2.7489200001582503E-3</v>
      </c>
      <c r="P89" s="3">
        <f t="shared" si="16"/>
        <v>8.4397008632649921E-4</v>
      </c>
      <c r="Q89" s="13">
        <f t="shared" si="17"/>
        <v>26466.008000000002</v>
      </c>
      <c r="R89">
        <v>0.1</v>
      </c>
      <c r="S89">
        <f t="shared" si="12"/>
        <v>3.6288341742075959E-6</v>
      </c>
      <c r="T89">
        <f t="shared" si="13"/>
        <v>3.6288341742075963E-7</v>
      </c>
      <c r="AB89" t="s">
        <v>800</v>
      </c>
      <c r="AG89" t="s">
        <v>801</v>
      </c>
      <c r="AJ89">
        <v>-4408</v>
      </c>
      <c r="AK89">
        <v>-2.5324800008093007E-3</v>
      </c>
    </row>
    <row r="90" spans="1:37" x14ac:dyDescent="0.2">
      <c r="A90" s="23" t="s">
        <v>934</v>
      </c>
      <c r="C90" s="7">
        <v>41498.960299999999</v>
      </c>
      <c r="D90" s="7"/>
      <c r="E90">
        <f t="shared" si="14"/>
        <v>-5570.00497791627</v>
      </c>
      <c r="F90">
        <f t="shared" si="15"/>
        <v>-5570</v>
      </c>
      <c r="G90">
        <f t="shared" si="10"/>
        <v>-3.1292000057874247E-3</v>
      </c>
      <c r="I90">
        <f>G90</f>
        <v>-3.1292000057874247E-3</v>
      </c>
      <c r="P90" s="3">
        <f t="shared" si="16"/>
        <v>8.4476451808588888E-4</v>
      </c>
      <c r="Q90" s="13">
        <f t="shared" si="17"/>
        <v>26480.460299999999</v>
      </c>
      <c r="R90">
        <v>0.2</v>
      </c>
      <c r="S90">
        <f t="shared" si="12"/>
        <v>1.5792394037003652E-5</v>
      </c>
      <c r="T90">
        <f t="shared" si="13"/>
        <v>3.1584788074007307E-6</v>
      </c>
      <c r="AJ90">
        <v>-4400</v>
      </c>
      <c r="AK90">
        <v>-4.6640000000479631E-3</v>
      </c>
    </row>
    <row r="91" spans="1:37" x14ac:dyDescent="0.2">
      <c r="A91" s="23" t="s">
        <v>811</v>
      </c>
      <c r="C91" s="7">
        <v>41513.419000000002</v>
      </c>
      <c r="D91" s="7"/>
      <c r="E91">
        <f t="shared" si="14"/>
        <v>-5547.0041477120794</v>
      </c>
      <c r="F91">
        <f t="shared" si="15"/>
        <v>-5547</v>
      </c>
      <c r="G91">
        <f t="shared" si="10"/>
        <v>-2.607319998787716E-3</v>
      </c>
      <c r="L91">
        <f>G91</f>
        <v>-2.607319998787716E-3</v>
      </c>
      <c r="P91" s="3">
        <f t="shared" si="16"/>
        <v>8.4542358163466978E-4</v>
      </c>
      <c r="Q91" s="13">
        <f t="shared" si="17"/>
        <v>26494.919000000002</v>
      </c>
      <c r="R91">
        <v>0.1</v>
      </c>
      <c r="S91">
        <f t="shared" si="12"/>
        <v>1.1921438232147997E-5</v>
      </c>
      <c r="T91">
        <f t="shared" si="13"/>
        <v>1.1921438232147998E-6</v>
      </c>
      <c r="AB91" t="s">
        <v>800</v>
      </c>
      <c r="AC91">
        <v>11</v>
      </c>
      <c r="AE91" t="s">
        <v>807</v>
      </c>
      <c r="AG91" t="s">
        <v>809</v>
      </c>
      <c r="AJ91">
        <v>-4338</v>
      </c>
      <c r="AK91">
        <v>-1.8832800051313825E-3</v>
      </c>
    </row>
    <row r="92" spans="1:37" x14ac:dyDescent="0.2">
      <c r="A92" s="23" t="s">
        <v>812</v>
      </c>
      <c r="C92" s="7">
        <v>41540.444000000003</v>
      </c>
      <c r="D92" s="7"/>
      <c r="E92">
        <f t="shared" si="14"/>
        <v>-5504.012908093845</v>
      </c>
      <c r="F92">
        <f t="shared" si="15"/>
        <v>-5504</v>
      </c>
      <c r="G92">
        <f t="shared" si="10"/>
        <v>-8.1142400013050064E-3</v>
      </c>
      <c r="L92">
        <f>G92</f>
        <v>-8.1142400013050064E-3</v>
      </c>
      <c r="P92" s="3">
        <f t="shared" si="16"/>
        <v>8.4629262957208783E-4</v>
      </c>
      <c r="Q92" s="13">
        <f t="shared" si="17"/>
        <v>26521.944000000003</v>
      </c>
      <c r="R92">
        <v>0.1</v>
      </c>
      <c r="S92">
        <f t="shared" si="12"/>
        <v>8.0291145029013166E-5</v>
      </c>
      <c r="T92">
        <f t="shared" si="13"/>
        <v>8.029114502901317E-6</v>
      </c>
      <c r="AB92" t="s">
        <v>800</v>
      </c>
      <c r="AC92">
        <v>10</v>
      </c>
      <c r="AE92" t="s">
        <v>807</v>
      </c>
      <c r="AG92" t="s">
        <v>809</v>
      </c>
      <c r="AJ92">
        <v>-4292</v>
      </c>
      <c r="AK92">
        <v>-5.2395200036698952E-3</v>
      </c>
    </row>
    <row r="93" spans="1:37" x14ac:dyDescent="0.2">
      <c r="A93" s="23" t="s">
        <v>810</v>
      </c>
      <c r="C93" s="7">
        <v>41540.447</v>
      </c>
      <c r="D93" s="7"/>
      <c r="E93">
        <f t="shared" si="14"/>
        <v>-5504.0081357083236</v>
      </c>
      <c r="F93">
        <f t="shared" si="15"/>
        <v>-5504</v>
      </c>
      <c r="G93">
        <f t="shared" si="10"/>
        <v>-5.1142400043318048E-3</v>
      </c>
      <c r="N93">
        <f>G93</f>
        <v>-5.1142400043318048E-3</v>
      </c>
      <c r="P93" s="3">
        <f t="shared" si="16"/>
        <v>8.4629262957208783E-4</v>
      </c>
      <c r="Q93" s="13">
        <f t="shared" si="17"/>
        <v>26521.947</v>
      </c>
      <c r="R93">
        <v>0.1</v>
      </c>
      <c r="S93">
        <f t="shared" si="12"/>
        <v>3.5527949279833268E-5</v>
      </c>
      <c r="T93">
        <f t="shared" si="13"/>
        <v>3.5527949279833269E-6</v>
      </c>
      <c r="AB93" t="s">
        <v>800</v>
      </c>
      <c r="AG93" t="s">
        <v>801</v>
      </c>
      <c r="AJ93">
        <v>-4195</v>
      </c>
      <c r="AK93">
        <v>-2.0341999988886528E-3</v>
      </c>
    </row>
    <row r="94" spans="1:37" x14ac:dyDescent="0.2">
      <c r="A94" s="23" t="s">
        <v>812</v>
      </c>
      <c r="C94" s="7">
        <v>41569.366999999998</v>
      </c>
      <c r="D94" s="7"/>
      <c r="E94">
        <f t="shared" si="14"/>
        <v>-5458.0023392324974</v>
      </c>
      <c r="F94">
        <f t="shared" si="15"/>
        <v>-5458</v>
      </c>
      <c r="G94">
        <f t="shared" si="10"/>
        <v>-1.4704800050822087E-3</v>
      </c>
      <c r="L94">
        <f>G94</f>
        <v>-1.4704800050822087E-3</v>
      </c>
      <c r="P94" s="3">
        <f t="shared" si="16"/>
        <v>8.4669849264164699E-4</v>
      </c>
      <c r="Q94" s="13">
        <f t="shared" si="17"/>
        <v>26550.866999999998</v>
      </c>
      <c r="R94">
        <v>0.1</v>
      </c>
      <c r="S94">
        <f t="shared" si="12"/>
        <v>5.3693161903137843E-6</v>
      </c>
      <c r="T94">
        <f t="shared" si="13"/>
        <v>5.3693161903137847E-7</v>
      </c>
      <c r="AB94" t="s">
        <v>800</v>
      </c>
      <c r="AC94">
        <v>9</v>
      </c>
      <c r="AE94" t="s">
        <v>807</v>
      </c>
      <c r="AG94" t="s">
        <v>809</v>
      </c>
      <c r="AJ94">
        <v>-4176</v>
      </c>
      <c r="AK94">
        <v>-1.7465600030845962E-3</v>
      </c>
    </row>
    <row r="95" spans="1:37" x14ac:dyDescent="0.2">
      <c r="A95" s="23" t="s">
        <v>812</v>
      </c>
      <c r="C95" s="7">
        <v>41574.396000000001</v>
      </c>
      <c r="D95" s="7"/>
      <c r="E95">
        <f t="shared" si="14"/>
        <v>-5450.00223029484</v>
      </c>
      <c r="F95">
        <f t="shared" si="15"/>
        <v>-5450</v>
      </c>
      <c r="G95">
        <f t="shared" si="10"/>
        <v>-1.4020000016898848E-3</v>
      </c>
      <c r="L95">
        <f>G95</f>
        <v>-1.4020000016898848E-3</v>
      </c>
      <c r="P95" s="3">
        <f t="shared" si="16"/>
        <v>8.4671380430309919E-4</v>
      </c>
      <c r="Q95" s="13">
        <f t="shared" si="17"/>
        <v>26555.896000000001</v>
      </c>
      <c r="R95">
        <v>0.1</v>
      </c>
      <c r="S95">
        <f t="shared" si="12"/>
        <v>5.0567137812634519E-6</v>
      </c>
      <c r="T95">
        <f t="shared" si="13"/>
        <v>5.0567137812634526E-7</v>
      </c>
      <c r="AB95" t="s">
        <v>800</v>
      </c>
      <c r="AC95">
        <v>14</v>
      </c>
      <c r="AE95" t="s">
        <v>807</v>
      </c>
      <c r="AG95" t="s">
        <v>809</v>
      </c>
      <c r="AJ95">
        <v>-4133</v>
      </c>
      <c r="AK95">
        <v>-9.2534800060093403E-3</v>
      </c>
    </row>
    <row r="96" spans="1:37" x14ac:dyDescent="0.2">
      <c r="A96" s="23" t="s">
        <v>810</v>
      </c>
      <c r="C96" s="7">
        <v>41579.428999999996</v>
      </c>
      <c r="D96" s="7"/>
      <c r="E96">
        <f t="shared" si="14"/>
        <v>-5441.9957581764911</v>
      </c>
      <c r="F96">
        <f t="shared" si="15"/>
        <v>-5442</v>
      </c>
      <c r="G96">
        <f t="shared" si="10"/>
        <v>2.6664799952413887E-3</v>
      </c>
      <c r="N96">
        <f>G96</f>
        <v>2.6664799952413887E-3</v>
      </c>
      <c r="P96" s="3">
        <f t="shared" si="16"/>
        <v>8.4671273871411885E-4</v>
      </c>
      <c r="Q96" s="13">
        <f t="shared" si="17"/>
        <v>26560.928999999996</v>
      </c>
      <c r="R96">
        <v>0.1</v>
      </c>
      <c r="S96">
        <f t="shared" si="12"/>
        <v>3.3115528679287865E-6</v>
      </c>
      <c r="T96">
        <f t="shared" si="13"/>
        <v>3.3115528679287865E-7</v>
      </c>
      <c r="AB96" t="s">
        <v>800</v>
      </c>
      <c r="AG96" t="s">
        <v>801</v>
      </c>
      <c r="AJ96">
        <v>-4133</v>
      </c>
      <c r="AK96">
        <v>4.7465199968428351E-3</v>
      </c>
    </row>
    <row r="97" spans="1:37" x14ac:dyDescent="0.2">
      <c r="A97" s="23" t="s">
        <v>812</v>
      </c>
      <c r="C97" s="7">
        <v>41591.368000000002</v>
      </c>
      <c r="D97" s="7"/>
      <c r="E97">
        <f t="shared" si="14"/>
        <v>-5423.003254576035</v>
      </c>
      <c r="F97">
        <f t="shared" si="15"/>
        <v>-5423</v>
      </c>
      <c r="G97">
        <f t="shared" si="10"/>
        <v>-2.0458799990592524E-3</v>
      </c>
      <c r="L97">
        <f>G97</f>
        <v>-2.0458799990592524E-3</v>
      </c>
      <c r="P97" s="3">
        <f t="shared" si="16"/>
        <v>8.4664457099129084E-4</v>
      </c>
      <c r="Q97" s="13">
        <f t="shared" si="17"/>
        <v>26572.868000000002</v>
      </c>
      <c r="R97">
        <v>0.1</v>
      </c>
      <c r="S97">
        <f t="shared" si="12"/>
        <v>8.3666983883460803E-6</v>
      </c>
      <c r="T97">
        <f t="shared" si="13"/>
        <v>8.3666983883460807E-7</v>
      </c>
      <c r="AB97" t="s">
        <v>800</v>
      </c>
      <c r="AC97">
        <v>12</v>
      </c>
      <c r="AE97" t="s">
        <v>807</v>
      </c>
      <c r="AG97" t="s">
        <v>809</v>
      </c>
      <c r="AJ97">
        <v>-4106</v>
      </c>
      <c r="AK97">
        <v>-4.8973600059980527E-3</v>
      </c>
    </row>
    <row r="98" spans="1:37" x14ac:dyDescent="0.2">
      <c r="A98" s="23" t="s">
        <v>813</v>
      </c>
      <c r="C98" s="7">
        <v>41596.396000000001</v>
      </c>
      <c r="D98" s="7"/>
      <c r="E98">
        <f t="shared" si="14"/>
        <v>-5415.0047364335596</v>
      </c>
      <c r="F98">
        <f t="shared" si="15"/>
        <v>-5415</v>
      </c>
      <c r="G98">
        <f t="shared" si="10"/>
        <v>-2.9773999995086342E-3</v>
      </c>
      <c r="N98">
        <f>G98</f>
        <v>-2.9773999995086342E-3</v>
      </c>
      <c r="P98" s="3">
        <f t="shared" si="16"/>
        <v>8.4658823218210048E-4</v>
      </c>
      <c r="Q98" s="13">
        <f t="shared" si="17"/>
        <v>26577.896000000001</v>
      </c>
      <c r="R98">
        <v>0.1</v>
      </c>
      <c r="S98">
        <f t="shared" si="12"/>
        <v>1.4622885996109232E-5</v>
      </c>
      <c r="T98">
        <f t="shared" si="13"/>
        <v>1.4622885996109234E-6</v>
      </c>
      <c r="AB98" t="s">
        <v>802</v>
      </c>
      <c r="AG98" t="s">
        <v>801</v>
      </c>
      <c r="AJ98">
        <v>-4106</v>
      </c>
      <c r="AK98">
        <v>1.1026399952243082E-3</v>
      </c>
    </row>
    <row r="99" spans="1:37" x14ac:dyDescent="0.2">
      <c r="A99" s="23" t="s">
        <v>813</v>
      </c>
      <c r="C99" s="7">
        <v>41601.425000000003</v>
      </c>
      <c r="D99" s="7"/>
      <c r="E99">
        <f t="shared" si="14"/>
        <v>-5407.0046274959022</v>
      </c>
      <c r="F99">
        <f t="shared" si="15"/>
        <v>-5407</v>
      </c>
      <c r="G99">
        <f t="shared" si="10"/>
        <v>-2.908920003392268E-3</v>
      </c>
      <c r="N99">
        <f>G99</f>
        <v>-2.908920003392268E-3</v>
      </c>
      <c r="P99" s="3">
        <f t="shared" si="16"/>
        <v>8.4651551612247716E-4</v>
      </c>
      <c r="Q99" s="13">
        <f t="shared" si="17"/>
        <v>26582.925000000003</v>
      </c>
      <c r="R99">
        <v>0.1</v>
      </c>
      <c r="S99">
        <f t="shared" si="12"/>
        <v>1.4103295941232983E-5</v>
      </c>
      <c r="T99">
        <f t="shared" si="13"/>
        <v>1.4103295941232984E-6</v>
      </c>
      <c r="AB99" t="s">
        <v>802</v>
      </c>
      <c r="AG99" t="s">
        <v>801</v>
      </c>
      <c r="AJ99">
        <v>-4048</v>
      </c>
      <c r="AK99">
        <v>-6.6508800009614788E-3</v>
      </c>
    </row>
    <row r="100" spans="1:37" x14ac:dyDescent="0.2">
      <c r="A100" s="23" t="s">
        <v>810</v>
      </c>
      <c r="C100" s="7">
        <v>41686.294999999998</v>
      </c>
      <c r="D100" s="7"/>
      <c r="E100">
        <f t="shared" si="14"/>
        <v>-5271.9938409501428</v>
      </c>
      <c r="F100">
        <f t="shared" si="15"/>
        <v>-5272</v>
      </c>
      <c r="G100">
        <f t="shared" si="10"/>
        <v>3.8716799972462468E-3</v>
      </c>
      <c r="N100">
        <f>G100</f>
        <v>3.8716799972462468E-3</v>
      </c>
      <c r="P100" s="3">
        <f t="shared" si="16"/>
        <v>8.4281841058819144E-4</v>
      </c>
      <c r="Q100" s="13">
        <f t="shared" si="17"/>
        <v>26667.794999999998</v>
      </c>
      <c r="R100">
        <v>0.1</v>
      </c>
      <c r="S100">
        <f t="shared" si="12"/>
        <v>9.174002511132753E-6</v>
      </c>
      <c r="T100">
        <f t="shared" si="13"/>
        <v>9.1740025111327536E-7</v>
      </c>
      <c r="AB100" t="s">
        <v>800</v>
      </c>
      <c r="AG100" t="s">
        <v>801</v>
      </c>
      <c r="AJ100">
        <v>-3991</v>
      </c>
      <c r="AK100">
        <v>-2.7879600020241924E-3</v>
      </c>
    </row>
    <row r="101" spans="1:37" x14ac:dyDescent="0.2">
      <c r="A101" s="23" t="s">
        <v>810</v>
      </c>
      <c r="C101" s="7">
        <v>41703.258000000002</v>
      </c>
      <c r="D101" s="7"/>
      <c r="E101">
        <f t="shared" si="14"/>
        <v>-5245.0091823879147</v>
      </c>
      <c r="F101">
        <f t="shared" si="15"/>
        <v>-5245</v>
      </c>
      <c r="G101">
        <f t="shared" si="10"/>
        <v>-5.7721999983186834E-3</v>
      </c>
      <c r="N101">
        <f>G101</f>
        <v>-5.7721999983186834E-3</v>
      </c>
      <c r="P101" s="3">
        <f t="shared" si="16"/>
        <v>8.4151934812670475E-4</v>
      </c>
      <c r="Q101" s="13">
        <f t="shared" si="17"/>
        <v>26684.758000000002</v>
      </c>
      <c r="R101">
        <v>0.1</v>
      </c>
      <c r="S101">
        <f t="shared" si="12"/>
        <v>4.374128359354602E-5</v>
      </c>
      <c r="T101">
        <f t="shared" si="13"/>
        <v>4.3741283593546021E-6</v>
      </c>
      <c r="AB101" t="s">
        <v>800</v>
      </c>
      <c r="AG101" t="s">
        <v>801</v>
      </c>
      <c r="AJ101">
        <v>-3867</v>
      </c>
      <c r="AK101">
        <v>-2.2265200022957288E-3</v>
      </c>
    </row>
    <row r="102" spans="1:37" x14ac:dyDescent="0.2">
      <c r="A102" s="23" t="s">
        <v>810</v>
      </c>
      <c r="C102" s="7">
        <v>41775.548000000003</v>
      </c>
      <c r="D102" s="7"/>
      <c r="E102">
        <f t="shared" si="14"/>
        <v>-5130.0105991500968</v>
      </c>
      <c r="F102">
        <f t="shared" si="15"/>
        <v>-5130</v>
      </c>
      <c r="G102">
        <f t="shared" si="10"/>
        <v>-6.6627999985939823E-3</v>
      </c>
      <c r="N102">
        <f>G102</f>
        <v>-6.6627999985939823E-3</v>
      </c>
      <c r="P102" s="3">
        <f t="shared" si="16"/>
        <v>8.3389692540641663E-4</v>
      </c>
      <c r="Q102" s="13">
        <f t="shared" si="17"/>
        <v>26757.048000000003</v>
      </c>
      <c r="R102">
        <v>0.1</v>
      </c>
      <c r="S102">
        <f t="shared" si="12"/>
        <v>5.6200464770317051E-5</v>
      </c>
      <c r="T102">
        <f t="shared" si="13"/>
        <v>5.6200464770317056E-6</v>
      </c>
      <c r="AB102" t="s">
        <v>800</v>
      </c>
      <c r="AG102" t="s">
        <v>801</v>
      </c>
      <c r="AJ102">
        <v>-3843</v>
      </c>
      <c r="AK102">
        <v>3.978920001827646E-3</v>
      </c>
    </row>
    <row r="103" spans="1:37" x14ac:dyDescent="0.2">
      <c r="A103" s="23" t="s">
        <v>814</v>
      </c>
      <c r="C103" s="7">
        <v>41848.472999999998</v>
      </c>
      <c r="D103" s="7"/>
      <c r="E103">
        <f t="shared" si="14"/>
        <v>-5014.0018609758363</v>
      </c>
      <c r="F103">
        <f t="shared" si="15"/>
        <v>-5014</v>
      </c>
      <c r="G103">
        <f t="shared" si="10"/>
        <v>-1.1698400048771873E-3</v>
      </c>
      <c r="L103">
        <f>G103</f>
        <v>-1.1698400048771873E-3</v>
      </c>
      <c r="P103" s="3">
        <f t="shared" si="16"/>
        <v>8.2277974572916987E-4</v>
      </c>
      <c r="Q103" s="13">
        <f t="shared" si="17"/>
        <v>26829.972999999998</v>
      </c>
      <c r="R103">
        <v>0.1</v>
      </c>
      <c r="S103">
        <f t="shared" si="12"/>
        <v>3.970533470506541E-6</v>
      </c>
      <c r="T103">
        <f t="shared" si="13"/>
        <v>3.970533470506541E-7</v>
      </c>
      <c r="AB103" t="s">
        <v>800</v>
      </c>
      <c r="AC103">
        <v>15</v>
      </c>
      <c r="AE103" t="s">
        <v>807</v>
      </c>
      <c r="AG103" t="s">
        <v>809</v>
      </c>
      <c r="AJ103">
        <v>-3827</v>
      </c>
      <c r="AK103">
        <v>-1.7841200096881948E-3</v>
      </c>
    </row>
    <row r="104" spans="1:37" x14ac:dyDescent="0.2">
      <c r="A104" s="23" t="s">
        <v>934</v>
      </c>
      <c r="C104" s="7">
        <v>41864.186699999998</v>
      </c>
      <c r="D104" s="7"/>
      <c r="E104">
        <f t="shared" si="14"/>
        <v>-4989.004582826381</v>
      </c>
      <c r="F104">
        <f t="shared" si="15"/>
        <v>-4989</v>
      </c>
      <c r="G104">
        <f t="shared" si="10"/>
        <v>-2.8808400020352565E-3</v>
      </c>
      <c r="I104">
        <f>G104</f>
        <v>-2.8808400020352565E-3</v>
      </c>
      <c r="P104" s="3">
        <f t="shared" si="16"/>
        <v>8.1993278770996865E-4</v>
      </c>
      <c r="Q104" s="13">
        <f t="shared" si="17"/>
        <v>26845.686699999998</v>
      </c>
      <c r="R104">
        <v>0.2</v>
      </c>
      <c r="S104">
        <f t="shared" si="12"/>
        <v>1.3695719241318657E-5</v>
      </c>
      <c r="T104">
        <f t="shared" si="13"/>
        <v>2.7391438482637317E-6</v>
      </c>
      <c r="AJ104">
        <v>-3819</v>
      </c>
      <c r="AK104">
        <v>1.1843599932035431E-3</v>
      </c>
    </row>
    <row r="105" spans="1:37" x14ac:dyDescent="0.2">
      <c r="A105" s="23" t="s">
        <v>814</v>
      </c>
      <c r="C105" s="7">
        <v>41877.383000000002</v>
      </c>
      <c r="D105" s="7"/>
      <c r="E105">
        <f t="shared" si="14"/>
        <v>-4968.0119724517572</v>
      </c>
      <c r="F105">
        <f t="shared" si="15"/>
        <v>-4968</v>
      </c>
      <c r="G105">
        <f t="shared" si="10"/>
        <v>-7.5260800003889017E-3</v>
      </c>
      <c r="L105">
        <f>G105</f>
        <v>-7.5260800003889017E-3</v>
      </c>
      <c r="P105" s="3">
        <f t="shared" si="16"/>
        <v>8.1741774591198146E-4</v>
      </c>
      <c r="Q105" s="13">
        <f t="shared" si="17"/>
        <v>26858.883000000002</v>
      </c>
      <c r="R105">
        <v>0.1</v>
      </c>
      <c r="S105">
        <f t="shared" si="12"/>
        <v>6.9613954642527937E-5</v>
      </c>
      <c r="T105">
        <f t="shared" si="13"/>
        <v>6.961395464252794E-6</v>
      </c>
      <c r="AB105" t="s">
        <v>800</v>
      </c>
      <c r="AC105">
        <v>11</v>
      </c>
      <c r="AE105" t="s">
        <v>807</v>
      </c>
      <c r="AG105" t="s">
        <v>809</v>
      </c>
      <c r="AJ105">
        <v>-3805</v>
      </c>
      <c r="AK105">
        <v>-4.4458000047598034E-3</v>
      </c>
    </row>
    <row r="106" spans="1:37" x14ac:dyDescent="0.2">
      <c r="A106" s="23" t="s">
        <v>815</v>
      </c>
      <c r="C106" s="7">
        <v>41904.421000000002</v>
      </c>
      <c r="D106" s="7"/>
      <c r="E106">
        <f t="shared" si="14"/>
        <v>-4925.0000524962425</v>
      </c>
      <c r="F106">
        <f t="shared" si="15"/>
        <v>-4925</v>
      </c>
      <c r="G106">
        <f t="shared" si="10"/>
        <v>-3.300000389572233E-5</v>
      </c>
      <c r="L106">
        <f>G106</f>
        <v>-3.300000389572233E-5</v>
      </c>
      <c r="P106" s="3">
        <f t="shared" si="16"/>
        <v>8.1191578753656013E-4</v>
      </c>
      <c r="Q106" s="13">
        <f t="shared" si="17"/>
        <v>26885.921000000002</v>
      </c>
      <c r="R106">
        <v>0.1</v>
      </c>
      <c r="S106">
        <f t="shared" si="12"/>
        <v>7.1388269461164023E-7</v>
      </c>
      <c r="T106">
        <f t="shared" si="13"/>
        <v>7.1388269461164031E-8</v>
      </c>
      <c r="AB106" t="s">
        <v>800</v>
      </c>
      <c r="AC106">
        <v>10</v>
      </c>
      <c r="AE106" t="s">
        <v>807</v>
      </c>
      <c r="AG106" t="s">
        <v>809</v>
      </c>
      <c r="AJ106">
        <v>-3660</v>
      </c>
      <c r="AK106">
        <v>-3.8296000057016499E-3</v>
      </c>
    </row>
    <row r="107" spans="1:37" x14ac:dyDescent="0.2">
      <c r="A107" s="24" t="s">
        <v>1018</v>
      </c>
      <c r="B107" s="20"/>
      <c r="C107" s="35">
        <v>41987.400999999998</v>
      </c>
      <c r="D107" s="35" t="s">
        <v>802</v>
      </c>
      <c r="E107">
        <f t="shared" si="14"/>
        <v>-4792.9958688322013</v>
      </c>
      <c r="F107">
        <f t="shared" si="15"/>
        <v>-4793</v>
      </c>
      <c r="J107" s="29">
        <v>2.5969199923565611E-3</v>
      </c>
      <c r="P107" s="3">
        <f t="shared" si="16"/>
        <v>7.9207047293520854E-4</v>
      </c>
      <c r="Q107" s="13">
        <f t="shared" si="17"/>
        <v>26968.900999999998</v>
      </c>
      <c r="AJ107">
        <v>-3646</v>
      </c>
      <c r="AK107">
        <v>-4.5975999819347635E-4</v>
      </c>
    </row>
    <row r="108" spans="1:37" x14ac:dyDescent="0.2">
      <c r="A108" s="23" t="s">
        <v>816</v>
      </c>
      <c r="C108" s="7">
        <v>41989.284</v>
      </c>
      <c r="D108" s="7"/>
      <c r="E108">
        <f t="shared" si="14"/>
        <v>-4790.0004015167078</v>
      </c>
      <c r="F108">
        <f t="shared" si="15"/>
        <v>-4790</v>
      </c>
      <c r="G108">
        <f t="shared" ref="G108:G130" si="18">C108-(C$7+F108*C$8)</f>
        <v>-2.5240000104531646E-4</v>
      </c>
      <c r="L108">
        <f>G108</f>
        <v>-2.5240000104531646E-4</v>
      </c>
      <c r="P108" s="3">
        <f t="shared" si="16"/>
        <v>7.9156762441395844E-4</v>
      </c>
      <c r="Q108" s="13">
        <f t="shared" si="17"/>
        <v>26970.784</v>
      </c>
      <c r="R108">
        <v>0.1</v>
      </c>
      <c r="S108">
        <f t="shared" ref="S108:S171" si="19">+(P108-G108)^2</f>
        <v>1.0898684030070769E-6</v>
      </c>
      <c r="T108">
        <f t="shared" ref="T108:T171" si="20">+R108*S108</f>
        <v>1.089868403007077E-7</v>
      </c>
      <c r="AB108" t="s">
        <v>800</v>
      </c>
      <c r="AC108">
        <v>11</v>
      </c>
      <c r="AE108" t="s">
        <v>807</v>
      </c>
      <c r="AG108" t="s">
        <v>809</v>
      </c>
      <c r="AJ108">
        <v>-3643</v>
      </c>
      <c r="AK108">
        <v>-3.0908000189810991E-4</v>
      </c>
    </row>
    <row r="109" spans="1:37" x14ac:dyDescent="0.2">
      <c r="A109" s="23" t="s">
        <v>816</v>
      </c>
      <c r="C109" s="7">
        <v>42004.366000000002</v>
      </c>
      <c r="D109" s="7"/>
      <c r="E109">
        <f t="shared" si="14"/>
        <v>-4766.008028679621</v>
      </c>
      <c r="F109">
        <f t="shared" si="15"/>
        <v>-4766</v>
      </c>
      <c r="G109">
        <f t="shared" si="18"/>
        <v>-5.0469600028009154E-3</v>
      </c>
      <c r="L109">
        <f>G109</f>
        <v>-5.0469600028009154E-3</v>
      </c>
      <c r="P109" s="3">
        <f t="shared" si="16"/>
        <v>7.8746192641363953E-4</v>
      </c>
      <c r="Q109" s="13">
        <f t="shared" si="17"/>
        <v>26985.866000000002</v>
      </c>
      <c r="R109">
        <v>0.1</v>
      </c>
      <c r="S109">
        <f t="shared" si="19"/>
        <v>3.4040479248099694E-5</v>
      </c>
      <c r="T109">
        <f t="shared" si="20"/>
        <v>3.4040479248099695E-6</v>
      </c>
      <c r="AB109" t="s">
        <v>800</v>
      </c>
      <c r="AC109">
        <v>11</v>
      </c>
      <c r="AE109" t="s">
        <v>807</v>
      </c>
      <c r="AG109" t="s">
        <v>809</v>
      </c>
      <c r="AJ109">
        <v>-3589</v>
      </c>
      <c r="AK109">
        <v>-1.5968400039128028E-3</v>
      </c>
    </row>
    <row r="110" spans="1:37" x14ac:dyDescent="0.2">
      <c r="A110" s="23" t="s">
        <v>818</v>
      </c>
      <c r="C110" s="7">
        <v>42127.576999999997</v>
      </c>
      <c r="D110" s="7"/>
      <c r="E110">
        <f t="shared" si="14"/>
        <v>-4570.0045643095273</v>
      </c>
      <c r="F110">
        <f t="shared" si="15"/>
        <v>-4570</v>
      </c>
      <c r="G110">
        <f t="shared" si="18"/>
        <v>-2.8692000050796196E-3</v>
      </c>
      <c r="L110">
        <f>G110</f>
        <v>-2.8692000050796196E-3</v>
      </c>
      <c r="P110" s="3">
        <f t="shared" si="16"/>
        <v>7.4841497317153444E-4</v>
      </c>
      <c r="Q110" s="13">
        <f t="shared" si="17"/>
        <v>27109.076999999997</v>
      </c>
      <c r="R110">
        <v>0.1</v>
      </c>
      <c r="S110">
        <f t="shared" si="19"/>
        <v>1.3087138130867098E-5</v>
      </c>
      <c r="T110">
        <f t="shared" si="20"/>
        <v>1.3087138130867098E-6</v>
      </c>
      <c r="AB110" t="s">
        <v>800</v>
      </c>
      <c r="AC110">
        <v>6</v>
      </c>
      <c r="AE110" t="s">
        <v>817</v>
      </c>
      <c r="AG110" t="s">
        <v>809</v>
      </c>
      <c r="AJ110">
        <v>-3475</v>
      </c>
      <c r="AK110">
        <v>-8.710000038263388E-4</v>
      </c>
    </row>
    <row r="111" spans="1:37" x14ac:dyDescent="0.2">
      <c r="A111" s="23" t="s">
        <v>934</v>
      </c>
      <c r="C111" s="7">
        <v>42229.413200000003</v>
      </c>
      <c r="D111" s="7"/>
      <c r="E111">
        <f t="shared" si="14"/>
        <v>-4408.0040286569674</v>
      </c>
      <c r="F111">
        <f t="shared" si="15"/>
        <v>-4408</v>
      </c>
      <c r="G111">
        <f t="shared" si="18"/>
        <v>-2.5324800008093007E-3</v>
      </c>
      <c r="I111">
        <f>G111</f>
        <v>-2.5324800008093007E-3</v>
      </c>
      <c r="P111" s="3">
        <f t="shared" si="16"/>
        <v>7.0872104118882345E-4</v>
      </c>
      <c r="Q111" s="13">
        <f t="shared" si="17"/>
        <v>27210.913200000003</v>
      </c>
      <c r="R111">
        <v>0.2</v>
      </c>
      <c r="S111">
        <f t="shared" si="19"/>
        <v>1.0505384194649725E-5</v>
      </c>
      <c r="T111">
        <f t="shared" si="20"/>
        <v>2.1010768389299453E-6</v>
      </c>
      <c r="AJ111">
        <v>-3331</v>
      </c>
      <c r="AK111">
        <v>-3.6383600017870776E-3</v>
      </c>
    </row>
    <row r="112" spans="1:37" x14ac:dyDescent="0.2">
      <c r="A112" s="23" t="s">
        <v>819</v>
      </c>
      <c r="C112" s="7">
        <v>42234.44</v>
      </c>
      <c r="D112" s="7"/>
      <c r="E112">
        <f t="shared" si="14"/>
        <v>-4400.0074194687004</v>
      </c>
      <c r="F112">
        <f t="shared" si="15"/>
        <v>-4400</v>
      </c>
      <c r="G112">
        <f t="shared" si="18"/>
        <v>-4.6640000000479631E-3</v>
      </c>
      <c r="L112">
        <f t="shared" ref="L112:L124" si="21">G112</f>
        <v>-4.6640000000479631E-3</v>
      </c>
      <c r="P112" s="3">
        <f t="shared" si="16"/>
        <v>7.0658683873099084E-4</v>
      </c>
      <c r="Q112" s="13">
        <f t="shared" si="17"/>
        <v>27215.940000000002</v>
      </c>
      <c r="R112">
        <v>0.1</v>
      </c>
      <c r="S112">
        <f t="shared" si="19"/>
        <v>2.8843202992865723E-5</v>
      </c>
      <c r="T112">
        <f t="shared" si="20"/>
        <v>2.8843202992865725E-6</v>
      </c>
      <c r="AB112" t="s">
        <v>800</v>
      </c>
      <c r="AC112">
        <v>14</v>
      </c>
      <c r="AE112" t="s">
        <v>807</v>
      </c>
      <c r="AG112" t="s">
        <v>809</v>
      </c>
      <c r="AJ112">
        <v>-3320</v>
      </c>
      <c r="AK112">
        <v>2.5807999991229735E-3</v>
      </c>
    </row>
    <row r="113" spans="1:37" x14ac:dyDescent="0.2">
      <c r="A113" s="23" t="s">
        <v>820</v>
      </c>
      <c r="C113" s="7">
        <v>42273.417000000001</v>
      </c>
      <c r="D113" s="7"/>
      <c r="E113">
        <f t="shared" si="14"/>
        <v>-4338.0029959127414</v>
      </c>
      <c r="F113">
        <f t="shared" si="15"/>
        <v>-4338</v>
      </c>
      <c r="G113">
        <f t="shared" si="18"/>
        <v>-1.8832800051313825E-3</v>
      </c>
      <c r="L113">
        <f t="shared" si="21"/>
        <v>-1.8832800051313825E-3</v>
      </c>
      <c r="P113" s="3">
        <f t="shared" si="16"/>
        <v>6.8949147853530641E-4</v>
      </c>
      <c r="Q113" s="13">
        <f t="shared" si="17"/>
        <v>27254.917000000001</v>
      </c>
      <c r="R113">
        <v>0.1</v>
      </c>
      <c r="S113">
        <f t="shared" si="19"/>
        <v>6.6191531071684955E-6</v>
      </c>
      <c r="T113">
        <f t="shared" si="20"/>
        <v>6.6191531071684962E-7</v>
      </c>
      <c r="AB113" t="s">
        <v>800</v>
      </c>
      <c r="AC113">
        <v>10</v>
      </c>
      <c r="AE113" t="s">
        <v>807</v>
      </c>
      <c r="AG113" t="s">
        <v>809</v>
      </c>
      <c r="AJ113">
        <v>-3315</v>
      </c>
      <c r="AK113">
        <v>-4.5013999988441356E-3</v>
      </c>
    </row>
    <row r="114" spans="1:37" x14ac:dyDescent="0.2">
      <c r="A114" s="23" t="s">
        <v>820</v>
      </c>
      <c r="C114" s="7">
        <v>42302.33</v>
      </c>
      <c r="D114" s="7"/>
      <c r="E114">
        <f t="shared" si="14"/>
        <v>-4292.0083350031409</v>
      </c>
      <c r="F114">
        <f t="shared" si="15"/>
        <v>-4292</v>
      </c>
      <c r="G114">
        <f t="shared" si="18"/>
        <v>-5.2395200036698952E-3</v>
      </c>
      <c r="L114">
        <f t="shared" si="21"/>
        <v>-5.2395200036698952E-3</v>
      </c>
      <c r="P114" s="3">
        <f t="shared" si="16"/>
        <v>6.7617218216415621E-4</v>
      </c>
      <c r="Q114" s="13">
        <f t="shared" si="17"/>
        <v>27283.83</v>
      </c>
      <c r="R114">
        <v>0.1</v>
      </c>
      <c r="S114">
        <f t="shared" si="19"/>
        <v>3.4995414037538059E-5</v>
      </c>
      <c r="T114">
        <f t="shared" si="20"/>
        <v>3.499541403753806E-6</v>
      </c>
      <c r="AB114" t="s">
        <v>800</v>
      </c>
      <c r="AC114">
        <v>9</v>
      </c>
      <c r="AE114" t="s">
        <v>807</v>
      </c>
      <c r="AG114" t="s">
        <v>809</v>
      </c>
      <c r="AJ114">
        <v>-3267</v>
      </c>
      <c r="AK114">
        <v>-8.0905200011329725E-3</v>
      </c>
    </row>
    <row r="115" spans="1:37" x14ac:dyDescent="0.2">
      <c r="A115" s="23" t="s">
        <v>821</v>
      </c>
      <c r="C115" s="7">
        <v>42363.309000000001</v>
      </c>
      <c r="D115" s="7"/>
      <c r="E115">
        <f t="shared" si="14"/>
        <v>-4195.0032359955494</v>
      </c>
      <c r="F115">
        <f t="shared" si="15"/>
        <v>-4195</v>
      </c>
      <c r="G115">
        <f t="shared" si="18"/>
        <v>-2.0341999988886528E-3</v>
      </c>
      <c r="L115">
        <f t="shared" si="21"/>
        <v>-2.0341999988886528E-3</v>
      </c>
      <c r="P115" s="3">
        <f t="shared" si="16"/>
        <v>6.4631108324792515E-4</v>
      </c>
      <c r="Q115" s="13">
        <f t="shared" si="17"/>
        <v>27344.809000000001</v>
      </c>
      <c r="R115">
        <v>0.1</v>
      </c>
      <c r="S115">
        <f t="shared" si="19"/>
        <v>7.185139661457008E-6</v>
      </c>
      <c r="T115">
        <f t="shared" si="20"/>
        <v>7.1851396614570082E-7</v>
      </c>
      <c r="AB115" t="s">
        <v>800</v>
      </c>
      <c r="AC115">
        <v>10</v>
      </c>
      <c r="AE115" t="s">
        <v>807</v>
      </c>
      <c r="AG115" t="s">
        <v>809</v>
      </c>
      <c r="AJ115">
        <v>-3253</v>
      </c>
      <c r="AK115">
        <v>-2.7206800077692606E-3</v>
      </c>
    </row>
    <row r="116" spans="1:37" x14ac:dyDescent="0.2">
      <c r="A116" s="23" t="s">
        <v>821</v>
      </c>
      <c r="C116" s="7">
        <v>42375.252999999997</v>
      </c>
      <c r="D116" s="7"/>
      <c r="E116">
        <f t="shared" si="14"/>
        <v>-4176.0027784192316</v>
      </c>
      <c r="F116">
        <f t="shared" si="15"/>
        <v>-4176</v>
      </c>
      <c r="G116">
        <f t="shared" si="18"/>
        <v>-1.7465600030845962E-3</v>
      </c>
      <c r="L116">
        <f t="shared" si="21"/>
        <v>-1.7465600030845962E-3</v>
      </c>
      <c r="P116" s="3">
        <f t="shared" si="16"/>
        <v>6.4018000623602403E-4</v>
      </c>
      <c r="Q116" s="13">
        <f t="shared" si="17"/>
        <v>27356.752999999997</v>
      </c>
      <c r="R116">
        <v>0.1</v>
      </c>
      <c r="S116">
        <f t="shared" si="19"/>
        <v>5.6965278720917945E-6</v>
      </c>
      <c r="T116">
        <f t="shared" si="20"/>
        <v>5.6965278720917952E-7</v>
      </c>
      <c r="AB116" t="s">
        <v>800</v>
      </c>
      <c r="AC116">
        <v>7</v>
      </c>
      <c r="AE116" t="s">
        <v>817</v>
      </c>
      <c r="AG116" t="s">
        <v>809</v>
      </c>
      <c r="AJ116">
        <v>-3253</v>
      </c>
      <c r="AK116">
        <v>2.7931999647989869E-4</v>
      </c>
    </row>
    <row r="117" spans="1:37" x14ac:dyDescent="0.2">
      <c r="A117" s="23" t="s">
        <v>822</v>
      </c>
      <c r="C117" s="7">
        <v>42402.275999999998</v>
      </c>
      <c r="D117" s="7"/>
      <c r="E117">
        <f t="shared" si="14"/>
        <v>-4133.0147203913493</v>
      </c>
      <c r="F117">
        <f t="shared" si="15"/>
        <v>-4133</v>
      </c>
      <c r="G117">
        <f t="shared" si="18"/>
        <v>-9.2534800060093403E-3</v>
      </c>
      <c r="L117">
        <f t="shared" si="21"/>
        <v>-9.2534800060093403E-3</v>
      </c>
      <c r="P117" s="3">
        <f t="shared" si="16"/>
        <v>6.2596330347413232E-4</v>
      </c>
      <c r="Q117" s="13">
        <f t="shared" si="17"/>
        <v>27383.775999999998</v>
      </c>
      <c r="R117">
        <v>0.1</v>
      </c>
      <c r="S117">
        <f t="shared" si="19"/>
        <v>9.7603400105297737E-5</v>
      </c>
      <c r="T117">
        <f t="shared" si="20"/>
        <v>9.7603400105297747E-6</v>
      </c>
      <c r="AB117" t="s">
        <v>800</v>
      </c>
      <c r="AC117">
        <v>6</v>
      </c>
      <c r="AE117" t="s">
        <v>817</v>
      </c>
      <c r="AG117" t="s">
        <v>809</v>
      </c>
      <c r="AJ117">
        <v>-3246</v>
      </c>
      <c r="AK117">
        <v>-6.3575999956810847E-4</v>
      </c>
    </row>
    <row r="118" spans="1:37" x14ac:dyDescent="0.2">
      <c r="A118" s="23" t="s">
        <v>822</v>
      </c>
      <c r="C118" s="7">
        <v>42402.29</v>
      </c>
      <c r="D118" s="7"/>
      <c r="E118">
        <f t="shared" si="14"/>
        <v>-4132.992449258888</v>
      </c>
      <c r="F118">
        <f t="shared" si="15"/>
        <v>-4133</v>
      </c>
      <c r="G118">
        <f t="shared" si="18"/>
        <v>4.7465199968428351E-3</v>
      </c>
      <c r="L118">
        <f t="shared" si="21"/>
        <v>4.7465199968428351E-3</v>
      </c>
      <c r="P118" s="3">
        <f t="shared" si="16"/>
        <v>6.2596330347413232E-4</v>
      </c>
      <c r="Q118" s="13">
        <f t="shared" si="17"/>
        <v>27383.79</v>
      </c>
      <c r="R118">
        <v>0.1</v>
      </c>
      <c r="S118">
        <f t="shared" si="19"/>
        <v>1.6978987463265618E-5</v>
      </c>
      <c r="T118">
        <f t="shared" si="20"/>
        <v>1.6978987463265619E-6</v>
      </c>
      <c r="AB118" t="s">
        <v>800</v>
      </c>
      <c r="AC118">
        <v>6</v>
      </c>
      <c r="AE118" t="s">
        <v>823</v>
      </c>
      <c r="AG118" t="s">
        <v>809</v>
      </c>
      <c r="AJ118">
        <v>-3242</v>
      </c>
      <c r="AK118">
        <v>-5.0152000767411664E-4</v>
      </c>
    </row>
    <row r="119" spans="1:37" x14ac:dyDescent="0.2">
      <c r="A119" s="23" t="s">
        <v>824</v>
      </c>
      <c r="C119" s="7">
        <v>42419.252999999997</v>
      </c>
      <c r="D119" s="7"/>
      <c r="E119">
        <f t="shared" si="14"/>
        <v>-4106.0077906966708</v>
      </c>
      <c r="F119">
        <f t="shared" si="15"/>
        <v>-4106</v>
      </c>
      <c r="G119">
        <f t="shared" si="18"/>
        <v>-4.8973600059980527E-3</v>
      </c>
      <c r="L119">
        <f t="shared" si="21"/>
        <v>-4.8973600059980527E-3</v>
      </c>
      <c r="P119" s="3">
        <f t="shared" si="16"/>
        <v>6.1679471628522291E-4</v>
      </c>
      <c r="Q119" s="13">
        <f t="shared" si="17"/>
        <v>27400.752999999997</v>
      </c>
      <c r="R119">
        <v>0.1</v>
      </c>
      <c r="S119">
        <f t="shared" si="19"/>
        <v>3.0405902301278942E-5</v>
      </c>
      <c r="T119">
        <f t="shared" si="20"/>
        <v>3.0405902301278944E-6</v>
      </c>
      <c r="AB119" t="s">
        <v>800</v>
      </c>
      <c r="AC119">
        <v>10</v>
      </c>
      <c r="AE119" t="s">
        <v>807</v>
      </c>
      <c r="AG119" t="s">
        <v>809</v>
      </c>
      <c r="AJ119">
        <v>-3232</v>
      </c>
      <c r="AK119">
        <v>-2.6659200084395707E-3</v>
      </c>
    </row>
    <row r="120" spans="1:37" x14ac:dyDescent="0.2">
      <c r="A120" s="23" t="s">
        <v>824</v>
      </c>
      <c r="C120" s="7">
        <v>42419.258999999998</v>
      </c>
      <c r="D120" s="7"/>
      <c r="E120">
        <f t="shared" si="14"/>
        <v>-4105.9982459256162</v>
      </c>
      <c r="F120">
        <f t="shared" si="15"/>
        <v>-4106</v>
      </c>
      <c r="G120">
        <f t="shared" si="18"/>
        <v>1.1026399952243082E-3</v>
      </c>
      <c r="L120">
        <f t="shared" si="21"/>
        <v>1.1026399952243082E-3</v>
      </c>
      <c r="P120" s="3">
        <f t="shared" si="16"/>
        <v>6.1679471628522291E-4</v>
      </c>
      <c r="Q120" s="13">
        <f t="shared" si="17"/>
        <v>27400.758999999998</v>
      </c>
      <c r="R120">
        <v>0.1</v>
      </c>
      <c r="S120">
        <f t="shared" si="19"/>
        <v>2.3604563506739761E-7</v>
      </c>
      <c r="T120">
        <f t="shared" si="20"/>
        <v>2.3604563506739762E-8</v>
      </c>
      <c r="AB120" t="s">
        <v>800</v>
      </c>
      <c r="AC120">
        <v>5</v>
      </c>
      <c r="AE120" t="s">
        <v>817</v>
      </c>
      <c r="AG120" t="s">
        <v>809</v>
      </c>
      <c r="AJ120">
        <v>-3216</v>
      </c>
      <c r="AK120">
        <v>-6.5289600024698302E-3</v>
      </c>
    </row>
    <row r="121" spans="1:37" x14ac:dyDescent="0.2">
      <c r="A121" s="23" t="s">
        <v>825</v>
      </c>
      <c r="C121" s="7">
        <v>42455.711000000003</v>
      </c>
      <c r="D121" s="7"/>
      <c r="E121">
        <f t="shared" si="14"/>
        <v>-4048.0105801878176</v>
      </c>
      <c r="F121">
        <f t="shared" si="15"/>
        <v>-4048</v>
      </c>
      <c r="G121">
        <f t="shared" si="18"/>
        <v>-6.6508800009614788E-3</v>
      </c>
      <c r="L121">
        <f t="shared" si="21"/>
        <v>-6.6508800009614788E-3</v>
      </c>
      <c r="P121" s="3">
        <f t="shared" si="16"/>
        <v>5.9646845265803709E-4</v>
      </c>
      <c r="Q121" s="13">
        <f t="shared" si="17"/>
        <v>27437.211000000003</v>
      </c>
      <c r="R121">
        <v>0.1</v>
      </c>
      <c r="S121">
        <f t="shared" si="19"/>
        <v>5.2524059608181191E-5</v>
      </c>
      <c r="T121">
        <f t="shared" si="20"/>
        <v>5.2524059608181198E-6</v>
      </c>
      <c r="AB121" t="s">
        <v>800</v>
      </c>
      <c r="AC121">
        <v>7</v>
      </c>
      <c r="AE121" t="s">
        <v>817</v>
      </c>
      <c r="AG121" t="s">
        <v>809</v>
      </c>
      <c r="AJ121">
        <v>-3205</v>
      </c>
      <c r="AK121">
        <v>6.9019999500596896E-4</v>
      </c>
    </row>
    <row r="122" spans="1:37" x14ac:dyDescent="0.2">
      <c r="A122" s="23" t="s">
        <v>825</v>
      </c>
      <c r="C122" s="7">
        <v>42491.546000000002</v>
      </c>
      <c r="D122" s="7"/>
      <c r="E122">
        <f t="shared" si="14"/>
        <v>-3991.0044350733197</v>
      </c>
      <c r="F122">
        <f t="shared" si="15"/>
        <v>-3991</v>
      </c>
      <c r="G122">
        <f t="shared" si="18"/>
        <v>-2.7879600020241924E-3</v>
      </c>
      <c r="L122">
        <f t="shared" si="21"/>
        <v>-2.7879600020241924E-3</v>
      </c>
      <c r="P122" s="3">
        <f t="shared" si="16"/>
        <v>5.7565394750368247E-4</v>
      </c>
      <c r="Q122" s="13">
        <f t="shared" si="17"/>
        <v>27473.046000000002</v>
      </c>
      <c r="R122">
        <v>0.1</v>
      </c>
      <c r="S122">
        <f t="shared" si="19"/>
        <v>1.1313898801458509E-5</v>
      </c>
      <c r="T122">
        <f t="shared" si="20"/>
        <v>1.1313898801458508E-6</v>
      </c>
      <c r="AB122" t="s">
        <v>800</v>
      </c>
      <c r="AC122">
        <v>6</v>
      </c>
      <c r="AE122" t="s">
        <v>817</v>
      </c>
      <c r="AG122" t="s">
        <v>809</v>
      </c>
      <c r="AJ122">
        <v>-3197</v>
      </c>
      <c r="AK122">
        <v>-1.2413200020091608E-3</v>
      </c>
    </row>
    <row r="123" spans="1:37" x14ac:dyDescent="0.2">
      <c r="A123" s="23" t="s">
        <v>826</v>
      </c>
      <c r="C123" s="7">
        <v>42569.495000000003</v>
      </c>
      <c r="D123" s="7"/>
      <c r="E123">
        <f t="shared" si="14"/>
        <v>-3867.0035419372753</v>
      </c>
      <c r="F123">
        <f t="shared" si="15"/>
        <v>-3867</v>
      </c>
      <c r="G123">
        <f t="shared" si="18"/>
        <v>-2.2265200022957288E-3</v>
      </c>
      <c r="L123">
        <f t="shared" si="21"/>
        <v>-2.2265200022957288E-3</v>
      </c>
      <c r="P123" s="3">
        <f t="shared" si="16"/>
        <v>5.2750162111848248E-4</v>
      </c>
      <c r="Q123" s="13">
        <f t="shared" si="17"/>
        <v>27550.995000000003</v>
      </c>
      <c r="R123">
        <v>0.1</v>
      </c>
      <c r="S123">
        <f t="shared" si="19"/>
        <v>7.5846351022330491E-6</v>
      </c>
      <c r="T123">
        <f t="shared" si="20"/>
        <v>7.5846351022330499E-7</v>
      </c>
      <c r="AB123" t="s">
        <v>800</v>
      </c>
      <c r="AC123">
        <v>8</v>
      </c>
      <c r="AE123" t="s">
        <v>807</v>
      </c>
      <c r="AG123" t="s">
        <v>809</v>
      </c>
      <c r="AJ123">
        <v>-3192</v>
      </c>
      <c r="AK123">
        <v>-3.235199983464554E-4</v>
      </c>
    </row>
    <row r="124" spans="1:37" x14ac:dyDescent="0.2">
      <c r="A124" s="23" t="s">
        <v>826</v>
      </c>
      <c r="C124" s="7">
        <v>42584.588000000003</v>
      </c>
      <c r="D124" s="7"/>
      <c r="E124">
        <f t="shared" si="14"/>
        <v>-3842.9936703532603</v>
      </c>
      <c r="F124">
        <f t="shared" si="15"/>
        <v>-3843</v>
      </c>
      <c r="G124">
        <f t="shared" si="18"/>
        <v>3.978920001827646E-3</v>
      </c>
      <c r="L124">
        <f t="shared" si="21"/>
        <v>3.978920001827646E-3</v>
      </c>
      <c r="P124" s="3">
        <f t="shared" si="16"/>
        <v>5.17727347312164E-4</v>
      </c>
      <c r="Q124" s="13">
        <f t="shared" si="17"/>
        <v>27566.088000000003</v>
      </c>
      <c r="R124">
        <v>0.1</v>
      </c>
      <c r="S124">
        <f t="shared" si="19"/>
        <v>1.1979854591671927E-5</v>
      </c>
      <c r="T124">
        <f t="shared" si="20"/>
        <v>1.1979854591671928E-6</v>
      </c>
      <c r="AB124" t="s">
        <v>800</v>
      </c>
      <c r="AC124">
        <v>5</v>
      </c>
      <c r="AE124" t="s">
        <v>817</v>
      </c>
      <c r="AG124" t="s">
        <v>809</v>
      </c>
      <c r="AJ124">
        <v>-3156</v>
      </c>
      <c r="AK124">
        <v>2.4846399974194355E-3</v>
      </c>
    </row>
    <row r="125" spans="1:37" x14ac:dyDescent="0.2">
      <c r="A125" s="23" t="s">
        <v>934</v>
      </c>
      <c r="C125" s="7">
        <v>42594.640099999997</v>
      </c>
      <c r="D125" s="7"/>
      <c r="E125">
        <f t="shared" si="14"/>
        <v>-3827.0028381694988</v>
      </c>
      <c r="F125">
        <f t="shared" si="15"/>
        <v>-3827</v>
      </c>
      <c r="G125">
        <f t="shared" si="18"/>
        <v>-1.7841200096881948E-3</v>
      </c>
      <c r="I125">
        <f>G125</f>
        <v>-1.7841200096881948E-3</v>
      </c>
      <c r="P125" s="3">
        <f t="shared" si="16"/>
        <v>5.1112927852245416E-4</v>
      </c>
      <c r="Q125" s="13">
        <f t="shared" si="17"/>
        <v>27576.140099999997</v>
      </c>
      <c r="R125">
        <v>0.2</v>
      </c>
      <c r="S125">
        <f t="shared" si="19"/>
        <v>5.2681692950314909E-6</v>
      </c>
      <c r="T125">
        <f t="shared" si="20"/>
        <v>1.0536338590062982E-6</v>
      </c>
      <c r="AJ125">
        <v>-3130</v>
      </c>
      <c r="AK125">
        <v>4.4571999969775788E-3</v>
      </c>
    </row>
    <row r="126" spans="1:37" x14ac:dyDescent="0.2">
      <c r="A126" s="23" t="s">
        <v>935</v>
      </c>
      <c r="C126" s="7">
        <v>42599.671999999999</v>
      </c>
      <c r="D126" s="7"/>
      <c r="E126">
        <f t="shared" si="14"/>
        <v>-3818.9981159258336</v>
      </c>
      <c r="F126">
        <f t="shared" si="15"/>
        <v>-3819</v>
      </c>
      <c r="G126">
        <f t="shared" si="18"/>
        <v>1.1843599932035431E-3</v>
      </c>
      <c r="J126">
        <f>G126</f>
        <v>1.1843599932035431E-3</v>
      </c>
      <c r="P126" s="3">
        <f t="shared" si="16"/>
        <v>5.0780567825195076E-4</v>
      </c>
      <c r="Q126" s="13">
        <f t="shared" si="17"/>
        <v>27581.171999999999</v>
      </c>
      <c r="R126">
        <v>0.5</v>
      </c>
      <c r="S126">
        <f t="shared" si="19"/>
        <v>4.5772574107961842E-7</v>
      </c>
      <c r="T126">
        <f t="shared" si="20"/>
        <v>2.2886287053980921E-7</v>
      </c>
      <c r="AJ126">
        <v>-3118</v>
      </c>
      <c r="AK126">
        <v>3.0599199963035062E-3</v>
      </c>
    </row>
    <row r="127" spans="1:37" x14ac:dyDescent="0.2">
      <c r="A127" s="23" t="s">
        <v>826</v>
      </c>
      <c r="C127" s="7">
        <v>42608.466999999997</v>
      </c>
      <c r="D127" s="7"/>
      <c r="E127">
        <f t="shared" si="14"/>
        <v>-3805.0070723572017</v>
      </c>
      <c r="F127">
        <f t="shared" si="15"/>
        <v>-3805</v>
      </c>
      <c r="G127">
        <f t="shared" si="18"/>
        <v>-4.4458000047598034E-3</v>
      </c>
      <c r="L127">
        <f>G127</f>
        <v>-4.4458000047598034E-3</v>
      </c>
      <c r="P127" s="3">
        <f t="shared" si="16"/>
        <v>5.0194997001971626E-4</v>
      </c>
      <c r="Q127" s="13">
        <f t="shared" si="17"/>
        <v>27589.966999999997</v>
      </c>
      <c r="R127">
        <v>0.1</v>
      </c>
      <c r="S127">
        <f t="shared" si="19"/>
        <v>2.4480229812930736E-5</v>
      </c>
      <c r="T127">
        <f t="shared" si="20"/>
        <v>2.4480229812930738E-6</v>
      </c>
      <c r="AB127" t="s">
        <v>800</v>
      </c>
      <c r="AC127">
        <v>8</v>
      </c>
      <c r="AE127" t="s">
        <v>807</v>
      </c>
      <c r="AG127" t="s">
        <v>809</v>
      </c>
      <c r="AJ127">
        <v>-3108</v>
      </c>
      <c r="AK127">
        <v>8.9551999553805217E-4</v>
      </c>
    </row>
    <row r="128" spans="1:37" x14ac:dyDescent="0.2">
      <c r="A128" s="23" t="s">
        <v>935</v>
      </c>
      <c r="C128" s="7">
        <v>42699.616999999998</v>
      </c>
      <c r="D128" s="7"/>
      <c r="E128">
        <f t="shared" si="14"/>
        <v>-3660.0060921092122</v>
      </c>
      <c r="F128">
        <f t="shared" si="15"/>
        <v>-3660</v>
      </c>
      <c r="G128">
        <f t="shared" si="18"/>
        <v>-3.8296000057016499E-3</v>
      </c>
      <c r="J128">
        <f>G128</f>
        <v>-3.8296000057016499E-3</v>
      </c>
      <c r="P128" s="3">
        <f t="shared" si="16"/>
        <v>4.3835173904180282E-4</v>
      </c>
      <c r="Q128" s="13">
        <f t="shared" si="17"/>
        <v>27681.116999999998</v>
      </c>
      <c r="R128">
        <v>0.5</v>
      </c>
      <c r="S128">
        <f t="shared" si="19"/>
        <v>1.821541209545868E-5</v>
      </c>
      <c r="T128">
        <f t="shared" si="20"/>
        <v>9.1077060477293399E-6</v>
      </c>
      <c r="AJ128">
        <v>-3095</v>
      </c>
      <c r="AK128">
        <v>1.8817999953171238E-3</v>
      </c>
    </row>
    <row r="129" spans="1:37" x14ac:dyDescent="0.2">
      <c r="A129" s="23" t="s">
        <v>827</v>
      </c>
      <c r="C129" s="7">
        <v>42708.421000000002</v>
      </c>
      <c r="D129" s="7"/>
      <c r="E129">
        <f t="shared" si="14"/>
        <v>-3646.0007313839919</v>
      </c>
      <c r="F129">
        <f t="shared" si="15"/>
        <v>-3646</v>
      </c>
      <c r="G129">
        <f t="shared" si="18"/>
        <v>-4.5975999819347635E-4</v>
      </c>
      <c r="L129">
        <f>G129</f>
        <v>-4.5975999819347635E-4</v>
      </c>
      <c r="P129" s="3">
        <f t="shared" si="16"/>
        <v>4.319264095679579E-4</v>
      </c>
      <c r="Q129" s="13">
        <f t="shared" si="17"/>
        <v>27689.921000000002</v>
      </c>
      <c r="R129">
        <v>0.1</v>
      </c>
      <c r="S129">
        <f t="shared" si="19"/>
        <v>7.9510464978649079E-7</v>
      </c>
      <c r="T129">
        <f t="shared" si="20"/>
        <v>7.9510464978649087E-8</v>
      </c>
      <c r="AC129">
        <v>5</v>
      </c>
      <c r="AE129" t="s">
        <v>817</v>
      </c>
      <c r="AG129" t="s">
        <v>809</v>
      </c>
      <c r="AJ129">
        <v>-3022</v>
      </c>
      <c r="AK129">
        <v>6.881679997604806E-3</v>
      </c>
    </row>
    <row r="130" spans="1:37" x14ac:dyDescent="0.2">
      <c r="A130" s="23" t="s">
        <v>827</v>
      </c>
      <c r="C130" s="7">
        <v>42710.307000000001</v>
      </c>
      <c r="D130" s="7"/>
      <c r="E130">
        <f t="shared" si="14"/>
        <v>-3643.0004916829771</v>
      </c>
      <c r="F130">
        <f t="shared" si="15"/>
        <v>-3643</v>
      </c>
      <c r="G130">
        <f t="shared" si="18"/>
        <v>-3.0908000189810991E-4</v>
      </c>
      <c r="L130">
        <f>G130</f>
        <v>-3.0908000189810991E-4</v>
      </c>
      <c r="P130" s="3">
        <f t="shared" si="16"/>
        <v>4.3054302794141462E-4</v>
      </c>
      <c r="Q130" s="13">
        <f t="shared" si="17"/>
        <v>27691.807000000001</v>
      </c>
      <c r="R130">
        <v>0.1</v>
      </c>
      <c r="S130">
        <f t="shared" si="19"/>
        <v>5.4704222626899816E-7</v>
      </c>
      <c r="T130">
        <f t="shared" si="20"/>
        <v>5.470422262689982E-8</v>
      </c>
      <c r="AC130">
        <v>6</v>
      </c>
      <c r="AE130" t="s">
        <v>817</v>
      </c>
      <c r="AG130" t="s">
        <v>809</v>
      </c>
      <c r="AJ130">
        <v>-2874</v>
      </c>
      <c r="AK130">
        <v>-3.3514400056446902E-3</v>
      </c>
    </row>
    <row r="131" spans="1:37" x14ac:dyDescent="0.2">
      <c r="A131" s="23" t="s">
        <v>827</v>
      </c>
      <c r="C131" s="7">
        <v>42724.277999999998</v>
      </c>
      <c r="D131" s="7"/>
      <c r="E131">
        <f t="shared" si="14"/>
        <v>-3620.7754922858921</v>
      </c>
      <c r="F131">
        <f t="shared" si="15"/>
        <v>-3621</v>
      </c>
      <c r="P131" s="3">
        <f t="shared" si="16"/>
        <v>4.203278583488118E-4</v>
      </c>
      <c r="Q131" s="13">
        <f t="shared" si="17"/>
        <v>27705.777999999998</v>
      </c>
      <c r="R131">
        <v>0.1</v>
      </c>
      <c r="S131">
        <f t="shared" si="19"/>
        <v>1.766755085040988E-7</v>
      </c>
      <c r="T131">
        <f t="shared" si="20"/>
        <v>1.7667550850409881E-8</v>
      </c>
      <c r="U131" s="29">
        <v>0.14112923999346094</v>
      </c>
      <c r="AC131">
        <v>9</v>
      </c>
      <c r="AE131" t="s">
        <v>807</v>
      </c>
      <c r="AG131" t="s">
        <v>809</v>
      </c>
      <c r="AJ131">
        <v>-2855</v>
      </c>
      <c r="AK131">
        <v>-1.0638000021572225E-3</v>
      </c>
    </row>
    <row r="132" spans="1:37" x14ac:dyDescent="0.2">
      <c r="A132" s="23" t="s">
        <v>827</v>
      </c>
      <c r="C132" s="7">
        <v>42744.250999999997</v>
      </c>
      <c r="D132" s="7"/>
      <c r="E132">
        <f t="shared" si="14"/>
        <v>-3589.0025402453789</v>
      </c>
      <c r="F132">
        <f t="shared" si="15"/>
        <v>-3589</v>
      </c>
      <c r="G132">
        <f t="shared" ref="G132:G170" si="22">C132-(C$7+F132*C$8)</f>
        <v>-1.5968400039128028E-3</v>
      </c>
      <c r="L132">
        <f>G132</f>
        <v>-1.5968400039128028E-3</v>
      </c>
      <c r="P132" s="3">
        <f t="shared" si="16"/>
        <v>4.0524833696963902E-4</v>
      </c>
      <c r="Q132" s="13">
        <f t="shared" si="17"/>
        <v>27725.750999999997</v>
      </c>
      <c r="R132">
        <v>0.1</v>
      </c>
      <c r="S132">
        <f t="shared" si="19"/>
        <v>4.0083577246974096E-6</v>
      </c>
      <c r="T132">
        <f t="shared" si="20"/>
        <v>4.0083577246974096E-7</v>
      </c>
      <c r="AC132">
        <v>9</v>
      </c>
      <c r="AE132" t="s">
        <v>807</v>
      </c>
      <c r="AG132" t="s">
        <v>809</v>
      </c>
      <c r="AJ132">
        <v>-2739</v>
      </c>
      <c r="AK132">
        <v>-6.5708400070434436E-3</v>
      </c>
    </row>
    <row r="133" spans="1:37" x14ac:dyDescent="0.2">
      <c r="A133" s="23" t="s">
        <v>932</v>
      </c>
      <c r="C133" s="7">
        <v>42815.913999999997</v>
      </c>
      <c r="D133" s="7"/>
      <c r="E133">
        <f t="shared" si="14"/>
        <v>-3475.0013855826082</v>
      </c>
      <c r="F133">
        <f t="shared" si="15"/>
        <v>-3475</v>
      </c>
      <c r="G133">
        <f t="shared" si="22"/>
        <v>-8.710000038263388E-4</v>
      </c>
      <c r="K133">
        <f>G133</f>
        <v>-8.710000038263388E-4</v>
      </c>
      <c r="P133" s="3">
        <f t="shared" si="16"/>
        <v>3.4939798771101778E-4</v>
      </c>
      <c r="Q133" s="13">
        <f t="shared" si="17"/>
        <v>27797.413999999997</v>
      </c>
      <c r="R133">
        <v>0.2</v>
      </c>
      <c r="S133">
        <f t="shared" si="19"/>
        <v>1.4893712577484139E-6</v>
      </c>
      <c r="T133">
        <f t="shared" si="20"/>
        <v>2.9787425154968279E-7</v>
      </c>
      <c r="AJ133">
        <v>-2709</v>
      </c>
      <c r="AK133">
        <v>3.9359599977615289E-3</v>
      </c>
    </row>
    <row r="134" spans="1:37" x14ac:dyDescent="0.2">
      <c r="A134" s="23" t="s">
        <v>828</v>
      </c>
      <c r="C134" s="7">
        <v>42906.432000000001</v>
      </c>
      <c r="D134" s="7"/>
      <c r="E134">
        <f t="shared" si="14"/>
        <v>-3331.0057878855391</v>
      </c>
      <c r="F134">
        <f t="shared" si="15"/>
        <v>-3331</v>
      </c>
      <c r="G134">
        <f t="shared" si="22"/>
        <v>-3.6383600017870776E-3</v>
      </c>
      <c r="L134">
        <f>G134</f>
        <v>-3.6383600017870776E-3</v>
      </c>
      <c r="P134" s="3">
        <f t="shared" si="16"/>
        <v>2.7409668118310443E-4</v>
      </c>
      <c r="Q134" s="13">
        <f t="shared" si="17"/>
        <v>27887.932000000001</v>
      </c>
      <c r="R134">
        <v>0.1</v>
      </c>
      <c r="S134">
        <f t="shared" si="19"/>
        <v>1.5307317296118041E-5</v>
      </c>
      <c r="T134">
        <f t="shared" si="20"/>
        <v>1.5307317296118041E-6</v>
      </c>
      <c r="AC134">
        <v>9</v>
      </c>
      <c r="AE134" t="s">
        <v>807</v>
      </c>
      <c r="AG134" t="s">
        <v>809</v>
      </c>
      <c r="AJ134">
        <v>-2707</v>
      </c>
      <c r="AK134">
        <v>-5.2969200041843578E-3</v>
      </c>
    </row>
    <row r="135" spans="1:37" x14ac:dyDescent="0.2">
      <c r="A135" s="23" t="s">
        <v>828</v>
      </c>
      <c r="C135" s="7">
        <v>42913.353000000003</v>
      </c>
      <c r="D135" s="7"/>
      <c r="E135">
        <f t="shared" si="14"/>
        <v>-3319.9958944758118</v>
      </c>
      <c r="F135">
        <f t="shared" si="15"/>
        <v>-3320</v>
      </c>
      <c r="G135">
        <f t="shared" si="22"/>
        <v>2.5807999991229735E-3</v>
      </c>
      <c r="L135">
        <f>G135</f>
        <v>2.5807999991229735E-3</v>
      </c>
      <c r="P135" s="3">
        <f t="shared" si="16"/>
        <v>2.6812634795190192E-4</v>
      </c>
      <c r="Q135" s="13">
        <f t="shared" si="17"/>
        <v>27894.853000000003</v>
      </c>
      <c r="R135">
        <v>0.1</v>
      </c>
      <c r="S135">
        <f t="shared" si="19"/>
        <v>5.348459416820934E-6</v>
      </c>
      <c r="T135">
        <f t="shared" si="20"/>
        <v>5.3484594168209345E-7</v>
      </c>
      <c r="AC135">
        <v>8</v>
      </c>
      <c r="AE135" t="s">
        <v>817</v>
      </c>
      <c r="AG135" t="s">
        <v>809</v>
      </c>
      <c r="AJ135">
        <v>-2702</v>
      </c>
      <c r="AK135">
        <v>6.2087999685900286E-4</v>
      </c>
    </row>
    <row r="136" spans="1:37" x14ac:dyDescent="0.2">
      <c r="A136" s="23" t="s">
        <v>828</v>
      </c>
      <c r="C136" s="7">
        <v>42916.489000000001</v>
      </c>
      <c r="D136" s="7"/>
      <c r="E136">
        <f t="shared" si="14"/>
        <v>-3315.0071608054063</v>
      </c>
      <c r="F136">
        <f t="shared" si="15"/>
        <v>-3315</v>
      </c>
      <c r="G136">
        <f t="shared" si="22"/>
        <v>-4.5013999988441356E-3</v>
      </c>
      <c r="L136">
        <f>G136</f>
        <v>-4.5013999988441356E-3</v>
      </c>
      <c r="P136" s="3">
        <f t="shared" si="16"/>
        <v>2.6540232433801682E-4</v>
      </c>
      <c r="Q136" s="13">
        <f t="shared" si="17"/>
        <v>27897.989000000001</v>
      </c>
      <c r="R136">
        <v>0.1</v>
      </c>
      <c r="S136">
        <f t="shared" si="19"/>
        <v>2.2722404388294766E-5</v>
      </c>
      <c r="T136">
        <f t="shared" si="20"/>
        <v>2.2722404388294765E-6</v>
      </c>
      <c r="AC136">
        <v>11</v>
      </c>
      <c r="AE136" t="s">
        <v>817</v>
      </c>
      <c r="AG136" t="s">
        <v>809</v>
      </c>
      <c r="AJ136">
        <v>-2699</v>
      </c>
      <c r="AK136">
        <v>3.7715599974035285E-3</v>
      </c>
    </row>
    <row r="137" spans="1:37" x14ac:dyDescent="0.2">
      <c r="A137" s="23" t="s">
        <v>932</v>
      </c>
      <c r="C137" s="7">
        <v>42946.659</v>
      </c>
      <c r="D137" s="7"/>
      <c r="E137">
        <f t="shared" si="14"/>
        <v>-3267.0128703601895</v>
      </c>
      <c r="F137">
        <f t="shared" si="15"/>
        <v>-3267</v>
      </c>
      <c r="G137">
        <f t="shared" si="22"/>
        <v>-8.0905200011329725E-3</v>
      </c>
      <c r="K137">
        <f>G137</f>
        <v>-8.0905200011329725E-3</v>
      </c>
      <c r="P137" s="3">
        <f t="shared" si="16"/>
        <v>2.389261997923697E-4</v>
      </c>
      <c r="Q137" s="13">
        <f t="shared" si="17"/>
        <v>27928.159</v>
      </c>
      <c r="R137">
        <v>0.2</v>
      </c>
      <c r="S137">
        <f t="shared" si="19"/>
        <v>6.9379674014109636E-5</v>
      </c>
      <c r="T137">
        <f t="shared" si="20"/>
        <v>1.3875934802821927E-5</v>
      </c>
      <c r="AJ137">
        <v>-2683</v>
      </c>
      <c r="AK137">
        <v>-7.0914800089667551E-3</v>
      </c>
    </row>
    <row r="138" spans="1:37" x14ac:dyDescent="0.2">
      <c r="A138" s="23" t="s">
        <v>828</v>
      </c>
      <c r="C138" s="7">
        <v>42955.464999999997</v>
      </c>
      <c r="D138" s="7"/>
      <c r="E138">
        <f t="shared" si="14"/>
        <v>-3253.0043280446293</v>
      </c>
      <c r="F138">
        <f t="shared" si="15"/>
        <v>-3253</v>
      </c>
      <c r="G138">
        <f t="shared" si="22"/>
        <v>-2.7206800077692606E-3</v>
      </c>
      <c r="L138">
        <f>G138</f>
        <v>-2.7206800077692606E-3</v>
      </c>
      <c r="P138" s="3">
        <f t="shared" si="16"/>
        <v>2.310929385703933E-4</v>
      </c>
      <c r="Q138" s="13">
        <f t="shared" si="17"/>
        <v>27936.964999999997</v>
      </c>
      <c r="R138">
        <v>0.1</v>
      </c>
      <c r="S138">
        <f t="shared" si="19"/>
        <v>8.7129635267426813E-6</v>
      </c>
      <c r="T138">
        <f t="shared" si="20"/>
        <v>8.7129635267426822E-7</v>
      </c>
      <c r="AC138">
        <v>8</v>
      </c>
      <c r="AE138" t="s">
        <v>807</v>
      </c>
      <c r="AG138" t="s">
        <v>809</v>
      </c>
      <c r="AJ138">
        <v>-2680</v>
      </c>
      <c r="AK138">
        <v>-1.9408000007388182E-3</v>
      </c>
    </row>
    <row r="139" spans="1:37" x14ac:dyDescent="0.2">
      <c r="A139" s="23" t="s">
        <v>829</v>
      </c>
      <c r="C139" s="7">
        <v>42955.468000000001</v>
      </c>
      <c r="D139" s="7"/>
      <c r="E139">
        <f t="shared" si="14"/>
        <v>-3252.9995556590957</v>
      </c>
      <c r="F139">
        <f t="shared" si="15"/>
        <v>-3253</v>
      </c>
      <c r="G139">
        <f t="shared" si="22"/>
        <v>2.7931999647989869E-4</v>
      </c>
      <c r="N139">
        <f>G139</f>
        <v>2.7931999647989869E-4</v>
      </c>
      <c r="P139" s="3">
        <f t="shared" si="16"/>
        <v>2.310929385703933E-4</v>
      </c>
      <c r="Q139" s="13">
        <f t="shared" si="17"/>
        <v>27936.968000000001</v>
      </c>
      <c r="R139">
        <v>0.1</v>
      </c>
      <c r="S139">
        <f t="shared" si="19"/>
        <v>2.325849114606787E-9</v>
      </c>
      <c r="T139">
        <f t="shared" si="20"/>
        <v>2.3258491146067871E-10</v>
      </c>
      <c r="AB139" t="s">
        <v>800</v>
      </c>
      <c r="AG139" t="s">
        <v>801</v>
      </c>
      <c r="AJ139">
        <v>-2665</v>
      </c>
      <c r="AK139">
        <v>-2.4874000082490966E-3</v>
      </c>
    </row>
    <row r="140" spans="1:37" x14ac:dyDescent="0.2">
      <c r="A140" s="23" t="s">
        <v>934</v>
      </c>
      <c r="C140" s="7">
        <v>42959.867400000003</v>
      </c>
      <c r="D140" s="7"/>
      <c r="E140">
        <f t="shared" si="14"/>
        <v>-3246.0010113639419</v>
      </c>
      <c r="F140">
        <f t="shared" si="15"/>
        <v>-3246</v>
      </c>
      <c r="G140">
        <f t="shared" si="22"/>
        <v>-6.3575999956810847E-4</v>
      </c>
      <c r="I140">
        <f>G140</f>
        <v>-6.3575999956810847E-4</v>
      </c>
      <c r="P140" s="3">
        <f t="shared" si="16"/>
        <v>2.271574997108612E-4</v>
      </c>
      <c r="Q140" s="13">
        <f t="shared" si="17"/>
        <v>27941.367400000003</v>
      </c>
      <c r="R140">
        <v>0.2</v>
      </c>
      <c r="S140">
        <f t="shared" si="19"/>
        <v>7.4462661056187063E-7</v>
      </c>
      <c r="T140">
        <f t="shared" si="20"/>
        <v>1.4892532211237414E-7</v>
      </c>
      <c r="AJ140">
        <v>-2655</v>
      </c>
      <c r="AK140">
        <v>-3.5180000850232318E-4</v>
      </c>
    </row>
    <row r="141" spans="1:37" x14ac:dyDescent="0.2">
      <c r="A141" s="23" t="s">
        <v>829</v>
      </c>
      <c r="C141" s="7">
        <v>42962.381999999998</v>
      </c>
      <c r="D141" s="7"/>
      <c r="E141">
        <f t="shared" si="14"/>
        <v>-3242.0007978156054</v>
      </c>
      <c r="F141">
        <f t="shared" si="15"/>
        <v>-3242</v>
      </c>
      <c r="G141">
        <f t="shared" si="22"/>
        <v>-5.0152000767411664E-4</v>
      </c>
      <c r="N141">
        <f>G141</f>
        <v>-5.0152000767411664E-4</v>
      </c>
      <c r="P141" s="3">
        <f t="shared" si="16"/>
        <v>2.2490304782557817E-4</v>
      </c>
      <c r="Q141" s="13">
        <f t="shared" si="17"/>
        <v>27943.881999999998</v>
      </c>
      <c r="R141">
        <v>0.1</v>
      </c>
      <c r="S141">
        <f t="shared" si="19"/>
        <v>5.2769045556151269E-7</v>
      </c>
      <c r="T141">
        <f t="shared" si="20"/>
        <v>5.276904555615127E-8</v>
      </c>
      <c r="AB141" t="s">
        <v>800</v>
      </c>
      <c r="AG141" t="s">
        <v>801</v>
      </c>
      <c r="AJ141">
        <v>-2645</v>
      </c>
      <c r="AK141">
        <v>-3.5162000058335252E-3</v>
      </c>
    </row>
    <row r="142" spans="1:37" x14ac:dyDescent="0.2">
      <c r="A142" s="23" t="s">
        <v>935</v>
      </c>
      <c r="C142" s="7">
        <v>42968.665999999997</v>
      </c>
      <c r="D142" s="7"/>
      <c r="E142">
        <f t="shared" si="14"/>
        <v>-3232.0042409326838</v>
      </c>
      <c r="F142">
        <f t="shared" si="15"/>
        <v>-3232</v>
      </c>
      <c r="G142">
        <f t="shared" si="22"/>
        <v>-2.6659200084395707E-3</v>
      </c>
      <c r="J142">
        <f>G142</f>
        <v>-2.6659200084395707E-3</v>
      </c>
      <c r="P142" s="3">
        <f t="shared" si="16"/>
        <v>2.1924900549470899E-4</v>
      </c>
      <c r="Q142" s="13">
        <f t="shared" si="17"/>
        <v>27950.165999999997</v>
      </c>
      <c r="R142">
        <v>0.5</v>
      </c>
      <c r="S142">
        <f t="shared" si="19"/>
        <v>8.3242002389665045E-6</v>
      </c>
      <c r="T142">
        <f t="shared" si="20"/>
        <v>4.1621001194832522E-6</v>
      </c>
      <c r="AJ142">
        <v>-2637</v>
      </c>
      <c r="AK142">
        <v>-5.447720002848655E-3</v>
      </c>
    </row>
    <row r="143" spans="1:37" x14ac:dyDescent="0.2">
      <c r="A143" s="23" t="s">
        <v>932</v>
      </c>
      <c r="C143" s="7">
        <v>42978.720000000001</v>
      </c>
      <c r="D143" s="7"/>
      <c r="E143">
        <f t="shared" si="14"/>
        <v>-3216.0103862380729</v>
      </c>
      <c r="F143">
        <f t="shared" si="15"/>
        <v>-3216</v>
      </c>
      <c r="G143">
        <f t="shared" si="22"/>
        <v>-6.5289600024698302E-3</v>
      </c>
      <c r="K143">
        <f>G143</f>
        <v>-6.5289600024698302E-3</v>
      </c>
      <c r="P143" s="3">
        <f t="shared" si="16"/>
        <v>2.1014931170141335E-4</v>
      </c>
      <c r="Q143" s="13">
        <f t="shared" si="17"/>
        <v>27960.22</v>
      </c>
      <c r="R143">
        <v>0.2</v>
      </c>
      <c r="S143">
        <f t="shared" si="19"/>
        <v>4.5415594348349614E-5</v>
      </c>
      <c r="T143">
        <f t="shared" si="20"/>
        <v>9.0831188696699235E-6</v>
      </c>
      <c r="AJ143">
        <v>-2599</v>
      </c>
      <c r="AK143">
        <v>-5.8724400078062899E-3</v>
      </c>
    </row>
    <row r="144" spans="1:37" x14ac:dyDescent="0.2">
      <c r="A144" s="23" t="s">
        <v>935</v>
      </c>
      <c r="C144" s="7">
        <v>42985.642</v>
      </c>
      <c r="D144" s="7"/>
      <c r="E144">
        <f t="shared" si="14"/>
        <v>-3204.9989020331755</v>
      </c>
      <c r="F144">
        <f t="shared" si="15"/>
        <v>-3205</v>
      </c>
      <c r="G144">
        <f t="shared" si="22"/>
        <v>6.9019999500596896E-4</v>
      </c>
      <c r="J144">
        <f>G144</f>
        <v>6.9019999500596896E-4</v>
      </c>
      <c r="P144" s="3">
        <f t="shared" si="16"/>
        <v>2.0385527187962815E-4</v>
      </c>
      <c r="Q144" s="13">
        <f t="shared" si="17"/>
        <v>27967.142</v>
      </c>
      <c r="R144">
        <v>0.5</v>
      </c>
      <c r="S144">
        <f t="shared" si="19"/>
        <v>2.3653118971283711E-7</v>
      </c>
      <c r="T144">
        <f t="shared" si="20"/>
        <v>1.1826559485641855E-7</v>
      </c>
      <c r="AJ144">
        <v>-2523</v>
      </c>
      <c r="AK144">
        <v>-4.721880002762191E-3</v>
      </c>
    </row>
    <row r="145" spans="1:37" x14ac:dyDescent="0.2">
      <c r="A145" s="23" t="s">
        <v>935</v>
      </c>
      <c r="C145" s="7">
        <v>42990.669000000002</v>
      </c>
      <c r="D145" s="7"/>
      <c r="E145">
        <f t="shared" si="14"/>
        <v>-3197.0019746858702</v>
      </c>
      <c r="F145">
        <f t="shared" si="15"/>
        <v>-3197</v>
      </c>
      <c r="G145">
        <f t="shared" si="22"/>
        <v>-1.2413200020091608E-3</v>
      </c>
      <c r="J145">
        <f>G145</f>
        <v>-1.2413200020091608E-3</v>
      </c>
      <c r="P145" s="3">
        <f t="shared" si="16"/>
        <v>1.9925834038798658E-4</v>
      </c>
      <c r="Q145" s="13">
        <f t="shared" si="17"/>
        <v>27972.169000000002</v>
      </c>
      <c r="R145">
        <v>0.5</v>
      </c>
      <c r="S145">
        <f t="shared" si="19"/>
        <v>2.0752659605837129E-6</v>
      </c>
      <c r="T145">
        <f t="shared" si="20"/>
        <v>1.0376329802918564E-6</v>
      </c>
      <c r="AJ145">
        <v>-2488</v>
      </c>
      <c r="AK145">
        <v>-1.2972800032002851E-3</v>
      </c>
    </row>
    <row r="146" spans="1:37" x14ac:dyDescent="0.2">
      <c r="A146" s="23" t="s">
        <v>932</v>
      </c>
      <c r="C146" s="7">
        <v>42993.813000000002</v>
      </c>
      <c r="D146" s="7"/>
      <c r="E146">
        <f t="shared" si="14"/>
        <v>-3192.0005146540575</v>
      </c>
      <c r="F146">
        <f t="shared" si="15"/>
        <v>-3192</v>
      </c>
      <c r="G146">
        <f t="shared" si="22"/>
        <v>-3.235199983464554E-4</v>
      </c>
      <c r="K146">
        <f>G146</f>
        <v>-3.235199983464554E-4</v>
      </c>
      <c r="P146" s="3">
        <f t="shared" si="16"/>
        <v>1.9637694163322523E-4</v>
      </c>
      <c r="Q146" s="13">
        <f t="shared" si="17"/>
        <v>27975.313000000002</v>
      </c>
      <c r="R146">
        <v>0.2</v>
      </c>
      <c r="S146">
        <f t="shared" si="19"/>
        <v>2.7029282820023563E-7</v>
      </c>
      <c r="T146">
        <f t="shared" si="20"/>
        <v>5.405856564004713E-8</v>
      </c>
      <c r="AJ146">
        <v>-2450</v>
      </c>
      <c r="AK146">
        <v>-1.7220000008819625E-3</v>
      </c>
    </row>
    <row r="147" spans="1:37" x14ac:dyDescent="0.2">
      <c r="A147" s="23" t="s">
        <v>830</v>
      </c>
      <c r="C147" s="7">
        <v>43016.446000000004</v>
      </c>
      <c r="D147" s="7"/>
      <c r="E147">
        <f t="shared" si="14"/>
        <v>-3155.9960474466748</v>
      </c>
      <c r="F147">
        <f t="shared" si="15"/>
        <v>-3156</v>
      </c>
      <c r="G147">
        <f t="shared" si="22"/>
        <v>2.4846399974194355E-3</v>
      </c>
      <c r="L147">
        <f>G147</f>
        <v>2.4846399974194355E-3</v>
      </c>
      <c r="P147" s="3">
        <f t="shared" si="16"/>
        <v>1.7544202042989133E-4</v>
      </c>
      <c r="Q147" s="13">
        <f t="shared" si="17"/>
        <v>27997.946000000004</v>
      </c>
      <c r="R147">
        <v>0.1</v>
      </c>
      <c r="S147">
        <f t="shared" si="19"/>
        <v>5.3323952969326035E-6</v>
      </c>
      <c r="T147">
        <f t="shared" si="20"/>
        <v>5.3323952969326032E-7</v>
      </c>
      <c r="AC147">
        <v>7</v>
      </c>
      <c r="AE147" t="s">
        <v>807</v>
      </c>
      <c r="AG147" t="s">
        <v>809</v>
      </c>
      <c r="AJ147">
        <v>-2418</v>
      </c>
      <c r="AK147">
        <v>-3.4480800095479935E-3</v>
      </c>
    </row>
    <row r="148" spans="1:37" x14ac:dyDescent="0.2">
      <c r="A148" s="23" t="s">
        <v>932</v>
      </c>
      <c r="C148" s="7">
        <v>43032.792000000001</v>
      </c>
      <c r="D148" s="7"/>
      <c r="E148">
        <f t="shared" si="14"/>
        <v>-3129.9929095077473</v>
      </c>
      <c r="F148">
        <f t="shared" si="15"/>
        <v>-3130</v>
      </c>
      <c r="G148">
        <f t="shared" si="22"/>
        <v>4.4571999969775788E-3</v>
      </c>
      <c r="K148">
        <f>G148</f>
        <v>4.4571999969775788E-3</v>
      </c>
      <c r="P148" s="3">
        <f t="shared" si="16"/>
        <v>1.6011610411873671E-4</v>
      </c>
      <c r="Q148" s="13">
        <f t="shared" si="17"/>
        <v>28014.292000000001</v>
      </c>
      <c r="R148">
        <v>0.2</v>
      </c>
      <c r="S148">
        <f t="shared" si="19"/>
        <v>1.8464929982266903E-5</v>
      </c>
      <c r="T148">
        <f t="shared" si="20"/>
        <v>3.6929859964533808E-6</v>
      </c>
      <c r="AJ148">
        <v>-2380</v>
      </c>
      <c r="AK148">
        <v>3.127199990558438E-3</v>
      </c>
    </row>
    <row r="149" spans="1:37" x14ac:dyDescent="0.2">
      <c r="A149" s="23" t="s">
        <v>831</v>
      </c>
      <c r="C149" s="7">
        <v>43040.334000000003</v>
      </c>
      <c r="D149" s="7"/>
      <c r="E149">
        <f t="shared" ref="E149:E212" si="23">(C149-C$7)/C$8</f>
        <v>-3117.9951322940278</v>
      </c>
      <c r="F149">
        <f t="shared" ref="F149:F212" si="24">+ROUND(2*E149,0)/2</f>
        <v>-3118</v>
      </c>
      <c r="G149">
        <f t="shared" si="22"/>
        <v>3.0599199963035062E-3</v>
      </c>
      <c r="L149">
        <f>G149</f>
        <v>3.0599199963035062E-3</v>
      </c>
      <c r="P149" s="3">
        <f t="shared" ref="P149:P212" si="25">+D$11+D$12*F149+D$13*F149^2</f>
        <v>1.5298426032815302E-4</v>
      </c>
      <c r="Q149" s="13">
        <f t="shared" ref="Q149:Q212" si="26">+C149-15018.5</f>
        <v>28021.834000000003</v>
      </c>
      <c r="R149">
        <v>0.1</v>
      </c>
      <c r="S149">
        <f t="shared" si="19"/>
        <v>8.450275373090567E-6</v>
      </c>
      <c r="T149">
        <f t="shared" si="20"/>
        <v>8.450275373090567E-7</v>
      </c>
      <c r="AB149" t="s">
        <v>800</v>
      </c>
      <c r="AC149">
        <v>8</v>
      </c>
      <c r="AE149" t="s">
        <v>807</v>
      </c>
      <c r="AG149" t="s">
        <v>809</v>
      </c>
      <c r="AJ149">
        <v>-2198</v>
      </c>
      <c r="AK149">
        <v>-5.0648800024646334E-3</v>
      </c>
    </row>
    <row r="150" spans="1:37" x14ac:dyDescent="0.2">
      <c r="A150" s="23" t="s">
        <v>932</v>
      </c>
      <c r="C150" s="7">
        <v>43046.618000000002</v>
      </c>
      <c r="D150" s="7"/>
      <c r="E150">
        <f t="shared" si="23"/>
        <v>-3107.9985754111062</v>
      </c>
      <c r="F150">
        <f t="shared" si="24"/>
        <v>-3108</v>
      </c>
      <c r="G150">
        <f t="shared" si="22"/>
        <v>8.9551999553805217E-4</v>
      </c>
      <c r="K150">
        <f>G150</f>
        <v>8.9551999553805217E-4</v>
      </c>
      <c r="P150" s="3">
        <f t="shared" si="25"/>
        <v>1.470129087701522E-4</v>
      </c>
      <c r="Q150" s="13">
        <f t="shared" si="26"/>
        <v>28028.118000000002</v>
      </c>
      <c r="R150">
        <v>0.2</v>
      </c>
      <c r="S150">
        <f t="shared" si="19"/>
        <v>5.6026285894176851E-7</v>
      </c>
      <c r="T150">
        <f t="shared" si="20"/>
        <v>1.120525717883537E-7</v>
      </c>
      <c r="AJ150">
        <v>-2123</v>
      </c>
      <c r="AK150">
        <v>-2.2978799970587716E-3</v>
      </c>
    </row>
    <row r="151" spans="1:37" x14ac:dyDescent="0.2">
      <c r="A151" s="23" t="s">
        <v>932</v>
      </c>
      <c r="C151" s="7">
        <v>43054.790999999997</v>
      </c>
      <c r="D151" s="7"/>
      <c r="E151">
        <f t="shared" si="23"/>
        <v>-3094.9970064416484</v>
      </c>
      <c r="F151">
        <f t="shared" si="24"/>
        <v>-3095</v>
      </c>
      <c r="G151">
        <f t="shared" si="22"/>
        <v>1.8817999953171238E-3</v>
      </c>
      <c r="K151">
        <f>G151</f>
        <v>1.8817999953171238E-3</v>
      </c>
      <c r="P151" s="3">
        <f t="shared" si="25"/>
        <v>1.3921189551131851E-4</v>
      </c>
      <c r="Q151" s="13">
        <f t="shared" si="26"/>
        <v>28036.290999999997</v>
      </c>
      <c r="R151">
        <v>0.2</v>
      </c>
      <c r="S151">
        <f t="shared" si="19"/>
        <v>3.0366132855848073E-6</v>
      </c>
      <c r="T151">
        <f t="shared" si="20"/>
        <v>6.073226571169615E-7</v>
      </c>
      <c r="AJ151">
        <v>-2114</v>
      </c>
      <c r="AK151">
        <v>4.1541600003256463E-3</v>
      </c>
    </row>
    <row r="152" spans="1:37" x14ac:dyDescent="0.2">
      <c r="A152" s="23" t="s">
        <v>932</v>
      </c>
      <c r="C152" s="7">
        <v>43100.684999999998</v>
      </c>
      <c r="D152" s="7"/>
      <c r="E152">
        <f t="shared" si="23"/>
        <v>-3021.9890526566655</v>
      </c>
      <c r="F152">
        <f t="shared" si="24"/>
        <v>-3022</v>
      </c>
      <c r="G152">
        <f t="shared" si="22"/>
        <v>6.881679997604806E-3</v>
      </c>
      <c r="K152">
        <f>G152</f>
        <v>6.881679997604806E-3</v>
      </c>
      <c r="P152" s="3">
        <f t="shared" si="25"/>
        <v>9.4602952718437832E-5</v>
      </c>
      <c r="Q152" s="13">
        <f t="shared" si="26"/>
        <v>28082.184999999998</v>
      </c>
      <c r="R152">
        <v>0.2</v>
      </c>
      <c r="S152">
        <f t="shared" si="19"/>
        <v>4.6064414813223475E-5</v>
      </c>
      <c r="T152">
        <f t="shared" si="20"/>
        <v>9.2128829626446964E-6</v>
      </c>
      <c r="AJ152">
        <v>-2112</v>
      </c>
      <c r="AK152">
        <v>-6.0787199981859885E-3</v>
      </c>
    </row>
    <row r="153" spans="1:37" x14ac:dyDescent="0.2">
      <c r="A153" s="23" t="s">
        <v>832</v>
      </c>
      <c r="C153" s="7">
        <v>43193.71</v>
      </c>
      <c r="D153" s="7"/>
      <c r="E153">
        <f t="shared" si="23"/>
        <v>-2874.0053314545899</v>
      </c>
      <c r="F153">
        <f t="shared" si="24"/>
        <v>-2874</v>
      </c>
      <c r="G153">
        <f t="shared" si="22"/>
        <v>-3.3514400056446902E-3</v>
      </c>
      <c r="L153">
        <f>G153</f>
        <v>-3.3514400056446902E-3</v>
      </c>
      <c r="P153" s="3">
        <f t="shared" si="25"/>
        <v>-2.1994958183989624E-8</v>
      </c>
      <c r="Q153" s="13">
        <f t="shared" si="26"/>
        <v>28175.21</v>
      </c>
      <c r="R153">
        <v>0.1</v>
      </c>
      <c r="S153">
        <f t="shared" si="19"/>
        <v>1.12320026823539E-5</v>
      </c>
      <c r="T153">
        <f t="shared" si="20"/>
        <v>1.1232002682353901E-6</v>
      </c>
      <c r="AB153" t="s">
        <v>800</v>
      </c>
      <c r="AC153">
        <v>5</v>
      </c>
      <c r="AE153" t="s">
        <v>817</v>
      </c>
      <c r="AG153" t="s">
        <v>809</v>
      </c>
      <c r="AJ153">
        <v>-2084</v>
      </c>
      <c r="AK153">
        <v>7.6095999975223094E-4</v>
      </c>
    </row>
    <row r="154" spans="1:37" x14ac:dyDescent="0.2">
      <c r="A154" s="23" t="s">
        <v>833</v>
      </c>
      <c r="C154" s="7">
        <v>43205.656000000003</v>
      </c>
      <c r="D154" s="7"/>
      <c r="E154">
        <f t="shared" si="23"/>
        <v>-2855.001692287909</v>
      </c>
      <c r="F154">
        <f t="shared" si="24"/>
        <v>-2855</v>
      </c>
      <c r="G154">
        <f t="shared" si="22"/>
        <v>-1.0638000021572225E-3</v>
      </c>
      <c r="L154">
        <f>G154</f>
        <v>-1.0638000021572225E-3</v>
      </c>
      <c r="P154" s="3">
        <f t="shared" si="25"/>
        <v>-1.2575768979601045E-5</v>
      </c>
      <c r="Q154" s="13">
        <f t="shared" si="26"/>
        <v>28187.156000000003</v>
      </c>
      <c r="R154">
        <v>0.1</v>
      </c>
      <c r="S154">
        <f t="shared" si="19"/>
        <v>1.1050723884198783E-6</v>
      </c>
      <c r="T154">
        <f t="shared" si="20"/>
        <v>1.1050723884198783E-7</v>
      </c>
      <c r="AB154" t="s">
        <v>800</v>
      </c>
      <c r="AC154">
        <v>10</v>
      </c>
      <c r="AE154" t="s">
        <v>817</v>
      </c>
      <c r="AG154" t="s">
        <v>809</v>
      </c>
      <c r="AJ154">
        <v>-2077</v>
      </c>
      <c r="AK154">
        <v>2.345879991480615E-3</v>
      </c>
    </row>
    <row r="155" spans="1:37" x14ac:dyDescent="0.2">
      <c r="A155" s="23" t="s">
        <v>833</v>
      </c>
      <c r="C155" s="7">
        <v>43278.57</v>
      </c>
      <c r="D155" s="7"/>
      <c r="E155">
        <f t="shared" si="23"/>
        <v>-2739.0104528605771</v>
      </c>
      <c r="F155">
        <f t="shared" si="24"/>
        <v>-2739</v>
      </c>
      <c r="G155">
        <f t="shared" si="22"/>
        <v>-6.5708400070434436E-3</v>
      </c>
      <c r="L155">
        <f>G155</f>
        <v>-6.5708400070434436E-3</v>
      </c>
      <c r="P155" s="3">
        <f t="shared" si="25"/>
        <v>-9.122351723771043E-5</v>
      </c>
      <c r="Q155" s="13">
        <f t="shared" si="26"/>
        <v>28260.07</v>
      </c>
      <c r="R155">
        <v>0.1</v>
      </c>
      <c r="S155">
        <f t="shared" si="19"/>
        <v>4.1985429854962367E-5</v>
      </c>
      <c r="T155">
        <f t="shared" si="20"/>
        <v>4.1985429854962369E-6</v>
      </c>
      <c r="AB155" t="s">
        <v>800</v>
      </c>
      <c r="AC155">
        <v>7</v>
      </c>
      <c r="AE155" t="s">
        <v>817</v>
      </c>
      <c r="AG155" t="s">
        <v>809</v>
      </c>
      <c r="AJ155">
        <v>-2066</v>
      </c>
      <c r="AK155">
        <v>-1.4349600023706444E-3</v>
      </c>
    </row>
    <row r="156" spans="1:37" x14ac:dyDescent="0.2">
      <c r="A156" s="23" t="s">
        <v>833</v>
      </c>
      <c r="C156" s="7">
        <v>43297.438999999998</v>
      </c>
      <c r="D156" s="7"/>
      <c r="E156">
        <f t="shared" si="23"/>
        <v>-2708.9937386938291</v>
      </c>
      <c r="F156">
        <f t="shared" si="24"/>
        <v>-2709</v>
      </c>
      <c r="G156">
        <f t="shared" si="22"/>
        <v>3.9359599977615289E-3</v>
      </c>
      <c r="L156">
        <f>G156</f>
        <v>3.9359599977615289E-3</v>
      </c>
      <c r="P156" s="3">
        <f t="shared" si="25"/>
        <v>-1.1212386117029143E-4</v>
      </c>
      <c r="Q156" s="13">
        <f t="shared" si="26"/>
        <v>28278.938999999998</v>
      </c>
      <c r="R156">
        <v>0.1</v>
      </c>
      <c r="S156">
        <f t="shared" si="19"/>
        <v>1.6386982928944342E-5</v>
      </c>
      <c r="T156">
        <f t="shared" si="20"/>
        <v>1.6386982928944342E-6</v>
      </c>
      <c r="AB156" t="s">
        <v>800</v>
      </c>
      <c r="AC156">
        <v>6</v>
      </c>
      <c r="AE156" t="s">
        <v>817</v>
      </c>
      <c r="AG156" t="s">
        <v>809</v>
      </c>
      <c r="AJ156">
        <v>-2006</v>
      </c>
      <c r="AK156">
        <v>-2.4213600045186467E-3</v>
      </c>
    </row>
    <row r="157" spans="1:37" x14ac:dyDescent="0.2">
      <c r="A157" s="24" t="s">
        <v>936</v>
      </c>
      <c r="B157" s="20"/>
      <c r="C157" s="35">
        <v>43298.686999999998</v>
      </c>
      <c r="D157" s="35">
        <v>6.0000000000000001E-3</v>
      </c>
      <c r="E157">
        <f t="shared" si="23"/>
        <v>-2707.0084263147896</v>
      </c>
      <c r="F157">
        <f t="shared" si="24"/>
        <v>-2707</v>
      </c>
      <c r="G157">
        <f t="shared" si="22"/>
        <v>-5.2969200041843578E-3</v>
      </c>
      <c r="J157">
        <f>G157</f>
        <v>-5.2969200041843578E-3</v>
      </c>
      <c r="P157" s="3">
        <f t="shared" si="25"/>
        <v>-1.1352540605767973E-4</v>
      </c>
      <c r="Q157" s="13">
        <f t="shared" si="26"/>
        <v>28280.186999999998</v>
      </c>
      <c r="R157">
        <v>0.1</v>
      </c>
      <c r="S157">
        <f t="shared" si="19"/>
        <v>2.6867579559888832E-5</v>
      </c>
      <c r="T157">
        <f t="shared" si="20"/>
        <v>2.6867579559888833E-6</v>
      </c>
      <c r="AJ157">
        <v>-2006</v>
      </c>
      <c r="AK157">
        <v>-4.2136000411119312E-4</v>
      </c>
    </row>
    <row r="158" spans="1:37" x14ac:dyDescent="0.2">
      <c r="A158" s="23" t="s">
        <v>932</v>
      </c>
      <c r="C158" s="7">
        <v>43301.836000000003</v>
      </c>
      <c r="D158" s="7"/>
      <c r="E158">
        <f t="shared" si="23"/>
        <v>-2701.999012307092</v>
      </c>
      <c r="F158">
        <f t="shared" si="24"/>
        <v>-2702</v>
      </c>
      <c r="G158">
        <f t="shared" si="22"/>
        <v>6.2087999685900286E-4</v>
      </c>
      <c r="K158">
        <f>G158</f>
        <v>6.2087999685900286E-4</v>
      </c>
      <c r="P158" s="3">
        <f t="shared" si="25"/>
        <v>-1.170337464305658E-4</v>
      </c>
      <c r="Q158" s="13">
        <f t="shared" si="26"/>
        <v>28283.336000000003</v>
      </c>
      <c r="R158">
        <v>0.2</v>
      </c>
      <c r="S158">
        <f t="shared" si="19"/>
        <v>5.4451669253562343E-7</v>
      </c>
      <c r="T158">
        <f t="shared" si="20"/>
        <v>1.0890333850712469E-7</v>
      </c>
      <c r="AJ158">
        <v>-2004</v>
      </c>
      <c r="AK158">
        <v>-2.6542400009930134E-3</v>
      </c>
    </row>
    <row r="159" spans="1:37" x14ac:dyDescent="0.2">
      <c r="A159" s="23" t="s">
        <v>932</v>
      </c>
      <c r="C159" s="7">
        <v>43303.724999999999</v>
      </c>
      <c r="D159" s="7"/>
      <c r="E159">
        <f t="shared" si="23"/>
        <v>-2698.9940002205558</v>
      </c>
      <c r="F159">
        <f t="shared" si="24"/>
        <v>-2699</v>
      </c>
      <c r="G159">
        <f t="shared" si="22"/>
        <v>3.7715599974035285E-3</v>
      </c>
      <c r="K159">
        <f>G159</f>
        <v>3.7715599974035285E-3</v>
      </c>
      <c r="P159" s="3">
        <f t="shared" si="25"/>
        <v>-1.1914182138875401E-4</v>
      </c>
      <c r="Q159" s="13">
        <f t="shared" si="26"/>
        <v>28285.224999999999</v>
      </c>
      <c r="R159">
        <v>0.2</v>
      </c>
      <c r="S159">
        <f t="shared" si="19"/>
        <v>1.5137560642753575E-5</v>
      </c>
      <c r="T159">
        <f t="shared" si="20"/>
        <v>3.0275121285507152E-6</v>
      </c>
      <c r="AJ159">
        <v>-1990</v>
      </c>
      <c r="AK159">
        <v>-2.8439999732654542E-4</v>
      </c>
    </row>
    <row r="160" spans="1:37" x14ac:dyDescent="0.2">
      <c r="A160" s="23" t="s">
        <v>932</v>
      </c>
      <c r="C160" s="7">
        <v>43313.771999999997</v>
      </c>
      <c r="D160" s="7"/>
      <c r="E160">
        <f t="shared" si="23"/>
        <v>-2683.011281092181</v>
      </c>
      <c r="F160">
        <f t="shared" si="24"/>
        <v>-2683</v>
      </c>
      <c r="G160">
        <f t="shared" si="22"/>
        <v>-7.0914800089667551E-3</v>
      </c>
      <c r="K160">
        <f>G160</f>
        <v>-7.0914800089667551E-3</v>
      </c>
      <c r="P160" s="3">
        <f t="shared" si="25"/>
        <v>-1.3042378380219964E-4</v>
      </c>
      <c r="Q160" s="13">
        <f t="shared" si="26"/>
        <v>28295.271999999997</v>
      </c>
      <c r="R160">
        <v>0.2</v>
      </c>
      <c r="S160">
        <f t="shared" si="19"/>
        <v>4.8456303769902209E-5</v>
      </c>
      <c r="T160">
        <f t="shared" si="20"/>
        <v>9.6912607539804424E-6</v>
      </c>
      <c r="AJ160">
        <v>-1901</v>
      </c>
      <c r="AK160">
        <v>-1.1475600040284917E-3</v>
      </c>
    </row>
    <row r="161" spans="1:37" x14ac:dyDescent="0.2">
      <c r="A161" s="23" t="s">
        <v>932</v>
      </c>
      <c r="C161" s="7">
        <v>43315.663</v>
      </c>
      <c r="D161" s="7"/>
      <c r="E161">
        <f t="shared" si="23"/>
        <v>-2680.0030874152812</v>
      </c>
      <c r="F161">
        <f t="shared" si="24"/>
        <v>-2680</v>
      </c>
      <c r="G161">
        <f t="shared" si="22"/>
        <v>-1.9408000007388182E-3</v>
      </c>
      <c r="K161">
        <f>G161</f>
        <v>-1.9408000007388182E-3</v>
      </c>
      <c r="P161" s="3">
        <f t="shared" si="25"/>
        <v>-1.3254644474905398E-4</v>
      </c>
      <c r="Q161" s="13">
        <f t="shared" si="26"/>
        <v>28297.163</v>
      </c>
      <c r="R161">
        <v>0.2</v>
      </c>
      <c r="S161">
        <f t="shared" si="19"/>
        <v>3.2697809227496276E-6</v>
      </c>
      <c r="T161">
        <f t="shared" si="20"/>
        <v>6.5395618454992554E-7</v>
      </c>
      <c r="AJ161">
        <v>-1866</v>
      </c>
      <c r="AK161">
        <v>3.2770399993751198E-3</v>
      </c>
    </row>
    <row r="162" spans="1:37" x14ac:dyDescent="0.2">
      <c r="A162" s="23" t="s">
        <v>934</v>
      </c>
      <c r="C162" s="7">
        <v>43325.091699999997</v>
      </c>
      <c r="D162" s="7"/>
      <c r="E162">
        <f t="shared" si="23"/>
        <v>-2665.0039569439296</v>
      </c>
      <c r="F162">
        <f t="shared" si="24"/>
        <v>-2665</v>
      </c>
      <c r="G162">
        <f t="shared" si="22"/>
        <v>-2.4874000082490966E-3</v>
      </c>
      <c r="I162">
        <f>G162</f>
        <v>-2.4874000082490966E-3</v>
      </c>
      <c r="P162" s="3">
        <f t="shared" si="25"/>
        <v>-1.4319429524595705E-4</v>
      </c>
      <c r="Q162" s="13">
        <f t="shared" si="26"/>
        <v>28306.591699999997</v>
      </c>
      <c r="R162">
        <v>0.2</v>
      </c>
      <c r="S162">
        <f t="shared" si="19"/>
        <v>5.4953004248765575E-6</v>
      </c>
      <c r="T162">
        <f t="shared" si="20"/>
        <v>1.0990600849753115E-6</v>
      </c>
      <c r="AJ162">
        <v>-1785</v>
      </c>
      <c r="AK162">
        <v>-1.6546000042580999E-3</v>
      </c>
    </row>
    <row r="163" spans="1:37" x14ac:dyDescent="0.2">
      <c r="A163" s="23" t="s">
        <v>834</v>
      </c>
      <c r="C163" s="7">
        <v>43331.38</v>
      </c>
      <c r="D163" s="7"/>
      <c r="E163">
        <f t="shared" si="23"/>
        <v>-2655.0005596417523</v>
      </c>
      <c r="F163">
        <f t="shared" si="24"/>
        <v>-2655</v>
      </c>
      <c r="G163">
        <f t="shared" si="22"/>
        <v>-3.5180000850232318E-4</v>
      </c>
      <c r="L163">
        <f>G163</f>
        <v>-3.5180000850232318E-4</v>
      </c>
      <c r="P163" s="3">
        <f t="shared" si="25"/>
        <v>-1.5032484906114406E-4</v>
      </c>
      <c r="Q163" s="13">
        <f t="shared" si="26"/>
        <v>28312.879999999997</v>
      </c>
      <c r="R163">
        <v>0.1</v>
      </c>
      <c r="S163">
        <f t="shared" si="19"/>
        <v>4.0592239871848548E-8</v>
      </c>
      <c r="T163">
        <f t="shared" si="20"/>
        <v>4.0592239871848551E-9</v>
      </c>
      <c r="AB163" t="s">
        <v>800</v>
      </c>
      <c r="AC163">
        <v>5</v>
      </c>
      <c r="AE163" t="s">
        <v>817</v>
      </c>
      <c r="AG163" t="s">
        <v>809</v>
      </c>
      <c r="AJ163">
        <v>-1565</v>
      </c>
      <c r="AK163">
        <v>-6.2714000014238991E-3</v>
      </c>
    </row>
    <row r="164" spans="1:37" x14ac:dyDescent="0.2">
      <c r="A164" s="23" t="s">
        <v>932</v>
      </c>
      <c r="C164" s="7">
        <v>43337.663</v>
      </c>
      <c r="D164" s="7"/>
      <c r="E164">
        <f t="shared" si="23"/>
        <v>-2645.0055935540008</v>
      </c>
      <c r="F164">
        <f t="shared" si="24"/>
        <v>-2645</v>
      </c>
      <c r="G164">
        <f t="shared" si="22"/>
        <v>-3.5162000058335252E-3</v>
      </c>
      <c r="K164">
        <f>G164</f>
        <v>-3.5162000058335252E-3</v>
      </c>
      <c r="P164" s="3">
        <f t="shared" si="25"/>
        <v>-1.5748099233013168E-4</v>
      </c>
      <c r="Q164" s="13">
        <f t="shared" si="26"/>
        <v>28319.163</v>
      </c>
      <c r="R164">
        <v>0.2</v>
      </c>
      <c r="S164">
        <f t="shared" si="19"/>
        <v>1.1280993411669207E-5</v>
      </c>
      <c r="T164">
        <f t="shared" si="20"/>
        <v>2.2561986823338413E-6</v>
      </c>
      <c r="AJ164">
        <v>-1560</v>
      </c>
      <c r="AK164">
        <v>-4.3536000011954457E-3</v>
      </c>
    </row>
    <row r="165" spans="1:37" x14ac:dyDescent="0.2">
      <c r="A165" s="23" t="s">
        <v>932</v>
      </c>
      <c r="C165" s="7">
        <v>43342.69</v>
      </c>
      <c r="D165" s="7"/>
      <c r="E165">
        <f t="shared" si="23"/>
        <v>-2637.0086662066956</v>
      </c>
      <c r="F165">
        <f t="shared" si="24"/>
        <v>-2637</v>
      </c>
      <c r="G165">
        <f t="shared" si="22"/>
        <v>-5.447720002848655E-3</v>
      </c>
      <c r="K165">
        <f>G165</f>
        <v>-5.447720002848655E-3</v>
      </c>
      <c r="P165" s="3">
        <f t="shared" si="25"/>
        <v>-1.6322433135205854E-4</v>
      </c>
      <c r="Q165" s="13">
        <f t="shared" si="26"/>
        <v>28324.190000000002</v>
      </c>
      <c r="R165">
        <v>0.2</v>
      </c>
      <c r="S165">
        <f t="shared" si="19"/>
        <v>2.7925894502066264E-5</v>
      </c>
      <c r="T165">
        <f t="shared" si="20"/>
        <v>5.5851789004132534E-6</v>
      </c>
      <c r="AJ165">
        <v>-1538</v>
      </c>
      <c r="AK165">
        <v>-9.1528000484686345E-4</v>
      </c>
    </row>
    <row r="166" spans="1:37" x14ac:dyDescent="0.2">
      <c r="A166" s="23" t="s">
        <v>834</v>
      </c>
      <c r="C166" s="7">
        <v>43366.576999999997</v>
      </c>
      <c r="D166" s="7"/>
      <c r="E166">
        <f t="shared" si="23"/>
        <v>-2599.0093418492302</v>
      </c>
      <c r="F166">
        <f t="shared" si="24"/>
        <v>-2599</v>
      </c>
      <c r="G166">
        <f t="shared" si="22"/>
        <v>-5.8724400078062899E-3</v>
      </c>
      <c r="L166">
        <f>G166</f>
        <v>-5.8724400078062899E-3</v>
      </c>
      <c r="P166" s="3">
        <f t="shared" si="25"/>
        <v>-1.907288435324322E-4</v>
      </c>
      <c r="Q166" s="13">
        <f t="shared" si="26"/>
        <v>28348.076999999997</v>
      </c>
      <c r="R166">
        <v>0.1</v>
      </c>
      <c r="S166">
        <f t="shared" si="19"/>
        <v>3.2281841754234191E-5</v>
      </c>
      <c r="T166">
        <f t="shared" si="20"/>
        <v>3.2281841754234192E-6</v>
      </c>
      <c r="AB166" t="s">
        <v>800</v>
      </c>
      <c r="AC166">
        <v>8</v>
      </c>
      <c r="AE166" t="s">
        <v>817</v>
      </c>
      <c r="AG166" t="s">
        <v>809</v>
      </c>
      <c r="AJ166">
        <v>-1465</v>
      </c>
      <c r="AK166">
        <v>-9.1540000721579418E-4</v>
      </c>
    </row>
    <row r="167" spans="1:37" x14ac:dyDescent="0.2">
      <c r="A167" s="23" t="s">
        <v>835</v>
      </c>
      <c r="C167" s="7">
        <v>43414.353000000003</v>
      </c>
      <c r="D167" s="7"/>
      <c r="E167">
        <f t="shared" si="23"/>
        <v>-2523.0075115439245</v>
      </c>
      <c r="F167">
        <f t="shared" si="24"/>
        <v>-2523</v>
      </c>
      <c r="G167">
        <f t="shared" si="22"/>
        <v>-4.721880002762191E-3</v>
      </c>
      <c r="L167">
        <f>G167</f>
        <v>-4.721880002762191E-3</v>
      </c>
      <c r="P167" s="3">
        <f t="shared" si="25"/>
        <v>-2.4684640303183935E-4</v>
      </c>
      <c r="Q167" s="13">
        <f t="shared" si="26"/>
        <v>28395.853000000003</v>
      </c>
      <c r="R167">
        <v>0.1</v>
      </c>
      <c r="S167">
        <f t="shared" si="19"/>
        <v>2.0025925718715593E-5</v>
      </c>
      <c r="T167">
        <f t="shared" si="20"/>
        <v>2.0025925718715596E-6</v>
      </c>
      <c r="AB167" t="s">
        <v>800</v>
      </c>
      <c r="AC167">
        <v>7</v>
      </c>
      <c r="AE167" t="s">
        <v>817</v>
      </c>
      <c r="AG167" t="s">
        <v>809</v>
      </c>
      <c r="AJ167">
        <v>-1458</v>
      </c>
      <c r="AK167">
        <v>2.7695199969457462E-3</v>
      </c>
    </row>
    <row r="168" spans="1:37" x14ac:dyDescent="0.2">
      <c r="A168" s="23" t="s">
        <v>835</v>
      </c>
      <c r="C168" s="7">
        <v>43436.358</v>
      </c>
      <c r="D168" s="7"/>
      <c r="E168">
        <f t="shared" si="23"/>
        <v>-2488.0020637067705</v>
      </c>
      <c r="F168">
        <f t="shared" si="24"/>
        <v>-2488</v>
      </c>
      <c r="G168">
        <f t="shared" si="22"/>
        <v>-1.2972800032002851E-3</v>
      </c>
      <c r="L168">
        <f>G168</f>
        <v>-1.2972800032002851E-3</v>
      </c>
      <c r="P168" s="3">
        <f t="shared" si="25"/>
        <v>-2.7318709109928256E-4</v>
      </c>
      <c r="Q168" s="13">
        <f t="shared" si="26"/>
        <v>28417.858</v>
      </c>
      <c r="R168">
        <v>0.1</v>
      </c>
      <c r="S168">
        <f t="shared" si="19"/>
        <v>1.0487662926155121E-6</v>
      </c>
      <c r="T168">
        <f t="shared" si="20"/>
        <v>1.0487662926155121E-7</v>
      </c>
      <c r="AB168" t="s">
        <v>800</v>
      </c>
      <c r="AC168">
        <v>10</v>
      </c>
      <c r="AE168" t="s">
        <v>807</v>
      </c>
      <c r="AG168" t="s">
        <v>809</v>
      </c>
      <c r="AJ168">
        <v>-1444</v>
      </c>
      <c r="AK168">
        <v>-1.8606400044518523E-3</v>
      </c>
    </row>
    <row r="169" spans="1:37" x14ac:dyDescent="0.2">
      <c r="A169" s="23" t="s">
        <v>835</v>
      </c>
      <c r="C169" s="7">
        <v>43460.245000000003</v>
      </c>
      <c r="D169" s="7"/>
      <c r="E169">
        <f t="shared" si="23"/>
        <v>-2450.0027393492937</v>
      </c>
      <c r="F169">
        <f t="shared" si="24"/>
        <v>-2450</v>
      </c>
      <c r="G169">
        <f t="shared" si="22"/>
        <v>-1.7220000008819625E-3</v>
      </c>
      <c r="L169">
        <f>G169</f>
        <v>-1.7220000008819625E-3</v>
      </c>
      <c r="P169" s="3">
        <f t="shared" si="25"/>
        <v>-3.0214047815386937E-4</v>
      </c>
      <c r="Q169" s="13">
        <f t="shared" si="26"/>
        <v>28441.745000000003</v>
      </c>
      <c r="R169">
        <v>0.1</v>
      </c>
      <c r="S169">
        <f t="shared" si="19"/>
        <v>2.0160010642816485E-6</v>
      </c>
      <c r="T169">
        <f t="shared" si="20"/>
        <v>2.0160010642816485E-7</v>
      </c>
      <c r="AB169" t="s">
        <v>800</v>
      </c>
      <c r="AC169">
        <v>8</v>
      </c>
      <c r="AE169" t="s">
        <v>817</v>
      </c>
      <c r="AG169" t="s">
        <v>809</v>
      </c>
      <c r="AJ169">
        <v>-1430</v>
      </c>
      <c r="AK169">
        <v>-7.4908000024151988E-3</v>
      </c>
    </row>
    <row r="170" spans="1:37" x14ac:dyDescent="0.2">
      <c r="A170" s="23" t="s">
        <v>836</v>
      </c>
      <c r="C170" s="7">
        <v>43480.358999999997</v>
      </c>
      <c r="D170" s="7"/>
      <c r="E170">
        <f t="shared" si="23"/>
        <v>-2418.0054851890395</v>
      </c>
      <c r="F170">
        <f t="shared" si="24"/>
        <v>-2418</v>
      </c>
      <c r="G170">
        <f t="shared" si="22"/>
        <v>-3.4480800095479935E-3</v>
      </c>
      <c r="L170">
        <f>G170</f>
        <v>-3.4480800095479935E-3</v>
      </c>
      <c r="P170" s="3">
        <f t="shared" si="25"/>
        <v>-3.2680887966135606E-4</v>
      </c>
      <c r="Q170" s="13">
        <f t="shared" si="26"/>
        <v>28461.858999999997</v>
      </c>
      <c r="R170">
        <v>0.1</v>
      </c>
      <c r="S170">
        <f t="shared" si="19"/>
        <v>9.7423334662638075E-6</v>
      </c>
      <c r="T170">
        <f t="shared" si="20"/>
        <v>9.7423334662638084E-7</v>
      </c>
      <c r="AB170" t="s">
        <v>800</v>
      </c>
      <c r="AG170" t="s">
        <v>801</v>
      </c>
      <c r="AJ170">
        <v>-1392</v>
      </c>
      <c r="AK170">
        <v>-1.9155199988745153E-3</v>
      </c>
    </row>
    <row r="171" spans="1:37" x14ac:dyDescent="0.2">
      <c r="A171" s="23" t="s">
        <v>837</v>
      </c>
      <c r="C171" s="7">
        <v>43488.358999999997</v>
      </c>
      <c r="D171" s="7"/>
      <c r="E171">
        <f t="shared" si="23"/>
        <v>-2405.2791237849374</v>
      </c>
      <c r="F171">
        <f t="shared" si="24"/>
        <v>-2405.5</v>
      </c>
      <c r="P171" s="3">
        <f t="shared" si="25"/>
        <v>-3.3651614466860189E-4</v>
      </c>
      <c r="Q171" s="13">
        <f t="shared" si="26"/>
        <v>28469.858999999997</v>
      </c>
      <c r="R171">
        <v>0.1</v>
      </c>
      <c r="S171">
        <f t="shared" si="19"/>
        <v>1.132431156226194E-7</v>
      </c>
      <c r="T171">
        <f t="shared" si="20"/>
        <v>1.132431156226194E-8</v>
      </c>
      <c r="U171">
        <v>0.13884641999175074</v>
      </c>
      <c r="AC171">
        <v>6</v>
      </c>
      <c r="AE171" t="s">
        <v>817</v>
      </c>
      <c r="AG171" t="s">
        <v>809</v>
      </c>
      <c r="AJ171">
        <v>-1384</v>
      </c>
      <c r="AK171">
        <v>3.1529600018984638E-3</v>
      </c>
    </row>
    <row r="172" spans="1:37" x14ac:dyDescent="0.2">
      <c r="A172" s="23" t="s">
        <v>837</v>
      </c>
      <c r="C172" s="7">
        <v>43504.252999999997</v>
      </c>
      <c r="D172" s="7"/>
      <c r="E172">
        <f t="shared" si="23"/>
        <v>-2379.9950252653375</v>
      </c>
      <c r="F172">
        <f t="shared" si="24"/>
        <v>-2380</v>
      </c>
      <c r="G172">
        <f t="shared" ref="G172:G193" si="27">C172-(C$7+F172*C$8)</f>
        <v>3.127199990558438E-3</v>
      </c>
      <c r="L172">
        <f>G172</f>
        <v>3.127199990558438E-3</v>
      </c>
      <c r="P172" s="3">
        <f t="shared" si="25"/>
        <v>-3.5644294618704972E-4</v>
      </c>
      <c r="Q172" s="13">
        <f t="shared" si="26"/>
        <v>28485.752999999997</v>
      </c>
      <c r="R172">
        <v>0.1</v>
      </c>
      <c r="S172">
        <f t="shared" ref="S172:S235" si="28">+(P172-G172)^2</f>
        <v>1.2135768110736728E-5</v>
      </c>
      <c r="T172">
        <f t="shared" ref="T172:T235" si="29">+R172*S172</f>
        <v>1.2135768110736728E-6</v>
      </c>
      <c r="AB172" t="s">
        <v>800</v>
      </c>
      <c r="AC172">
        <v>9</v>
      </c>
      <c r="AE172" t="s">
        <v>807</v>
      </c>
      <c r="AG172" t="s">
        <v>809</v>
      </c>
      <c r="AJ172">
        <v>-1374</v>
      </c>
      <c r="AK172">
        <v>-2.0114400031161495E-3</v>
      </c>
    </row>
    <row r="173" spans="1:37" x14ac:dyDescent="0.2">
      <c r="A173" s="23" t="s">
        <v>838</v>
      </c>
      <c r="C173" s="7">
        <v>43618.652999999998</v>
      </c>
      <c r="D173" s="7"/>
      <c r="E173">
        <f t="shared" si="23"/>
        <v>-2198.0080571866765</v>
      </c>
      <c r="F173">
        <f t="shared" si="24"/>
        <v>-2198</v>
      </c>
      <c r="G173">
        <f t="shared" si="27"/>
        <v>-5.0648800024646334E-3</v>
      </c>
      <c r="L173">
        <f>G173</f>
        <v>-5.0648800024646334E-3</v>
      </c>
      <c r="P173" s="3">
        <f t="shared" si="25"/>
        <v>-5.0349753661896584E-4</v>
      </c>
      <c r="Q173" s="13">
        <f t="shared" si="26"/>
        <v>28600.152999999998</v>
      </c>
      <c r="R173">
        <v>0.1</v>
      </c>
      <c r="S173">
        <f t="shared" si="28"/>
        <v>2.0806209999724302E-5</v>
      </c>
      <c r="T173">
        <f t="shared" si="29"/>
        <v>2.0806209999724303E-6</v>
      </c>
      <c r="AB173" t="s">
        <v>800</v>
      </c>
      <c r="AC173">
        <v>7</v>
      </c>
      <c r="AE173" t="s">
        <v>817</v>
      </c>
      <c r="AG173" t="s">
        <v>809</v>
      </c>
      <c r="AJ173">
        <v>-1303</v>
      </c>
      <c r="AK173">
        <v>2.2213199918041937E-3</v>
      </c>
    </row>
    <row r="174" spans="1:37" x14ac:dyDescent="0.2">
      <c r="A174" s="23" t="s">
        <v>932</v>
      </c>
      <c r="C174" s="7">
        <v>43665.802000000003</v>
      </c>
      <c r="D174" s="7"/>
      <c r="E174">
        <f t="shared" si="23"/>
        <v>-2123.0036554564181</v>
      </c>
      <c r="F174">
        <f t="shared" si="24"/>
        <v>-2123</v>
      </c>
      <c r="G174">
        <f t="shared" si="27"/>
        <v>-2.2978799970587716E-3</v>
      </c>
      <c r="K174">
        <f>G174</f>
        <v>-2.2978799970587716E-3</v>
      </c>
      <c r="P174" s="3">
        <f t="shared" si="25"/>
        <v>-5.6656313936306944E-4</v>
      </c>
      <c r="Q174" s="13">
        <f t="shared" si="26"/>
        <v>28647.302000000003</v>
      </c>
      <c r="R174">
        <v>0.2</v>
      </c>
      <c r="S174">
        <f t="shared" si="28"/>
        <v>2.9974580617413202E-6</v>
      </c>
      <c r="T174">
        <f t="shared" si="29"/>
        <v>5.9949161234826406E-7</v>
      </c>
      <c r="AJ174">
        <v>-1271</v>
      </c>
      <c r="AK174">
        <v>-1.5047600027173758E-3</v>
      </c>
    </row>
    <row r="175" spans="1:37" x14ac:dyDescent="0.2">
      <c r="A175" s="23" t="s">
        <v>838</v>
      </c>
      <c r="C175" s="7">
        <v>43671.466</v>
      </c>
      <c r="D175" s="7"/>
      <c r="E175">
        <f t="shared" si="23"/>
        <v>-2113.9933915823185</v>
      </c>
      <c r="F175">
        <f t="shared" si="24"/>
        <v>-2114</v>
      </c>
      <c r="G175">
        <f t="shared" si="27"/>
        <v>4.1541600003256463E-3</v>
      </c>
      <c r="L175">
        <f>G175</f>
        <v>4.1541600003256463E-3</v>
      </c>
      <c r="P175" s="3">
        <f t="shared" si="25"/>
        <v>-5.7422773982772953E-4</v>
      </c>
      <c r="Q175" s="13">
        <f t="shared" si="26"/>
        <v>28652.966</v>
      </c>
      <c r="R175">
        <v>0.1</v>
      </c>
      <c r="S175">
        <f t="shared" si="28"/>
        <v>2.2357650621232748E-5</v>
      </c>
      <c r="T175">
        <f t="shared" si="29"/>
        <v>2.235765062123275E-6</v>
      </c>
      <c r="AB175" t="s">
        <v>800</v>
      </c>
      <c r="AC175">
        <v>9</v>
      </c>
      <c r="AE175" t="s">
        <v>807</v>
      </c>
      <c r="AG175" t="s">
        <v>809</v>
      </c>
      <c r="AJ175">
        <v>-1260</v>
      </c>
      <c r="AK175">
        <v>5.7143999947584234E-3</v>
      </c>
    </row>
    <row r="176" spans="1:37" x14ac:dyDescent="0.2">
      <c r="A176" s="23" t="s">
        <v>932</v>
      </c>
      <c r="C176" s="7">
        <v>43672.713000000003</v>
      </c>
      <c r="D176" s="7"/>
      <c r="E176">
        <f t="shared" si="23"/>
        <v>-2112.0096699984497</v>
      </c>
      <c r="F176">
        <f t="shared" si="24"/>
        <v>-2112</v>
      </c>
      <c r="G176">
        <f t="shared" si="27"/>
        <v>-6.0787199981859885E-3</v>
      </c>
      <c r="K176">
        <f>G176</f>
        <v>-6.0787199981859885E-3</v>
      </c>
      <c r="P176" s="3">
        <f t="shared" si="25"/>
        <v>-5.7593379921534998E-4</v>
      </c>
      <c r="Q176" s="13">
        <f t="shared" si="26"/>
        <v>28654.213000000003</v>
      </c>
      <c r="R176">
        <v>0.2</v>
      </c>
      <c r="S176">
        <f t="shared" si="28"/>
        <v>3.0280655951581729E-5</v>
      </c>
      <c r="T176">
        <f t="shared" si="29"/>
        <v>6.0561311903163458E-6</v>
      </c>
      <c r="AJ176">
        <v>-1233</v>
      </c>
      <c r="AK176">
        <v>-9.2948000383330509E-4</v>
      </c>
    </row>
    <row r="177" spans="1:37" x14ac:dyDescent="0.2">
      <c r="A177" s="23" t="s">
        <v>934</v>
      </c>
      <c r="C177" s="7">
        <v>43690.321100000001</v>
      </c>
      <c r="D177" s="7"/>
      <c r="E177">
        <f t="shared" si="23"/>
        <v>-2083.9987894685073</v>
      </c>
      <c r="F177">
        <f t="shared" si="24"/>
        <v>-2084</v>
      </c>
      <c r="G177">
        <f t="shared" si="27"/>
        <v>7.6095999975223094E-4</v>
      </c>
      <c r="I177">
        <f>G177</f>
        <v>7.6095999975223094E-4</v>
      </c>
      <c r="P177" s="3">
        <f t="shared" si="25"/>
        <v>-5.9992610634799972E-4</v>
      </c>
      <c r="Q177" s="13">
        <f t="shared" si="26"/>
        <v>28671.821100000001</v>
      </c>
      <c r="R177">
        <v>0.2</v>
      </c>
      <c r="S177">
        <f t="shared" si="28"/>
        <v>1.8520109937766479E-6</v>
      </c>
      <c r="T177">
        <f t="shared" si="29"/>
        <v>3.7040219875532957E-7</v>
      </c>
      <c r="AJ177">
        <v>-1148</v>
      </c>
      <c r="AK177">
        <v>-2.3268799996003509E-3</v>
      </c>
    </row>
    <row r="178" spans="1:37" x14ac:dyDescent="0.2">
      <c r="A178" s="23" t="s">
        <v>932</v>
      </c>
      <c r="C178" s="7">
        <v>43694.722999999998</v>
      </c>
      <c r="D178" s="7"/>
      <c r="E178">
        <f t="shared" si="23"/>
        <v>-2076.9962681854222</v>
      </c>
      <c r="F178">
        <f t="shared" si="24"/>
        <v>-2077</v>
      </c>
      <c r="G178">
        <f t="shared" si="27"/>
        <v>2.345879991480615E-3</v>
      </c>
      <c r="K178">
        <f>G178</f>
        <v>2.345879991480615E-3</v>
      </c>
      <c r="P178" s="3">
        <f t="shared" si="25"/>
        <v>-6.059555302120683E-4</v>
      </c>
      <c r="Q178" s="13">
        <f t="shared" si="26"/>
        <v>28676.222999999998</v>
      </c>
      <c r="R178">
        <v>0.2</v>
      </c>
      <c r="S178">
        <f t="shared" si="28"/>
        <v>8.7133329471267164E-6</v>
      </c>
      <c r="T178">
        <f t="shared" si="29"/>
        <v>1.7426665894253434E-6</v>
      </c>
      <c r="AJ178">
        <v>-1086</v>
      </c>
      <c r="AK178">
        <v>-5.4616000852547586E-4</v>
      </c>
    </row>
    <row r="179" spans="1:37" x14ac:dyDescent="0.2">
      <c r="A179" s="23" t="s">
        <v>932</v>
      </c>
      <c r="C179" s="7">
        <v>43701.633999999998</v>
      </c>
      <c r="D179" s="7"/>
      <c r="E179">
        <f t="shared" si="23"/>
        <v>-2066.0022827274533</v>
      </c>
      <c r="F179">
        <f t="shared" si="24"/>
        <v>-2066</v>
      </c>
      <c r="G179">
        <f t="shared" si="27"/>
        <v>-1.4349600023706444E-3</v>
      </c>
      <c r="K179">
        <f>G179</f>
        <v>-1.4349600023706444E-3</v>
      </c>
      <c r="P179" s="3">
        <f t="shared" si="25"/>
        <v>-6.154556727005823E-4</v>
      </c>
      <c r="Q179" s="13">
        <f t="shared" si="26"/>
        <v>28683.133999999998</v>
      </c>
      <c r="R179">
        <v>0.2</v>
      </c>
      <c r="S179">
        <f t="shared" si="28"/>
        <v>6.7158734634797776E-7</v>
      </c>
      <c r="T179">
        <f t="shared" si="29"/>
        <v>1.3431746926959556E-7</v>
      </c>
      <c r="AJ179">
        <v>-1018</v>
      </c>
      <c r="AK179">
        <v>6.5359199943486601E-3</v>
      </c>
    </row>
    <row r="180" spans="1:37" x14ac:dyDescent="0.2">
      <c r="A180" s="23" t="s">
        <v>839</v>
      </c>
      <c r="C180" s="7">
        <v>43739.35</v>
      </c>
      <c r="D180" s="7"/>
      <c r="E180">
        <f t="shared" si="23"/>
        <v>-2006.0038518878141</v>
      </c>
      <c r="F180">
        <f t="shared" si="24"/>
        <v>-2006</v>
      </c>
      <c r="G180">
        <f t="shared" si="27"/>
        <v>-2.4213600045186467E-3</v>
      </c>
      <c r="L180">
        <f t="shared" ref="L180:L187" si="30">G180</f>
        <v>-2.4213600045186467E-3</v>
      </c>
      <c r="P180" s="3">
        <f t="shared" si="25"/>
        <v>-6.6781968709480038E-4</v>
      </c>
      <c r="Q180" s="13">
        <f t="shared" si="26"/>
        <v>28720.85</v>
      </c>
      <c r="R180">
        <v>0.1</v>
      </c>
      <c r="S180">
        <f t="shared" si="28"/>
        <v>3.0749036448309237E-6</v>
      </c>
      <c r="T180">
        <f t="shared" si="29"/>
        <v>3.0749036448309238E-7</v>
      </c>
      <c r="AB180" t="s">
        <v>800</v>
      </c>
      <c r="AC180">
        <v>7</v>
      </c>
      <c r="AE180" t="s">
        <v>817</v>
      </c>
      <c r="AG180" t="s">
        <v>809</v>
      </c>
      <c r="AJ180">
        <v>-994</v>
      </c>
      <c r="AK180">
        <v>3.7413600002764724E-3</v>
      </c>
    </row>
    <row r="181" spans="1:37" x14ac:dyDescent="0.2">
      <c r="A181" s="23" t="s">
        <v>839</v>
      </c>
      <c r="C181" s="7">
        <v>43739.351999999999</v>
      </c>
      <c r="D181" s="7"/>
      <c r="E181">
        <f t="shared" si="23"/>
        <v>-2006.0006702974624</v>
      </c>
      <c r="F181">
        <f t="shared" si="24"/>
        <v>-2006</v>
      </c>
      <c r="G181">
        <f t="shared" si="27"/>
        <v>-4.2136000411119312E-4</v>
      </c>
      <c r="L181">
        <f t="shared" si="30"/>
        <v>-4.2136000411119312E-4</v>
      </c>
      <c r="P181" s="3">
        <f t="shared" si="25"/>
        <v>-6.6781968709480038E-4</v>
      </c>
      <c r="Q181" s="13">
        <f t="shared" si="26"/>
        <v>28720.851999999999</v>
      </c>
      <c r="R181">
        <v>0.1</v>
      </c>
      <c r="S181">
        <f t="shared" si="28"/>
        <v>6.0742375336380195E-8</v>
      </c>
      <c r="T181">
        <f t="shared" si="29"/>
        <v>6.07423753363802E-9</v>
      </c>
      <c r="AB181" t="s">
        <v>800</v>
      </c>
      <c r="AC181">
        <v>8</v>
      </c>
      <c r="AE181" t="s">
        <v>807</v>
      </c>
      <c r="AG181" t="s">
        <v>809</v>
      </c>
      <c r="AJ181">
        <v>-986</v>
      </c>
      <c r="AK181">
        <v>3.8098399963928387E-3</v>
      </c>
    </row>
    <row r="182" spans="1:37" x14ac:dyDescent="0.2">
      <c r="A182" s="23" t="s">
        <v>839</v>
      </c>
      <c r="C182" s="7">
        <v>43740.607000000004</v>
      </c>
      <c r="D182" s="7"/>
      <c r="E182">
        <f t="shared" si="23"/>
        <v>-2004.0042223521864</v>
      </c>
      <c r="F182">
        <f t="shared" si="24"/>
        <v>-2004</v>
      </c>
      <c r="G182">
        <f t="shared" si="27"/>
        <v>-2.6542400009930134E-3</v>
      </c>
      <c r="L182">
        <f t="shared" si="30"/>
        <v>-2.6542400009930134E-3</v>
      </c>
      <c r="P182" s="3">
        <f t="shared" si="25"/>
        <v>-6.6958101970263084E-4</v>
      </c>
      <c r="Q182" s="13">
        <f t="shared" si="26"/>
        <v>28722.107000000004</v>
      </c>
      <c r="R182">
        <v>0.1</v>
      </c>
      <c r="S182">
        <f t="shared" si="28"/>
        <v>3.9388712720165786E-6</v>
      </c>
      <c r="T182">
        <f t="shared" si="29"/>
        <v>3.9388712720165789E-7</v>
      </c>
      <c r="AB182" t="s">
        <v>800</v>
      </c>
      <c r="AC182">
        <v>6</v>
      </c>
      <c r="AE182" t="s">
        <v>817</v>
      </c>
      <c r="AG182" t="s">
        <v>809</v>
      </c>
      <c r="AJ182">
        <v>-984</v>
      </c>
      <c r="AK182">
        <v>5.7695999566931278E-4</v>
      </c>
    </row>
    <row r="183" spans="1:37" x14ac:dyDescent="0.2">
      <c r="A183" s="23" t="s">
        <v>839</v>
      </c>
      <c r="C183" s="7">
        <v>43749.41</v>
      </c>
      <c r="D183" s="7"/>
      <c r="E183">
        <f t="shared" si="23"/>
        <v>-1990.0004524221479</v>
      </c>
      <c r="F183">
        <f t="shared" si="24"/>
        <v>-1990</v>
      </c>
      <c r="G183">
        <f t="shared" si="27"/>
        <v>-2.8439999732654542E-4</v>
      </c>
      <c r="L183">
        <f t="shared" si="30"/>
        <v>-2.8439999732654542E-4</v>
      </c>
      <c r="P183" s="3">
        <f t="shared" si="25"/>
        <v>-6.8193900814570222E-4</v>
      </c>
      <c r="Q183" s="13">
        <f t="shared" si="26"/>
        <v>28730.910000000003</v>
      </c>
      <c r="R183">
        <v>0.1</v>
      </c>
      <c r="S183">
        <f t="shared" si="28"/>
        <v>1.5803726512307366E-7</v>
      </c>
      <c r="T183">
        <f t="shared" si="29"/>
        <v>1.5803726512307366E-8</v>
      </c>
      <c r="AB183" t="s">
        <v>800</v>
      </c>
      <c r="AC183">
        <v>6</v>
      </c>
      <c r="AE183" t="s">
        <v>807</v>
      </c>
      <c r="AG183" t="s">
        <v>809</v>
      </c>
      <c r="AJ183">
        <v>-983</v>
      </c>
      <c r="AK183">
        <v>9.6051999571500346E-4</v>
      </c>
    </row>
    <row r="184" spans="1:37" x14ac:dyDescent="0.2">
      <c r="A184" s="23" t="s">
        <v>840</v>
      </c>
      <c r="C184" s="7">
        <v>43805.356</v>
      </c>
      <c r="D184" s="7"/>
      <c r="E184">
        <f t="shared" si="23"/>
        <v>-1901.0018255329176</v>
      </c>
      <c r="F184">
        <f t="shared" si="24"/>
        <v>-1901</v>
      </c>
      <c r="G184">
        <f t="shared" si="27"/>
        <v>-1.1475600040284917E-3</v>
      </c>
      <c r="L184">
        <f t="shared" si="30"/>
        <v>-1.1475600040284917E-3</v>
      </c>
      <c r="P184" s="3">
        <f t="shared" si="25"/>
        <v>-7.6167339872019481E-4</v>
      </c>
      <c r="Q184" s="13">
        <f t="shared" si="26"/>
        <v>28786.856</v>
      </c>
      <c r="R184">
        <v>0.1</v>
      </c>
      <c r="S184">
        <f t="shared" si="28"/>
        <v>1.4890847215636129E-7</v>
      </c>
      <c r="T184">
        <f t="shared" si="29"/>
        <v>1.4890847215636131E-8</v>
      </c>
      <c r="AB184" t="s">
        <v>800</v>
      </c>
      <c r="AC184">
        <v>8</v>
      </c>
      <c r="AE184" t="s">
        <v>807</v>
      </c>
      <c r="AG184" t="s">
        <v>809</v>
      </c>
      <c r="AJ184">
        <v>-941</v>
      </c>
      <c r="AK184">
        <v>-1.9299600025988184E-3</v>
      </c>
    </row>
    <row r="185" spans="1:37" x14ac:dyDescent="0.2">
      <c r="A185" s="23" t="s">
        <v>841</v>
      </c>
      <c r="C185" s="7">
        <v>43827.362000000001</v>
      </c>
      <c r="D185" s="7"/>
      <c r="E185">
        <f t="shared" si="23"/>
        <v>-1865.9947869005821</v>
      </c>
      <c r="F185">
        <f t="shared" si="24"/>
        <v>-1866</v>
      </c>
      <c r="G185">
        <f t="shared" si="27"/>
        <v>3.2770399993751198E-3</v>
      </c>
      <c r="L185">
        <f t="shared" si="30"/>
        <v>3.2770399993751198E-3</v>
      </c>
      <c r="P185" s="3">
        <f t="shared" si="25"/>
        <v>-7.9358491088011771E-4</v>
      </c>
      <c r="Q185" s="13">
        <f t="shared" si="26"/>
        <v>28808.862000000001</v>
      </c>
      <c r="R185">
        <v>0.1</v>
      </c>
      <c r="S185">
        <f t="shared" si="28"/>
        <v>1.6569987159990463E-5</v>
      </c>
      <c r="T185">
        <f t="shared" si="29"/>
        <v>1.6569987159990464E-6</v>
      </c>
      <c r="AB185" t="s">
        <v>800</v>
      </c>
      <c r="AC185">
        <v>6</v>
      </c>
      <c r="AE185" t="s">
        <v>817</v>
      </c>
      <c r="AG185" t="s">
        <v>809</v>
      </c>
      <c r="AJ185">
        <v>-938</v>
      </c>
      <c r="AK185">
        <v>2.2207199945114553E-3</v>
      </c>
    </row>
    <row r="186" spans="1:37" x14ac:dyDescent="0.2">
      <c r="A186" s="23" t="s">
        <v>842</v>
      </c>
      <c r="C186" s="7">
        <v>43878.275000000001</v>
      </c>
      <c r="D186" s="7"/>
      <c r="E186">
        <f t="shared" si="23"/>
        <v>-1785.0026321297007</v>
      </c>
      <c r="F186">
        <f t="shared" si="24"/>
        <v>-1785</v>
      </c>
      <c r="G186">
        <f t="shared" si="27"/>
        <v>-1.6546000042580999E-3</v>
      </c>
      <c r="L186">
        <f t="shared" si="30"/>
        <v>-1.6546000042580999E-3</v>
      </c>
      <c r="P186" s="3">
        <f t="shared" si="25"/>
        <v>-8.6863946013265338E-4</v>
      </c>
      <c r="Q186" s="13">
        <f t="shared" si="26"/>
        <v>28859.775000000001</v>
      </c>
      <c r="R186">
        <v>0.1</v>
      </c>
      <c r="S186">
        <f t="shared" si="28"/>
        <v>6.1773397692196808E-7</v>
      </c>
      <c r="T186">
        <f t="shared" si="29"/>
        <v>6.1773397692196811E-8</v>
      </c>
      <c r="AB186" t="s">
        <v>800</v>
      </c>
      <c r="AC186">
        <v>11</v>
      </c>
      <c r="AE186" t="s">
        <v>817</v>
      </c>
      <c r="AG186" t="s">
        <v>809</v>
      </c>
      <c r="AJ186">
        <v>-878</v>
      </c>
      <c r="AK186">
        <v>-6.765680001990404E-3</v>
      </c>
    </row>
    <row r="187" spans="1:37" x14ac:dyDescent="0.2">
      <c r="A187" s="23" t="s">
        <v>843</v>
      </c>
      <c r="C187" s="7">
        <v>44016.565999999999</v>
      </c>
      <c r="D187" s="7"/>
      <c r="E187">
        <f t="shared" si="23"/>
        <v>-1565.0099765128712</v>
      </c>
      <c r="F187">
        <f t="shared" si="24"/>
        <v>-1565</v>
      </c>
      <c r="G187">
        <f t="shared" si="27"/>
        <v>-6.2714000014238991E-3</v>
      </c>
      <c r="L187">
        <f t="shared" si="30"/>
        <v>-6.2714000014238991E-3</v>
      </c>
      <c r="P187" s="3">
        <f t="shared" si="25"/>
        <v>-1.0809639904535485E-3</v>
      </c>
      <c r="Q187" s="13">
        <f t="shared" si="26"/>
        <v>28998.065999999999</v>
      </c>
      <c r="R187">
        <v>0.1</v>
      </c>
      <c r="S187">
        <f t="shared" si="28"/>
        <v>2.6940625983977811E-5</v>
      </c>
      <c r="T187">
        <f t="shared" si="29"/>
        <v>2.6940625983977813E-6</v>
      </c>
      <c r="AB187" t="s">
        <v>800</v>
      </c>
      <c r="AC187">
        <v>6</v>
      </c>
      <c r="AE187" t="s">
        <v>817</v>
      </c>
      <c r="AG187" t="s">
        <v>809</v>
      </c>
      <c r="AJ187">
        <v>-862</v>
      </c>
      <c r="AK187">
        <v>-8.6287200028891675E-3</v>
      </c>
    </row>
    <row r="188" spans="1:37" x14ac:dyDescent="0.2">
      <c r="A188" s="23" t="s">
        <v>932</v>
      </c>
      <c r="C188" s="7">
        <v>44019.711000000003</v>
      </c>
      <c r="D188" s="7"/>
      <c r="E188">
        <f t="shared" si="23"/>
        <v>-1560.0069256858769</v>
      </c>
      <c r="F188">
        <f t="shared" si="24"/>
        <v>-1560</v>
      </c>
      <c r="G188">
        <f t="shared" si="27"/>
        <v>-4.3536000011954457E-3</v>
      </c>
      <c r="K188">
        <f>G188</f>
        <v>-4.3536000011954457E-3</v>
      </c>
      <c r="P188" s="3">
        <f t="shared" si="25"/>
        <v>-1.0859334886384722E-3</v>
      </c>
      <c r="Q188" s="13">
        <f t="shared" si="26"/>
        <v>29001.211000000003</v>
      </c>
      <c r="R188">
        <v>0.2</v>
      </c>
      <c r="S188">
        <f t="shared" si="28"/>
        <v>1.0677644437286252E-5</v>
      </c>
      <c r="T188">
        <f t="shared" si="29"/>
        <v>2.1355288874572504E-6</v>
      </c>
      <c r="AJ188">
        <v>-862</v>
      </c>
      <c r="AK188">
        <v>-6.2872000125935301E-4</v>
      </c>
    </row>
    <row r="189" spans="1:37" x14ac:dyDescent="0.2">
      <c r="A189" s="23" t="s">
        <v>844</v>
      </c>
      <c r="C189" s="7">
        <v>44033.544000000002</v>
      </c>
      <c r="D189" s="7"/>
      <c r="E189">
        <f t="shared" si="23"/>
        <v>-1538.0014560230111</v>
      </c>
      <c r="F189">
        <f t="shared" si="24"/>
        <v>-1538</v>
      </c>
      <c r="G189">
        <f t="shared" si="27"/>
        <v>-9.1528000484686345E-4</v>
      </c>
      <c r="L189">
        <f>G189</f>
        <v>-9.1528000484686345E-4</v>
      </c>
      <c r="P189" s="3">
        <f t="shared" si="25"/>
        <v>-1.1078752813299259E-3</v>
      </c>
      <c r="Q189" s="13">
        <f t="shared" si="26"/>
        <v>29015.044000000002</v>
      </c>
      <c r="R189">
        <v>0.1</v>
      </c>
      <c r="S189">
        <f t="shared" si="28"/>
        <v>3.709294052358725E-8</v>
      </c>
      <c r="T189">
        <f t="shared" si="29"/>
        <v>3.7092940523587251E-9</v>
      </c>
      <c r="AB189" t="s">
        <v>800</v>
      </c>
      <c r="AC189">
        <v>7</v>
      </c>
      <c r="AE189" t="s">
        <v>817</v>
      </c>
      <c r="AG189" t="s">
        <v>809</v>
      </c>
      <c r="AJ189">
        <v>-862</v>
      </c>
      <c r="AK189">
        <v>4.3712799961213022E-3</v>
      </c>
    </row>
    <row r="190" spans="1:37" x14ac:dyDescent="0.2">
      <c r="A190" s="23" t="s">
        <v>844</v>
      </c>
      <c r="C190" s="7">
        <v>44079.432999999997</v>
      </c>
      <c r="D190" s="7"/>
      <c r="E190">
        <f t="shared" si="23"/>
        <v>-1465.0014562139136</v>
      </c>
      <c r="F190">
        <f t="shared" si="24"/>
        <v>-1465</v>
      </c>
      <c r="G190">
        <f t="shared" si="27"/>
        <v>-9.1540000721579418E-4</v>
      </c>
      <c r="L190">
        <f>G190</f>
        <v>-9.1540000721579418E-4</v>
      </c>
      <c r="P190" s="3">
        <f t="shared" si="25"/>
        <v>-1.1815694532075715E-3</v>
      </c>
      <c r="Q190" s="13">
        <f t="shared" si="26"/>
        <v>29060.932999999997</v>
      </c>
      <c r="R190">
        <v>0.1</v>
      </c>
      <c r="S190">
        <f t="shared" si="28"/>
        <v>7.0846173979569639E-8</v>
      </c>
      <c r="T190">
        <f t="shared" si="29"/>
        <v>7.0846173979569639E-9</v>
      </c>
      <c r="AB190" t="s">
        <v>800</v>
      </c>
      <c r="AC190">
        <v>9</v>
      </c>
      <c r="AE190" t="s">
        <v>807</v>
      </c>
      <c r="AG190" t="s">
        <v>809</v>
      </c>
      <c r="AJ190">
        <v>-832</v>
      </c>
      <c r="AK190">
        <v>-1.219200057676062E-4</v>
      </c>
    </row>
    <row r="191" spans="1:37" x14ac:dyDescent="0.2">
      <c r="A191" s="23" t="s">
        <v>932</v>
      </c>
      <c r="C191" s="7">
        <v>44083.837</v>
      </c>
      <c r="D191" s="7"/>
      <c r="E191">
        <f t="shared" si="23"/>
        <v>-1457.995594260952</v>
      </c>
      <c r="F191">
        <f t="shared" si="24"/>
        <v>-1458</v>
      </c>
      <c r="G191">
        <f t="shared" si="27"/>
        <v>2.7695199969457462E-3</v>
      </c>
      <c r="K191">
        <f>G191</f>
        <v>2.7695199969457462E-3</v>
      </c>
      <c r="P191" s="3">
        <f t="shared" si="25"/>
        <v>-1.1887076681048377E-3</v>
      </c>
      <c r="Q191" s="13">
        <f t="shared" si="26"/>
        <v>29065.337</v>
      </c>
      <c r="R191">
        <v>0.2</v>
      </c>
      <c r="S191">
        <f t="shared" si="28"/>
        <v>1.5667566248371798E-5</v>
      </c>
      <c r="T191">
        <f t="shared" si="29"/>
        <v>3.1335132496743596E-6</v>
      </c>
      <c r="AJ191">
        <v>-816</v>
      </c>
      <c r="AK191">
        <v>3.0150399979902431E-3</v>
      </c>
    </row>
    <row r="192" spans="1:37" x14ac:dyDescent="0.2">
      <c r="A192" s="23" t="s">
        <v>932</v>
      </c>
      <c r="C192" s="7">
        <v>44092.633000000002</v>
      </c>
      <c r="D192" s="7"/>
      <c r="E192">
        <f t="shared" si="23"/>
        <v>-1444.0029598971385</v>
      </c>
      <c r="F192">
        <f t="shared" si="24"/>
        <v>-1444</v>
      </c>
      <c r="G192">
        <f t="shared" si="27"/>
        <v>-1.8606400044518523E-3</v>
      </c>
      <c r="K192">
        <f>G192</f>
        <v>-1.8606400044518523E-3</v>
      </c>
      <c r="P192" s="3">
        <f t="shared" si="25"/>
        <v>-1.2030217143964579E-3</v>
      </c>
      <c r="Q192" s="13">
        <f t="shared" si="26"/>
        <v>29074.133000000002</v>
      </c>
      <c r="R192">
        <v>0.2</v>
      </c>
      <c r="S192">
        <f t="shared" si="28"/>
        <v>4.3246181541538084E-7</v>
      </c>
      <c r="T192">
        <f t="shared" si="29"/>
        <v>8.6492363083076169E-8</v>
      </c>
      <c r="AJ192">
        <v>-797</v>
      </c>
      <c r="AK192">
        <v>-2.6973200001521036E-3</v>
      </c>
    </row>
    <row r="193" spans="1:37" x14ac:dyDescent="0.2">
      <c r="A193" s="23" t="s">
        <v>845</v>
      </c>
      <c r="C193" s="7">
        <v>44101.428</v>
      </c>
      <c r="D193" s="7"/>
      <c r="E193">
        <f t="shared" si="23"/>
        <v>-1430.0119163285065</v>
      </c>
      <c r="F193">
        <f t="shared" si="24"/>
        <v>-1430</v>
      </c>
      <c r="G193">
        <f t="shared" si="27"/>
        <v>-7.4908000024151988E-3</v>
      </c>
      <c r="N193">
        <f>G193</f>
        <v>-7.4908000024151988E-3</v>
      </c>
      <c r="P193" s="3">
        <f t="shared" si="25"/>
        <v>-1.2173859160175284E-3</v>
      </c>
      <c r="Q193" s="13">
        <f t="shared" si="26"/>
        <v>29082.928</v>
      </c>
      <c r="R193">
        <v>0.1</v>
      </c>
      <c r="S193">
        <f t="shared" si="28"/>
        <v>3.9355724299412715E-5</v>
      </c>
      <c r="T193">
        <f t="shared" si="29"/>
        <v>3.935572429941272E-6</v>
      </c>
      <c r="AB193" t="s">
        <v>800</v>
      </c>
      <c r="AG193" t="s">
        <v>801</v>
      </c>
      <c r="AJ193">
        <v>-754</v>
      </c>
      <c r="AK193">
        <v>-2.2042400087229908E-3</v>
      </c>
    </row>
    <row r="194" spans="1:37" x14ac:dyDescent="0.2">
      <c r="A194" s="23" t="s">
        <v>921</v>
      </c>
      <c r="C194" s="7">
        <v>44108.427600000003</v>
      </c>
      <c r="D194" s="7"/>
      <c r="E194">
        <f t="shared" si="23"/>
        <v>-1418.8769864179831</v>
      </c>
      <c r="F194">
        <f t="shared" si="24"/>
        <v>-1419</v>
      </c>
      <c r="P194" s="3">
        <f t="shared" si="25"/>
        <v>-1.2287072599330598E-3</v>
      </c>
      <c r="Q194" s="13">
        <f t="shared" si="26"/>
        <v>29089.927600000003</v>
      </c>
      <c r="R194">
        <v>0</v>
      </c>
      <c r="S194">
        <f t="shared" si="28"/>
        <v>1.5097215306122078E-6</v>
      </c>
      <c r="T194">
        <f t="shared" si="29"/>
        <v>0</v>
      </c>
      <c r="U194" s="29">
        <v>7.7328359999228269E-2</v>
      </c>
      <c r="AB194" t="s">
        <v>800</v>
      </c>
      <c r="AG194" t="s">
        <v>801</v>
      </c>
      <c r="AJ194">
        <v>-751</v>
      </c>
      <c r="AK194">
        <v>2.9464399995049462E-3</v>
      </c>
    </row>
    <row r="195" spans="1:37" x14ac:dyDescent="0.2">
      <c r="A195" s="23" t="s">
        <v>846</v>
      </c>
      <c r="C195" s="7">
        <v>44125.321000000004</v>
      </c>
      <c r="D195" s="7"/>
      <c r="E195">
        <f t="shared" si="23"/>
        <v>-1392.0030471999746</v>
      </c>
      <c r="F195">
        <f t="shared" si="24"/>
        <v>-1392</v>
      </c>
      <c r="G195">
        <f t="shared" ref="G195:G226" si="31">C195-(C$7+F195*C$8)</f>
        <v>-1.9155199988745153E-3</v>
      </c>
      <c r="L195">
        <f>G195</f>
        <v>-1.9155199988745153E-3</v>
      </c>
      <c r="P195" s="3">
        <f t="shared" si="25"/>
        <v>-1.2566272870782728E-3</v>
      </c>
      <c r="Q195" s="13">
        <f t="shared" si="26"/>
        <v>29106.821000000004</v>
      </c>
      <c r="R195">
        <v>0.1</v>
      </c>
      <c r="S195">
        <f t="shared" si="28"/>
        <v>4.3413960565820627E-7</v>
      </c>
      <c r="T195">
        <f t="shared" si="29"/>
        <v>4.3413960565820631E-8</v>
      </c>
      <c r="AB195" t="s">
        <v>800</v>
      </c>
      <c r="AC195">
        <v>7</v>
      </c>
      <c r="AE195" t="s">
        <v>817</v>
      </c>
      <c r="AG195" t="s">
        <v>809</v>
      </c>
      <c r="AJ195">
        <v>-743</v>
      </c>
      <c r="AK195">
        <v>1.4919991372153163E-5</v>
      </c>
    </row>
    <row r="196" spans="1:37" x14ac:dyDescent="0.2">
      <c r="A196" s="23" t="s">
        <v>846</v>
      </c>
      <c r="C196" s="7">
        <v>44130.355000000003</v>
      </c>
      <c r="D196" s="7"/>
      <c r="E196">
        <f t="shared" si="23"/>
        <v>-1383.9949842864439</v>
      </c>
      <c r="F196">
        <f t="shared" si="24"/>
        <v>-1384</v>
      </c>
      <c r="G196">
        <f t="shared" si="31"/>
        <v>3.1529600018984638E-3</v>
      </c>
      <c r="L196">
        <f>G196</f>
        <v>3.1529600018984638E-3</v>
      </c>
      <c r="P196" s="3">
        <f t="shared" si="25"/>
        <v>-1.2649357129492129E-3</v>
      </c>
      <c r="Q196" s="13">
        <f t="shared" si="26"/>
        <v>29111.855000000003</v>
      </c>
      <c r="R196">
        <v>0.1</v>
      </c>
      <c r="S196">
        <f t="shared" si="28"/>
        <v>1.9517802547269461E-5</v>
      </c>
      <c r="T196">
        <f t="shared" si="29"/>
        <v>1.9517802547269464E-6</v>
      </c>
      <c r="AB196" t="s">
        <v>800</v>
      </c>
      <c r="AC196">
        <v>6</v>
      </c>
      <c r="AE196" t="s">
        <v>807</v>
      </c>
      <c r="AG196" t="s">
        <v>809</v>
      </c>
      <c r="AJ196">
        <v>-743</v>
      </c>
      <c r="AK196">
        <v>5.014919996028766E-3</v>
      </c>
    </row>
    <row r="197" spans="1:37" x14ac:dyDescent="0.2">
      <c r="A197" s="23" t="s">
        <v>932</v>
      </c>
      <c r="C197" s="7">
        <v>44136.635999999999</v>
      </c>
      <c r="D197" s="7"/>
      <c r="E197">
        <f t="shared" si="23"/>
        <v>-1374.0031997890558</v>
      </c>
      <c r="F197">
        <f t="shared" si="24"/>
        <v>-1374</v>
      </c>
      <c r="G197">
        <f t="shared" si="31"/>
        <v>-2.0114400031161495E-3</v>
      </c>
      <c r="K197">
        <f>G197</f>
        <v>-2.0114400031161495E-3</v>
      </c>
      <c r="P197" s="3">
        <f t="shared" si="25"/>
        <v>-1.2753442757963088E-3</v>
      </c>
      <c r="Q197" s="13">
        <f t="shared" si="26"/>
        <v>29118.135999999999</v>
      </c>
      <c r="R197">
        <v>0.2</v>
      </c>
      <c r="S197">
        <f t="shared" si="28"/>
        <v>5.4183691977852517E-7</v>
      </c>
      <c r="T197">
        <f t="shared" si="29"/>
        <v>1.0836738395570504E-7</v>
      </c>
      <c r="AJ197">
        <v>-725</v>
      </c>
      <c r="AK197">
        <v>-1.081000009435229E-3</v>
      </c>
    </row>
    <row r="198" spans="1:37" x14ac:dyDescent="0.2">
      <c r="A198" s="23" t="s">
        <v>846</v>
      </c>
      <c r="C198" s="7">
        <v>44181.271999999997</v>
      </c>
      <c r="D198" s="7"/>
      <c r="E198">
        <f t="shared" si="23"/>
        <v>-1302.9964663348708</v>
      </c>
      <c r="F198">
        <f t="shared" si="24"/>
        <v>-1303</v>
      </c>
      <c r="G198">
        <f t="shared" si="31"/>
        <v>2.2213199918041937E-3</v>
      </c>
      <c r="L198">
        <f t="shared" ref="L198:L206" si="32">G198</f>
        <v>2.2213199918041937E-3</v>
      </c>
      <c r="P198" s="3">
        <f t="shared" si="25"/>
        <v>-1.3499808967547386E-3</v>
      </c>
      <c r="Q198" s="13">
        <f t="shared" si="26"/>
        <v>29162.771999999997</v>
      </c>
      <c r="R198">
        <v>0.1</v>
      </c>
      <c r="S198">
        <f t="shared" si="28"/>
        <v>1.275419003662182E-5</v>
      </c>
      <c r="T198">
        <f t="shared" si="29"/>
        <v>1.2754190036621821E-6</v>
      </c>
      <c r="AB198" t="s">
        <v>800</v>
      </c>
      <c r="AC198">
        <v>6</v>
      </c>
      <c r="AE198" t="s">
        <v>817</v>
      </c>
      <c r="AG198" t="s">
        <v>809</v>
      </c>
      <c r="AJ198">
        <v>-708</v>
      </c>
      <c r="AK198">
        <v>5.4395199986174703E-3</v>
      </c>
    </row>
    <row r="199" spans="1:37" x14ac:dyDescent="0.2">
      <c r="A199" s="23" t="s">
        <v>846</v>
      </c>
      <c r="C199" s="7">
        <v>44201.383999999998</v>
      </c>
      <c r="D199" s="7"/>
      <c r="E199">
        <f t="shared" si="23"/>
        <v>-1271.0023937649569</v>
      </c>
      <c r="F199">
        <f t="shared" si="24"/>
        <v>-1271</v>
      </c>
      <c r="G199">
        <f t="shared" si="31"/>
        <v>-1.5047600027173758E-3</v>
      </c>
      <c r="L199">
        <f t="shared" si="32"/>
        <v>-1.5047600027173758E-3</v>
      </c>
      <c r="P199" s="3">
        <f t="shared" si="25"/>
        <v>-1.3840416513853475E-3</v>
      </c>
      <c r="Q199" s="13">
        <f t="shared" si="26"/>
        <v>29182.883999999998</v>
      </c>
      <c r="R199">
        <v>0.1</v>
      </c>
      <c r="S199">
        <f t="shared" si="28"/>
        <v>1.4572920348323012E-8</v>
      </c>
      <c r="T199">
        <f t="shared" si="29"/>
        <v>1.4572920348323012E-9</v>
      </c>
      <c r="AB199" t="s">
        <v>800</v>
      </c>
      <c r="AC199">
        <v>8</v>
      </c>
      <c r="AE199" t="s">
        <v>807</v>
      </c>
      <c r="AG199" t="s">
        <v>809</v>
      </c>
      <c r="AJ199">
        <v>-445</v>
      </c>
      <c r="AK199">
        <v>-4.6842000010656193E-3</v>
      </c>
    </row>
    <row r="200" spans="1:37" x14ac:dyDescent="0.2">
      <c r="A200" s="23" t="s">
        <v>846</v>
      </c>
      <c r="C200" s="7">
        <v>44208.305999999997</v>
      </c>
      <c r="D200" s="7"/>
      <c r="E200">
        <f t="shared" si="23"/>
        <v>-1259.9909095600597</v>
      </c>
      <c r="F200">
        <f t="shared" si="24"/>
        <v>-1260</v>
      </c>
      <c r="G200">
        <f t="shared" si="31"/>
        <v>5.7143999947584234E-3</v>
      </c>
      <c r="L200">
        <f t="shared" si="32"/>
        <v>5.7143999947584234E-3</v>
      </c>
      <c r="P200" s="3">
        <f t="shared" si="25"/>
        <v>-1.3958105548478586E-3</v>
      </c>
      <c r="Q200" s="13">
        <f t="shared" si="26"/>
        <v>29189.805999999997</v>
      </c>
      <c r="R200">
        <v>0.1</v>
      </c>
      <c r="S200">
        <f t="shared" si="28"/>
        <v>5.0555094059732469E-5</v>
      </c>
      <c r="T200">
        <f t="shared" si="29"/>
        <v>5.055509405973247E-6</v>
      </c>
      <c r="AB200" t="s">
        <v>800</v>
      </c>
      <c r="AC200">
        <v>6</v>
      </c>
      <c r="AE200" t="s">
        <v>817</v>
      </c>
      <c r="AG200" t="s">
        <v>809</v>
      </c>
      <c r="AJ200">
        <v>-394</v>
      </c>
      <c r="AK200">
        <v>2.8773599915439263E-3</v>
      </c>
    </row>
    <row r="201" spans="1:37" x14ac:dyDescent="0.2">
      <c r="A201" s="23" t="s">
        <v>847</v>
      </c>
      <c r="C201" s="7">
        <v>44225.271999999997</v>
      </c>
      <c r="D201" s="7"/>
      <c r="E201">
        <f t="shared" si="23"/>
        <v>-1233.0014786123097</v>
      </c>
      <c r="F201">
        <f t="shared" si="24"/>
        <v>-1233</v>
      </c>
      <c r="G201">
        <f t="shared" si="31"/>
        <v>-9.2948000383330509E-4</v>
      </c>
      <c r="L201">
        <f t="shared" si="32"/>
        <v>-9.2948000383330509E-4</v>
      </c>
      <c r="P201" s="3">
        <f t="shared" si="25"/>
        <v>-1.4248291372447491E-3</v>
      </c>
      <c r="Q201" s="13">
        <f t="shared" si="26"/>
        <v>29206.771999999997</v>
      </c>
      <c r="R201">
        <v>0.1</v>
      </c>
      <c r="S201">
        <f t="shared" si="28"/>
        <v>2.4537076397146849E-7</v>
      </c>
      <c r="T201">
        <f t="shared" si="29"/>
        <v>2.453707639714685E-8</v>
      </c>
      <c r="AB201" t="s">
        <v>800</v>
      </c>
      <c r="AC201">
        <v>11</v>
      </c>
      <c r="AE201" t="s">
        <v>817</v>
      </c>
      <c r="AG201" t="s">
        <v>809</v>
      </c>
      <c r="AJ201">
        <v>-391</v>
      </c>
      <c r="AK201">
        <v>2.8039998142048717E-5</v>
      </c>
    </row>
    <row r="202" spans="1:37" x14ac:dyDescent="0.2">
      <c r="A202" s="23" t="s">
        <v>847</v>
      </c>
      <c r="C202" s="7">
        <v>44278.703000000001</v>
      </c>
      <c r="D202" s="7"/>
      <c r="E202">
        <f t="shared" si="23"/>
        <v>-1148.0037015894816</v>
      </c>
      <c r="F202">
        <f t="shared" si="24"/>
        <v>-1148</v>
      </c>
      <c r="G202">
        <f t="shared" si="31"/>
        <v>-2.3268799996003509E-3</v>
      </c>
      <c r="L202">
        <f t="shared" si="32"/>
        <v>-2.3268799996003509E-3</v>
      </c>
      <c r="P202" s="3">
        <f t="shared" si="25"/>
        <v>-1.5174019916803319E-3</v>
      </c>
      <c r="Q202" s="13">
        <f t="shared" si="26"/>
        <v>29260.203000000001</v>
      </c>
      <c r="R202">
        <v>0.1</v>
      </c>
      <c r="S202">
        <f t="shared" si="28"/>
        <v>6.552546453061624E-7</v>
      </c>
      <c r="T202">
        <f t="shared" si="29"/>
        <v>6.5525464530616248E-8</v>
      </c>
      <c r="AB202" t="s">
        <v>800</v>
      </c>
      <c r="AC202">
        <v>6</v>
      </c>
      <c r="AE202" t="s">
        <v>817</v>
      </c>
      <c r="AG202" t="s">
        <v>809</v>
      </c>
      <c r="AJ202">
        <v>-364</v>
      </c>
      <c r="AK202">
        <v>1.3841600011801347E-3</v>
      </c>
    </row>
    <row r="203" spans="1:37" x14ac:dyDescent="0.2">
      <c r="A203" s="23" t="s">
        <v>848</v>
      </c>
      <c r="C203" s="7">
        <v>44317.678999999996</v>
      </c>
      <c r="D203" s="7"/>
      <c r="E203">
        <f t="shared" si="23"/>
        <v>-1086.0008688287044</v>
      </c>
      <c r="F203">
        <f t="shared" si="24"/>
        <v>-1086</v>
      </c>
      <c r="G203">
        <f t="shared" si="31"/>
        <v>-5.4616000852547586E-4</v>
      </c>
      <c r="L203">
        <f t="shared" si="32"/>
        <v>-5.4616000852547586E-4</v>
      </c>
      <c r="P203" s="3">
        <f t="shared" si="25"/>
        <v>-1.5860918322077632E-3</v>
      </c>
      <c r="Q203" s="13">
        <f t="shared" si="26"/>
        <v>29299.178999999996</v>
      </c>
      <c r="R203">
        <v>0.1</v>
      </c>
      <c r="S203">
        <f t="shared" si="28"/>
        <v>1.0814581979071679E-6</v>
      </c>
      <c r="T203">
        <f t="shared" si="29"/>
        <v>1.081458197907168E-7</v>
      </c>
      <c r="AB203" t="s">
        <v>800</v>
      </c>
      <c r="AC203">
        <v>6</v>
      </c>
      <c r="AE203" t="s">
        <v>817</v>
      </c>
      <c r="AG203" t="s">
        <v>809</v>
      </c>
      <c r="AJ203">
        <v>-345</v>
      </c>
      <c r="AK203">
        <v>5.6717999977990985E-3</v>
      </c>
    </row>
    <row r="204" spans="1:37" x14ac:dyDescent="0.2">
      <c r="A204" s="23" t="s">
        <v>848</v>
      </c>
      <c r="C204" s="7">
        <v>44360.432000000001</v>
      </c>
      <c r="D204" s="7"/>
      <c r="E204">
        <f t="shared" si="23"/>
        <v>-1017.989602690001</v>
      </c>
      <c r="F204">
        <f t="shared" si="24"/>
        <v>-1018</v>
      </c>
      <c r="G204">
        <f t="shared" si="31"/>
        <v>6.5359199943486601E-3</v>
      </c>
      <c r="L204">
        <f t="shared" si="32"/>
        <v>6.5359199943486601E-3</v>
      </c>
      <c r="P204" s="3">
        <f t="shared" si="25"/>
        <v>-1.6625601305152082E-3</v>
      </c>
      <c r="Q204" s="13">
        <f t="shared" si="26"/>
        <v>29341.932000000001</v>
      </c>
      <c r="R204">
        <v>0.1</v>
      </c>
      <c r="S204">
        <f t="shared" si="28"/>
        <v>6.7215076357787876E-5</v>
      </c>
      <c r="T204">
        <f t="shared" si="29"/>
        <v>6.7215076357787881E-6</v>
      </c>
      <c r="AB204" t="s">
        <v>800</v>
      </c>
      <c r="AC204">
        <v>7</v>
      </c>
      <c r="AE204" t="s">
        <v>817</v>
      </c>
      <c r="AG204" t="s">
        <v>809</v>
      </c>
      <c r="AJ204">
        <v>-345</v>
      </c>
      <c r="AK204">
        <v>1.2671800002863165E-2</v>
      </c>
    </row>
    <row r="205" spans="1:37" x14ac:dyDescent="0.2">
      <c r="A205" s="23" t="s">
        <v>849</v>
      </c>
      <c r="C205" s="7">
        <v>44375.516000000003</v>
      </c>
      <c r="D205" s="7"/>
      <c r="E205">
        <f t="shared" si="23"/>
        <v>-993.99404826256261</v>
      </c>
      <c r="F205">
        <f t="shared" si="24"/>
        <v>-994</v>
      </c>
      <c r="G205">
        <f t="shared" si="31"/>
        <v>3.7413600002764724E-3</v>
      </c>
      <c r="L205">
        <f t="shared" si="32"/>
        <v>3.7413600002764724E-3</v>
      </c>
      <c r="P205" s="3">
        <f t="shared" si="25"/>
        <v>-1.6898314492525051E-3</v>
      </c>
      <c r="Q205" s="13">
        <f t="shared" si="26"/>
        <v>29357.016000000003</v>
      </c>
      <c r="R205">
        <v>0.1</v>
      </c>
      <c r="S205">
        <f t="shared" si="28"/>
        <v>2.9497840561436677E-5</v>
      </c>
      <c r="T205">
        <f t="shared" si="29"/>
        <v>2.9497840561436677E-6</v>
      </c>
      <c r="AB205" t="s">
        <v>800</v>
      </c>
      <c r="AC205">
        <v>6</v>
      </c>
      <c r="AE205" t="s">
        <v>817</v>
      </c>
      <c r="AG205" t="s">
        <v>809</v>
      </c>
      <c r="AJ205">
        <v>-345</v>
      </c>
      <c r="AK205">
        <v>1.2671800002863165E-2</v>
      </c>
    </row>
    <row r="206" spans="1:37" x14ac:dyDescent="0.2">
      <c r="A206" s="23" t="s">
        <v>849</v>
      </c>
      <c r="C206" s="7">
        <v>44380.544999999998</v>
      </c>
      <c r="D206" s="7"/>
      <c r="E206">
        <f t="shared" si="23"/>
        <v>-985.99393932491694</v>
      </c>
      <c r="F206">
        <f t="shared" si="24"/>
        <v>-986</v>
      </c>
      <c r="G206">
        <f t="shared" si="31"/>
        <v>3.8098399963928387E-3</v>
      </c>
      <c r="L206">
        <f t="shared" si="32"/>
        <v>3.8098399963928387E-3</v>
      </c>
      <c r="P206" s="3">
        <f t="shared" si="25"/>
        <v>-1.6989546433324692E-3</v>
      </c>
      <c r="Q206" s="13">
        <f t="shared" si="26"/>
        <v>29362.044999999998</v>
      </c>
      <c r="R206">
        <v>0.1</v>
      </c>
      <c r="S206">
        <f t="shared" si="28"/>
        <v>3.0346818382666289E-5</v>
      </c>
      <c r="T206">
        <f t="shared" si="29"/>
        <v>3.0346818382666289E-6</v>
      </c>
      <c r="AB206" t="s">
        <v>800</v>
      </c>
      <c r="AC206">
        <v>6</v>
      </c>
      <c r="AE206" t="s">
        <v>817</v>
      </c>
      <c r="AG206" t="s">
        <v>809</v>
      </c>
      <c r="AJ206">
        <v>-334</v>
      </c>
      <c r="AK206">
        <v>-2.0090399993932806E-3</v>
      </c>
    </row>
    <row r="207" spans="1:37" x14ac:dyDescent="0.2">
      <c r="A207" s="23" t="s">
        <v>932</v>
      </c>
      <c r="C207" s="7">
        <v>44381.798999999999</v>
      </c>
      <c r="D207" s="7"/>
      <c r="E207">
        <f t="shared" si="23"/>
        <v>-983.99908217482266</v>
      </c>
      <c r="F207">
        <f t="shared" si="24"/>
        <v>-984</v>
      </c>
      <c r="G207">
        <f t="shared" si="31"/>
        <v>5.7695999566931278E-4</v>
      </c>
      <c r="K207">
        <f>G207</f>
        <v>5.7695999566931278E-4</v>
      </c>
      <c r="P207" s="3">
        <f t="shared" si="25"/>
        <v>-1.7012380007978404E-3</v>
      </c>
      <c r="Q207" s="13">
        <f t="shared" si="26"/>
        <v>29363.298999999999</v>
      </c>
      <c r="R207">
        <v>0.2</v>
      </c>
      <c r="S207">
        <f t="shared" si="28"/>
        <v>5.1901861111069506E-6</v>
      </c>
      <c r="T207">
        <f t="shared" si="29"/>
        <v>1.0380372222213902E-6</v>
      </c>
      <c r="AJ207">
        <v>-327</v>
      </c>
      <c r="AK207">
        <v>-2.4241200080723502E-3</v>
      </c>
    </row>
    <row r="208" spans="1:37" x14ac:dyDescent="0.2">
      <c r="A208" s="23" t="s">
        <v>849</v>
      </c>
      <c r="C208" s="7">
        <v>44382.428</v>
      </c>
      <c r="D208" s="7"/>
      <c r="E208">
        <f t="shared" si="23"/>
        <v>-982.99847200942384</v>
      </c>
      <c r="F208">
        <f t="shared" si="24"/>
        <v>-983</v>
      </c>
      <c r="G208">
        <f t="shared" si="31"/>
        <v>9.6051999571500346E-4</v>
      </c>
      <c r="L208">
        <f>G208</f>
        <v>9.6051999571500346E-4</v>
      </c>
      <c r="P208" s="3">
        <f t="shared" si="25"/>
        <v>-1.7023800633723331E-3</v>
      </c>
      <c r="Q208" s="13">
        <f t="shared" si="26"/>
        <v>29363.928</v>
      </c>
      <c r="R208">
        <v>0.1</v>
      </c>
      <c r="S208">
        <f t="shared" si="28"/>
        <v>7.0910367246873412E-6</v>
      </c>
      <c r="T208">
        <f t="shared" si="29"/>
        <v>7.0910367246873416E-7</v>
      </c>
      <c r="AB208" t="s">
        <v>800</v>
      </c>
      <c r="AC208">
        <v>6</v>
      </c>
      <c r="AE208" t="s">
        <v>817</v>
      </c>
      <c r="AG208" t="s">
        <v>809</v>
      </c>
      <c r="AJ208">
        <v>-292</v>
      </c>
      <c r="AK208">
        <v>2.0004799953312613E-3</v>
      </c>
    </row>
    <row r="209" spans="1:37" x14ac:dyDescent="0.2">
      <c r="A209" s="23" t="s">
        <v>932</v>
      </c>
      <c r="C209" s="7">
        <v>44408.826999999997</v>
      </c>
      <c r="D209" s="7"/>
      <c r="E209">
        <f t="shared" si="23"/>
        <v>-941.00307017106661</v>
      </c>
      <c r="F209">
        <f t="shared" si="24"/>
        <v>-941</v>
      </c>
      <c r="G209">
        <f t="shared" si="31"/>
        <v>-1.9299600025988184E-3</v>
      </c>
      <c r="K209">
        <f>G209</f>
        <v>-1.9299600025988184E-3</v>
      </c>
      <c r="P209" s="3">
        <f t="shared" si="25"/>
        <v>-1.7505777642688449E-3</v>
      </c>
      <c r="Q209" s="13">
        <f t="shared" si="26"/>
        <v>29390.326999999997</v>
      </c>
      <c r="R209">
        <v>0.2</v>
      </c>
      <c r="S209">
        <f t="shared" si="28"/>
        <v>3.2177987428271397E-8</v>
      </c>
      <c r="T209">
        <f t="shared" si="29"/>
        <v>6.4355974856542799E-9</v>
      </c>
      <c r="AJ209">
        <v>-283</v>
      </c>
      <c r="AK209">
        <v>-4.5474800062947907E-3</v>
      </c>
    </row>
    <row r="210" spans="1:37" x14ac:dyDescent="0.2">
      <c r="A210" s="23" t="s">
        <v>932</v>
      </c>
      <c r="C210" s="7">
        <v>44410.716999999997</v>
      </c>
      <c r="D210" s="7"/>
      <c r="E210">
        <f t="shared" si="23"/>
        <v>-937.9964672893484</v>
      </c>
      <c r="F210">
        <f t="shared" si="24"/>
        <v>-938</v>
      </c>
      <c r="G210">
        <f t="shared" si="31"/>
        <v>2.2207199945114553E-3</v>
      </c>
      <c r="K210">
        <f>G210</f>
        <v>2.2207199945114553E-3</v>
      </c>
      <c r="P210" s="3">
        <f t="shared" si="25"/>
        <v>-1.7540377300713401E-3</v>
      </c>
      <c r="Q210" s="13">
        <f t="shared" si="26"/>
        <v>29392.216999999997</v>
      </c>
      <c r="R210">
        <v>0.2</v>
      </c>
      <c r="S210">
        <f t="shared" si="28"/>
        <v>1.5798698969130601E-5</v>
      </c>
      <c r="T210">
        <f t="shared" si="29"/>
        <v>3.1597397938261204E-6</v>
      </c>
      <c r="AJ210">
        <v>-280</v>
      </c>
      <c r="AK210">
        <v>2.6031999950646423E-3</v>
      </c>
    </row>
    <row r="211" spans="1:37" x14ac:dyDescent="0.2">
      <c r="A211" s="23" t="s">
        <v>850</v>
      </c>
      <c r="C211" s="7">
        <v>44448.425000000003</v>
      </c>
      <c r="D211" s="7"/>
      <c r="E211">
        <f t="shared" si="23"/>
        <v>-878.01076281110409</v>
      </c>
      <c r="F211">
        <f t="shared" si="24"/>
        <v>-878</v>
      </c>
      <c r="G211">
        <f t="shared" si="31"/>
        <v>-6.765680001990404E-3</v>
      </c>
      <c r="L211">
        <f>G211</f>
        <v>-6.765680001990404E-3</v>
      </c>
      <c r="P211" s="3">
        <f t="shared" si="25"/>
        <v>-1.8237206867980813E-3</v>
      </c>
      <c r="Q211" s="13">
        <f t="shared" si="26"/>
        <v>29429.925000000003</v>
      </c>
      <c r="R211">
        <v>0.1</v>
      </c>
      <c r="S211">
        <f t="shared" si="28"/>
        <v>2.4422961873016174E-5</v>
      </c>
      <c r="T211">
        <f t="shared" si="29"/>
        <v>2.4422961873016176E-6</v>
      </c>
      <c r="AB211" t="s">
        <v>800</v>
      </c>
      <c r="AC211">
        <v>6</v>
      </c>
      <c r="AE211" t="s">
        <v>817</v>
      </c>
      <c r="AG211" t="s">
        <v>809</v>
      </c>
      <c r="AJ211">
        <v>-262</v>
      </c>
      <c r="AK211">
        <v>-1.4927200027159415E-3</v>
      </c>
    </row>
    <row r="212" spans="1:37" x14ac:dyDescent="0.2">
      <c r="A212" s="23" t="s">
        <v>845</v>
      </c>
      <c r="C212" s="7">
        <v>44458.481</v>
      </c>
      <c r="D212" s="7"/>
      <c r="E212">
        <f t="shared" si="23"/>
        <v>-862.01372652615294</v>
      </c>
      <c r="F212">
        <f t="shared" si="24"/>
        <v>-862</v>
      </c>
      <c r="G212">
        <f t="shared" si="31"/>
        <v>-8.6287200028891675E-3</v>
      </c>
      <c r="N212">
        <f>G212</f>
        <v>-8.6287200028891675E-3</v>
      </c>
      <c r="P212" s="3">
        <f t="shared" si="25"/>
        <v>-1.8424583924709892E-3</v>
      </c>
      <c r="Q212" s="13">
        <f t="shared" si="26"/>
        <v>29439.981</v>
      </c>
      <c r="R212">
        <v>0.1</v>
      </c>
      <c r="S212">
        <f t="shared" si="28"/>
        <v>4.6053346645035519E-5</v>
      </c>
      <c r="T212">
        <f t="shared" si="29"/>
        <v>4.6053346645035519E-6</v>
      </c>
      <c r="AB212" t="s">
        <v>800</v>
      </c>
      <c r="AG212" t="s">
        <v>801</v>
      </c>
      <c r="AJ212">
        <v>-248</v>
      </c>
      <c r="AK212">
        <v>1.8771199975162745E-3</v>
      </c>
    </row>
    <row r="213" spans="1:37" x14ac:dyDescent="0.2">
      <c r="A213" s="23" t="s">
        <v>845</v>
      </c>
      <c r="C213" s="7">
        <v>44458.489000000001</v>
      </c>
      <c r="D213" s="7"/>
      <c r="E213">
        <f t="shared" ref="E213:E276" si="33">(C213-C$7)/C$8</f>
        <v>-862.00100016474619</v>
      </c>
      <c r="F213">
        <f t="shared" ref="F213:F276" si="34">+ROUND(2*E213,0)/2</f>
        <v>-862</v>
      </c>
      <c r="G213">
        <f t="shared" si="31"/>
        <v>-6.2872000125935301E-4</v>
      </c>
      <c r="N213">
        <f>G213</f>
        <v>-6.2872000125935301E-4</v>
      </c>
      <c r="P213" s="3">
        <f t="shared" ref="P213:P276" si="35">+D$11+D$12*F213+D$13*F213^2</f>
        <v>-1.8424583924709892E-3</v>
      </c>
      <c r="Q213" s="13">
        <f t="shared" ref="Q213:Q276" si="36">+C213-15018.5</f>
        <v>29439.989000000001</v>
      </c>
      <c r="R213">
        <v>0.1</v>
      </c>
      <c r="S213">
        <f t="shared" si="28"/>
        <v>1.4731608823010109E-6</v>
      </c>
      <c r="T213">
        <f t="shared" si="29"/>
        <v>1.473160882301011E-7</v>
      </c>
      <c r="AB213" t="s">
        <v>800</v>
      </c>
      <c r="AG213" t="s">
        <v>801</v>
      </c>
      <c r="AJ213">
        <v>-246</v>
      </c>
      <c r="AK213">
        <v>-6.3557600005879067E-3</v>
      </c>
    </row>
    <row r="214" spans="1:37" x14ac:dyDescent="0.2">
      <c r="A214" s="23" t="s">
        <v>845</v>
      </c>
      <c r="C214" s="7">
        <v>44458.493999999999</v>
      </c>
      <c r="D214" s="7"/>
      <c r="E214">
        <f t="shared" si="33"/>
        <v>-861.99304618887277</v>
      </c>
      <c r="F214">
        <f t="shared" si="34"/>
        <v>-862</v>
      </c>
      <c r="G214">
        <f t="shared" si="31"/>
        <v>4.3712799961213022E-3</v>
      </c>
      <c r="N214">
        <f>G214</f>
        <v>4.3712799961213022E-3</v>
      </c>
      <c r="P214" s="3">
        <f t="shared" si="35"/>
        <v>-1.8424583924709892E-3</v>
      </c>
      <c r="Q214" s="13">
        <f t="shared" si="36"/>
        <v>29439.993999999999</v>
      </c>
      <c r="R214">
        <v>0.1</v>
      </c>
      <c r="S214">
        <f t="shared" si="28"/>
        <v>3.8610544761865532E-5</v>
      </c>
      <c r="T214">
        <f t="shared" si="29"/>
        <v>3.8610544761865537E-6</v>
      </c>
      <c r="AB214" t="s">
        <v>800</v>
      </c>
      <c r="AG214" t="s">
        <v>801</v>
      </c>
      <c r="AJ214">
        <v>-210</v>
      </c>
      <c r="AK214">
        <v>-4.5476000013877638E-3</v>
      </c>
    </row>
    <row r="215" spans="1:37" x14ac:dyDescent="0.2">
      <c r="A215" s="23" t="s">
        <v>850</v>
      </c>
      <c r="C215" s="7">
        <v>44477.347999999998</v>
      </c>
      <c r="D215" s="7"/>
      <c r="E215">
        <f t="shared" si="33"/>
        <v>-832.00019394975641</v>
      </c>
      <c r="F215">
        <f t="shared" si="34"/>
        <v>-832</v>
      </c>
      <c r="G215">
        <f t="shared" si="31"/>
        <v>-1.219200057676062E-4</v>
      </c>
      <c r="L215">
        <f t="shared" ref="L215:L221" si="37">G215</f>
        <v>-1.219200057676062E-4</v>
      </c>
      <c r="P215" s="3">
        <f t="shared" si="35"/>
        <v>-1.8777681578389183E-3</v>
      </c>
      <c r="Q215" s="13">
        <f t="shared" si="36"/>
        <v>29458.847999999998</v>
      </c>
      <c r="R215">
        <v>0.1</v>
      </c>
      <c r="S215">
        <f t="shared" si="28"/>
        <v>3.0830027331322414E-6</v>
      </c>
      <c r="T215">
        <f t="shared" si="29"/>
        <v>3.0830027331322417E-7</v>
      </c>
      <c r="AB215" t="s">
        <v>800</v>
      </c>
      <c r="AC215">
        <v>7</v>
      </c>
      <c r="AE215" t="s">
        <v>807</v>
      </c>
      <c r="AG215" t="s">
        <v>809</v>
      </c>
      <c r="AJ215">
        <v>-194</v>
      </c>
      <c r="AK215">
        <v>5.8935999550158158E-4</v>
      </c>
    </row>
    <row r="216" spans="1:37" x14ac:dyDescent="0.2">
      <c r="A216" s="23" t="s">
        <v>851</v>
      </c>
      <c r="C216" s="7">
        <v>44487.409</v>
      </c>
      <c r="D216" s="7"/>
      <c r="E216">
        <f t="shared" si="33"/>
        <v>-815.99520368892024</v>
      </c>
      <c r="F216">
        <f t="shared" si="34"/>
        <v>-816</v>
      </c>
      <c r="G216">
        <f t="shared" si="31"/>
        <v>3.0150399979902431E-3</v>
      </c>
      <c r="L216">
        <f t="shared" si="37"/>
        <v>3.0150399979902431E-3</v>
      </c>
      <c r="P216" s="3">
        <f t="shared" si="35"/>
        <v>-1.8966942018918014E-3</v>
      </c>
      <c r="Q216" s="13">
        <f t="shared" si="36"/>
        <v>29468.909</v>
      </c>
      <c r="R216">
        <v>0.1</v>
      </c>
      <c r="S216">
        <f t="shared" si="28"/>
        <v>2.4125132850290905E-5</v>
      </c>
      <c r="T216">
        <f t="shared" si="29"/>
        <v>2.4125132850290905E-6</v>
      </c>
      <c r="AB216" t="s">
        <v>800</v>
      </c>
      <c r="AC216">
        <v>8</v>
      </c>
      <c r="AE216" t="s">
        <v>807</v>
      </c>
      <c r="AG216" t="s">
        <v>809</v>
      </c>
      <c r="AJ216">
        <v>-148</v>
      </c>
      <c r="AK216">
        <v>9.233119992131833E-3</v>
      </c>
    </row>
    <row r="217" spans="1:37" x14ac:dyDescent="0.2">
      <c r="A217" s="23" t="s">
        <v>851</v>
      </c>
      <c r="C217" s="7">
        <v>44499.347000000002</v>
      </c>
      <c r="D217" s="7"/>
      <c r="E217">
        <f t="shared" si="33"/>
        <v>-797.00429088364604</v>
      </c>
      <c r="F217">
        <f t="shared" si="34"/>
        <v>-797</v>
      </c>
      <c r="G217">
        <f t="shared" si="31"/>
        <v>-2.6973200001521036E-3</v>
      </c>
      <c r="L217">
        <f t="shared" si="37"/>
        <v>-2.6973200001521036E-3</v>
      </c>
      <c r="P217" s="3">
        <f t="shared" si="35"/>
        <v>-1.9192539641384888E-3</v>
      </c>
      <c r="Q217" s="13">
        <f t="shared" si="36"/>
        <v>29480.847000000002</v>
      </c>
      <c r="R217">
        <v>0.1</v>
      </c>
      <c r="S217">
        <f t="shared" si="28"/>
        <v>6.0538675639793977E-7</v>
      </c>
      <c r="T217">
        <f t="shared" si="29"/>
        <v>6.0538675639793985E-8</v>
      </c>
      <c r="AB217" t="s">
        <v>800</v>
      </c>
      <c r="AC217">
        <v>8</v>
      </c>
      <c r="AE217" t="s">
        <v>807</v>
      </c>
      <c r="AG217" t="s">
        <v>809</v>
      </c>
      <c r="AJ217">
        <v>-140</v>
      </c>
      <c r="AK217">
        <v>-1.6984000030788593E-3</v>
      </c>
    </row>
    <row r="218" spans="1:37" x14ac:dyDescent="0.2">
      <c r="A218" s="23" t="s">
        <v>853</v>
      </c>
      <c r="C218" s="7">
        <v>44526.377999999997</v>
      </c>
      <c r="D218" s="7"/>
      <c r="E218">
        <f t="shared" si="33"/>
        <v>-754.00350649436814</v>
      </c>
      <c r="F218">
        <f t="shared" si="34"/>
        <v>-754</v>
      </c>
      <c r="G218">
        <f t="shared" si="31"/>
        <v>-2.2042400087229908E-3</v>
      </c>
      <c r="L218">
        <f t="shared" si="37"/>
        <v>-2.2042400087229908E-3</v>
      </c>
      <c r="P218" s="3">
        <f t="shared" si="35"/>
        <v>-1.9706513755896327E-3</v>
      </c>
      <c r="Q218" s="13">
        <f t="shared" si="36"/>
        <v>29507.877999999997</v>
      </c>
      <c r="R218">
        <v>0.1</v>
      </c>
      <c r="S218">
        <f t="shared" si="28"/>
        <v>5.4563649529110561E-8</v>
      </c>
      <c r="T218">
        <f t="shared" si="29"/>
        <v>5.4563649529110561E-9</v>
      </c>
      <c r="AB218" t="s">
        <v>800</v>
      </c>
      <c r="AC218">
        <v>10</v>
      </c>
      <c r="AE218" t="s">
        <v>852</v>
      </c>
      <c r="AG218" t="s">
        <v>809</v>
      </c>
      <c r="AJ218">
        <v>-137</v>
      </c>
      <c r="AK218">
        <v>-1.5477199995075352E-3</v>
      </c>
    </row>
    <row r="219" spans="1:37" x14ac:dyDescent="0.2">
      <c r="A219" s="23" t="s">
        <v>853</v>
      </c>
      <c r="C219" s="7">
        <v>44528.269</v>
      </c>
      <c r="D219" s="7"/>
      <c r="E219">
        <f t="shared" si="33"/>
        <v>-750.9953128174684</v>
      </c>
      <c r="F219">
        <f t="shared" si="34"/>
        <v>-751</v>
      </c>
      <c r="G219">
        <f t="shared" si="31"/>
        <v>2.9464399995049462E-3</v>
      </c>
      <c r="L219">
        <f t="shared" si="37"/>
        <v>2.9464399995049462E-3</v>
      </c>
      <c r="P219" s="3">
        <f t="shared" si="35"/>
        <v>-1.9742548982279512E-3</v>
      </c>
      <c r="Q219" s="13">
        <f t="shared" si="36"/>
        <v>29509.769</v>
      </c>
      <c r="R219">
        <v>0.1</v>
      </c>
      <c r="S219">
        <f t="shared" si="28"/>
        <v>2.4213238276574568E-5</v>
      </c>
      <c r="T219">
        <f t="shared" si="29"/>
        <v>2.421323827657457E-6</v>
      </c>
      <c r="AB219" t="s">
        <v>800</v>
      </c>
      <c r="AC219">
        <v>12</v>
      </c>
      <c r="AE219" t="s">
        <v>852</v>
      </c>
      <c r="AG219" t="s">
        <v>809</v>
      </c>
      <c r="AJ219">
        <v>-113</v>
      </c>
      <c r="AK219">
        <v>-3.4228000731673092E-4</v>
      </c>
    </row>
    <row r="220" spans="1:37" x14ac:dyDescent="0.2">
      <c r="A220" s="23" t="s">
        <v>853</v>
      </c>
      <c r="C220" s="7">
        <v>44533.294999999998</v>
      </c>
      <c r="D220" s="7"/>
      <c r="E220">
        <f t="shared" si="33"/>
        <v>-742.99997626534446</v>
      </c>
      <c r="F220">
        <f t="shared" si="34"/>
        <v>-743</v>
      </c>
      <c r="G220">
        <f t="shared" si="31"/>
        <v>1.4919991372153163E-5</v>
      </c>
      <c r="L220">
        <f t="shared" si="37"/>
        <v>1.4919991372153163E-5</v>
      </c>
      <c r="P220" s="3">
        <f t="shared" si="35"/>
        <v>-1.9838755512898072E-3</v>
      </c>
      <c r="Q220" s="13">
        <f t="shared" si="36"/>
        <v>29514.794999999998</v>
      </c>
      <c r="R220">
        <v>0.1</v>
      </c>
      <c r="S220">
        <f t="shared" si="28"/>
        <v>3.9951836213653203E-6</v>
      </c>
      <c r="T220">
        <f t="shared" si="29"/>
        <v>3.9951836213653203E-7</v>
      </c>
      <c r="AB220" t="s">
        <v>800</v>
      </c>
      <c r="AC220">
        <v>6</v>
      </c>
      <c r="AE220" t="s">
        <v>817</v>
      </c>
      <c r="AG220" t="s">
        <v>809</v>
      </c>
      <c r="AJ220">
        <v>-113</v>
      </c>
      <c r="AK220">
        <v>3.6577199934981763E-3</v>
      </c>
    </row>
    <row r="221" spans="1:37" x14ac:dyDescent="0.2">
      <c r="A221" s="23" t="s">
        <v>853</v>
      </c>
      <c r="C221" s="7">
        <v>44533.3</v>
      </c>
      <c r="D221" s="7"/>
      <c r="E221">
        <f t="shared" si="33"/>
        <v>-742.99202228945944</v>
      </c>
      <c r="F221">
        <f t="shared" si="34"/>
        <v>-743</v>
      </c>
      <c r="G221">
        <f t="shared" si="31"/>
        <v>5.014919996028766E-3</v>
      </c>
      <c r="L221">
        <f t="shared" si="37"/>
        <v>5.014919996028766E-3</v>
      </c>
      <c r="P221" s="3">
        <f t="shared" si="35"/>
        <v>-1.9838755512898072E-3</v>
      </c>
      <c r="Q221" s="13">
        <f t="shared" si="36"/>
        <v>29514.800000000003</v>
      </c>
      <c r="R221">
        <v>0.1</v>
      </c>
      <c r="S221">
        <f t="shared" si="28"/>
        <v>4.898313911316628E-5</v>
      </c>
      <c r="T221">
        <f t="shared" si="29"/>
        <v>4.898313911316628E-6</v>
      </c>
      <c r="AB221" t="s">
        <v>800</v>
      </c>
      <c r="AC221">
        <v>8</v>
      </c>
      <c r="AE221" t="s">
        <v>807</v>
      </c>
      <c r="AG221" t="s">
        <v>809</v>
      </c>
      <c r="AJ221">
        <v>-105</v>
      </c>
      <c r="AK221">
        <v>-3.2738000008976087E-3</v>
      </c>
    </row>
    <row r="222" spans="1:37" x14ac:dyDescent="0.2">
      <c r="A222" s="23" t="s">
        <v>932</v>
      </c>
      <c r="C222" s="7">
        <v>44544.608999999997</v>
      </c>
      <c r="D222" s="7"/>
      <c r="E222">
        <f t="shared" si="33"/>
        <v>-725.00171964959554</v>
      </c>
      <c r="F222">
        <f t="shared" si="34"/>
        <v>-725</v>
      </c>
      <c r="G222">
        <f t="shared" si="31"/>
        <v>-1.081000009435229E-3</v>
      </c>
      <c r="K222">
        <f>G222</f>
        <v>-1.081000009435229E-3</v>
      </c>
      <c r="P222" s="3">
        <f t="shared" si="35"/>
        <v>-2.005581900000877E-3</v>
      </c>
      <c r="Q222" s="13">
        <f t="shared" si="36"/>
        <v>29526.108999999997</v>
      </c>
      <c r="R222">
        <v>0.2</v>
      </c>
      <c r="S222">
        <f t="shared" si="28"/>
        <v>8.5485167236194786E-7</v>
      </c>
      <c r="T222">
        <f t="shared" si="29"/>
        <v>1.7097033447238958E-7</v>
      </c>
      <c r="AJ222">
        <v>0</v>
      </c>
      <c r="AK222">
        <v>0</v>
      </c>
    </row>
    <row r="223" spans="1:37" x14ac:dyDescent="0.2">
      <c r="A223" s="23" t="s">
        <v>853</v>
      </c>
      <c r="C223" s="7">
        <v>44555.302000000003</v>
      </c>
      <c r="D223" s="7"/>
      <c r="E223">
        <f t="shared" si="33"/>
        <v>-707.99134683782734</v>
      </c>
      <c r="F223">
        <f t="shared" si="34"/>
        <v>-708</v>
      </c>
      <c r="G223">
        <f t="shared" si="31"/>
        <v>5.4395199986174703E-3</v>
      </c>
      <c r="L223">
        <f>G223</f>
        <v>5.4395199986174703E-3</v>
      </c>
      <c r="P223" s="3">
        <f t="shared" si="35"/>
        <v>-2.0261584690752787E-3</v>
      </c>
      <c r="Q223" s="13">
        <f t="shared" si="36"/>
        <v>29536.802000000003</v>
      </c>
      <c r="R223">
        <v>0.1</v>
      </c>
      <c r="S223">
        <f t="shared" si="28"/>
        <v>5.5736354982971156E-5</v>
      </c>
      <c r="T223">
        <f t="shared" si="29"/>
        <v>5.5736354982971156E-6</v>
      </c>
      <c r="AB223" t="s">
        <v>800</v>
      </c>
      <c r="AC223">
        <v>7</v>
      </c>
      <c r="AE223" t="s">
        <v>807</v>
      </c>
      <c r="AG223" t="s">
        <v>809</v>
      </c>
      <c r="AJ223">
        <v>179</v>
      </c>
      <c r="AK223">
        <v>-1.0342760004277807E-2</v>
      </c>
    </row>
    <row r="224" spans="1:37" x14ac:dyDescent="0.2">
      <c r="A224" s="23" t="s">
        <v>854</v>
      </c>
      <c r="C224" s="7">
        <v>44720.618000000002</v>
      </c>
      <c r="D224" s="7"/>
      <c r="E224">
        <f t="shared" si="33"/>
        <v>-445.0074516027633</v>
      </c>
      <c r="F224">
        <f t="shared" si="34"/>
        <v>-445</v>
      </c>
      <c r="G224">
        <f t="shared" si="31"/>
        <v>-4.6842000010656193E-3</v>
      </c>
      <c r="L224">
        <f>G224</f>
        <v>-4.6842000010656193E-3</v>
      </c>
      <c r="P224" s="3">
        <f t="shared" si="35"/>
        <v>-2.3539121334099689E-3</v>
      </c>
      <c r="Q224" s="13">
        <f t="shared" si="36"/>
        <v>29702.118000000002</v>
      </c>
      <c r="R224">
        <v>0.1</v>
      </c>
      <c r="S224">
        <f t="shared" si="28"/>
        <v>5.4302415461431179E-6</v>
      </c>
      <c r="T224">
        <f t="shared" si="29"/>
        <v>5.4302415461431179E-7</v>
      </c>
      <c r="AB224" t="s">
        <v>800</v>
      </c>
      <c r="AC224">
        <v>6</v>
      </c>
      <c r="AE224" t="s">
        <v>817</v>
      </c>
      <c r="AG224" t="s">
        <v>809</v>
      </c>
      <c r="AJ224">
        <v>222</v>
      </c>
      <c r="AK224">
        <v>-5.849680004757829E-3</v>
      </c>
    </row>
    <row r="225" spans="1:37" x14ac:dyDescent="0.2">
      <c r="A225" s="23" t="s">
        <v>932</v>
      </c>
      <c r="C225" s="7">
        <v>44752.684999999998</v>
      </c>
      <c r="D225" s="7"/>
      <c r="E225">
        <f t="shared" si="33"/>
        <v>-393.99542270960319</v>
      </c>
      <c r="F225">
        <f t="shared" si="34"/>
        <v>-394</v>
      </c>
      <c r="G225">
        <f t="shared" si="31"/>
        <v>2.8773599915439263E-3</v>
      </c>
      <c r="K225">
        <f>G225</f>
        <v>2.8773599915439263E-3</v>
      </c>
      <c r="P225" s="3">
        <f t="shared" si="35"/>
        <v>-2.4195178752004129E-3</v>
      </c>
      <c r="Q225" s="13">
        <f t="shared" si="36"/>
        <v>29734.184999999998</v>
      </c>
      <c r="R225">
        <v>0.2</v>
      </c>
      <c r="S225">
        <f t="shared" si="28"/>
        <v>2.8056915135206066E-5</v>
      </c>
      <c r="T225">
        <f t="shared" si="29"/>
        <v>5.6113830270412138E-6</v>
      </c>
      <c r="AJ225">
        <v>269</v>
      </c>
      <c r="AK225">
        <v>-3.8223600058699958E-3</v>
      </c>
    </row>
    <row r="226" spans="1:37" x14ac:dyDescent="0.2">
      <c r="A226" s="23" t="s">
        <v>854</v>
      </c>
      <c r="C226" s="7">
        <v>44754.567999999999</v>
      </c>
      <c r="D226" s="7"/>
      <c r="E226">
        <f t="shared" si="33"/>
        <v>-390.99995539411009</v>
      </c>
      <c r="F226">
        <f t="shared" si="34"/>
        <v>-391</v>
      </c>
      <c r="G226">
        <f t="shared" si="31"/>
        <v>2.8039998142048717E-5</v>
      </c>
      <c r="L226">
        <f>G226</f>
        <v>2.8039998142048717E-5</v>
      </c>
      <c r="P226" s="3">
        <f t="shared" si="35"/>
        <v>-2.4233977639397828E-3</v>
      </c>
      <c r="Q226" s="13">
        <f t="shared" si="36"/>
        <v>29736.067999999999</v>
      </c>
      <c r="R226">
        <v>0.1</v>
      </c>
      <c r="S226">
        <f t="shared" si="28"/>
        <v>6.0095471013607787E-6</v>
      </c>
      <c r="T226">
        <f t="shared" si="29"/>
        <v>6.0095471013607794E-7</v>
      </c>
      <c r="AB226" t="s">
        <v>800</v>
      </c>
      <c r="AC226">
        <v>7</v>
      </c>
      <c r="AE226" t="s">
        <v>817</v>
      </c>
      <c r="AG226" t="s">
        <v>809</v>
      </c>
      <c r="AJ226">
        <v>304</v>
      </c>
      <c r="AK226">
        <v>3.6022399945068173E-3</v>
      </c>
    </row>
    <row r="227" spans="1:37" x14ac:dyDescent="0.2">
      <c r="A227" s="23" t="s">
        <v>855</v>
      </c>
      <c r="C227" s="7">
        <v>44771.542000000001</v>
      </c>
      <c r="D227" s="7"/>
      <c r="E227">
        <f t="shared" si="33"/>
        <v>-363.99779808495356</v>
      </c>
      <c r="F227">
        <f t="shared" si="34"/>
        <v>-364</v>
      </c>
      <c r="G227">
        <f t="shared" ref="G227:G258" si="38">C227-(C$7+F227*C$8)</f>
        <v>1.3841600011801347E-3</v>
      </c>
      <c r="L227">
        <f>G227</f>
        <v>1.3841600011801347E-3</v>
      </c>
      <c r="P227" s="3">
        <f t="shared" si="35"/>
        <v>-2.458420399882004E-3</v>
      </c>
      <c r="Q227" s="13">
        <f t="shared" si="36"/>
        <v>29753.042000000001</v>
      </c>
      <c r="R227">
        <v>0.1</v>
      </c>
      <c r="S227">
        <f t="shared" si="28"/>
        <v>1.4765424138626867E-5</v>
      </c>
      <c r="T227">
        <f t="shared" si="29"/>
        <v>1.4765424138626867E-6</v>
      </c>
      <c r="AB227" t="s">
        <v>800</v>
      </c>
      <c r="AC227">
        <v>6</v>
      </c>
      <c r="AE227" t="s">
        <v>817</v>
      </c>
      <c r="AG227" t="s">
        <v>809</v>
      </c>
      <c r="AJ227">
        <v>323</v>
      </c>
      <c r="AK227">
        <v>7.8898799984017387E-3</v>
      </c>
    </row>
    <row r="228" spans="1:37" x14ac:dyDescent="0.2">
      <c r="A228" s="23" t="s">
        <v>856</v>
      </c>
      <c r="C228" s="7">
        <v>44783.49</v>
      </c>
      <c r="D228" s="7"/>
      <c r="E228">
        <f t="shared" si="33"/>
        <v>-344.99097732793246</v>
      </c>
      <c r="F228">
        <f t="shared" si="34"/>
        <v>-345</v>
      </c>
      <c r="G228">
        <f t="shared" si="38"/>
        <v>5.6717999977990985E-3</v>
      </c>
      <c r="N228">
        <f>G228</f>
        <v>5.6717999977990985E-3</v>
      </c>
      <c r="P228" s="3">
        <f t="shared" si="35"/>
        <v>-2.4831777844211223E-3</v>
      </c>
      <c r="Q228" s="13">
        <f t="shared" si="36"/>
        <v>29764.989999999998</v>
      </c>
      <c r="R228">
        <v>0.1</v>
      </c>
      <c r="S228">
        <f t="shared" si="28"/>
        <v>6.6503662628505421E-5</v>
      </c>
      <c r="T228">
        <f t="shared" si="29"/>
        <v>6.6503662628505427E-6</v>
      </c>
      <c r="AB228" t="s">
        <v>800</v>
      </c>
      <c r="AG228" t="s">
        <v>801</v>
      </c>
      <c r="AJ228">
        <v>331</v>
      </c>
      <c r="AK228">
        <v>-1.1041640005714726E-2</v>
      </c>
    </row>
    <row r="229" spans="1:37" x14ac:dyDescent="0.2">
      <c r="A229" s="23" t="s">
        <v>856</v>
      </c>
      <c r="C229" s="7">
        <v>44783.497000000003</v>
      </c>
      <c r="D229" s="7"/>
      <c r="E229">
        <f t="shared" si="33"/>
        <v>-344.97984176169581</v>
      </c>
      <c r="F229">
        <f t="shared" si="34"/>
        <v>-345</v>
      </c>
      <c r="G229">
        <f t="shared" si="38"/>
        <v>1.2671800002863165E-2</v>
      </c>
      <c r="N229">
        <f>G229</f>
        <v>1.2671800002863165E-2</v>
      </c>
      <c r="P229" s="3">
        <f t="shared" si="35"/>
        <v>-2.4831777844211223E-3</v>
      </c>
      <c r="Q229" s="13">
        <f t="shared" si="36"/>
        <v>29764.997000000003</v>
      </c>
      <c r="R229">
        <v>0.1</v>
      </c>
      <c r="S229">
        <f t="shared" si="28"/>
        <v>2.2967335173308012E-4</v>
      </c>
      <c r="T229">
        <f t="shared" si="29"/>
        <v>2.2967335173308012E-5</v>
      </c>
      <c r="AB229" t="s">
        <v>800</v>
      </c>
      <c r="AG229" t="s">
        <v>801</v>
      </c>
      <c r="AJ229">
        <v>331</v>
      </c>
      <c r="AK229">
        <v>-8.0416400014655665E-3</v>
      </c>
    </row>
    <row r="230" spans="1:37" x14ac:dyDescent="0.2">
      <c r="A230" s="23" t="s">
        <v>856</v>
      </c>
      <c r="C230" s="7">
        <v>44783.497000000003</v>
      </c>
      <c r="D230" s="7"/>
      <c r="E230">
        <f t="shared" si="33"/>
        <v>-344.97984176169581</v>
      </c>
      <c r="F230">
        <f t="shared" si="34"/>
        <v>-345</v>
      </c>
      <c r="G230">
        <f t="shared" si="38"/>
        <v>1.2671800002863165E-2</v>
      </c>
      <c r="N230">
        <f>G230</f>
        <v>1.2671800002863165E-2</v>
      </c>
      <c r="P230" s="3">
        <f t="shared" si="35"/>
        <v>-2.4831777844211223E-3</v>
      </c>
      <c r="Q230" s="13">
        <f t="shared" si="36"/>
        <v>29764.997000000003</v>
      </c>
      <c r="R230">
        <v>0.1</v>
      </c>
      <c r="S230">
        <f t="shared" si="28"/>
        <v>2.2967335173308012E-4</v>
      </c>
      <c r="T230">
        <f t="shared" si="29"/>
        <v>2.2967335173308012E-5</v>
      </c>
      <c r="AB230" t="s">
        <v>800</v>
      </c>
      <c r="AG230" t="s">
        <v>801</v>
      </c>
      <c r="AJ230">
        <v>331</v>
      </c>
      <c r="AK230">
        <v>-4.1640007111709565E-5</v>
      </c>
    </row>
    <row r="231" spans="1:37" x14ac:dyDescent="0.2">
      <c r="A231" s="23" t="s">
        <v>937</v>
      </c>
      <c r="C231" s="7">
        <v>44790.397100000002</v>
      </c>
      <c r="D231" s="7"/>
      <c r="E231">
        <f t="shared" si="33"/>
        <v>-334.00319597114202</v>
      </c>
      <c r="F231">
        <f t="shared" si="34"/>
        <v>-334</v>
      </c>
      <c r="G231">
        <f t="shared" si="38"/>
        <v>-2.0090399993932806E-3</v>
      </c>
      <c r="J231">
        <f>G231</f>
        <v>-2.0090399993932806E-3</v>
      </c>
      <c r="P231" s="3">
        <f t="shared" si="35"/>
        <v>-2.4975532296478038E-3</v>
      </c>
      <c r="Q231" s="13">
        <f t="shared" si="36"/>
        <v>29771.897100000002</v>
      </c>
      <c r="R231">
        <v>0.5</v>
      </c>
      <c r="S231">
        <f t="shared" si="28"/>
        <v>2.3864517613370882E-7</v>
      </c>
      <c r="T231">
        <f t="shared" si="29"/>
        <v>1.1932258806685441E-7</v>
      </c>
      <c r="AJ231">
        <v>342</v>
      </c>
      <c r="AK231">
        <v>-2.8224800043972209E-3</v>
      </c>
    </row>
    <row r="232" spans="1:37" x14ac:dyDescent="0.2">
      <c r="A232" s="23" t="s">
        <v>932</v>
      </c>
      <c r="C232" s="7">
        <v>44794.796999999999</v>
      </c>
      <c r="D232" s="7"/>
      <c r="E232">
        <f t="shared" si="33"/>
        <v>-327.0038562784087</v>
      </c>
      <c r="F232">
        <f t="shared" si="34"/>
        <v>-327</v>
      </c>
      <c r="G232">
        <f t="shared" si="38"/>
        <v>-2.4241200080723502E-3</v>
      </c>
      <c r="K232">
        <f>G232</f>
        <v>-2.4241200080723502E-3</v>
      </c>
      <c r="P232" s="3">
        <f t="shared" si="35"/>
        <v>-2.5067173616024961E-3</v>
      </c>
      <c r="Q232" s="13">
        <f t="shared" si="36"/>
        <v>29776.296999999999</v>
      </c>
      <c r="R232">
        <v>0.2</v>
      </c>
      <c r="S232">
        <f t="shared" si="28"/>
        <v>6.8223228101839087E-9</v>
      </c>
      <c r="T232">
        <f t="shared" si="29"/>
        <v>1.3644645620367818E-9</v>
      </c>
      <c r="AJ232">
        <v>358</v>
      </c>
      <c r="AK232">
        <v>-4.6855200052959844E-3</v>
      </c>
    </row>
    <row r="233" spans="1:37" x14ac:dyDescent="0.2">
      <c r="A233" s="23" t="s">
        <v>932</v>
      </c>
      <c r="C233" s="7">
        <v>44816.803</v>
      </c>
      <c r="D233" s="7"/>
      <c r="E233">
        <f t="shared" si="33"/>
        <v>-291.99681764607317</v>
      </c>
      <c r="F233">
        <f t="shared" si="34"/>
        <v>-292</v>
      </c>
      <c r="G233">
        <f t="shared" si="38"/>
        <v>2.0004799953312613E-3</v>
      </c>
      <c r="K233">
        <f>G233</f>
        <v>2.0004799953312613E-3</v>
      </c>
      <c r="P233" s="3">
        <f t="shared" si="35"/>
        <v>-2.5527261038613951E-3</v>
      </c>
      <c r="Q233" s="13">
        <f t="shared" si="36"/>
        <v>29798.303</v>
      </c>
      <c r="R233">
        <v>0.2</v>
      </c>
      <c r="S233">
        <f t="shared" si="28"/>
        <v>2.0731685781725205E-5</v>
      </c>
      <c r="T233">
        <f t="shared" si="29"/>
        <v>4.1463371563450415E-6</v>
      </c>
      <c r="AJ233">
        <v>368</v>
      </c>
      <c r="AK233">
        <v>-3.8499200018122792E-3</v>
      </c>
    </row>
    <row r="234" spans="1:37" x14ac:dyDescent="0.2">
      <c r="A234" s="23" t="s">
        <v>856</v>
      </c>
      <c r="C234" s="7">
        <v>44822.453999999998</v>
      </c>
      <c r="D234" s="7"/>
      <c r="E234">
        <f t="shared" si="33"/>
        <v>-283.00723410925377</v>
      </c>
      <c r="F234">
        <f t="shared" si="34"/>
        <v>-283</v>
      </c>
      <c r="G234">
        <f t="shared" si="38"/>
        <v>-4.5474800062947907E-3</v>
      </c>
      <c r="N234">
        <f>G234</f>
        <v>-4.5474800062947907E-3</v>
      </c>
      <c r="P234" s="3">
        <f t="shared" si="35"/>
        <v>-2.5646075904179233E-3</v>
      </c>
      <c r="Q234" s="13">
        <f t="shared" si="36"/>
        <v>29803.953999999998</v>
      </c>
      <c r="R234">
        <v>0.1</v>
      </c>
      <c r="S234">
        <f t="shared" si="28"/>
        <v>3.9317830176453645E-6</v>
      </c>
      <c r="T234">
        <f t="shared" si="29"/>
        <v>3.9317830176453645E-7</v>
      </c>
      <c r="AB234" t="s">
        <v>800</v>
      </c>
      <c r="AG234" t="s">
        <v>801</v>
      </c>
      <c r="AJ234">
        <v>874</v>
      </c>
      <c r="AK234">
        <v>-1.7685600032564253E-3</v>
      </c>
    </row>
    <row r="235" spans="1:37" x14ac:dyDescent="0.2">
      <c r="A235" s="23" t="s">
        <v>857</v>
      </c>
      <c r="C235" s="7">
        <v>44824.347000000002</v>
      </c>
      <c r="D235" s="7"/>
      <c r="E235">
        <f t="shared" si="33"/>
        <v>-279.99585884200235</v>
      </c>
      <c r="F235">
        <f t="shared" si="34"/>
        <v>-280</v>
      </c>
      <c r="G235">
        <f t="shared" si="38"/>
        <v>2.6031999950646423E-3</v>
      </c>
      <c r="L235">
        <f>G235</f>
        <v>2.6031999950646423E-3</v>
      </c>
      <c r="P235" s="3">
        <f t="shared" si="35"/>
        <v>-2.5685726920384507E-3</v>
      </c>
      <c r="Q235" s="13">
        <f t="shared" si="36"/>
        <v>29805.847000000002</v>
      </c>
      <c r="R235">
        <v>0.1</v>
      </c>
      <c r="S235">
        <f t="shared" si="28"/>
        <v>2.6747232727065548E-5</v>
      </c>
      <c r="T235">
        <f t="shared" si="29"/>
        <v>2.6747232727065548E-6</v>
      </c>
      <c r="AB235" t="s">
        <v>800</v>
      </c>
      <c r="AC235">
        <v>6</v>
      </c>
      <c r="AE235" t="s">
        <v>817</v>
      </c>
      <c r="AG235" t="s">
        <v>809</v>
      </c>
      <c r="AJ235">
        <v>918</v>
      </c>
      <c r="AK235">
        <v>-4.8919200053205714E-3</v>
      </c>
    </row>
    <row r="236" spans="1:37" x14ac:dyDescent="0.2">
      <c r="A236" s="23" t="s">
        <v>932</v>
      </c>
      <c r="C236" s="7">
        <v>44835.658000000003</v>
      </c>
      <c r="D236" s="7"/>
      <c r="E236">
        <f t="shared" si="33"/>
        <v>-262.00237461177522</v>
      </c>
      <c r="F236">
        <f t="shared" si="34"/>
        <v>-262</v>
      </c>
      <c r="G236">
        <f t="shared" si="38"/>
        <v>-1.4927200027159415E-3</v>
      </c>
      <c r="K236">
        <f>G236</f>
        <v>-1.4927200027159415E-3</v>
      </c>
      <c r="P236" s="3">
        <f t="shared" si="35"/>
        <v>-2.5924116658292968E-3</v>
      </c>
      <c r="Q236" s="13">
        <f t="shared" si="36"/>
        <v>29817.158000000003</v>
      </c>
      <c r="R236">
        <v>0.2</v>
      </c>
      <c r="S236">
        <f t="shared" ref="S236:S299" si="39">+(P236-G236)^2</f>
        <v>1.2093217539210173E-6</v>
      </c>
      <c r="T236">
        <f t="shared" ref="T236:T299" si="40">+R236*S236</f>
        <v>2.4186435078420346E-7</v>
      </c>
      <c r="AJ236">
        <v>918</v>
      </c>
      <c r="AK236">
        <v>-3.8919200014788657E-3</v>
      </c>
    </row>
    <row r="237" spans="1:37" x14ac:dyDescent="0.2">
      <c r="A237" s="23" t="s">
        <v>857</v>
      </c>
      <c r="C237" s="7">
        <v>44844.462</v>
      </c>
      <c r="D237" s="7"/>
      <c r="E237">
        <f t="shared" si="33"/>
        <v>-247.99701388656661</v>
      </c>
      <c r="F237">
        <f t="shared" si="34"/>
        <v>-248</v>
      </c>
      <c r="G237">
        <f t="shared" si="38"/>
        <v>1.8771199975162745E-3</v>
      </c>
      <c r="L237">
        <f>G237</f>
        <v>1.8771199975162745E-3</v>
      </c>
      <c r="P237" s="3">
        <f t="shared" si="35"/>
        <v>-2.6110104102653577E-3</v>
      </c>
      <c r="Q237" s="13">
        <f t="shared" si="36"/>
        <v>29825.962</v>
      </c>
      <c r="R237">
        <v>0.1</v>
      </c>
      <c r="S237">
        <f t="shared" si="39"/>
        <v>2.0143314557254118E-5</v>
      </c>
      <c r="T237">
        <f t="shared" si="40"/>
        <v>2.0143314557254119E-6</v>
      </c>
      <c r="AB237" t="s">
        <v>800</v>
      </c>
      <c r="AC237">
        <v>7</v>
      </c>
      <c r="AE237" t="s">
        <v>807</v>
      </c>
      <c r="AG237" t="s">
        <v>809</v>
      </c>
      <c r="AJ237">
        <v>920</v>
      </c>
      <c r="AK237">
        <v>-5.1248000090708956E-3</v>
      </c>
    </row>
    <row r="238" spans="1:37" x14ac:dyDescent="0.2">
      <c r="A238" s="23" t="s">
        <v>932</v>
      </c>
      <c r="C238" s="7">
        <v>44845.711000000003</v>
      </c>
      <c r="D238" s="7"/>
      <c r="E238">
        <f t="shared" si="33"/>
        <v>-246.01011071234572</v>
      </c>
      <c r="F238">
        <f t="shared" si="34"/>
        <v>-246</v>
      </c>
      <c r="G238">
        <f t="shared" si="38"/>
        <v>-6.3557600005879067E-3</v>
      </c>
      <c r="K238">
        <f>G238</f>
        <v>-6.3557600005879067E-3</v>
      </c>
      <c r="P238" s="3">
        <f t="shared" si="35"/>
        <v>-2.6136714680688317E-3</v>
      </c>
      <c r="Q238" s="13">
        <f t="shared" si="36"/>
        <v>29827.211000000003</v>
      </c>
      <c r="R238">
        <v>0.2</v>
      </c>
      <c r="S238">
        <f t="shared" si="39"/>
        <v>1.4003226585210765E-5</v>
      </c>
      <c r="T238">
        <f t="shared" si="40"/>
        <v>2.8006453170421533E-6</v>
      </c>
      <c r="AJ238">
        <v>964</v>
      </c>
      <c r="AK238">
        <v>-5.2481599996099249E-3</v>
      </c>
    </row>
    <row r="239" spans="1:37" x14ac:dyDescent="0.2">
      <c r="A239" s="23" t="s">
        <v>858</v>
      </c>
      <c r="C239" s="7">
        <v>44868.343000000001</v>
      </c>
      <c r="D239" s="7"/>
      <c r="E239">
        <f t="shared" si="33"/>
        <v>-210.00723430014469</v>
      </c>
      <c r="F239">
        <f t="shared" si="34"/>
        <v>-210</v>
      </c>
      <c r="G239">
        <f t="shared" si="38"/>
        <v>-4.5476000013877638E-3</v>
      </c>
      <c r="L239">
        <f t="shared" ref="L239:L246" si="41">G239</f>
        <v>-4.5476000013877638E-3</v>
      </c>
      <c r="P239" s="3">
        <f t="shared" si="35"/>
        <v>-2.6617455403953635E-3</v>
      </c>
      <c r="Q239" s="13">
        <f t="shared" si="36"/>
        <v>29849.843000000001</v>
      </c>
      <c r="R239">
        <v>0.1</v>
      </c>
      <c r="S239">
        <f t="shared" si="39"/>
        <v>3.5564470480449363E-6</v>
      </c>
      <c r="T239">
        <f t="shared" si="40"/>
        <v>3.5564470480449367E-7</v>
      </c>
      <c r="AB239" t="s">
        <v>800</v>
      </c>
      <c r="AC239">
        <v>6</v>
      </c>
      <c r="AE239" t="s">
        <v>852</v>
      </c>
      <c r="AG239" t="s">
        <v>809</v>
      </c>
      <c r="AJ239">
        <v>964</v>
      </c>
      <c r="AK239">
        <v>-1.2481600060709752E-3</v>
      </c>
    </row>
    <row r="240" spans="1:37" x14ac:dyDescent="0.2">
      <c r="A240" s="23" t="s">
        <v>857</v>
      </c>
      <c r="C240" s="7">
        <v>44878.406000000003</v>
      </c>
      <c r="D240" s="7"/>
      <c r="E240">
        <f t="shared" si="33"/>
        <v>-193.99906244895683</v>
      </c>
      <c r="F240">
        <f t="shared" si="34"/>
        <v>-194</v>
      </c>
      <c r="G240">
        <f t="shared" si="38"/>
        <v>5.8935999550158158E-4</v>
      </c>
      <c r="L240">
        <f t="shared" si="41"/>
        <v>5.8935999550158158E-4</v>
      </c>
      <c r="P240" s="3">
        <f t="shared" si="35"/>
        <v>-2.6832182468905235E-3</v>
      </c>
      <c r="Q240" s="13">
        <f t="shared" si="36"/>
        <v>29859.906000000003</v>
      </c>
      <c r="R240">
        <v>0.1</v>
      </c>
      <c r="S240">
        <f t="shared" si="39"/>
        <v>1.0709768352578199E-5</v>
      </c>
      <c r="T240">
        <f t="shared" si="40"/>
        <v>1.07097683525782E-6</v>
      </c>
      <c r="AB240" t="s">
        <v>800</v>
      </c>
      <c r="AC240">
        <v>9</v>
      </c>
      <c r="AE240" t="s">
        <v>807</v>
      </c>
      <c r="AG240" t="s">
        <v>809</v>
      </c>
      <c r="AJ240">
        <v>972</v>
      </c>
      <c r="AK240">
        <v>1.8203200015705079E-3</v>
      </c>
    </row>
    <row r="241" spans="1:37" x14ac:dyDescent="0.2">
      <c r="A241" s="23" t="s">
        <v>858</v>
      </c>
      <c r="C241" s="7">
        <v>44907.330999999998</v>
      </c>
      <c r="D241" s="7"/>
      <c r="E241">
        <f t="shared" si="33"/>
        <v>-147.9853119972575</v>
      </c>
      <c r="F241">
        <f t="shared" si="34"/>
        <v>-148</v>
      </c>
      <c r="G241">
        <f t="shared" si="38"/>
        <v>9.233119992131833E-3</v>
      </c>
      <c r="L241">
        <f t="shared" si="41"/>
        <v>9.233119992131833E-3</v>
      </c>
      <c r="P241" s="3">
        <f t="shared" si="35"/>
        <v>-2.7453171836753099E-3</v>
      </c>
      <c r="Q241" s="13">
        <f t="shared" si="36"/>
        <v>29888.830999999998</v>
      </c>
      <c r="R241">
        <v>0.1</v>
      </c>
      <c r="S241">
        <f t="shared" si="39"/>
        <v>1.4348295717475859E-4</v>
      </c>
      <c r="T241">
        <f t="shared" si="40"/>
        <v>1.4348295717475861E-5</v>
      </c>
      <c r="AB241" t="s">
        <v>800</v>
      </c>
      <c r="AC241">
        <v>7</v>
      </c>
      <c r="AE241" t="s">
        <v>852</v>
      </c>
      <c r="AG241" t="s">
        <v>809</v>
      </c>
      <c r="AJ241">
        <v>988</v>
      </c>
      <c r="AK241">
        <v>-4.2720006604213268E-5</v>
      </c>
    </row>
    <row r="242" spans="1:37" x14ac:dyDescent="0.2">
      <c r="A242" s="23" t="s">
        <v>858</v>
      </c>
      <c r="C242" s="7">
        <v>44912.349000000002</v>
      </c>
      <c r="D242" s="7"/>
      <c r="E242">
        <f t="shared" si="33"/>
        <v>-140.00270180652868</v>
      </c>
      <c r="F242">
        <f t="shared" si="34"/>
        <v>-140</v>
      </c>
      <c r="G242">
        <f t="shared" si="38"/>
        <v>-1.6984000030788593E-3</v>
      </c>
      <c r="L242">
        <f t="shared" si="41"/>
        <v>-1.6984000030788593E-3</v>
      </c>
      <c r="P242" s="3">
        <f t="shared" si="35"/>
        <v>-2.7561722719885262E-3</v>
      </c>
      <c r="Q242" s="13">
        <f t="shared" si="36"/>
        <v>29893.849000000002</v>
      </c>
      <c r="R242">
        <v>0.1</v>
      </c>
      <c r="S242">
        <f t="shared" si="39"/>
        <v>1.1188821728743046E-6</v>
      </c>
      <c r="T242">
        <f t="shared" si="40"/>
        <v>1.1188821728743046E-7</v>
      </c>
      <c r="AB242" t="s">
        <v>800</v>
      </c>
      <c r="AC242">
        <v>8</v>
      </c>
      <c r="AE242" t="s">
        <v>807</v>
      </c>
      <c r="AG242" t="s">
        <v>809</v>
      </c>
      <c r="AJ242">
        <v>990</v>
      </c>
      <c r="AK242">
        <v>-2.756000030785799E-4</v>
      </c>
    </row>
    <row r="243" spans="1:37" x14ac:dyDescent="0.2">
      <c r="A243" s="23" t="s">
        <v>858</v>
      </c>
      <c r="C243" s="7">
        <v>44914.235000000001</v>
      </c>
      <c r="D243" s="7"/>
      <c r="E243">
        <f t="shared" si="33"/>
        <v>-137.00246210551384</v>
      </c>
      <c r="F243">
        <f t="shared" si="34"/>
        <v>-137</v>
      </c>
      <c r="G243">
        <f t="shared" si="38"/>
        <v>-1.5477199995075352E-3</v>
      </c>
      <c r="L243">
        <f t="shared" si="41"/>
        <v>-1.5477199995075352E-3</v>
      </c>
      <c r="P243" s="3">
        <f t="shared" si="35"/>
        <v>-2.7602471523658595E-3</v>
      </c>
      <c r="Q243" s="13">
        <f t="shared" si="36"/>
        <v>29895.735000000001</v>
      </c>
      <c r="R243">
        <v>0.1</v>
      </c>
      <c r="S243">
        <f t="shared" si="39"/>
        <v>1.470222096418714E-6</v>
      </c>
      <c r="T243">
        <f t="shared" si="40"/>
        <v>1.4702220964187142E-7</v>
      </c>
      <c r="AB243" t="s">
        <v>800</v>
      </c>
      <c r="AC243">
        <v>5</v>
      </c>
      <c r="AE243" t="s">
        <v>852</v>
      </c>
      <c r="AG243" t="s">
        <v>809</v>
      </c>
      <c r="AJ243">
        <v>1010</v>
      </c>
      <c r="AK243">
        <v>-5.604400001175236E-3</v>
      </c>
    </row>
    <row r="244" spans="1:37" x14ac:dyDescent="0.2">
      <c r="A244" s="23" t="s">
        <v>859</v>
      </c>
      <c r="C244" s="7">
        <v>44929.322999999997</v>
      </c>
      <c r="D244" s="7"/>
      <c r="E244">
        <f t="shared" si="33"/>
        <v>-113.00054449738369</v>
      </c>
      <c r="F244">
        <f t="shared" si="34"/>
        <v>-113</v>
      </c>
      <c r="G244">
        <f t="shared" si="38"/>
        <v>-3.4228000731673092E-4</v>
      </c>
      <c r="L244">
        <f t="shared" si="41"/>
        <v>-3.4228000731673092E-4</v>
      </c>
      <c r="P244" s="3">
        <f t="shared" si="35"/>
        <v>-2.792929105214842E-3</v>
      </c>
      <c r="Q244" s="13">
        <f t="shared" si="36"/>
        <v>29910.822999999997</v>
      </c>
      <c r="R244">
        <v>0.1</v>
      </c>
      <c r="S244">
        <f t="shared" si="39"/>
        <v>6.0056810010288262E-6</v>
      </c>
      <c r="T244">
        <f t="shared" si="40"/>
        <v>6.0056810010288266E-7</v>
      </c>
      <c r="AB244" t="s">
        <v>800</v>
      </c>
      <c r="AC244">
        <v>5</v>
      </c>
      <c r="AE244" t="s">
        <v>852</v>
      </c>
      <c r="AG244" t="s">
        <v>809</v>
      </c>
      <c r="AJ244">
        <v>1227</v>
      </c>
      <c r="AK244">
        <v>-5.3718800045317039E-3</v>
      </c>
    </row>
    <row r="245" spans="1:37" x14ac:dyDescent="0.2">
      <c r="A245" s="23" t="s">
        <v>858</v>
      </c>
      <c r="C245" s="7">
        <v>44929.326999999997</v>
      </c>
      <c r="D245" s="7"/>
      <c r="E245">
        <f t="shared" si="33"/>
        <v>-112.99418131668034</v>
      </c>
      <c r="F245">
        <f t="shared" si="34"/>
        <v>-113</v>
      </c>
      <c r="G245">
        <f t="shared" si="38"/>
        <v>3.6577199934981763E-3</v>
      </c>
      <c r="L245">
        <f t="shared" si="41"/>
        <v>3.6577199934981763E-3</v>
      </c>
      <c r="P245" s="3">
        <f t="shared" si="35"/>
        <v>-2.792929105214842E-3</v>
      </c>
      <c r="Q245" s="13">
        <f t="shared" si="36"/>
        <v>29910.826999999997</v>
      </c>
      <c r="R245">
        <v>0.1</v>
      </c>
      <c r="S245">
        <f t="shared" si="39"/>
        <v>4.1610873794727068E-5</v>
      </c>
      <c r="T245">
        <f t="shared" si="40"/>
        <v>4.161087379472707E-6</v>
      </c>
      <c r="AB245" t="s">
        <v>800</v>
      </c>
      <c r="AC245">
        <v>8</v>
      </c>
      <c r="AE245" t="s">
        <v>807</v>
      </c>
      <c r="AG245" t="s">
        <v>809</v>
      </c>
      <c r="AJ245">
        <v>1391</v>
      </c>
      <c r="AK245">
        <v>-9.4680400070501491E-3</v>
      </c>
    </row>
    <row r="246" spans="1:37" x14ac:dyDescent="0.2">
      <c r="A246" s="23" t="s">
        <v>859</v>
      </c>
      <c r="C246" s="7">
        <v>44934.349000000002</v>
      </c>
      <c r="D246" s="7"/>
      <c r="E246">
        <f t="shared" si="33"/>
        <v>-105.00520794524817</v>
      </c>
      <c r="F246">
        <f t="shared" si="34"/>
        <v>-105</v>
      </c>
      <c r="G246">
        <f t="shared" si="38"/>
        <v>-3.2738000008976087E-3</v>
      </c>
      <c r="L246">
        <f t="shared" si="41"/>
        <v>-3.2738000008976087E-3</v>
      </c>
      <c r="P246" s="3">
        <f t="shared" si="35"/>
        <v>-2.8038558439987013E-3</v>
      </c>
      <c r="Q246" s="13">
        <f t="shared" si="36"/>
        <v>29915.849000000002</v>
      </c>
      <c r="R246">
        <v>0.1</v>
      </c>
      <c r="S246">
        <f t="shared" si="39"/>
        <v>2.2084751060342491E-7</v>
      </c>
      <c r="T246">
        <f t="shared" si="40"/>
        <v>2.2084751060342494E-8</v>
      </c>
      <c r="AB246" t="s">
        <v>800</v>
      </c>
      <c r="AC246">
        <v>6</v>
      </c>
      <c r="AE246" t="s">
        <v>852</v>
      </c>
      <c r="AG246" t="s">
        <v>809</v>
      </c>
      <c r="AJ246">
        <v>1429</v>
      </c>
      <c r="AK246">
        <v>-1.2892760001705028E-2</v>
      </c>
    </row>
    <row r="247" spans="1:37" x14ac:dyDescent="0.2">
      <c r="A247" s="23" t="s">
        <v>922</v>
      </c>
      <c r="C247" s="7">
        <v>45000.357000000004</v>
      </c>
      <c r="D247" s="7"/>
      <c r="E247">
        <f t="shared" si="33"/>
        <v>0</v>
      </c>
      <c r="F247">
        <f t="shared" si="34"/>
        <v>0</v>
      </c>
      <c r="G247">
        <f t="shared" si="38"/>
        <v>0</v>
      </c>
      <c r="H247">
        <f>G247</f>
        <v>0</v>
      </c>
      <c r="P247" s="3">
        <f t="shared" si="35"/>
        <v>-2.9487873848835998E-3</v>
      </c>
      <c r="Q247" s="13">
        <f t="shared" si="36"/>
        <v>29981.857000000004</v>
      </c>
      <c r="R247">
        <v>0.2</v>
      </c>
      <c r="S247">
        <f t="shared" si="39"/>
        <v>8.6953470412486595E-6</v>
      </c>
      <c r="T247">
        <f t="shared" si="40"/>
        <v>1.739069408249732E-6</v>
      </c>
      <c r="AJ247">
        <v>1437</v>
      </c>
      <c r="AK247">
        <v>-7.824280000932049E-3</v>
      </c>
    </row>
    <row r="248" spans="1:37" x14ac:dyDescent="0.2">
      <c r="A248" s="23" t="s">
        <v>932</v>
      </c>
      <c r="C248" s="7">
        <v>45112.868999999999</v>
      </c>
      <c r="D248" s="7"/>
      <c r="E248">
        <f t="shared" si="33"/>
        <v>178.98354678728282</v>
      </c>
      <c r="F248">
        <f t="shared" si="34"/>
        <v>179</v>
      </c>
      <c r="G248">
        <f t="shared" si="38"/>
        <v>-1.0342760004277807E-2</v>
      </c>
      <c r="K248">
        <f>G248</f>
        <v>-1.0342760004277807E-2</v>
      </c>
      <c r="P248" s="3">
        <f t="shared" si="35"/>
        <v>-3.2023654819497583E-3</v>
      </c>
      <c r="Q248" s="13">
        <f t="shared" si="36"/>
        <v>30094.368999999999</v>
      </c>
      <c r="R248">
        <v>0.2</v>
      </c>
      <c r="S248">
        <f t="shared" si="39"/>
        <v>5.0985233934492397E-5</v>
      </c>
      <c r="T248">
        <f t="shared" si="40"/>
        <v>1.019704678689848E-5</v>
      </c>
      <c r="AJ248">
        <v>1445</v>
      </c>
      <c r="AK248">
        <v>-5.7558000044082291E-3</v>
      </c>
    </row>
    <row r="249" spans="1:37" x14ac:dyDescent="0.2">
      <c r="A249" s="23" t="s">
        <v>932</v>
      </c>
      <c r="C249" s="7">
        <v>45139.904000000002</v>
      </c>
      <c r="D249" s="7"/>
      <c r="E249">
        <f t="shared" si="33"/>
        <v>221.99069435727554</v>
      </c>
      <c r="F249">
        <f t="shared" si="34"/>
        <v>222</v>
      </c>
      <c r="G249">
        <f t="shared" si="38"/>
        <v>-5.849680004757829E-3</v>
      </c>
      <c r="K249">
        <f>G249</f>
        <v>-5.849680004757829E-3</v>
      </c>
      <c r="P249" s="3">
        <f t="shared" si="35"/>
        <v>-3.2645022753721095E-3</v>
      </c>
      <c r="Q249" s="13">
        <f t="shared" si="36"/>
        <v>30121.404000000002</v>
      </c>
      <c r="R249">
        <v>0.2</v>
      </c>
      <c r="S249">
        <f t="shared" si="39"/>
        <v>6.6831438925119044E-6</v>
      </c>
      <c r="T249">
        <f t="shared" si="40"/>
        <v>1.336628778502381E-6</v>
      </c>
      <c r="AJ249">
        <v>1491</v>
      </c>
      <c r="AK249">
        <v>-1.011203999951249E-2</v>
      </c>
    </row>
    <row r="250" spans="1:37" x14ac:dyDescent="0.2">
      <c r="A250" s="23" t="s">
        <v>860</v>
      </c>
      <c r="C250" s="7">
        <v>45169.451000000001</v>
      </c>
      <c r="D250" s="7"/>
      <c r="E250">
        <f t="shared" si="33"/>
        <v>268.99391940814866</v>
      </c>
      <c r="F250">
        <f t="shared" si="34"/>
        <v>269</v>
      </c>
      <c r="G250">
        <f t="shared" si="38"/>
        <v>-3.8223600058699958E-3</v>
      </c>
      <c r="L250">
        <f>G250</f>
        <v>-3.8223600058699958E-3</v>
      </c>
      <c r="P250" s="3">
        <f t="shared" si="35"/>
        <v>-3.3329604525723379E-3</v>
      </c>
      <c r="Q250" s="13">
        <f t="shared" si="36"/>
        <v>30150.951000000001</v>
      </c>
      <c r="R250">
        <v>0.1</v>
      </c>
      <c r="S250">
        <f t="shared" si="39"/>
        <v>2.3951192276794706E-7</v>
      </c>
      <c r="T250">
        <f t="shared" si="40"/>
        <v>2.3951192276794706E-8</v>
      </c>
      <c r="AB250" t="s">
        <v>800</v>
      </c>
      <c r="AC250">
        <v>12</v>
      </c>
      <c r="AE250" t="s">
        <v>807</v>
      </c>
      <c r="AG250" t="s">
        <v>809</v>
      </c>
      <c r="AJ250">
        <v>1497</v>
      </c>
      <c r="AK250">
        <v>-1.8106800052919425E-3</v>
      </c>
    </row>
    <row r="251" spans="1:37" x14ac:dyDescent="0.2">
      <c r="A251" s="23" t="s">
        <v>861</v>
      </c>
      <c r="C251" s="7">
        <v>45191.46</v>
      </c>
      <c r="D251" s="7"/>
      <c r="E251">
        <f t="shared" si="33"/>
        <v>304.00573042600587</v>
      </c>
      <c r="F251">
        <f t="shared" si="34"/>
        <v>304</v>
      </c>
      <c r="G251">
        <f t="shared" si="38"/>
        <v>3.6022399945068173E-3</v>
      </c>
      <c r="L251">
        <f>G251</f>
        <v>3.6022399945068173E-3</v>
      </c>
      <c r="P251" s="3">
        <f t="shared" si="35"/>
        <v>-3.3843071548941275E-3</v>
      </c>
      <c r="Q251" s="13">
        <f t="shared" si="36"/>
        <v>30172.959999999999</v>
      </c>
      <c r="R251">
        <v>0.1</v>
      </c>
      <c r="S251">
        <f t="shared" si="39"/>
        <v>4.8811841070802466E-5</v>
      </c>
      <c r="T251">
        <f t="shared" si="40"/>
        <v>4.8811841070802471E-6</v>
      </c>
      <c r="AB251" t="s">
        <v>800</v>
      </c>
      <c r="AC251">
        <v>7</v>
      </c>
      <c r="AE251" t="s">
        <v>807</v>
      </c>
      <c r="AG251" t="s">
        <v>809</v>
      </c>
      <c r="AJ251">
        <v>1497</v>
      </c>
      <c r="AK251">
        <v>1.8931999511551112E-4</v>
      </c>
    </row>
    <row r="252" spans="1:37" x14ac:dyDescent="0.2">
      <c r="A252" s="23" t="s">
        <v>861</v>
      </c>
      <c r="C252" s="7">
        <v>45203.408000000003</v>
      </c>
      <c r="D252" s="7"/>
      <c r="E252">
        <f t="shared" si="33"/>
        <v>323.01255118303851</v>
      </c>
      <c r="F252">
        <f t="shared" si="34"/>
        <v>323</v>
      </c>
      <c r="G252">
        <f t="shared" si="38"/>
        <v>7.8898799984017387E-3</v>
      </c>
      <c r="L252">
        <f>G252</f>
        <v>7.8898799984017387E-3</v>
      </c>
      <c r="P252" s="3">
        <f t="shared" si="35"/>
        <v>-3.4123123529096696E-3</v>
      </c>
      <c r="Q252" s="13">
        <f t="shared" si="36"/>
        <v>30184.908000000003</v>
      </c>
      <c r="R252">
        <v>0.1</v>
      </c>
      <c r="S252">
        <f t="shared" si="39"/>
        <v>1.277395519460421E-4</v>
      </c>
      <c r="T252">
        <f t="shared" si="40"/>
        <v>1.2773955194604211E-5</v>
      </c>
      <c r="AB252" t="s">
        <v>800</v>
      </c>
      <c r="AC252">
        <v>8</v>
      </c>
      <c r="AE252" t="s">
        <v>807</v>
      </c>
      <c r="AG252" t="s">
        <v>809</v>
      </c>
      <c r="AJ252">
        <v>1497</v>
      </c>
      <c r="AK252">
        <v>1.8931999511551112E-4</v>
      </c>
    </row>
    <row r="253" spans="1:37" x14ac:dyDescent="0.2">
      <c r="A253" s="23" t="s">
        <v>856</v>
      </c>
      <c r="C253" s="7">
        <v>45208.417999999998</v>
      </c>
      <c r="D253" s="7"/>
      <c r="E253">
        <f t="shared" si="33"/>
        <v>330.98243501234907</v>
      </c>
      <c r="F253">
        <f t="shared" si="34"/>
        <v>331</v>
      </c>
      <c r="G253">
        <f t="shared" si="38"/>
        <v>-1.1041640005714726E-2</v>
      </c>
      <c r="N253">
        <f>G253</f>
        <v>-1.1041640005714726E-2</v>
      </c>
      <c r="P253" s="3">
        <f t="shared" si="35"/>
        <v>-3.424131651842108E-3</v>
      </c>
      <c r="Q253" s="13">
        <f t="shared" si="36"/>
        <v>30189.917999999998</v>
      </c>
      <c r="R253">
        <v>0.1</v>
      </c>
      <c r="S253">
        <f t="shared" si="39"/>
        <v>5.8026433521319113E-5</v>
      </c>
      <c r="T253">
        <f t="shared" si="40"/>
        <v>5.8026433521319117E-6</v>
      </c>
      <c r="AB253" t="s">
        <v>800</v>
      </c>
      <c r="AG253" t="s">
        <v>801</v>
      </c>
      <c r="AJ253">
        <v>1497</v>
      </c>
      <c r="AK253">
        <v>5.1893199924961664E-3</v>
      </c>
    </row>
    <row r="254" spans="1:37" x14ac:dyDescent="0.2">
      <c r="A254" s="23" t="s">
        <v>856</v>
      </c>
      <c r="C254" s="7">
        <v>45208.421000000002</v>
      </c>
      <c r="D254" s="7"/>
      <c r="E254">
        <f t="shared" si="33"/>
        <v>330.98720739788234</v>
      </c>
      <c r="F254">
        <f t="shared" si="34"/>
        <v>331</v>
      </c>
      <c r="G254">
        <f t="shared" si="38"/>
        <v>-8.0416400014655665E-3</v>
      </c>
      <c r="N254">
        <f>G254</f>
        <v>-8.0416400014655665E-3</v>
      </c>
      <c r="P254" s="3">
        <f t="shared" si="35"/>
        <v>-3.424131651842108E-3</v>
      </c>
      <c r="Q254" s="13">
        <f t="shared" si="36"/>
        <v>30189.921000000002</v>
      </c>
      <c r="R254">
        <v>0.1</v>
      </c>
      <c r="S254">
        <f t="shared" si="39"/>
        <v>2.1321383358842349E-5</v>
      </c>
      <c r="T254">
        <f t="shared" si="40"/>
        <v>2.1321383358842352E-6</v>
      </c>
      <c r="AB254" t="s">
        <v>800</v>
      </c>
      <c r="AG254" t="s">
        <v>801</v>
      </c>
      <c r="AJ254">
        <v>1497</v>
      </c>
      <c r="AK254">
        <v>1.0189319997152779E-2</v>
      </c>
    </row>
    <row r="255" spans="1:37" x14ac:dyDescent="0.2">
      <c r="A255" s="23" t="s">
        <v>856</v>
      </c>
      <c r="C255" s="7">
        <v>45208.428999999996</v>
      </c>
      <c r="D255" s="7"/>
      <c r="E255">
        <f t="shared" si="33"/>
        <v>330.9999337592775</v>
      </c>
      <c r="F255">
        <f t="shared" si="34"/>
        <v>331</v>
      </c>
      <c r="G255">
        <f t="shared" si="38"/>
        <v>-4.1640007111709565E-5</v>
      </c>
      <c r="N255">
        <f>G255</f>
        <v>-4.1640007111709565E-5</v>
      </c>
      <c r="P255" s="3">
        <f t="shared" si="35"/>
        <v>-3.424131651842108E-3</v>
      </c>
      <c r="Q255" s="13">
        <f t="shared" si="36"/>
        <v>30189.928999999996</v>
      </c>
      <c r="R255">
        <v>0.1</v>
      </c>
      <c r="S255">
        <f t="shared" si="39"/>
        <v>1.1441249726670957E-5</v>
      </c>
      <c r="T255">
        <f t="shared" si="40"/>
        <v>1.1441249726670958E-6</v>
      </c>
      <c r="AB255" t="s">
        <v>800</v>
      </c>
      <c r="AG255" t="s">
        <v>801</v>
      </c>
      <c r="AJ255">
        <v>1497</v>
      </c>
      <c r="AK255">
        <v>1.8189319991506636E-2</v>
      </c>
    </row>
    <row r="256" spans="1:37" x14ac:dyDescent="0.2">
      <c r="A256" s="23" t="s">
        <v>861</v>
      </c>
      <c r="C256" s="7">
        <v>45215.341</v>
      </c>
      <c r="D256" s="7"/>
      <c r="E256">
        <f t="shared" si="33"/>
        <v>341.99551001242781</v>
      </c>
      <c r="F256">
        <f t="shared" si="34"/>
        <v>342</v>
      </c>
      <c r="G256">
        <f t="shared" si="38"/>
        <v>-2.8224800043972209E-3</v>
      </c>
      <c r="L256">
        <f>G256</f>
        <v>-2.8224800043972209E-3</v>
      </c>
      <c r="P256" s="3">
        <f t="shared" si="35"/>
        <v>-3.4404099288534327E-3</v>
      </c>
      <c r="Q256" s="13">
        <f t="shared" si="36"/>
        <v>30196.841</v>
      </c>
      <c r="R256">
        <v>0.1</v>
      </c>
      <c r="S256">
        <f t="shared" si="39"/>
        <v>3.8183739153845963E-7</v>
      </c>
      <c r="T256">
        <f t="shared" si="40"/>
        <v>3.8183739153845965E-8</v>
      </c>
      <c r="AB256" t="s">
        <v>800</v>
      </c>
      <c r="AC256">
        <v>6</v>
      </c>
      <c r="AE256" t="s">
        <v>817</v>
      </c>
      <c r="AG256" t="s">
        <v>809</v>
      </c>
      <c r="AJ256">
        <v>1497</v>
      </c>
      <c r="AK256">
        <v>1.8189319991506636E-2</v>
      </c>
    </row>
    <row r="257" spans="1:37" x14ac:dyDescent="0.2">
      <c r="A257" s="23" t="s">
        <v>861</v>
      </c>
      <c r="C257" s="7">
        <v>45225.396999999997</v>
      </c>
      <c r="D257" s="7"/>
      <c r="E257">
        <f t="shared" si="33"/>
        <v>357.99254629737902</v>
      </c>
      <c r="F257">
        <f t="shared" si="34"/>
        <v>358</v>
      </c>
      <c r="G257">
        <f t="shared" si="38"/>
        <v>-4.6855200052959844E-3</v>
      </c>
      <c r="L257">
        <f>G257</f>
        <v>-4.6855200052959844E-3</v>
      </c>
      <c r="P257" s="3">
        <f t="shared" si="35"/>
        <v>-3.4641426959082975E-3</v>
      </c>
      <c r="Q257" s="13">
        <f t="shared" si="36"/>
        <v>30206.896999999997</v>
      </c>
      <c r="R257">
        <v>0.1</v>
      </c>
      <c r="S257">
        <f t="shared" si="39"/>
        <v>1.4917625318871056E-6</v>
      </c>
      <c r="T257">
        <f t="shared" si="40"/>
        <v>1.4917625318871058E-7</v>
      </c>
      <c r="AB257" t="s">
        <v>800</v>
      </c>
      <c r="AC257">
        <v>9</v>
      </c>
      <c r="AE257" t="s">
        <v>807</v>
      </c>
      <c r="AG257" t="s">
        <v>809</v>
      </c>
      <c r="AJ257">
        <v>1567</v>
      </c>
      <c r="AK257">
        <v>-5.9614800047711469E-3</v>
      </c>
    </row>
    <row r="258" spans="1:37" x14ac:dyDescent="0.2">
      <c r="A258" s="23" t="s">
        <v>932</v>
      </c>
      <c r="C258" s="7">
        <v>45231.684000000001</v>
      </c>
      <c r="D258" s="7"/>
      <c r="E258">
        <f t="shared" si="33"/>
        <v>367.99387556583389</v>
      </c>
      <c r="F258">
        <f t="shared" si="34"/>
        <v>368</v>
      </c>
      <c r="G258">
        <f t="shared" si="38"/>
        <v>-3.8499200018122792E-3</v>
      </c>
      <c r="K258">
        <f>G258</f>
        <v>-3.8499200018122792E-3</v>
      </c>
      <c r="P258" s="3">
        <f t="shared" si="35"/>
        <v>-3.4790089416075294E-3</v>
      </c>
      <c r="Q258" s="13">
        <f t="shared" si="36"/>
        <v>30213.184000000001</v>
      </c>
      <c r="R258">
        <v>0.2</v>
      </c>
      <c r="S258">
        <f t="shared" si="39"/>
        <v>1.3757501458221157E-7</v>
      </c>
      <c r="T258">
        <f t="shared" si="40"/>
        <v>2.7515002916442317E-8</v>
      </c>
      <c r="AJ258">
        <v>1577</v>
      </c>
      <c r="AK258">
        <v>-1.3125880002917256E-2</v>
      </c>
    </row>
    <row r="259" spans="1:37" x14ac:dyDescent="0.2">
      <c r="A259" s="23" t="s">
        <v>932</v>
      </c>
      <c r="C259" s="7">
        <v>45549.766000000003</v>
      </c>
      <c r="D259" s="7"/>
      <c r="E259">
        <f t="shared" si="33"/>
        <v>873.99718658328379</v>
      </c>
      <c r="F259">
        <f t="shared" si="34"/>
        <v>874</v>
      </c>
      <c r="G259">
        <f t="shared" ref="G259:G290" si="42">C259-(C$7+F259*C$8)</f>
        <v>-1.7685600032564253E-3</v>
      </c>
      <c r="K259">
        <f>G259</f>
        <v>-1.7685600032564253E-3</v>
      </c>
      <c r="P259" s="3">
        <f t="shared" si="35"/>
        <v>-4.2646474941367999E-3</v>
      </c>
      <c r="Q259" s="13">
        <f t="shared" si="36"/>
        <v>30531.266000000003</v>
      </c>
      <c r="R259">
        <v>0.2</v>
      </c>
      <c r="S259">
        <f t="shared" si="39"/>
        <v>6.2304527621294845E-6</v>
      </c>
      <c r="T259">
        <f t="shared" si="40"/>
        <v>1.2460905524258969E-6</v>
      </c>
      <c r="AJ259">
        <v>1597</v>
      </c>
      <c r="AK259">
        <v>-5.4546800020034425E-3</v>
      </c>
    </row>
    <row r="260" spans="1:37" x14ac:dyDescent="0.2">
      <c r="A260" s="23" t="s">
        <v>862</v>
      </c>
      <c r="C260" s="7">
        <v>45577.421999999999</v>
      </c>
      <c r="D260" s="7"/>
      <c r="E260">
        <f t="shared" si="33"/>
        <v>917.99221795725703</v>
      </c>
      <c r="F260">
        <f t="shared" si="34"/>
        <v>918</v>
      </c>
      <c r="G260">
        <f t="shared" si="42"/>
        <v>-4.8919200053205714E-3</v>
      </c>
      <c r="L260">
        <f>G260</f>
        <v>-4.8919200053205714E-3</v>
      </c>
      <c r="P260" s="3">
        <f t="shared" si="35"/>
        <v>-4.3360602139188333E-3</v>
      </c>
      <c r="Q260" s="13">
        <f t="shared" si="36"/>
        <v>30558.921999999999</v>
      </c>
      <c r="R260">
        <v>0.1</v>
      </c>
      <c r="S260">
        <f t="shared" si="39"/>
        <v>3.0898010769718379E-7</v>
      </c>
      <c r="T260">
        <f t="shared" si="40"/>
        <v>3.089801076971838E-8</v>
      </c>
      <c r="AB260" t="s">
        <v>800</v>
      </c>
      <c r="AC260">
        <v>6</v>
      </c>
      <c r="AE260" t="s">
        <v>817</v>
      </c>
      <c r="AG260" t="s">
        <v>809</v>
      </c>
      <c r="AJ260">
        <v>1623</v>
      </c>
      <c r="AK260">
        <v>-1.1482120004075114E-2</v>
      </c>
    </row>
    <row r="261" spans="1:37" x14ac:dyDescent="0.2">
      <c r="A261" s="23" t="s">
        <v>856</v>
      </c>
      <c r="C261" s="7">
        <v>45577.423000000003</v>
      </c>
      <c r="D261" s="7"/>
      <c r="E261">
        <f t="shared" si="33"/>
        <v>917.99380875243867</v>
      </c>
      <c r="F261">
        <f t="shared" si="34"/>
        <v>918</v>
      </c>
      <c r="G261">
        <f t="shared" si="42"/>
        <v>-3.8919200014788657E-3</v>
      </c>
      <c r="N261">
        <f>G261</f>
        <v>-3.8919200014788657E-3</v>
      </c>
      <c r="P261" s="3">
        <f t="shared" si="35"/>
        <v>-4.3360602139188333E-3</v>
      </c>
      <c r="Q261" s="13">
        <f t="shared" si="36"/>
        <v>30558.923000000003</v>
      </c>
      <c r="R261">
        <v>0.1</v>
      </c>
      <c r="S261">
        <f t="shared" si="39"/>
        <v>1.9726052830621947E-7</v>
      </c>
      <c r="T261">
        <f t="shared" si="40"/>
        <v>1.9726052830621949E-8</v>
      </c>
      <c r="AB261" t="s">
        <v>800</v>
      </c>
      <c r="AG261" t="s">
        <v>801</v>
      </c>
      <c r="AJ261">
        <v>1631</v>
      </c>
      <c r="AK261">
        <v>-9.4136400075512938E-3</v>
      </c>
    </row>
    <row r="262" spans="1:37" x14ac:dyDescent="0.2">
      <c r="A262" s="23" t="s">
        <v>932</v>
      </c>
      <c r="C262" s="7">
        <v>45578.678999999996</v>
      </c>
      <c r="D262" s="7"/>
      <c r="E262">
        <f t="shared" si="33"/>
        <v>919.99184749287303</v>
      </c>
      <c r="F262">
        <f t="shared" si="34"/>
        <v>920</v>
      </c>
      <c r="G262">
        <f t="shared" si="42"/>
        <v>-5.1248000090708956E-3</v>
      </c>
      <c r="K262">
        <f>G262</f>
        <v>-5.1248000090708956E-3</v>
      </c>
      <c r="P262" s="3">
        <f t="shared" si="35"/>
        <v>-4.3393180177849463E-3</v>
      </c>
      <c r="Q262" s="13">
        <f t="shared" si="36"/>
        <v>30560.178999999996</v>
      </c>
      <c r="R262">
        <v>0.2</v>
      </c>
      <c r="S262">
        <f t="shared" si="39"/>
        <v>6.1698195863454019E-7</v>
      </c>
      <c r="T262">
        <f t="shared" si="40"/>
        <v>1.2339639172690805E-7</v>
      </c>
      <c r="AJ262">
        <v>1634</v>
      </c>
      <c r="AK262">
        <v>-9.2629600039799698E-3</v>
      </c>
    </row>
    <row r="263" spans="1:37" x14ac:dyDescent="0.2">
      <c r="A263" s="23" t="s">
        <v>862</v>
      </c>
      <c r="C263" s="7">
        <v>45606.338000000003</v>
      </c>
      <c r="D263" s="7"/>
      <c r="E263">
        <f t="shared" si="33"/>
        <v>963.99165125239119</v>
      </c>
      <c r="F263">
        <f t="shared" si="34"/>
        <v>964</v>
      </c>
      <c r="G263">
        <f t="shared" si="42"/>
        <v>-5.2481599996099249E-3</v>
      </c>
      <c r="L263">
        <f>G263</f>
        <v>-5.2481599996099249E-3</v>
      </c>
      <c r="P263" s="3">
        <f t="shared" si="35"/>
        <v>-4.4112486681119108E-3</v>
      </c>
      <c r="Q263" s="13">
        <f t="shared" si="36"/>
        <v>30587.838000000003</v>
      </c>
      <c r="R263">
        <v>0.1</v>
      </c>
      <c r="S263">
        <f t="shared" si="39"/>
        <v>7.004205767897787E-7</v>
      </c>
      <c r="T263">
        <f t="shared" si="40"/>
        <v>7.0042057678977873E-8</v>
      </c>
      <c r="AB263" t="s">
        <v>800</v>
      </c>
      <c r="AC263">
        <v>6</v>
      </c>
      <c r="AE263" t="s">
        <v>817</v>
      </c>
      <c r="AG263" t="s">
        <v>809</v>
      </c>
      <c r="AJ263">
        <v>1895</v>
      </c>
      <c r="AK263">
        <v>-1.415380000253208E-2</v>
      </c>
    </row>
    <row r="264" spans="1:37" x14ac:dyDescent="0.2">
      <c r="A264" s="23" t="s">
        <v>862</v>
      </c>
      <c r="C264" s="7">
        <v>45606.341999999997</v>
      </c>
      <c r="D264" s="7"/>
      <c r="E264">
        <f t="shared" si="33"/>
        <v>963.99801443308297</v>
      </c>
      <c r="F264">
        <f t="shared" si="34"/>
        <v>964</v>
      </c>
      <c r="G264">
        <f t="shared" si="42"/>
        <v>-1.2481600060709752E-3</v>
      </c>
      <c r="L264">
        <f>G264</f>
        <v>-1.2481600060709752E-3</v>
      </c>
      <c r="P264" s="3">
        <f t="shared" si="35"/>
        <v>-4.4112486681119108E-3</v>
      </c>
      <c r="Q264" s="13">
        <f t="shared" si="36"/>
        <v>30587.841999999997</v>
      </c>
      <c r="R264">
        <v>0.1</v>
      </c>
      <c r="S264">
        <f t="shared" si="39"/>
        <v>1.0005129883931916E-5</v>
      </c>
      <c r="T264">
        <f t="shared" si="40"/>
        <v>1.0005129883931917E-6</v>
      </c>
      <c r="AB264" t="s">
        <v>800</v>
      </c>
      <c r="AC264">
        <v>10</v>
      </c>
      <c r="AE264" t="s">
        <v>807</v>
      </c>
      <c r="AG264" t="s">
        <v>809</v>
      </c>
      <c r="AJ264">
        <v>1962</v>
      </c>
      <c r="AK264">
        <v>-1.2455280004360247E-2</v>
      </c>
    </row>
    <row r="265" spans="1:37" x14ac:dyDescent="0.2">
      <c r="A265" s="23" t="s">
        <v>863</v>
      </c>
      <c r="C265" s="7">
        <v>45611.374000000003</v>
      </c>
      <c r="D265" s="7"/>
      <c r="E265">
        <f t="shared" si="33"/>
        <v>972.00289575627357</v>
      </c>
      <c r="F265">
        <f t="shared" si="34"/>
        <v>972</v>
      </c>
      <c r="G265">
        <f t="shared" si="42"/>
        <v>1.8203200015705079E-3</v>
      </c>
      <c r="L265">
        <f>G265</f>
        <v>1.8203200015705079E-3</v>
      </c>
      <c r="P265" s="3">
        <f t="shared" si="35"/>
        <v>-4.4243801942352654E-3</v>
      </c>
      <c r="Q265" s="13">
        <f t="shared" si="36"/>
        <v>30592.874000000003</v>
      </c>
      <c r="R265">
        <v>0.1</v>
      </c>
      <c r="S265">
        <f t="shared" si="39"/>
        <v>3.8996280535496665E-5</v>
      </c>
      <c r="T265">
        <f t="shared" si="40"/>
        <v>3.8996280535496667E-6</v>
      </c>
      <c r="AB265" t="s">
        <v>800</v>
      </c>
      <c r="AC265">
        <v>7</v>
      </c>
      <c r="AE265" t="s">
        <v>807</v>
      </c>
      <c r="AG265" t="s">
        <v>809</v>
      </c>
      <c r="AJ265">
        <v>2003</v>
      </c>
      <c r="AK265">
        <v>-6.7293200045241974E-3</v>
      </c>
    </row>
    <row r="266" spans="1:37" x14ac:dyDescent="0.2">
      <c r="A266" s="23" t="s">
        <v>856</v>
      </c>
      <c r="C266" s="7">
        <v>45621.43</v>
      </c>
      <c r="D266" s="7"/>
      <c r="E266">
        <f t="shared" si="33"/>
        <v>987.99993204122472</v>
      </c>
      <c r="F266">
        <f t="shared" si="34"/>
        <v>988</v>
      </c>
      <c r="G266">
        <f t="shared" si="42"/>
        <v>-4.2720006604213268E-5</v>
      </c>
      <c r="N266">
        <f>G266</f>
        <v>-4.2720006604213268E-5</v>
      </c>
      <c r="P266" s="3">
        <f t="shared" si="35"/>
        <v>-4.450692378233272E-3</v>
      </c>
      <c r="Q266" s="13">
        <f t="shared" si="36"/>
        <v>30602.93</v>
      </c>
      <c r="R266">
        <v>0.1</v>
      </c>
      <c r="S266">
        <f t="shared" si="39"/>
        <v>1.9430220429045109E-5</v>
      </c>
      <c r="T266">
        <f t="shared" si="40"/>
        <v>1.9430220429045109E-6</v>
      </c>
      <c r="AB266" t="s">
        <v>800</v>
      </c>
      <c r="AG266" t="s">
        <v>801</v>
      </c>
      <c r="AJ266">
        <v>2003</v>
      </c>
      <c r="AK266">
        <v>4.2706800013547763E-3</v>
      </c>
    </row>
    <row r="267" spans="1:37" x14ac:dyDescent="0.2">
      <c r="A267" s="23" t="s">
        <v>932</v>
      </c>
      <c r="C267" s="7">
        <v>45622.686999999998</v>
      </c>
      <c r="D267" s="7"/>
      <c r="E267">
        <f t="shared" si="33"/>
        <v>989.99956157684073</v>
      </c>
      <c r="F267">
        <f t="shared" si="34"/>
        <v>990</v>
      </c>
      <c r="G267">
        <f t="shared" si="42"/>
        <v>-2.756000030785799E-4</v>
      </c>
      <c r="K267">
        <f>G267</f>
        <v>-2.756000030785799E-4</v>
      </c>
      <c r="P267" s="3">
        <f t="shared" si="35"/>
        <v>-4.4539860073347076E-3</v>
      </c>
      <c r="Q267" s="13">
        <f t="shared" si="36"/>
        <v>30604.186999999998</v>
      </c>
      <c r="R267">
        <v>0.2</v>
      </c>
      <c r="S267">
        <f t="shared" si="39"/>
        <v>1.7458909600563488E-5</v>
      </c>
      <c r="T267">
        <f t="shared" si="40"/>
        <v>3.4917819201126975E-6</v>
      </c>
      <c r="AJ267">
        <v>2010</v>
      </c>
      <c r="AK267">
        <v>-8.0444000050192699E-3</v>
      </c>
    </row>
    <row r="268" spans="1:37" x14ac:dyDescent="0.2">
      <c r="A268" s="23" t="s">
        <v>863</v>
      </c>
      <c r="C268" s="7">
        <v>45635.254000000001</v>
      </c>
      <c r="D268" s="7"/>
      <c r="E268">
        <f t="shared" si="33"/>
        <v>1009.9910845475139</v>
      </c>
      <c r="F268">
        <f t="shared" si="34"/>
        <v>1010</v>
      </c>
      <c r="G268">
        <f t="shared" si="42"/>
        <v>-5.604400001175236E-3</v>
      </c>
      <c r="L268">
        <f>G268</f>
        <v>-5.604400001175236E-3</v>
      </c>
      <c r="P268" s="3">
        <f t="shared" si="35"/>
        <v>-4.4869785951474192E-3</v>
      </c>
      <c r="Q268" s="13">
        <f t="shared" si="36"/>
        <v>30616.754000000001</v>
      </c>
      <c r="R268">
        <v>0.1</v>
      </c>
      <c r="S268">
        <f t="shared" si="39"/>
        <v>1.248630598649183E-6</v>
      </c>
      <c r="T268">
        <f t="shared" si="40"/>
        <v>1.2486305986491831E-7</v>
      </c>
      <c r="AB268" t="s">
        <v>800</v>
      </c>
      <c r="AC268">
        <v>8</v>
      </c>
      <c r="AE268" t="s">
        <v>807</v>
      </c>
      <c r="AG268" t="s">
        <v>809</v>
      </c>
      <c r="AJ268">
        <v>2076</v>
      </c>
      <c r="AK268">
        <v>-4.7294400064856745E-3</v>
      </c>
    </row>
    <row r="269" spans="1:37" x14ac:dyDescent="0.2">
      <c r="A269" s="23" t="s">
        <v>864</v>
      </c>
      <c r="C269" s="7">
        <v>45771.663999999997</v>
      </c>
      <c r="D269" s="7"/>
      <c r="E269">
        <f t="shared" si="33"/>
        <v>1226.991454439202</v>
      </c>
      <c r="F269">
        <f t="shared" si="34"/>
        <v>1227</v>
      </c>
      <c r="G269">
        <f t="shared" si="42"/>
        <v>-5.3718800045317039E-3</v>
      </c>
      <c r="L269">
        <f>G269</f>
        <v>-5.3718800045317039E-3</v>
      </c>
      <c r="P269" s="3">
        <f t="shared" si="35"/>
        <v>-4.8515283730130067E-3</v>
      </c>
      <c r="Q269" s="13">
        <f t="shared" si="36"/>
        <v>30753.163999999997</v>
      </c>
      <c r="R269">
        <v>0.1</v>
      </c>
      <c r="S269">
        <f t="shared" si="39"/>
        <v>2.7076582042417003E-7</v>
      </c>
      <c r="T269">
        <f t="shared" si="40"/>
        <v>2.7076582042417005E-8</v>
      </c>
      <c r="AB269" t="s">
        <v>800</v>
      </c>
      <c r="AC269">
        <v>6</v>
      </c>
      <c r="AE269" t="s">
        <v>817</v>
      </c>
      <c r="AG269" t="s">
        <v>809</v>
      </c>
      <c r="AJ269">
        <v>2100</v>
      </c>
      <c r="AK269">
        <v>-5.5240000001504086E-3</v>
      </c>
    </row>
    <row r="270" spans="1:37" x14ac:dyDescent="0.2">
      <c r="A270" s="23" t="s">
        <v>932</v>
      </c>
      <c r="C270" s="7">
        <v>45874.752999999997</v>
      </c>
      <c r="D270" s="7"/>
      <c r="E270">
        <f t="shared" si="33"/>
        <v>1390.9849382876357</v>
      </c>
      <c r="F270">
        <f t="shared" si="34"/>
        <v>1391</v>
      </c>
      <c r="G270">
        <f t="shared" si="42"/>
        <v>-9.4680400070501491E-3</v>
      </c>
      <c r="K270">
        <f>G270</f>
        <v>-9.4680400070501491E-3</v>
      </c>
      <c r="P270" s="3">
        <f t="shared" si="35"/>
        <v>-5.1350353046854457E-3</v>
      </c>
      <c r="Q270" s="13">
        <f t="shared" si="36"/>
        <v>30856.252999999997</v>
      </c>
      <c r="R270">
        <v>0.2</v>
      </c>
      <c r="S270">
        <f t="shared" si="39"/>
        <v>1.8774929750714633E-5</v>
      </c>
      <c r="T270">
        <f t="shared" si="40"/>
        <v>3.7549859501429268E-6</v>
      </c>
      <c r="AJ270">
        <v>2130</v>
      </c>
      <c r="AK270">
        <v>-1.501720000669593E-2</v>
      </c>
    </row>
    <row r="271" spans="1:37" x14ac:dyDescent="0.2">
      <c r="A271" s="23" t="s">
        <v>866</v>
      </c>
      <c r="C271" s="7">
        <v>45898.637000000002</v>
      </c>
      <c r="D271" s="7"/>
      <c r="E271">
        <f t="shared" si="33"/>
        <v>1428.9794902595909</v>
      </c>
      <c r="F271">
        <f t="shared" si="34"/>
        <v>1429</v>
      </c>
      <c r="G271">
        <f t="shared" si="42"/>
        <v>-1.2892760001705028E-2</v>
      </c>
      <c r="L271">
        <f>G271</f>
        <v>-1.2892760001705028E-2</v>
      </c>
      <c r="P271" s="3">
        <f t="shared" si="35"/>
        <v>-5.2017080584317961E-3</v>
      </c>
      <c r="Q271" s="13">
        <f t="shared" si="36"/>
        <v>30880.137000000002</v>
      </c>
      <c r="R271">
        <v>0.1</v>
      </c>
      <c r="S271">
        <f t="shared" si="39"/>
        <v>5.9152279994126956E-5</v>
      </c>
      <c r="T271">
        <f t="shared" si="40"/>
        <v>5.9152279994126958E-6</v>
      </c>
      <c r="AB271" t="s">
        <v>800</v>
      </c>
      <c r="AC271">
        <v>9</v>
      </c>
      <c r="AE271" t="s">
        <v>865</v>
      </c>
      <c r="AG271" t="s">
        <v>809</v>
      </c>
      <c r="AJ271">
        <v>2156</v>
      </c>
      <c r="AK271">
        <v>-8.0446400024811737E-3</v>
      </c>
    </row>
    <row r="272" spans="1:37" x14ac:dyDescent="0.2">
      <c r="A272" s="23" t="s">
        <v>932</v>
      </c>
      <c r="C272" s="7">
        <v>45903.671000000002</v>
      </c>
      <c r="D272" s="7"/>
      <c r="E272">
        <f t="shared" si="33"/>
        <v>1436.9875531731216</v>
      </c>
      <c r="F272">
        <f t="shared" si="34"/>
        <v>1437</v>
      </c>
      <c r="G272">
        <f t="shared" si="42"/>
        <v>-7.824280000932049E-3</v>
      </c>
      <c r="K272">
        <f>G272</f>
        <v>-7.824280000932049E-3</v>
      </c>
      <c r="P272" s="3">
        <f t="shared" si="35"/>
        <v>-5.2157915122365483E-3</v>
      </c>
      <c r="Q272" s="13">
        <f t="shared" si="36"/>
        <v>30885.171000000002</v>
      </c>
      <c r="R272">
        <v>0.2</v>
      </c>
      <c r="S272">
        <f t="shared" si="39"/>
        <v>6.804212195656937E-6</v>
      </c>
      <c r="T272">
        <f t="shared" si="40"/>
        <v>1.3608424391313876E-6</v>
      </c>
      <c r="AJ272">
        <v>2165</v>
      </c>
      <c r="AK272">
        <v>-7.5926000063191168E-3</v>
      </c>
    </row>
    <row r="273" spans="1:37" x14ac:dyDescent="0.2">
      <c r="A273" s="23" t="s">
        <v>932</v>
      </c>
      <c r="C273" s="7">
        <v>45908.701999999997</v>
      </c>
      <c r="D273" s="7"/>
      <c r="E273">
        <f t="shared" si="33"/>
        <v>1444.990843701119</v>
      </c>
      <c r="F273">
        <f t="shared" si="34"/>
        <v>1445</v>
      </c>
      <c r="G273">
        <f t="shared" si="42"/>
        <v>-5.7558000044082291E-3</v>
      </c>
      <c r="K273">
        <f>G273</f>
        <v>-5.7558000044082291E-3</v>
      </c>
      <c r="P273" s="3">
        <f t="shared" si="35"/>
        <v>-5.2298913432917331E-3</v>
      </c>
      <c r="Q273" s="13">
        <f t="shared" si="36"/>
        <v>30890.201999999997</v>
      </c>
      <c r="R273">
        <v>0.2</v>
      </c>
      <c r="S273">
        <f t="shared" si="39"/>
        <v>2.7657991983734546E-7</v>
      </c>
      <c r="T273">
        <f t="shared" si="40"/>
        <v>5.5315983967469096E-8</v>
      </c>
      <c r="AJ273">
        <v>2538</v>
      </c>
      <c r="AK273">
        <v>-5.5247200070880353E-3</v>
      </c>
    </row>
    <row r="274" spans="1:37" x14ac:dyDescent="0.2">
      <c r="A274" s="23" t="s">
        <v>932</v>
      </c>
      <c r="C274" s="7">
        <v>45937.614000000001</v>
      </c>
      <c r="D274" s="7"/>
      <c r="E274">
        <f t="shared" si="33"/>
        <v>1490.9839138155498</v>
      </c>
      <c r="F274">
        <f t="shared" si="34"/>
        <v>1491</v>
      </c>
      <c r="G274">
        <f t="shared" si="42"/>
        <v>-1.011203999951249E-2</v>
      </c>
      <c r="K274">
        <f>G274</f>
        <v>-1.011203999951249E-2</v>
      </c>
      <c r="P274" s="3">
        <f t="shared" si="35"/>
        <v>-5.3112831928752522E-3</v>
      </c>
      <c r="Q274" s="13">
        <f t="shared" si="36"/>
        <v>30919.114000000001</v>
      </c>
      <c r="R274">
        <v>0.2</v>
      </c>
      <c r="S274">
        <f t="shared" si="39"/>
        <v>2.3047265916473768E-5</v>
      </c>
      <c r="T274">
        <f t="shared" si="40"/>
        <v>4.6094531832947537E-6</v>
      </c>
      <c r="AJ274">
        <v>2678</v>
      </c>
      <c r="AK274">
        <v>-9.8263200052315369E-3</v>
      </c>
    </row>
    <row r="275" spans="1:37" x14ac:dyDescent="0.2">
      <c r="A275" s="23" t="s">
        <v>867</v>
      </c>
      <c r="C275" s="7">
        <v>45941.394</v>
      </c>
      <c r="D275" s="7"/>
      <c r="E275">
        <f t="shared" si="33"/>
        <v>1496.997119578986</v>
      </c>
      <c r="F275">
        <f t="shared" si="34"/>
        <v>1497</v>
      </c>
      <c r="G275">
        <f t="shared" si="42"/>
        <v>-1.8106800052919425E-3</v>
      </c>
      <c r="N275">
        <f>G275</f>
        <v>-1.8106800052919425E-3</v>
      </c>
      <c r="P275" s="3">
        <f t="shared" si="35"/>
        <v>-5.3219394406297275E-3</v>
      </c>
      <c r="Q275" s="13">
        <f t="shared" si="36"/>
        <v>30922.894</v>
      </c>
      <c r="R275">
        <v>0.1</v>
      </c>
      <c r="S275">
        <f t="shared" si="39"/>
        <v>1.2328942822248621E-5</v>
      </c>
      <c r="T275">
        <f t="shared" si="40"/>
        <v>1.2328942822248621E-6</v>
      </c>
      <c r="AB275" t="s">
        <v>800</v>
      </c>
      <c r="AG275" t="s">
        <v>801</v>
      </c>
      <c r="AJ275">
        <v>2708</v>
      </c>
      <c r="AK275">
        <v>-1.1319520002871286E-2</v>
      </c>
    </row>
    <row r="276" spans="1:37" x14ac:dyDescent="0.2">
      <c r="A276" s="23" t="s">
        <v>866</v>
      </c>
      <c r="C276" s="7">
        <v>45941.396000000001</v>
      </c>
      <c r="D276" s="7"/>
      <c r="E276">
        <f t="shared" si="33"/>
        <v>1497.0003011693377</v>
      </c>
      <c r="F276">
        <f t="shared" si="34"/>
        <v>1497</v>
      </c>
      <c r="G276">
        <f t="shared" si="42"/>
        <v>1.8931999511551112E-4</v>
      </c>
      <c r="L276">
        <f>G276</f>
        <v>1.8931999511551112E-4</v>
      </c>
      <c r="P276" s="3">
        <f t="shared" si="35"/>
        <v>-5.3219394406297275E-3</v>
      </c>
      <c r="Q276" s="13">
        <f t="shared" si="36"/>
        <v>30922.896000000001</v>
      </c>
      <c r="R276">
        <v>0.1</v>
      </c>
      <c r="S276">
        <f t="shared" si="39"/>
        <v>3.0373980568090926E-5</v>
      </c>
      <c r="T276">
        <f t="shared" si="40"/>
        <v>3.0373980568090927E-6</v>
      </c>
      <c r="AC276">
        <v>7</v>
      </c>
      <c r="AE276" t="s">
        <v>807</v>
      </c>
      <c r="AG276" t="s">
        <v>809</v>
      </c>
      <c r="AJ276">
        <v>2714</v>
      </c>
      <c r="AK276">
        <v>-5.0181600017822348E-3</v>
      </c>
    </row>
    <row r="277" spans="1:37" x14ac:dyDescent="0.2">
      <c r="A277" s="23" t="s">
        <v>867</v>
      </c>
      <c r="C277" s="7">
        <v>45941.396000000001</v>
      </c>
      <c r="D277" s="7"/>
      <c r="E277">
        <f t="shared" ref="E277:E340" si="43">(C277-C$7)/C$8</f>
        <v>1497.0003011693377</v>
      </c>
      <c r="F277">
        <f t="shared" ref="F277:F340" si="44">+ROUND(2*E277,0)/2</f>
        <v>1497</v>
      </c>
      <c r="G277">
        <f t="shared" si="42"/>
        <v>1.8931999511551112E-4</v>
      </c>
      <c r="N277">
        <f>G277</f>
        <v>1.8931999511551112E-4</v>
      </c>
      <c r="P277" s="3">
        <f t="shared" ref="P277:P340" si="45">+D$11+D$12*F277+D$13*F277^2</f>
        <v>-5.3219394406297275E-3</v>
      </c>
      <c r="Q277" s="13">
        <f t="shared" ref="Q277:Q340" si="46">+C277-15018.5</f>
        <v>30922.896000000001</v>
      </c>
      <c r="R277">
        <v>0.1</v>
      </c>
      <c r="S277">
        <f t="shared" si="39"/>
        <v>3.0373980568090926E-5</v>
      </c>
      <c r="T277">
        <f t="shared" si="40"/>
        <v>3.0373980568090927E-6</v>
      </c>
      <c r="AB277" t="s">
        <v>800</v>
      </c>
      <c r="AG277" t="s">
        <v>801</v>
      </c>
      <c r="AJ277">
        <v>2727</v>
      </c>
      <c r="AK277">
        <v>-8.0318800028180704E-3</v>
      </c>
    </row>
    <row r="278" spans="1:37" x14ac:dyDescent="0.2">
      <c r="A278" s="23" t="s">
        <v>867</v>
      </c>
      <c r="C278" s="7">
        <v>45941.400999999998</v>
      </c>
      <c r="D278" s="7"/>
      <c r="E278">
        <f t="shared" si="43"/>
        <v>1497.0082551452113</v>
      </c>
      <c r="F278">
        <f t="shared" si="44"/>
        <v>1497</v>
      </c>
      <c r="G278">
        <f t="shared" si="42"/>
        <v>5.1893199924961664E-3</v>
      </c>
      <c r="N278">
        <f>G278</f>
        <v>5.1893199924961664E-3</v>
      </c>
      <c r="P278" s="3">
        <f t="shared" si="45"/>
        <v>-5.3219394406297275E-3</v>
      </c>
      <c r="Q278" s="13">
        <f t="shared" si="46"/>
        <v>30922.900999999998</v>
      </c>
      <c r="R278">
        <v>0.1</v>
      </c>
      <c r="S278">
        <f t="shared" si="39"/>
        <v>1.1048657487047811E-4</v>
      </c>
      <c r="T278">
        <f t="shared" si="40"/>
        <v>1.1048657487047811E-5</v>
      </c>
      <c r="AB278" t="s">
        <v>800</v>
      </c>
      <c r="AG278" t="s">
        <v>801</v>
      </c>
      <c r="AJ278">
        <v>2727</v>
      </c>
      <c r="AK278">
        <v>-8.0318800028180704E-3</v>
      </c>
    </row>
    <row r="279" spans="1:37" x14ac:dyDescent="0.2">
      <c r="A279" s="23" t="s">
        <v>867</v>
      </c>
      <c r="C279" s="7">
        <v>45941.406000000003</v>
      </c>
      <c r="D279" s="7"/>
      <c r="E279">
        <f t="shared" si="43"/>
        <v>1497.0162091210962</v>
      </c>
      <c r="F279">
        <f t="shared" si="44"/>
        <v>1497</v>
      </c>
      <c r="G279">
        <f t="shared" si="42"/>
        <v>1.0189319997152779E-2</v>
      </c>
      <c r="N279">
        <f>G279</f>
        <v>1.0189319997152779E-2</v>
      </c>
      <c r="P279" s="3">
        <f t="shared" si="45"/>
        <v>-5.3219394406297275E-3</v>
      </c>
      <c r="Q279" s="13">
        <f t="shared" si="46"/>
        <v>30922.906000000003</v>
      </c>
      <c r="R279">
        <v>0.1</v>
      </c>
      <c r="S279">
        <f t="shared" si="39"/>
        <v>2.405991693461969E-4</v>
      </c>
      <c r="T279">
        <f t="shared" si="40"/>
        <v>2.4059916934619691E-5</v>
      </c>
      <c r="AB279" t="s">
        <v>800</v>
      </c>
      <c r="AG279" t="s">
        <v>801</v>
      </c>
      <c r="AJ279">
        <v>2743</v>
      </c>
      <c r="AK279">
        <v>-8.8949200071510859E-3</v>
      </c>
    </row>
    <row r="280" spans="1:37" x14ac:dyDescent="0.2">
      <c r="A280" s="23" t="s">
        <v>867</v>
      </c>
      <c r="C280" s="7">
        <v>45941.413999999997</v>
      </c>
      <c r="D280" s="7"/>
      <c r="E280">
        <f t="shared" si="43"/>
        <v>1497.0289354824913</v>
      </c>
      <c r="F280">
        <f t="shared" si="44"/>
        <v>1497</v>
      </c>
      <c r="G280">
        <f t="shared" si="42"/>
        <v>1.8189319991506636E-2</v>
      </c>
      <c r="N280">
        <f>G280</f>
        <v>1.8189319991506636E-2</v>
      </c>
      <c r="P280" s="3">
        <f t="shared" si="45"/>
        <v>-5.3219394406297275E-3</v>
      </c>
      <c r="Q280" s="13">
        <f t="shared" si="46"/>
        <v>30922.913999999997</v>
      </c>
      <c r="R280">
        <v>0.1</v>
      </c>
      <c r="S280">
        <f t="shared" si="39"/>
        <v>5.5277932008522112E-4</v>
      </c>
      <c r="T280">
        <f t="shared" si="40"/>
        <v>5.5277932008522116E-5</v>
      </c>
      <c r="AB280" t="s">
        <v>800</v>
      </c>
      <c r="AG280" t="s">
        <v>801</v>
      </c>
      <c r="AJ280">
        <v>2749</v>
      </c>
      <c r="AK280">
        <v>-4.5935599991935305E-3</v>
      </c>
    </row>
    <row r="281" spans="1:37" x14ac:dyDescent="0.2">
      <c r="A281" s="23" t="s">
        <v>867</v>
      </c>
      <c r="C281" s="7">
        <v>45941.413999999997</v>
      </c>
      <c r="D281" s="7"/>
      <c r="E281">
        <f t="shared" si="43"/>
        <v>1497.0289354824913</v>
      </c>
      <c r="F281">
        <f t="shared" si="44"/>
        <v>1497</v>
      </c>
      <c r="G281">
        <f t="shared" si="42"/>
        <v>1.8189319991506636E-2</v>
      </c>
      <c r="N281">
        <f>G281</f>
        <v>1.8189319991506636E-2</v>
      </c>
      <c r="P281" s="3">
        <f t="shared" si="45"/>
        <v>-5.3219394406297275E-3</v>
      </c>
      <c r="Q281" s="13">
        <f t="shared" si="46"/>
        <v>30922.913999999997</v>
      </c>
      <c r="R281">
        <v>0.1</v>
      </c>
      <c r="S281">
        <f t="shared" si="39"/>
        <v>5.5277932008522112E-4</v>
      </c>
      <c r="T281">
        <f t="shared" si="40"/>
        <v>5.5277932008522116E-5</v>
      </c>
      <c r="AB281" t="s">
        <v>800</v>
      </c>
      <c r="AG281" t="s">
        <v>801</v>
      </c>
      <c r="AJ281">
        <v>2759</v>
      </c>
      <c r="AK281">
        <v>-9.7579600042081438E-3</v>
      </c>
    </row>
    <row r="282" spans="1:37" x14ac:dyDescent="0.2">
      <c r="A282" s="23" t="s">
        <v>868</v>
      </c>
      <c r="C282" s="7">
        <v>45985.392999999996</v>
      </c>
      <c r="D282" s="7"/>
      <c r="E282">
        <f t="shared" si="43"/>
        <v>1566.9905165063656</v>
      </c>
      <c r="F282">
        <f t="shared" si="44"/>
        <v>1567</v>
      </c>
      <c r="G282">
        <f t="shared" si="42"/>
        <v>-5.9614800047711469E-3</v>
      </c>
      <c r="L282">
        <f>G282</f>
        <v>-5.9614800047711469E-3</v>
      </c>
      <c r="P282" s="3">
        <f t="shared" si="45"/>
        <v>-5.4469430105697153E-3</v>
      </c>
      <c r="Q282" s="13">
        <f t="shared" si="46"/>
        <v>30966.892999999996</v>
      </c>
      <c r="R282">
        <v>0.1</v>
      </c>
      <c r="S282">
        <f t="shared" si="39"/>
        <v>2.6474831840184405E-7</v>
      </c>
      <c r="T282">
        <f t="shared" si="40"/>
        <v>2.6474831840184408E-8</v>
      </c>
      <c r="AB282" t="s">
        <v>800</v>
      </c>
      <c r="AC282">
        <v>6</v>
      </c>
      <c r="AE282" t="s">
        <v>817</v>
      </c>
      <c r="AG282" t="s">
        <v>809</v>
      </c>
      <c r="AJ282">
        <v>2776</v>
      </c>
      <c r="AK282">
        <v>-5.2374400038388558E-3</v>
      </c>
    </row>
    <row r="283" spans="1:37" x14ac:dyDescent="0.2">
      <c r="A283" s="23" t="s">
        <v>932</v>
      </c>
      <c r="C283" s="7">
        <v>45991.671999999999</v>
      </c>
      <c r="D283" s="7"/>
      <c r="E283">
        <f t="shared" si="43"/>
        <v>1576.9791194134136</v>
      </c>
      <c r="F283">
        <f t="shared" si="44"/>
        <v>1577</v>
      </c>
      <c r="G283">
        <f t="shared" si="42"/>
        <v>-1.3125880002917256E-2</v>
      </c>
      <c r="K283">
        <f>G283</f>
        <v>-1.3125880002917256E-2</v>
      </c>
      <c r="P283" s="3">
        <f t="shared" si="45"/>
        <v>-5.464903021233489E-3</v>
      </c>
      <c r="Q283" s="13">
        <f t="shared" si="46"/>
        <v>30973.171999999999</v>
      </c>
      <c r="R283">
        <v>0.2</v>
      </c>
      <c r="S283">
        <f t="shared" si="39"/>
        <v>5.8690568313888526E-5</v>
      </c>
      <c r="T283">
        <f t="shared" si="40"/>
        <v>1.1738113662777705E-5</v>
      </c>
      <c r="AJ283">
        <v>2803</v>
      </c>
      <c r="AK283">
        <v>-1.8813200076692738E-3</v>
      </c>
    </row>
    <row r="284" spans="1:37" x14ac:dyDescent="0.2">
      <c r="A284" s="23" t="s">
        <v>868</v>
      </c>
      <c r="C284" s="7">
        <v>46004.252</v>
      </c>
      <c r="D284" s="7"/>
      <c r="E284">
        <f t="shared" si="43"/>
        <v>1596.9913227213667</v>
      </c>
      <c r="F284">
        <f t="shared" si="44"/>
        <v>1597</v>
      </c>
      <c r="G284">
        <f t="shared" si="42"/>
        <v>-5.4546800020034425E-3</v>
      </c>
      <c r="L284">
        <f>G284</f>
        <v>-5.4546800020034425E-3</v>
      </c>
      <c r="P284" s="3">
        <f t="shared" si="45"/>
        <v>-5.5008998109224404E-3</v>
      </c>
      <c r="Q284" s="13">
        <f t="shared" si="46"/>
        <v>30985.752</v>
      </c>
      <c r="R284">
        <v>0.1</v>
      </c>
      <c r="S284">
        <f t="shared" si="39"/>
        <v>2.1362707365086759E-9</v>
      </c>
      <c r="T284">
        <f t="shared" si="40"/>
        <v>2.1362707365086761E-10</v>
      </c>
      <c r="AB284" t="s">
        <v>800</v>
      </c>
      <c r="AC284">
        <v>8</v>
      </c>
      <c r="AE284" t="s">
        <v>807</v>
      </c>
      <c r="AG284" t="s">
        <v>809</v>
      </c>
      <c r="AJ284">
        <v>2806</v>
      </c>
      <c r="AK284">
        <v>-4.7306400010711513E-3</v>
      </c>
    </row>
    <row r="285" spans="1:37" x14ac:dyDescent="0.2">
      <c r="A285" s="23" t="s">
        <v>932</v>
      </c>
      <c r="C285" s="7">
        <v>46020.59</v>
      </c>
      <c r="D285" s="7"/>
      <c r="E285">
        <f t="shared" si="43"/>
        <v>1622.9817342988879</v>
      </c>
      <c r="F285">
        <f t="shared" si="44"/>
        <v>1623</v>
      </c>
      <c r="G285">
        <f t="shared" si="42"/>
        <v>-1.1482120004075114E-2</v>
      </c>
      <c r="K285">
        <f>G285</f>
        <v>-1.1482120004075114E-2</v>
      </c>
      <c r="P285" s="3">
        <f t="shared" si="45"/>
        <v>-5.5478486624518071E-3</v>
      </c>
      <c r="Q285" s="13">
        <f t="shared" si="46"/>
        <v>31002.089999999997</v>
      </c>
      <c r="R285">
        <v>0.2</v>
      </c>
      <c r="S285">
        <f t="shared" si="39"/>
        <v>3.5215576356011678E-5</v>
      </c>
      <c r="T285">
        <f t="shared" si="40"/>
        <v>7.0431152712023362E-6</v>
      </c>
      <c r="AJ285">
        <v>2816</v>
      </c>
      <c r="AK285">
        <v>-1.0895040002651513E-2</v>
      </c>
    </row>
    <row r="286" spans="1:37" x14ac:dyDescent="0.2">
      <c r="A286" s="23" t="s">
        <v>932</v>
      </c>
      <c r="C286" s="7">
        <v>46025.620999999999</v>
      </c>
      <c r="D286" s="7"/>
      <c r="E286">
        <f t="shared" si="43"/>
        <v>1630.9850248268967</v>
      </c>
      <c r="F286">
        <f t="shared" si="44"/>
        <v>1631</v>
      </c>
      <c r="G286">
        <f t="shared" si="42"/>
        <v>-9.4136400075512938E-3</v>
      </c>
      <c r="K286">
        <f>G286</f>
        <v>-9.4136400075512938E-3</v>
      </c>
      <c r="P286" s="3">
        <f t="shared" si="45"/>
        <v>-5.5623292645795505E-3</v>
      </c>
      <c r="Q286" s="13">
        <f t="shared" si="46"/>
        <v>31007.120999999999</v>
      </c>
      <c r="R286">
        <v>0.2</v>
      </c>
      <c r="S286">
        <f t="shared" si="39"/>
        <v>1.4832594438929561E-5</v>
      </c>
      <c r="T286">
        <f t="shared" si="40"/>
        <v>2.9665188877859122E-6</v>
      </c>
      <c r="AJ286">
        <v>3142</v>
      </c>
      <c r="AK286">
        <v>-8.8544800019008107E-3</v>
      </c>
    </row>
    <row r="287" spans="1:37" x14ac:dyDescent="0.2">
      <c r="A287" s="23" t="s">
        <v>932</v>
      </c>
      <c r="C287" s="7">
        <v>46027.506999999998</v>
      </c>
      <c r="D287" s="7"/>
      <c r="E287">
        <f t="shared" si="43"/>
        <v>1633.9852645279116</v>
      </c>
      <c r="F287">
        <f t="shared" si="44"/>
        <v>1634</v>
      </c>
      <c r="G287">
        <f t="shared" si="42"/>
        <v>-9.2629600039799698E-3</v>
      </c>
      <c r="K287">
        <f>G287</f>
        <v>-9.2629600039799698E-3</v>
      </c>
      <c r="P287" s="3">
        <f t="shared" si="45"/>
        <v>-5.567763712637331E-3</v>
      </c>
      <c r="Q287" s="13">
        <f t="shared" si="46"/>
        <v>31009.006999999998</v>
      </c>
      <c r="R287">
        <v>0.2</v>
      </c>
      <c r="S287">
        <f t="shared" si="39"/>
        <v>1.3654475631552391E-5</v>
      </c>
      <c r="T287">
        <f t="shared" si="40"/>
        <v>2.7308951263104785E-6</v>
      </c>
      <c r="AJ287">
        <v>3149</v>
      </c>
      <c r="AK287">
        <v>-1.5169559999776538E-2</v>
      </c>
    </row>
    <row r="288" spans="1:37" x14ac:dyDescent="0.2">
      <c r="A288" s="23" t="s">
        <v>869</v>
      </c>
      <c r="C288" s="7">
        <v>46191.571000000004</v>
      </c>
      <c r="D288" s="7"/>
      <c r="E288">
        <f t="shared" si="43"/>
        <v>1894.9774842032446</v>
      </c>
      <c r="F288">
        <f t="shared" si="44"/>
        <v>1895</v>
      </c>
      <c r="G288">
        <f t="shared" si="42"/>
        <v>-1.415380000253208E-2</v>
      </c>
      <c r="L288">
        <f>G288</f>
        <v>-1.415380000253208E-2</v>
      </c>
      <c r="P288" s="3">
        <f t="shared" si="45"/>
        <v>-6.0493767722877992E-3</v>
      </c>
      <c r="Q288" s="13">
        <f t="shared" si="46"/>
        <v>31173.071000000004</v>
      </c>
      <c r="R288">
        <v>0.1</v>
      </c>
      <c r="S288">
        <f t="shared" si="39"/>
        <v>6.5681675894923157E-5</v>
      </c>
      <c r="T288">
        <f t="shared" si="40"/>
        <v>6.568167589492316E-6</v>
      </c>
      <c r="AB288" t="s">
        <v>800</v>
      </c>
      <c r="AC288">
        <v>6</v>
      </c>
      <c r="AE288" t="s">
        <v>817</v>
      </c>
      <c r="AG288" t="s">
        <v>809</v>
      </c>
      <c r="AJ288">
        <v>3166</v>
      </c>
      <c r="AK288">
        <v>-1.9649040004878771E-2</v>
      </c>
    </row>
    <row r="289" spans="1:37" x14ac:dyDescent="0.2">
      <c r="A289" s="23" t="s">
        <v>932</v>
      </c>
      <c r="C289" s="7">
        <v>46233.69</v>
      </c>
      <c r="D289" s="7"/>
      <c r="E289">
        <f t="shared" si="43"/>
        <v>1961.9801862006641</v>
      </c>
      <c r="F289">
        <f t="shared" si="44"/>
        <v>1962</v>
      </c>
      <c r="G289">
        <f t="shared" si="42"/>
        <v>-1.2455280004360247E-2</v>
      </c>
      <c r="K289">
        <f>G289</f>
        <v>-1.2455280004360247E-2</v>
      </c>
      <c r="P289" s="3">
        <f t="shared" si="45"/>
        <v>-6.1758210127227237E-3</v>
      </c>
      <c r="Q289" s="13">
        <f t="shared" si="46"/>
        <v>31215.190000000002</v>
      </c>
      <c r="R289">
        <v>0.2</v>
      </c>
      <c r="S289">
        <f t="shared" si="39"/>
        <v>3.9431605227657348E-5</v>
      </c>
      <c r="T289">
        <f t="shared" si="40"/>
        <v>7.8863210455314702E-6</v>
      </c>
      <c r="AJ289">
        <v>3171</v>
      </c>
      <c r="AK289">
        <v>-1.373124000383541E-2</v>
      </c>
    </row>
    <row r="290" spans="1:37" x14ac:dyDescent="0.2">
      <c r="A290" s="23" t="s">
        <v>869</v>
      </c>
      <c r="C290" s="7">
        <v>46259.468999999997</v>
      </c>
      <c r="D290" s="7"/>
      <c r="E290">
        <f t="shared" si="43"/>
        <v>2002.9892950301994</v>
      </c>
      <c r="F290">
        <f t="shared" si="44"/>
        <v>2003</v>
      </c>
      <c r="G290">
        <f t="shared" si="42"/>
        <v>-6.7293200045241974E-3</v>
      </c>
      <c r="L290">
        <f>G290</f>
        <v>-6.7293200045241974E-3</v>
      </c>
      <c r="P290" s="3">
        <f t="shared" si="45"/>
        <v>-6.253763889466175E-3</v>
      </c>
      <c r="Q290" s="13">
        <f t="shared" si="46"/>
        <v>31240.968999999997</v>
      </c>
      <c r="R290">
        <v>0.1</v>
      </c>
      <c r="S290">
        <f t="shared" si="39"/>
        <v>2.2615361856907902E-7</v>
      </c>
      <c r="T290">
        <f t="shared" si="40"/>
        <v>2.2615361856907902E-8</v>
      </c>
      <c r="AB290" t="s">
        <v>800</v>
      </c>
      <c r="AC290">
        <v>6</v>
      </c>
      <c r="AE290" t="s">
        <v>807</v>
      </c>
      <c r="AG290" t="s">
        <v>809</v>
      </c>
      <c r="AJ290">
        <v>3215</v>
      </c>
      <c r="AK290">
        <v>-8.8546000042697415E-3</v>
      </c>
    </row>
    <row r="291" spans="1:37" x14ac:dyDescent="0.2">
      <c r="A291" s="23" t="s">
        <v>867</v>
      </c>
      <c r="C291" s="7">
        <v>46259.48</v>
      </c>
      <c r="D291" s="7"/>
      <c r="E291">
        <f t="shared" si="43"/>
        <v>2003.0067937771394</v>
      </c>
      <c r="F291">
        <f t="shared" si="44"/>
        <v>2003</v>
      </c>
      <c r="G291">
        <f t="shared" ref="G291:G322" si="47">C291-(C$7+F291*C$8)</f>
        <v>4.2706800013547763E-3</v>
      </c>
      <c r="N291">
        <f>G291</f>
        <v>4.2706800013547763E-3</v>
      </c>
      <c r="P291" s="3">
        <f t="shared" si="45"/>
        <v>-6.253763889466175E-3</v>
      </c>
      <c r="Q291" s="13">
        <f t="shared" si="46"/>
        <v>31240.980000000003</v>
      </c>
      <c r="R291">
        <v>0.1</v>
      </c>
      <c r="S291">
        <f t="shared" si="39"/>
        <v>1.1076391921103845E-4</v>
      </c>
      <c r="T291">
        <f t="shared" si="40"/>
        <v>1.1076391921103846E-5</v>
      </c>
      <c r="AB291" t="s">
        <v>800</v>
      </c>
      <c r="AG291" t="s">
        <v>801</v>
      </c>
      <c r="AJ291">
        <v>3220</v>
      </c>
      <c r="AK291">
        <v>-1.2936800005263649E-2</v>
      </c>
    </row>
    <row r="292" spans="1:37" x14ac:dyDescent="0.2">
      <c r="A292" s="23" t="s">
        <v>932</v>
      </c>
      <c r="C292" s="7">
        <v>46263.868000000002</v>
      </c>
      <c r="D292" s="7"/>
      <c r="E292">
        <f t="shared" si="43"/>
        <v>2009.9872030072877</v>
      </c>
      <c r="F292">
        <f t="shared" si="44"/>
        <v>2010</v>
      </c>
      <c r="G292">
        <f t="shared" si="47"/>
        <v>-8.0444000050192699E-3</v>
      </c>
      <c r="K292">
        <f>G292</f>
        <v>-8.0444000050192699E-3</v>
      </c>
      <c r="P292" s="3">
        <f t="shared" si="45"/>
        <v>-6.2671142001681744E-3</v>
      </c>
      <c r="Q292" s="13">
        <f t="shared" si="46"/>
        <v>31245.368000000002</v>
      </c>
      <c r="R292">
        <v>0.2</v>
      </c>
      <c r="S292">
        <f t="shared" si="39"/>
        <v>3.1587448321252062E-6</v>
      </c>
      <c r="T292">
        <f t="shared" si="40"/>
        <v>6.3174896642504133E-7</v>
      </c>
      <c r="AJ292">
        <v>3222</v>
      </c>
      <c r="AK292">
        <v>-1.3169680001738016E-2</v>
      </c>
    </row>
    <row r="293" spans="1:37" x14ac:dyDescent="0.2">
      <c r="A293" s="23" t="s">
        <v>870</v>
      </c>
      <c r="C293" s="7">
        <v>46305.36</v>
      </c>
      <c r="D293" s="7"/>
      <c r="E293">
        <f t="shared" si="43"/>
        <v>2075.9924764296602</v>
      </c>
      <c r="F293">
        <f t="shared" si="44"/>
        <v>2076</v>
      </c>
      <c r="G293">
        <f t="shared" si="47"/>
        <v>-4.7294400064856745E-3</v>
      </c>
      <c r="L293">
        <f>G293</f>
        <v>-4.7294400064856745E-3</v>
      </c>
      <c r="P293" s="3">
        <f t="shared" si="45"/>
        <v>-6.3936050081576639E-3</v>
      </c>
      <c r="Q293" s="13">
        <f t="shared" si="46"/>
        <v>31286.86</v>
      </c>
      <c r="R293">
        <v>0.1</v>
      </c>
      <c r="S293">
        <f t="shared" si="39"/>
        <v>2.7694451527899323E-6</v>
      </c>
      <c r="T293">
        <f t="shared" si="40"/>
        <v>2.7694451527899323E-7</v>
      </c>
      <c r="AB293" t="s">
        <v>800</v>
      </c>
      <c r="AC293">
        <v>7</v>
      </c>
      <c r="AE293" t="s">
        <v>807</v>
      </c>
      <c r="AG293" t="s">
        <v>809</v>
      </c>
      <c r="AJ293">
        <v>3225</v>
      </c>
      <c r="AK293">
        <v>-1.2019000001600944E-2</v>
      </c>
    </row>
    <row r="294" spans="1:37" x14ac:dyDescent="0.2">
      <c r="A294" s="23" t="s">
        <v>870</v>
      </c>
      <c r="C294" s="7">
        <v>46320.446000000004</v>
      </c>
      <c r="D294" s="7"/>
      <c r="E294">
        <f t="shared" si="43"/>
        <v>2099.9912124474504</v>
      </c>
      <c r="F294">
        <f t="shared" si="44"/>
        <v>2100</v>
      </c>
      <c r="G294">
        <f t="shared" si="47"/>
        <v>-5.5240000001504086E-3</v>
      </c>
      <c r="L294">
        <f>G294</f>
        <v>-5.5240000001504086E-3</v>
      </c>
      <c r="P294" s="3">
        <f t="shared" si="45"/>
        <v>-6.4398780317094376E-3</v>
      </c>
      <c r="Q294" s="13">
        <f t="shared" si="46"/>
        <v>31301.946000000004</v>
      </c>
      <c r="R294">
        <v>0.1</v>
      </c>
      <c r="S294">
        <f t="shared" si="39"/>
        <v>8.388325686924417E-7</v>
      </c>
      <c r="T294">
        <f t="shared" si="40"/>
        <v>8.3883256869244176E-8</v>
      </c>
      <c r="AB294" t="s">
        <v>800</v>
      </c>
      <c r="AC294">
        <v>9</v>
      </c>
      <c r="AE294" t="s">
        <v>807</v>
      </c>
      <c r="AG294" t="s">
        <v>809</v>
      </c>
      <c r="AJ294">
        <v>3228</v>
      </c>
      <c r="AK294">
        <v>-2.8683200071100146E-3</v>
      </c>
    </row>
    <row r="295" spans="1:37" x14ac:dyDescent="0.2">
      <c r="A295" s="23" t="s">
        <v>870</v>
      </c>
      <c r="C295" s="7">
        <v>46339.294999999998</v>
      </c>
      <c r="D295" s="7"/>
      <c r="E295">
        <f t="shared" si="43"/>
        <v>2129.9761107106815</v>
      </c>
      <c r="F295">
        <f t="shared" si="44"/>
        <v>2130</v>
      </c>
      <c r="G295">
        <f t="shared" si="47"/>
        <v>-1.501720000669593E-2</v>
      </c>
      <c r="L295">
        <f>G295</f>
        <v>-1.501720000669593E-2</v>
      </c>
      <c r="P295" s="3">
        <f t="shared" si="45"/>
        <v>-6.4979265857249436E-3</v>
      </c>
      <c r="Q295" s="13">
        <f t="shared" si="46"/>
        <v>31320.794999999998</v>
      </c>
      <c r="R295">
        <v>0.1</v>
      </c>
      <c r="S295">
        <f t="shared" si="39"/>
        <v>7.2578019621262686E-5</v>
      </c>
      <c r="T295">
        <f t="shared" si="40"/>
        <v>7.2578019621262692E-6</v>
      </c>
      <c r="AB295" t="s">
        <v>800</v>
      </c>
      <c r="AC295">
        <v>7</v>
      </c>
      <c r="AE295" t="s">
        <v>817</v>
      </c>
      <c r="AG295" t="s">
        <v>809</v>
      </c>
      <c r="AJ295">
        <v>3239</v>
      </c>
      <c r="AK295">
        <v>-1.1649160005617887E-2</v>
      </c>
    </row>
    <row r="296" spans="1:37" x14ac:dyDescent="0.2">
      <c r="A296" s="23" t="s">
        <v>932</v>
      </c>
      <c r="C296" s="7">
        <v>46355.646000000001</v>
      </c>
      <c r="D296" s="7"/>
      <c r="E296">
        <f t="shared" si="43"/>
        <v>2155.9872026254943</v>
      </c>
      <c r="F296">
        <f t="shared" si="44"/>
        <v>2156</v>
      </c>
      <c r="G296">
        <f t="shared" si="47"/>
        <v>-8.0446400024811737E-3</v>
      </c>
      <c r="K296">
        <f>G296</f>
        <v>-8.0446400024811737E-3</v>
      </c>
      <c r="P296" s="3">
        <f t="shared" si="45"/>
        <v>-6.5484216237620529E-3</v>
      </c>
      <c r="Q296" s="13">
        <f t="shared" si="46"/>
        <v>31337.146000000001</v>
      </c>
      <c r="R296">
        <v>0.2</v>
      </c>
      <c r="S296">
        <f t="shared" si="39"/>
        <v>2.2386694368168747E-6</v>
      </c>
      <c r="T296">
        <f t="shared" si="40"/>
        <v>4.4773388736337498E-7</v>
      </c>
      <c r="AJ296">
        <v>3285</v>
      </c>
      <c r="AK296">
        <v>-7.005400002526585E-3</v>
      </c>
    </row>
    <row r="297" spans="1:37" x14ac:dyDescent="0.2">
      <c r="A297" s="23" t="s">
        <v>870</v>
      </c>
      <c r="C297" s="7">
        <v>46361.303999999996</v>
      </c>
      <c r="D297" s="7"/>
      <c r="E297">
        <f t="shared" si="43"/>
        <v>2164.9879217285388</v>
      </c>
      <c r="F297">
        <f t="shared" si="44"/>
        <v>2165</v>
      </c>
      <c r="G297">
        <f t="shared" si="47"/>
        <v>-7.5926000063191168E-3</v>
      </c>
      <c r="L297">
        <f>G297</f>
        <v>-7.5926000063191168E-3</v>
      </c>
      <c r="P297" s="3">
        <f t="shared" si="45"/>
        <v>-6.5659409787800199E-3</v>
      </c>
      <c r="Q297" s="13">
        <f t="shared" si="46"/>
        <v>31342.803999999996</v>
      </c>
      <c r="R297">
        <v>0.1</v>
      </c>
      <c r="S297">
        <f t="shared" si="39"/>
        <v>1.0540287588275242E-6</v>
      </c>
      <c r="T297">
        <f t="shared" si="40"/>
        <v>1.0540287588275242E-7</v>
      </c>
      <c r="AB297" t="s">
        <v>800</v>
      </c>
      <c r="AC297">
        <v>9</v>
      </c>
      <c r="AE297" t="s">
        <v>807</v>
      </c>
      <c r="AG297" t="s">
        <v>809</v>
      </c>
      <c r="AJ297">
        <v>3312</v>
      </c>
      <c r="AK297">
        <v>-7.6492800071719103E-3</v>
      </c>
    </row>
    <row r="298" spans="1:37" x14ac:dyDescent="0.2">
      <c r="A298" s="23" t="s">
        <v>932</v>
      </c>
      <c r="C298" s="7">
        <v>46595.78</v>
      </c>
      <c r="D298" s="7"/>
      <c r="E298">
        <f t="shared" si="43"/>
        <v>2537.99121130207</v>
      </c>
      <c r="F298">
        <f t="shared" si="44"/>
        <v>2538</v>
      </c>
      <c r="G298">
        <f t="shared" si="47"/>
        <v>-5.5247200070880353E-3</v>
      </c>
      <c r="K298">
        <f>G298</f>
        <v>-5.5247200070880353E-3</v>
      </c>
      <c r="P298" s="3">
        <f t="shared" si="45"/>
        <v>-7.3102516090961002E-3</v>
      </c>
      <c r="Q298" s="13">
        <f t="shared" si="46"/>
        <v>31577.279999999999</v>
      </c>
      <c r="R298">
        <v>0.2</v>
      </c>
      <c r="S298">
        <f t="shared" si="39"/>
        <v>3.1881231017694865E-6</v>
      </c>
      <c r="T298">
        <f t="shared" si="40"/>
        <v>6.3762462035389735E-7</v>
      </c>
      <c r="AJ298">
        <v>3314</v>
      </c>
      <c r="AK298">
        <v>-1.3882160004868638E-2</v>
      </c>
    </row>
    <row r="299" spans="1:37" x14ac:dyDescent="0.2">
      <c r="A299" s="23" t="s">
        <v>932</v>
      </c>
      <c r="C299" s="7">
        <v>46683.781999999999</v>
      </c>
      <c r="D299" s="7"/>
      <c r="E299">
        <f t="shared" si="43"/>
        <v>2677.9843683375439</v>
      </c>
      <c r="F299">
        <f t="shared" si="44"/>
        <v>2678</v>
      </c>
      <c r="G299">
        <f t="shared" si="47"/>
        <v>-9.8263200052315369E-3</v>
      </c>
      <c r="K299">
        <f>G299</f>
        <v>-9.8263200052315369E-3</v>
      </c>
      <c r="P299" s="3">
        <f t="shared" si="45"/>
        <v>-7.5988067021819173E-3</v>
      </c>
      <c r="Q299" s="13">
        <f t="shared" si="46"/>
        <v>31665.281999999999</v>
      </c>
      <c r="R299">
        <v>0.2</v>
      </c>
      <c r="S299">
        <f t="shared" si="39"/>
        <v>4.9618155152630267E-6</v>
      </c>
      <c r="T299">
        <f t="shared" si="40"/>
        <v>9.9236310305260531E-7</v>
      </c>
      <c r="AJ299">
        <v>3319</v>
      </c>
      <c r="AK299">
        <v>-1.7964360005862545E-2</v>
      </c>
    </row>
    <row r="300" spans="1:37" x14ac:dyDescent="0.2">
      <c r="A300" s="23" t="s">
        <v>932</v>
      </c>
      <c r="C300" s="7">
        <v>46702.639000000003</v>
      </c>
      <c r="D300" s="7"/>
      <c r="E300">
        <f t="shared" si="43"/>
        <v>2707.9819929621935</v>
      </c>
      <c r="F300">
        <f t="shared" si="44"/>
        <v>2708</v>
      </c>
      <c r="G300">
        <f t="shared" si="47"/>
        <v>-1.1319520002871286E-2</v>
      </c>
      <c r="K300">
        <f>G300</f>
        <v>-1.1319520002871286E-2</v>
      </c>
      <c r="P300" s="3">
        <f t="shared" si="45"/>
        <v>-7.6612924674865183E-3</v>
      </c>
      <c r="Q300" s="13">
        <f t="shared" si="46"/>
        <v>31684.139000000003</v>
      </c>
      <c r="R300">
        <v>0.2</v>
      </c>
      <c r="S300">
        <f t="shared" ref="S300:S363" si="48">+(P300-G300)^2</f>
        <v>1.3382628700647312E-5</v>
      </c>
      <c r="T300">
        <f t="shared" ref="T300:T363" si="49">+R300*S300</f>
        <v>2.6765257401294625E-6</v>
      </c>
      <c r="AJ300">
        <v>3320</v>
      </c>
      <c r="AK300">
        <v>-1.2580800001160242E-2</v>
      </c>
    </row>
    <row r="301" spans="1:37" x14ac:dyDescent="0.2">
      <c r="A301" s="23" t="s">
        <v>871</v>
      </c>
      <c r="C301" s="7">
        <v>46706.417000000001</v>
      </c>
      <c r="D301" s="7"/>
      <c r="E301">
        <f t="shared" si="43"/>
        <v>2713.9920171352783</v>
      </c>
      <c r="F301">
        <f t="shared" si="44"/>
        <v>2714</v>
      </c>
      <c r="G301">
        <f t="shared" si="47"/>
        <v>-5.0181600017822348E-3</v>
      </c>
      <c r="L301">
        <f>G301</f>
        <v>-5.0181600017822348E-3</v>
      </c>
      <c r="P301" s="3">
        <f t="shared" si="45"/>
        <v>-7.673817257157543E-3</v>
      </c>
      <c r="Q301" s="13">
        <f t="shared" si="46"/>
        <v>31687.917000000001</v>
      </c>
      <c r="R301">
        <v>0.1</v>
      </c>
      <c r="S301">
        <f t="shared" si="48"/>
        <v>7.0525154580275148E-6</v>
      </c>
      <c r="T301">
        <f t="shared" si="49"/>
        <v>7.0525154580275148E-7</v>
      </c>
      <c r="AB301" t="s">
        <v>800</v>
      </c>
      <c r="AC301">
        <v>6</v>
      </c>
      <c r="AE301" t="s">
        <v>807</v>
      </c>
      <c r="AG301" t="s">
        <v>809</v>
      </c>
      <c r="AJ301">
        <v>3349</v>
      </c>
      <c r="AK301">
        <v>-1.0457560005306732E-2</v>
      </c>
    </row>
    <row r="302" spans="1:37" x14ac:dyDescent="0.2">
      <c r="A302" s="23" t="s">
        <v>932</v>
      </c>
      <c r="C302" s="7">
        <v>46714.586000000003</v>
      </c>
      <c r="D302" s="7"/>
      <c r="E302">
        <f t="shared" si="43"/>
        <v>2726.9872229240445</v>
      </c>
      <c r="F302">
        <f t="shared" si="44"/>
        <v>2727</v>
      </c>
      <c r="G302">
        <f t="shared" si="47"/>
        <v>-8.0318800028180704E-3</v>
      </c>
      <c r="K302">
        <f>G302</f>
        <v>-8.0318800028180704E-3</v>
      </c>
      <c r="P302" s="3">
        <f t="shared" si="45"/>
        <v>-7.7009859044202085E-3</v>
      </c>
      <c r="Q302" s="13">
        <f t="shared" si="46"/>
        <v>31696.086000000003</v>
      </c>
      <c r="R302">
        <v>0.2</v>
      </c>
      <c r="S302">
        <f t="shared" si="48"/>
        <v>1.0949090435453391E-7</v>
      </c>
      <c r="T302">
        <f t="shared" si="49"/>
        <v>2.1898180870906782E-8</v>
      </c>
      <c r="AJ302">
        <v>3355</v>
      </c>
      <c r="AK302">
        <v>-1.2156199998571537E-2</v>
      </c>
    </row>
    <row r="303" spans="1:37" x14ac:dyDescent="0.2">
      <c r="A303" s="23" t="s">
        <v>932</v>
      </c>
      <c r="C303" s="7">
        <v>46714.586000000003</v>
      </c>
      <c r="D303" s="7"/>
      <c r="E303">
        <f t="shared" si="43"/>
        <v>2726.9872229240445</v>
      </c>
      <c r="F303">
        <f t="shared" si="44"/>
        <v>2727</v>
      </c>
      <c r="G303">
        <f t="shared" si="47"/>
        <v>-8.0318800028180704E-3</v>
      </c>
      <c r="K303">
        <f>G303</f>
        <v>-8.0318800028180704E-3</v>
      </c>
      <c r="P303" s="3">
        <f t="shared" si="45"/>
        <v>-7.7009859044202085E-3</v>
      </c>
      <c r="Q303" s="13">
        <f t="shared" si="46"/>
        <v>31696.086000000003</v>
      </c>
      <c r="R303">
        <v>0.2</v>
      </c>
      <c r="S303">
        <f t="shared" si="48"/>
        <v>1.0949090435453391E-7</v>
      </c>
      <c r="T303">
        <f t="shared" si="49"/>
        <v>2.1898180870906782E-8</v>
      </c>
      <c r="AJ303">
        <v>3366</v>
      </c>
      <c r="AK303">
        <v>-7.9370400053448975E-3</v>
      </c>
    </row>
    <row r="304" spans="1:37" x14ac:dyDescent="0.2">
      <c r="A304" s="23" t="s">
        <v>932</v>
      </c>
      <c r="C304" s="7">
        <v>46724.642999999996</v>
      </c>
      <c r="D304" s="7"/>
      <c r="E304">
        <f t="shared" si="43"/>
        <v>2742.9858500041655</v>
      </c>
      <c r="F304">
        <f t="shared" si="44"/>
        <v>2743</v>
      </c>
      <c r="G304">
        <f t="shared" si="47"/>
        <v>-8.8949200071510859E-3</v>
      </c>
      <c r="K304">
        <f>G304</f>
        <v>-8.8949200071510859E-3</v>
      </c>
      <c r="P304" s="3">
        <f t="shared" si="45"/>
        <v>-7.7344836070455383E-3</v>
      </c>
      <c r="Q304" s="13">
        <f t="shared" si="46"/>
        <v>31706.142999999996</v>
      </c>
      <c r="R304">
        <v>0.2</v>
      </c>
      <c r="S304">
        <f t="shared" si="48"/>
        <v>1.3466126386899226E-6</v>
      </c>
      <c r="T304">
        <f t="shared" si="49"/>
        <v>2.6932252773798454E-7</v>
      </c>
      <c r="AJ304">
        <v>3403</v>
      </c>
      <c r="AK304">
        <v>-1.3745320000452921E-2</v>
      </c>
    </row>
    <row r="305" spans="1:37" x14ac:dyDescent="0.2">
      <c r="A305" s="23" t="s">
        <v>872</v>
      </c>
      <c r="C305" s="7">
        <v>46728.419000000002</v>
      </c>
      <c r="D305" s="7"/>
      <c r="E305">
        <f t="shared" si="43"/>
        <v>2748.9926925869104</v>
      </c>
      <c r="F305">
        <f t="shared" si="44"/>
        <v>2749</v>
      </c>
      <c r="G305">
        <f t="shared" si="47"/>
        <v>-4.5935599991935305E-3</v>
      </c>
      <c r="N305">
        <f>G305</f>
        <v>-4.5935599991935305E-3</v>
      </c>
      <c r="P305" s="3">
        <f t="shared" si="45"/>
        <v>-7.7470621345695455E-3</v>
      </c>
      <c r="Q305" s="13">
        <f t="shared" si="46"/>
        <v>31709.919000000002</v>
      </c>
      <c r="R305">
        <v>0.1</v>
      </c>
      <c r="S305">
        <f t="shared" si="48"/>
        <v>9.9445757178210862E-6</v>
      </c>
      <c r="T305">
        <f t="shared" si="49"/>
        <v>9.9445757178210862E-7</v>
      </c>
      <c r="AB305" t="s">
        <v>800</v>
      </c>
      <c r="AG305" t="s">
        <v>801</v>
      </c>
      <c r="AJ305">
        <v>3675</v>
      </c>
      <c r="AK305">
        <v>-9.417000001121778E-3</v>
      </c>
    </row>
    <row r="306" spans="1:37" x14ac:dyDescent="0.2">
      <c r="A306" s="23" t="s">
        <v>932</v>
      </c>
      <c r="C306" s="7">
        <v>46734.7</v>
      </c>
      <c r="D306" s="7"/>
      <c r="E306">
        <f t="shared" si="43"/>
        <v>2758.9844770842988</v>
      </c>
      <c r="F306">
        <f t="shared" si="44"/>
        <v>2759</v>
      </c>
      <c r="G306">
        <f t="shared" si="47"/>
        <v>-9.7579600042081438E-3</v>
      </c>
      <c r="K306">
        <f>G306</f>
        <v>-9.7579600042081438E-3</v>
      </c>
      <c r="P306" s="3">
        <f t="shared" si="45"/>
        <v>-7.7680468186725983E-3</v>
      </c>
      <c r="Q306" s="13">
        <f t="shared" si="46"/>
        <v>31716.199999999997</v>
      </c>
      <c r="R306">
        <v>0.2</v>
      </c>
      <c r="S306">
        <f t="shared" si="48"/>
        <v>3.9597544859682228E-6</v>
      </c>
      <c r="T306">
        <f t="shared" si="49"/>
        <v>7.9195089719364461E-7</v>
      </c>
      <c r="AJ306">
        <v>3748</v>
      </c>
      <c r="AK306">
        <v>-6.4171200065175071E-3</v>
      </c>
    </row>
    <row r="307" spans="1:37" x14ac:dyDescent="0.2">
      <c r="A307" s="23" t="s">
        <v>873</v>
      </c>
      <c r="C307" s="7">
        <v>46745.391000000003</v>
      </c>
      <c r="D307" s="7"/>
      <c r="E307">
        <f t="shared" si="43"/>
        <v>2775.9916683057154</v>
      </c>
      <c r="F307">
        <f t="shared" si="44"/>
        <v>2776</v>
      </c>
      <c r="G307">
        <f t="shared" si="47"/>
        <v>-5.2374400038388558E-3</v>
      </c>
      <c r="L307">
        <f>G307</f>
        <v>-5.2374400038388558E-3</v>
      </c>
      <c r="P307" s="3">
        <f t="shared" si="45"/>
        <v>-7.8037795094442631E-3</v>
      </c>
      <c r="Q307" s="13">
        <f t="shared" si="46"/>
        <v>31726.891000000003</v>
      </c>
      <c r="R307">
        <v>0.1</v>
      </c>
      <c r="S307">
        <f t="shared" si="48"/>
        <v>6.5860984580310061E-6</v>
      </c>
      <c r="T307">
        <f t="shared" si="49"/>
        <v>6.586098458031007E-7</v>
      </c>
      <c r="AB307" t="s">
        <v>800</v>
      </c>
      <c r="AC307">
        <v>10</v>
      </c>
      <c r="AE307" t="s">
        <v>807</v>
      </c>
      <c r="AG307" t="s">
        <v>809</v>
      </c>
      <c r="AJ307">
        <v>3756</v>
      </c>
      <c r="AK307">
        <v>-6.3486400031251833E-3</v>
      </c>
    </row>
    <row r="308" spans="1:37" x14ac:dyDescent="0.2">
      <c r="A308" s="23" t="s">
        <v>873</v>
      </c>
      <c r="C308" s="7">
        <v>46762.366999999998</v>
      </c>
      <c r="D308" s="7"/>
      <c r="E308">
        <f t="shared" si="43"/>
        <v>2802.997007205212</v>
      </c>
      <c r="F308">
        <f t="shared" si="44"/>
        <v>2803</v>
      </c>
      <c r="G308">
        <f t="shared" si="47"/>
        <v>-1.8813200076692738E-3</v>
      </c>
      <c r="L308">
        <f>G308</f>
        <v>-1.8813200076692738E-3</v>
      </c>
      <c r="P308" s="3">
        <f t="shared" si="45"/>
        <v>-7.86068343143719E-3</v>
      </c>
      <c r="Q308" s="13">
        <f t="shared" si="46"/>
        <v>31743.866999999998</v>
      </c>
      <c r="R308">
        <v>0.1</v>
      </c>
      <c r="S308">
        <f t="shared" si="48"/>
        <v>3.575278695349358E-5</v>
      </c>
      <c r="T308">
        <f t="shared" si="49"/>
        <v>3.5752786953493581E-6</v>
      </c>
      <c r="AB308" t="s">
        <v>800</v>
      </c>
      <c r="AC308">
        <v>8</v>
      </c>
      <c r="AE308" t="s">
        <v>807</v>
      </c>
      <c r="AG308" t="s">
        <v>809</v>
      </c>
      <c r="AJ308">
        <v>3764</v>
      </c>
      <c r="AK308">
        <v>-1.0280160000547767E-2</v>
      </c>
    </row>
    <row r="309" spans="1:37" x14ac:dyDescent="0.2">
      <c r="A309" s="23" t="s">
        <v>873</v>
      </c>
      <c r="C309" s="7">
        <v>46764.25</v>
      </c>
      <c r="D309" s="7"/>
      <c r="E309">
        <f t="shared" si="43"/>
        <v>2805.9924745207049</v>
      </c>
      <c r="F309">
        <f t="shared" si="44"/>
        <v>2806</v>
      </c>
      <c r="G309">
        <f t="shared" si="47"/>
        <v>-4.7306400010711513E-3</v>
      </c>
      <c r="L309">
        <f>G309</f>
        <v>-4.7306400010711513E-3</v>
      </c>
      <c r="P309" s="3">
        <f t="shared" si="45"/>
        <v>-7.867017604690614E-3</v>
      </c>
      <c r="Q309" s="13">
        <f t="shared" si="46"/>
        <v>31745.75</v>
      </c>
      <c r="R309">
        <v>0.1</v>
      </c>
      <c r="S309">
        <f t="shared" si="48"/>
        <v>9.8368644724857629E-6</v>
      </c>
      <c r="T309">
        <f t="shared" si="49"/>
        <v>9.8368644724857629E-7</v>
      </c>
      <c r="AB309" t="s">
        <v>800</v>
      </c>
      <c r="AC309">
        <v>7</v>
      </c>
      <c r="AE309" t="s">
        <v>807</v>
      </c>
      <c r="AG309" t="s">
        <v>809</v>
      </c>
      <c r="AJ309">
        <v>3783</v>
      </c>
      <c r="AK309">
        <v>-5.9925200039288029E-3</v>
      </c>
    </row>
    <row r="310" spans="1:37" x14ac:dyDescent="0.2">
      <c r="A310" s="23" t="s">
        <v>932</v>
      </c>
      <c r="C310" s="7">
        <v>46770.53</v>
      </c>
      <c r="D310" s="7"/>
      <c r="E310">
        <f t="shared" si="43"/>
        <v>2815.9826682229232</v>
      </c>
      <c r="F310">
        <f t="shared" si="44"/>
        <v>2816</v>
      </c>
      <c r="G310">
        <f t="shared" si="47"/>
        <v>-1.0895040002651513E-2</v>
      </c>
      <c r="K310">
        <f>G310</f>
        <v>-1.0895040002651513E-2</v>
      </c>
      <c r="P310" s="3">
        <f t="shared" si="45"/>
        <v>-7.888148148680333E-3</v>
      </c>
      <c r="Q310" s="13">
        <f t="shared" si="46"/>
        <v>31752.03</v>
      </c>
      <c r="R310">
        <v>0.2</v>
      </c>
      <c r="S310">
        <f t="shared" si="48"/>
        <v>9.0413986214782385E-6</v>
      </c>
      <c r="T310">
        <f t="shared" si="49"/>
        <v>1.8082797242956478E-6</v>
      </c>
      <c r="AJ310">
        <v>3791</v>
      </c>
      <c r="AK310">
        <v>-5.9240400005364791E-3</v>
      </c>
    </row>
    <row r="311" spans="1:37" x14ac:dyDescent="0.2">
      <c r="A311" s="23" t="s">
        <v>874</v>
      </c>
      <c r="C311" s="7">
        <v>46975.461000000003</v>
      </c>
      <c r="D311" s="7"/>
      <c r="E311">
        <f t="shared" si="43"/>
        <v>3141.9859143359331</v>
      </c>
      <c r="F311">
        <f t="shared" si="44"/>
        <v>3142</v>
      </c>
      <c r="G311">
        <f t="shared" si="47"/>
        <v>-8.8544800019008107E-3</v>
      </c>
      <c r="L311">
        <f>G311</f>
        <v>-8.8544800019008107E-3</v>
      </c>
      <c r="P311" s="3">
        <f t="shared" si="45"/>
        <v>-8.5910187148029032E-3</v>
      </c>
      <c r="Q311" s="13">
        <f t="shared" si="46"/>
        <v>31956.961000000003</v>
      </c>
      <c r="R311">
        <v>0.1</v>
      </c>
      <c r="S311">
        <f t="shared" si="48"/>
        <v>6.9411849799286039E-8</v>
      </c>
      <c r="T311">
        <f t="shared" si="49"/>
        <v>6.941184979928604E-9</v>
      </c>
      <c r="AB311" t="s">
        <v>800</v>
      </c>
      <c r="AC311">
        <v>7</v>
      </c>
      <c r="AE311" t="s">
        <v>807</v>
      </c>
      <c r="AG311" t="s">
        <v>809</v>
      </c>
      <c r="AJ311">
        <v>3842</v>
      </c>
      <c r="AK311">
        <v>-1.3362480007344857E-2</v>
      </c>
    </row>
    <row r="312" spans="1:37" x14ac:dyDescent="0.2">
      <c r="A312" s="23" t="s">
        <v>932</v>
      </c>
      <c r="C312" s="7">
        <v>46979.855000000003</v>
      </c>
      <c r="D312" s="7"/>
      <c r="E312">
        <f t="shared" si="43"/>
        <v>3148.9758683371365</v>
      </c>
      <c r="F312">
        <f t="shared" si="44"/>
        <v>3149</v>
      </c>
      <c r="G312">
        <f t="shared" si="47"/>
        <v>-1.5169559999776538E-2</v>
      </c>
      <c r="K312">
        <f>G312</f>
        <v>-1.5169559999776538E-2</v>
      </c>
      <c r="P312" s="3">
        <f t="shared" si="45"/>
        <v>-8.6064092726564571E-3</v>
      </c>
      <c r="Q312" s="13">
        <f t="shared" si="46"/>
        <v>31961.355000000003</v>
      </c>
      <c r="R312">
        <v>0.2</v>
      </c>
      <c r="S312">
        <f t="shared" si="48"/>
        <v>4.3074947466896851E-5</v>
      </c>
      <c r="T312">
        <f t="shared" si="49"/>
        <v>8.6149894933793712E-6</v>
      </c>
      <c r="AJ312">
        <v>3880</v>
      </c>
      <c r="AK312">
        <v>-8.7872000076458789E-3</v>
      </c>
    </row>
    <row r="313" spans="1:37" x14ac:dyDescent="0.2">
      <c r="A313" s="23" t="s">
        <v>874</v>
      </c>
      <c r="C313" s="7">
        <v>46990.536999999997</v>
      </c>
      <c r="D313" s="7"/>
      <c r="E313">
        <f t="shared" si="43"/>
        <v>3165.968742401953</v>
      </c>
      <c r="F313">
        <f t="shared" si="44"/>
        <v>3166</v>
      </c>
      <c r="G313">
        <f t="shared" si="47"/>
        <v>-1.9649040004878771E-2</v>
      </c>
      <c r="L313">
        <f>G313</f>
        <v>-1.9649040004878771E-2</v>
      </c>
      <c r="P313" s="3">
        <f t="shared" si="45"/>
        <v>-8.643838544215127E-3</v>
      </c>
      <c r="Q313" s="13">
        <f t="shared" si="46"/>
        <v>31972.036999999997</v>
      </c>
      <c r="R313">
        <v>0.1</v>
      </c>
      <c r="S313">
        <f t="shared" si="48"/>
        <v>1.211144591897932E-4</v>
      </c>
      <c r="T313">
        <f t="shared" si="49"/>
        <v>1.211144591897932E-5</v>
      </c>
      <c r="AB313" t="s">
        <v>800</v>
      </c>
      <c r="AC313">
        <v>6</v>
      </c>
      <c r="AE313" t="s">
        <v>817</v>
      </c>
      <c r="AG313" t="s">
        <v>809</v>
      </c>
      <c r="AJ313">
        <v>3898</v>
      </c>
      <c r="AK313">
        <v>-1.0883120005019009E-2</v>
      </c>
    </row>
    <row r="314" spans="1:37" x14ac:dyDescent="0.2">
      <c r="A314" s="23" t="s">
        <v>932</v>
      </c>
      <c r="C314" s="7">
        <v>46993.686000000002</v>
      </c>
      <c r="D314" s="7"/>
      <c r="E314">
        <f t="shared" si="43"/>
        <v>3170.9781564096506</v>
      </c>
      <c r="F314">
        <f t="shared" si="44"/>
        <v>3171</v>
      </c>
      <c r="G314">
        <f t="shared" si="47"/>
        <v>-1.373124000383541E-2</v>
      </c>
      <c r="K314">
        <f>G314</f>
        <v>-1.373124000383541E-2</v>
      </c>
      <c r="P314" s="3">
        <f t="shared" si="45"/>
        <v>-8.654861227696679E-3</v>
      </c>
      <c r="Q314" s="13">
        <f t="shared" si="46"/>
        <v>31975.186000000002</v>
      </c>
      <c r="R314">
        <v>0.2</v>
      </c>
      <c r="S314">
        <f t="shared" si="48"/>
        <v>2.5769621478831759E-5</v>
      </c>
      <c r="T314">
        <f t="shared" si="49"/>
        <v>5.1539242957663518E-6</v>
      </c>
      <c r="AJ314">
        <v>4015</v>
      </c>
      <c r="AK314">
        <v>-8.0066000082297251E-3</v>
      </c>
    </row>
    <row r="315" spans="1:37" x14ac:dyDescent="0.2">
      <c r="A315" s="23" t="s">
        <v>875</v>
      </c>
      <c r="C315" s="7">
        <v>47021.35</v>
      </c>
      <c r="D315" s="7"/>
      <c r="E315">
        <f t="shared" si="43"/>
        <v>3214.9859141450306</v>
      </c>
      <c r="F315">
        <f t="shared" si="44"/>
        <v>3215</v>
      </c>
      <c r="G315">
        <f t="shared" si="47"/>
        <v>-8.8546000042697415E-3</v>
      </c>
      <c r="L315">
        <f>G315</f>
        <v>-8.8546000042697415E-3</v>
      </c>
      <c r="P315" s="3">
        <f t="shared" si="45"/>
        <v>-8.7521366966463159E-3</v>
      </c>
      <c r="Q315" s="13">
        <f t="shared" si="46"/>
        <v>32002.85</v>
      </c>
      <c r="R315">
        <v>0.1</v>
      </c>
      <c r="S315">
        <f t="shared" si="48"/>
        <v>1.0498729409132737E-8</v>
      </c>
      <c r="T315">
        <f t="shared" si="49"/>
        <v>1.0498729409132739E-9</v>
      </c>
      <c r="AB315" t="s">
        <v>800</v>
      </c>
      <c r="AC315">
        <v>6</v>
      </c>
      <c r="AE315" t="s">
        <v>817</v>
      </c>
      <c r="AG315" t="s">
        <v>809</v>
      </c>
      <c r="AJ315">
        <v>4181</v>
      </c>
      <c r="AK315">
        <v>-1.9335640005010646E-2</v>
      </c>
    </row>
    <row r="316" spans="1:37" x14ac:dyDescent="0.2">
      <c r="A316" s="23" t="s">
        <v>875</v>
      </c>
      <c r="C316" s="7">
        <v>47024.489000000001</v>
      </c>
      <c r="D316" s="7"/>
      <c r="E316">
        <f t="shared" si="43"/>
        <v>3219.9794202009698</v>
      </c>
      <c r="F316">
        <f t="shared" si="44"/>
        <v>3220</v>
      </c>
      <c r="G316">
        <f t="shared" si="47"/>
        <v>-1.2936800005263649E-2</v>
      </c>
      <c r="L316">
        <f>G316</f>
        <v>-1.2936800005263649E-2</v>
      </c>
      <c r="P316" s="3">
        <f t="shared" si="45"/>
        <v>-8.7632220742896796E-3</v>
      </c>
      <c r="Q316" s="13">
        <f t="shared" si="46"/>
        <v>32005.989000000001</v>
      </c>
      <c r="R316">
        <v>0.1</v>
      </c>
      <c r="S316">
        <f t="shared" si="48"/>
        <v>1.7418752745912957E-5</v>
      </c>
      <c r="T316">
        <f t="shared" si="49"/>
        <v>1.7418752745912958E-6</v>
      </c>
      <c r="AB316" t="s">
        <v>800</v>
      </c>
      <c r="AC316">
        <v>7</v>
      </c>
      <c r="AE316" t="s">
        <v>807</v>
      </c>
      <c r="AG316" t="s">
        <v>809</v>
      </c>
      <c r="AJ316">
        <v>4221</v>
      </c>
      <c r="AK316">
        <v>-1.2993240008654539E-2</v>
      </c>
    </row>
    <row r="317" spans="1:37" x14ac:dyDescent="0.2">
      <c r="A317" s="23" t="s">
        <v>932</v>
      </c>
      <c r="C317" s="7">
        <v>47025.745999999999</v>
      </c>
      <c r="D317" s="7"/>
      <c r="E317">
        <f t="shared" si="43"/>
        <v>3221.9790497365857</v>
      </c>
      <c r="F317">
        <f t="shared" si="44"/>
        <v>3222</v>
      </c>
      <c r="G317">
        <f t="shared" si="47"/>
        <v>-1.3169680001738016E-2</v>
      </c>
      <c r="K317">
        <f>G317</f>
        <v>-1.3169680001738016E-2</v>
      </c>
      <c r="P317" s="3">
        <f t="shared" si="45"/>
        <v>-8.7676580166087918E-3</v>
      </c>
      <c r="Q317" s="13">
        <f t="shared" si="46"/>
        <v>32007.245999999999</v>
      </c>
      <c r="R317">
        <v>0.2</v>
      </c>
      <c r="S317">
        <f t="shared" si="48"/>
        <v>1.9377797557561031E-5</v>
      </c>
      <c r="T317">
        <f t="shared" si="49"/>
        <v>3.8755595115122067E-6</v>
      </c>
      <c r="AJ317">
        <v>4235</v>
      </c>
      <c r="AK317">
        <v>-1.1623400001553819E-2</v>
      </c>
    </row>
    <row r="318" spans="1:37" x14ac:dyDescent="0.2">
      <c r="A318" s="23" t="s">
        <v>932</v>
      </c>
      <c r="C318" s="7">
        <v>47027.633000000002</v>
      </c>
      <c r="D318" s="7"/>
      <c r="E318">
        <f t="shared" si="43"/>
        <v>3224.9808802327821</v>
      </c>
      <c r="F318">
        <f t="shared" si="44"/>
        <v>3225</v>
      </c>
      <c r="G318">
        <f t="shared" si="47"/>
        <v>-1.2019000001600944E-2</v>
      </c>
      <c r="K318">
        <f>G318</f>
        <v>-1.2019000001600944E-2</v>
      </c>
      <c r="P318" s="3">
        <f t="shared" si="45"/>
        <v>-8.7743138492964948E-3</v>
      </c>
      <c r="Q318" s="13">
        <f t="shared" si="46"/>
        <v>32009.133000000002</v>
      </c>
      <c r="R318">
        <v>0.2</v>
      </c>
      <c r="S318">
        <f t="shared" si="48"/>
        <v>1.0527988226956248E-5</v>
      </c>
      <c r="T318">
        <f t="shared" si="49"/>
        <v>2.1055976453912496E-6</v>
      </c>
      <c r="AJ318">
        <v>4281</v>
      </c>
      <c r="AK318">
        <v>-9.9796400027116761E-3</v>
      </c>
    </row>
    <row r="319" spans="1:37" x14ac:dyDescent="0.2">
      <c r="A319" s="23" t="s">
        <v>876</v>
      </c>
      <c r="C319" s="7">
        <v>47029.527999999998</v>
      </c>
      <c r="D319" s="7"/>
      <c r="E319">
        <f t="shared" si="43"/>
        <v>3227.9954370903738</v>
      </c>
      <c r="F319">
        <f t="shared" si="44"/>
        <v>3228</v>
      </c>
      <c r="G319">
        <f t="shared" si="47"/>
        <v>-2.8683200071100146E-3</v>
      </c>
      <c r="N319">
        <f>G319</f>
        <v>-2.8683200071100146E-3</v>
      </c>
      <c r="P319" s="3">
        <f t="shared" si="45"/>
        <v>-8.7809719850350416E-3</v>
      </c>
      <c r="Q319" s="13">
        <f t="shared" si="46"/>
        <v>32011.027999999998</v>
      </c>
      <c r="R319">
        <v>0.1</v>
      </c>
      <c r="S319">
        <f t="shared" si="48"/>
        <v>3.4959453412060734E-5</v>
      </c>
      <c r="T319">
        <f t="shared" si="49"/>
        <v>3.4959453412060737E-6</v>
      </c>
      <c r="AB319" t="s">
        <v>800</v>
      </c>
      <c r="AG319" t="s">
        <v>801</v>
      </c>
      <c r="AJ319">
        <v>4332</v>
      </c>
      <c r="AK319">
        <v>-1.1418080001021735E-2</v>
      </c>
    </row>
    <row r="320" spans="1:37" x14ac:dyDescent="0.2">
      <c r="A320" s="23" t="s">
        <v>875</v>
      </c>
      <c r="C320" s="7">
        <v>47036.434000000001</v>
      </c>
      <c r="D320" s="7"/>
      <c r="E320">
        <f t="shared" si="43"/>
        <v>3238.9814685724691</v>
      </c>
      <c r="F320">
        <f t="shared" si="44"/>
        <v>3239</v>
      </c>
      <c r="G320">
        <f t="shared" si="47"/>
        <v>-1.1649160005617887E-2</v>
      </c>
      <c r="L320">
        <f>G320</f>
        <v>-1.1649160005617887E-2</v>
      </c>
      <c r="P320" s="3">
        <f t="shared" si="45"/>
        <v>-8.8054048532891331E-3</v>
      </c>
      <c r="Q320" s="13">
        <f t="shared" si="46"/>
        <v>32017.934000000001</v>
      </c>
      <c r="R320">
        <v>0.1</v>
      </c>
      <c r="S320">
        <f t="shared" si="48"/>
        <v>8.0869433663963322E-6</v>
      </c>
      <c r="T320">
        <f t="shared" si="49"/>
        <v>8.0869433663963331E-7</v>
      </c>
      <c r="AB320" t="s">
        <v>800</v>
      </c>
      <c r="AC320">
        <v>6</v>
      </c>
      <c r="AE320" t="s">
        <v>807</v>
      </c>
      <c r="AG320" t="s">
        <v>809</v>
      </c>
      <c r="AJ320">
        <v>4399</v>
      </c>
      <c r="AK320">
        <v>-1.0719560006691609E-2</v>
      </c>
    </row>
    <row r="321" spans="1:37" x14ac:dyDescent="0.2">
      <c r="A321" s="23" t="s">
        <v>878</v>
      </c>
      <c r="C321" s="7">
        <v>47065.355000000003</v>
      </c>
      <c r="D321" s="7"/>
      <c r="E321">
        <f t="shared" si="43"/>
        <v>3284.9888558434764</v>
      </c>
      <c r="F321">
        <f t="shared" si="44"/>
        <v>3285</v>
      </c>
      <c r="G321">
        <f t="shared" si="47"/>
        <v>-7.005400002526585E-3</v>
      </c>
      <c r="L321">
        <f>G321</f>
        <v>-7.005400002526585E-3</v>
      </c>
      <c r="P321" s="3">
        <f t="shared" si="45"/>
        <v>-8.9079141437273992E-3</v>
      </c>
      <c r="Q321" s="13">
        <f t="shared" si="46"/>
        <v>32046.855000000003</v>
      </c>
      <c r="R321">
        <v>0.1</v>
      </c>
      <c r="S321">
        <f t="shared" si="48"/>
        <v>3.6195600574690715E-6</v>
      </c>
      <c r="T321">
        <f t="shared" si="49"/>
        <v>3.6195600574690715E-7</v>
      </c>
      <c r="AB321" t="s">
        <v>800</v>
      </c>
      <c r="AC321">
        <v>6</v>
      </c>
      <c r="AE321" t="s">
        <v>877</v>
      </c>
      <c r="AG321" t="s">
        <v>809</v>
      </c>
      <c r="AJ321">
        <v>4478</v>
      </c>
      <c r="AK321">
        <v>-1.1418320005759597E-2</v>
      </c>
    </row>
    <row r="322" spans="1:37" x14ac:dyDescent="0.2">
      <c r="A322" s="23" t="s">
        <v>878</v>
      </c>
      <c r="C322" s="7">
        <v>47082.326999999997</v>
      </c>
      <c r="D322" s="7"/>
      <c r="E322">
        <f t="shared" si="43"/>
        <v>3311.98783156227</v>
      </c>
      <c r="F322">
        <f t="shared" si="44"/>
        <v>3312</v>
      </c>
      <c r="G322">
        <f t="shared" si="47"/>
        <v>-7.6492800071719103E-3</v>
      </c>
      <c r="L322">
        <f>G322</f>
        <v>-7.6492800071719103E-3</v>
      </c>
      <c r="P322" s="3">
        <f t="shared" si="45"/>
        <v>-8.9683348243561976E-3</v>
      </c>
      <c r="Q322" s="13">
        <f t="shared" si="46"/>
        <v>32063.826999999997</v>
      </c>
      <c r="R322">
        <v>0.1</v>
      </c>
      <c r="S322">
        <f t="shared" si="48"/>
        <v>1.7399056107370735E-6</v>
      </c>
      <c r="T322">
        <f t="shared" si="49"/>
        <v>1.7399056107370736E-7</v>
      </c>
      <c r="AB322" t="s">
        <v>800</v>
      </c>
      <c r="AC322">
        <v>7</v>
      </c>
      <c r="AE322" t="s">
        <v>877</v>
      </c>
      <c r="AG322" t="s">
        <v>809</v>
      </c>
      <c r="AJ322">
        <v>4548</v>
      </c>
      <c r="AK322">
        <v>-6.5691199997672811E-3</v>
      </c>
    </row>
    <row r="323" spans="1:37" x14ac:dyDescent="0.2">
      <c r="A323" s="23" t="s">
        <v>932</v>
      </c>
      <c r="C323" s="7">
        <v>47083.578000000001</v>
      </c>
      <c r="D323" s="7"/>
      <c r="E323">
        <f t="shared" si="43"/>
        <v>3313.9779163268422</v>
      </c>
      <c r="F323">
        <f t="shared" si="44"/>
        <v>3314</v>
      </c>
      <c r="G323">
        <f t="shared" ref="G323:G354" si="50">C323-(C$7+F323*C$8)</f>
        <v>-1.3882160004868638E-2</v>
      </c>
      <c r="K323">
        <f>G323</f>
        <v>-1.3882160004868638E-2</v>
      </c>
      <c r="P323" s="3">
        <f t="shared" si="45"/>
        <v>-8.9728178512703035E-3</v>
      </c>
      <c r="Q323" s="13">
        <f t="shared" si="46"/>
        <v>32065.078000000001</v>
      </c>
      <c r="R323">
        <v>0.2</v>
      </c>
      <c r="S323">
        <f t="shared" si="48"/>
        <v>2.410164038109753E-5</v>
      </c>
      <c r="T323">
        <f t="shared" si="49"/>
        <v>4.8203280762195061E-6</v>
      </c>
      <c r="AJ323">
        <v>4550</v>
      </c>
      <c r="AK323">
        <v>-1.7802000002120622E-2</v>
      </c>
    </row>
    <row r="324" spans="1:37" x14ac:dyDescent="0.2">
      <c r="A324" s="23" t="s">
        <v>932</v>
      </c>
      <c r="C324" s="7">
        <v>47086.716999999997</v>
      </c>
      <c r="D324" s="7"/>
      <c r="E324">
        <f t="shared" si="43"/>
        <v>3318.97142238277</v>
      </c>
      <c r="F324">
        <f t="shared" si="44"/>
        <v>3319</v>
      </c>
      <c r="G324">
        <f t="shared" si="50"/>
        <v>-1.7964360005862545E-2</v>
      </c>
      <c r="K324">
        <f>G324</f>
        <v>-1.7964360005862545E-2</v>
      </c>
      <c r="P324" s="3">
        <f t="shared" si="45"/>
        <v>-8.9840298967099833E-3</v>
      </c>
      <c r="Q324" s="13">
        <f t="shared" si="46"/>
        <v>32068.216999999997</v>
      </c>
      <c r="R324">
        <v>0.2</v>
      </c>
      <c r="S324">
        <f t="shared" si="48"/>
        <v>8.0646328869352066E-5</v>
      </c>
      <c r="T324">
        <f t="shared" si="49"/>
        <v>1.6129265773870415E-5</v>
      </c>
      <c r="AJ324">
        <v>4798</v>
      </c>
      <c r="AK324">
        <v>-1.0679120008717291E-2</v>
      </c>
    </row>
    <row r="325" spans="1:37" x14ac:dyDescent="0.2">
      <c r="A325" s="23" t="s">
        <v>876</v>
      </c>
      <c r="C325" s="7">
        <v>47087.351000000002</v>
      </c>
      <c r="D325" s="7"/>
      <c r="E325">
        <f t="shared" si="43"/>
        <v>3319.9799865240539</v>
      </c>
      <c r="F325">
        <f t="shared" si="44"/>
        <v>3320</v>
      </c>
      <c r="G325">
        <f t="shared" si="50"/>
        <v>-1.2580800001160242E-2</v>
      </c>
      <c r="N325">
        <f>G325</f>
        <v>-1.2580800001160242E-2</v>
      </c>
      <c r="P325" s="3">
        <f t="shared" si="45"/>
        <v>-8.9862730734815328E-3</v>
      </c>
      <c r="Q325" s="13">
        <f t="shared" si="46"/>
        <v>32068.851000000002</v>
      </c>
      <c r="R325">
        <v>0.1</v>
      </c>
      <c r="S325">
        <f t="shared" si="48"/>
        <v>1.2920623833807338E-5</v>
      </c>
      <c r="T325">
        <f t="shared" si="49"/>
        <v>1.292062383380734E-6</v>
      </c>
      <c r="AB325" t="s">
        <v>800</v>
      </c>
      <c r="AG325" t="s">
        <v>801</v>
      </c>
      <c r="AJ325">
        <v>4865</v>
      </c>
      <c r="AK325">
        <v>-2.1980600009555928E-2</v>
      </c>
    </row>
    <row r="326" spans="1:37" x14ac:dyDescent="0.2">
      <c r="A326" s="23" t="s">
        <v>932</v>
      </c>
      <c r="C326" s="7">
        <v>47105.582999999999</v>
      </c>
      <c r="D326" s="7"/>
      <c r="E326">
        <f t="shared" si="43"/>
        <v>3348.9833641639962</v>
      </c>
      <c r="F326">
        <f t="shared" si="44"/>
        <v>3349</v>
      </c>
      <c r="G326">
        <f t="shared" si="50"/>
        <v>-1.0457560005306732E-2</v>
      </c>
      <c r="K326">
        <f>G326</f>
        <v>-1.0457560005306732E-2</v>
      </c>
      <c r="P326" s="3">
        <f t="shared" si="45"/>
        <v>-9.0514365139805174E-3</v>
      </c>
      <c r="Q326" s="13">
        <f t="shared" si="46"/>
        <v>32087.082999999999</v>
      </c>
      <c r="R326">
        <v>0.2</v>
      </c>
      <c r="S326">
        <f t="shared" si="48"/>
        <v>1.9771832728594231E-6</v>
      </c>
      <c r="T326">
        <f t="shared" si="49"/>
        <v>3.9543665457188466E-7</v>
      </c>
      <c r="AJ326">
        <v>4922</v>
      </c>
      <c r="AK326">
        <v>8.8231999689014629E-4</v>
      </c>
    </row>
    <row r="327" spans="1:37" x14ac:dyDescent="0.2">
      <c r="A327" s="23" t="s">
        <v>878</v>
      </c>
      <c r="C327" s="7">
        <v>47109.353000000003</v>
      </c>
      <c r="D327" s="7"/>
      <c r="E327">
        <f t="shared" si="43"/>
        <v>3354.980661975686</v>
      </c>
      <c r="F327">
        <f t="shared" si="44"/>
        <v>3355</v>
      </c>
      <c r="G327">
        <f t="shared" si="50"/>
        <v>-1.2156199998571537E-2</v>
      </c>
      <c r="L327">
        <f>G327</f>
        <v>-1.2156199998571537E-2</v>
      </c>
      <c r="P327" s="3">
        <f t="shared" si="45"/>
        <v>-9.0649454740447284E-3</v>
      </c>
      <c r="Q327" s="13">
        <f t="shared" si="46"/>
        <v>32090.853000000003</v>
      </c>
      <c r="R327">
        <v>0.1</v>
      </c>
      <c r="S327">
        <f t="shared" si="48"/>
        <v>9.5558545354074679E-6</v>
      </c>
      <c r="T327">
        <f t="shared" si="49"/>
        <v>9.5558545354074675E-7</v>
      </c>
      <c r="AB327" t="s">
        <v>800</v>
      </c>
      <c r="AC327">
        <v>6</v>
      </c>
      <c r="AE327" t="s">
        <v>817</v>
      </c>
      <c r="AG327" t="s">
        <v>809</v>
      </c>
      <c r="AJ327">
        <v>4965</v>
      </c>
      <c r="AK327">
        <v>-1.2624599999981001E-2</v>
      </c>
    </row>
    <row r="328" spans="1:37" x14ac:dyDescent="0.2">
      <c r="A328" s="23" t="s">
        <v>878</v>
      </c>
      <c r="C328" s="7">
        <v>47116.271999999997</v>
      </c>
      <c r="D328" s="7"/>
      <c r="E328">
        <f t="shared" si="43"/>
        <v>3365.9873737950497</v>
      </c>
      <c r="F328">
        <f t="shared" si="44"/>
        <v>3366</v>
      </c>
      <c r="G328">
        <f t="shared" si="50"/>
        <v>-7.9370400053448975E-3</v>
      </c>
      <c r="L328">
        <f>G328</f>
        <v>-7.9370400053448975E-3</v>
      </c>
      <c r="P328" s="3">
        <f t="shared" si="45"/>
        <v>-9.0897358269684224E-3</v>
      </c>
      <c r="Q328" s="13">
        <f t="shared" si="46"/>
        <v>32097.771999999997</v>
      </c>
      <c r="R328">
        <v>0.1</v>
      </c>
      <c r="S328">
        <f t="shared" si="48"/>
        <v>1.3287076571883331E-6</v>
      </c>
      <c r="T328">
        <f t="shared" si="49"/>
        <v>1.3287076571883331E-7</v>
      </c>
      <c r="AB328" t="s">
        <v>800</v>
      </c>
      <c r="AC328">
        <v>7</v>
      </c>
      <c r="AE328" t="s">
        <v>807</v>
      </c>
      <c r="AG328" t="s">
        <v>809</v>
      </c>
      <c r="AJ328">
        <v>4976</v>
      </c>
      <c r="AK328">
        <v>-8.4054400067543611E-3</v>
      </c>
    </row>
    <row r="329" spans="1:37" x14ac:dyDescent="0.2">
      <c r="A329" s="23" t="s">
        <v>932</v>
      </c>
      <c r="C329" s="7">
        <v>47139.525000000001</v>
      </c>
      <c r="D329" s="7"/>
      <c r="E329">
        <f t="shared" si="43"/>
        <v>3402.9781340112545</v>
      </c>
      <c r="F329">
        <f t="shared" si="44"/>
        <v>3403</v>
      </c>
      <c r="G329">
        <f t="shared" si="50"/>
        <v>-1.3745320000452921E-2</v>
      </c>
      <c r="K329">
        <f>G329</f>
        <v>-1.3745320000452921E-2</v>
      </c>
      <c r="P329" s="3">
        <f t="shared" si="45"/>
        <v>-9.1733487938796873E-3</v>
      </c>
      <c r="Q329" s="13">
        <f t="shared" si="46"/>
        <v>32121.025000000001</v>
      </c>
      <c r="R329">
        <v>0.2</v>
      </c>
      <c r="S329">
        <f t="shared" si="48"/>
        <v>2.0902920713734709E-5</v>
      </c>
      <c r="T329">
        <f t="shared" si="49"/>
        <v>4.1805841427469421E-6</v>
      </c>
      <c r="AJ329">
        <v>4986</v>
      </c>
      <c r="AK329">
        <v>-1.2569840007927269E-2</v>
      </c>
    </row>
    <row r="330" spans="1:37" x14ac:dyDescent="0.2">
      <c r="A330" s="23" t="s">
        <v>879</v>
      </c>
      <c r="C330" s="7">
        <v>47310.512999999999</v>
      </c>
      <c r="D330" s="7"/>
      <c r="E330">
        <f t="shared" si="43"/>
        <v>3674.9850194818246</v>
      </c>
      <c r="F330">
        <f t="shared" si="44"/>
        <v>3675</v>
      </c>
      <c r="G330">
        <f t="shared" si="50"/>
        <v>-9.417000001121778E-3</v>
      </c>
      <c r="L330">
        <f t="shared" ref="L330:L337" si="51">G330</f>
        <v>-9.417000001121778E-3</v>
      </c>
      <c r="P330" s="3">
        <f t="shared" si="45"/>
        <v>-9.7987708032386458E-3</v>
      </c>
      <c r="Q330" s="13">
        <f t="shared" si="46"/>
        <v>32292.012999999999</v>
      </c>
      <c r="R330">
        <v>0.1</v>
      </c>
      <c r="S330">
        <f t="shared" si="48"/>
        <v>1.4574894534895659E-7</v>
      </c>
      <c r="T330">
        <f t="shared" si="49"/>
        <v>1.4574894534895659E-8</v>
      </c>
      <c r="AC330">
        <v>6</v>
      </c>
      <c r="AE330" t="s">
        <v>817</v>
      </c>
      <c r="AG330" t="s">
        <v>809</v>
      </c>
      <c r="AJ330">
        <v>5000</v>
      </c>
      <c r="AK330">
        <v>-1.2199999997392297E-2</v>
      </c>
    </row>
    <row r="331" spans="1:37" x14ac:dyDescent="0.2">
      <c r="A331" s="23" t="s">
        <v>880</v>
      </c>
      <c r="C331" s="7">
        <v>47356.404999999999</v>
      </c>
      <c r="D331" s="7"/>
      <c r="E331">
        <f t="shared" si="43"/>
        <v>3747.9897916764553</v>
      </c>
      <c r="F331">
        <f t="shared" si="44"/>
        <v>3748</v>
      </c>
      <c r="G331">
        <f t="shared" si="50"/>
        <v>-6.4171200065175071E-3</v>
      </c>
      <c r="L331">
        <f t="shared" si="51"/>
        <v>-6.4171200065175071E-3</v>
      </c>
      <c r="P331" s="3">
        <f t="shared" si="45"/>
        <v>-9.9698453856614938E-3</v>
      </c>
      <c r="Q331" s="13">
        <f t="shared" si="46"/>
        <v>32337.904999999999</v>
      </c>
      <c r="R331">
        <v>0.1</v>
      </c>
      <c r="S331">
        <f t="shared" si="48"/>
        <v>1.2621857619613784E-5</v>
      </c>
      <c r="T331">
        <f t="shared" si="49"/>
        <v>1.2621857619613785E-6</v>
      </c>
      <c r="AB331" t="s">
        <v>800</v>
      </c>
      <c r="AC331">
        <v>8</v>
      </c>
      <c r="AE331" t="s">
        <v>877</v>
      </c>
      <c r="AG331" t="s">
        <v>809</v>
      </c>
      <c r="AJ331">
        <v>5056</v>
      </c>
      <c r="AK331">
        <v>-1.6720640007406473E-2</v>
      </c>
    </row>
    <row r="332" spans="1:37" x14ac:dyDescent="0.2">
      <c r="A332" s="23" t="s">
        <v>880</v>
      </c>
      <c r="C332" s="7">
        <v>47361.434000000001</v>
      </c>
      <c r="D332" s="7"/>
      <c r="E332">
        <f t="shared" si="43"/>
        <v>3755.9899006141127</v>
      </c>
      <c r="F332">
        <f t="shared" si="44"/>
        <v>3756</v>
      </c>
      <c r="G332">
        <f t="shared" si="50"/>
        <v>-6.3486400031251833E-3</v>
      </c>
      <c r="L332">
        <f t="shared" si="51"/>
        <v>-6.3486400031251833E-3</v>
      </c>
      <c r="P332" s="3">
        <f t="shared" si="45"/>
        <v>-9.9886761949354082E-3</v>
      </c>
      <c r="Q332" s="13">
        <f t="shared" si="46"/>
        <v>32342.934000000001</v>
      </c>
      <c r="R332">
        <v>0.1</v>
      </c>
      <c r="S332">
        <f t="shared" si="48"/>
        <v>1.3249863477688285E-5</v>
      </c>
      <c r="T332">
        <f t="shared" si="49"/>
        <v>1.3249863477688287E-6</v>
      </c>
      <c r="AB332" t="s">
        <v>800</v>
      </c>
      <c r="AC332">
        <v>7</v>
      </c>
      <c r="AE332" t="s">
        <v>877</v>
      </c>
      <c r="AG332" t="s">
        <v>809</v>
      </c>
      <c r="AJ332">
        <v>5059</v>
      </c>
      <c r="AK332">
        <v>-1.4569960003427695E-2</v>
      </c>
    </row>
    <row r="333" spans="1:37" x14ac:dyDescent="0.2">
      <c r="A333" s="23" t="s">
        <v>880</v>
      </c>
      <c r="C333" s="7">
        <v>47366.459000000003</v>
      </c>
      <c r="D333" s="7"/>
      <c r="E333">
        <f t="shared" si="43"/>
        <v>3763.9836463710667</v>
      </c>
      <c r="F333">
        <f t="shared" si="44"/>
        <v>3764</v>
      </c>
      <c r="G333">
        <f t="shared" si="50"/>
        <v>-1.0280160000547767E-2</v>
      </c>
      <c r="L333">
        <f t="shared" si="51"/>
        <v>-1.0280160000547767E-2</v>
      </c>
      <c r="P333" s="3">
        <f t="shared" si="45"/>
        <v>-1.0007523381459757E-2</v>
      </c>
      <c r="Q333" s="13">
        <f t="shared" si="46"/>
        <v>32347.959000000003</v>
      </c>
      <c r="R333">
        <v>0.1</v>
      </c>
      <c r="S333">
        <f t="shared" si="48"/>
        <v>7.4330726067740511E-8</v>
      </c>
      <c r="T333">
        <f t="shared" si="49"/>
        <v>7.4330726067740511E-9</v>
      </c>
      <c r="AB333" t="s">
        <v>800</v>
      </c>
      <c r="AC333">
        <v>5</v>
      </c>
      <c r="AE333" t="s">
        <v>877</v>
      </c>
      <c r="AG333" t="s">
        <v>809</v>
      </c>
      <c r="AJ333">
        <v>5145</v>
      </c>
      <c r="AK333">
        <v>-1.9583799999963958E-2</v>
      </c>
    </row>
    <row r="334" spans="1:37" x14ac:dyDescent="0.2">
      <c r="A334" s="23" t="s">
        <v>880</v>
      </c>
      <c r="C334" s="7">
        <v>47378.406999999999</v>
      </c>
      <c r="D334" s="7"/>
      <c r="E334">
        <f t="shared" si="43"/>
        <v>3782.9904671280874</v>
      </c>
      <c r="F334">
        <f t="shared" si="44"/>
        <v>3783</v>
      </c>
      <c r="G334">
        <f t="shared" si="50"/>
        <v>-5.9925200039288029E-3</v>
      </c>
      <c r="L334">
        <f t="shared" si="51"/>
        <v>-5.9925200039288029E-3</v>
      </c>
      <c r="P334" s="3">
        <f t="shared" si="45"/>
        <v>-1.0052351086404081E-2</v>
      </c>
      <c r="Q334" s="13">
        <f t="shared" si="46"/>
        <v>32359.906999999999</v>
      </c>
      <c r="R334">
        <v>0.1</v>
      </c>
      <c r="S334">
        <f t="shared" si="48"/>
        <v>1.648222841823239E-5</v>
      </c>
      <c r="T334">
        <f t="shared" si="49"/>
        <v>1.6482228418232391E-6</v>
      </c>
      <c r="AB334" t="s">
        <v>800</v>
      </c>
      <c r="AC334">
        <v>6</v>
      </c>
      <c r="AE334" t="s">
        <v>807</v>
      </c>
      <c r="AG334" t="s">
        <v>809</v>
      </c>
      <c r="AJ334">
        <v>5293</v>
      </c>
      <c r="AK334">
        <v>-1.3816919999953825E-2</v>
      </c>
    </row>
    <row r="335" spans="1:37" x14ac:dyDescent="0.2">
      <c r="A335" s="23" t="s">
        <v>880</v>
      </c>
      <c r="C335" s="7">
        <v>47383.436000000002</v>
      </c>
      <c r="D335" s="7"/>
      <c r="E335">
        <f t="shared" si="43"/>
        <v>3790.9905760657448</v>
      </c>
      <c r="F335">
        <f t="shared" si="44"/>
        <v>3791</v>
      </c>
      <c r="G335">
        <f t="shared" si="50"/>
        <v>-5.9240400005364791E-3</v>
      </c>
      <c r="L335">
        <f t="shared" si="51"/>
        <v>-5.9240400005364791E-3</v>
      </c>
      <c r="P335" s="3">
        <f t="shared" si="45"/>
        <v>-1.0071253546148639E-2</v>
      </c>
      <c r="Q335" s="13">
        <f t="shared" si="46"/>
        <v>32364.936000000002</v>
      </c>
      <c r="R335">
        <v>0.1</v>
      </c>
      <c r="S335">
        <f t="shared" si="48"/>
        <v>1.7199380192908984E-5</v>
      </c>
      <c r="T335">
        <f t="shared" si="49"/>
        <v>1.7199380192908984E-6</v>
      </c>
      <c r="AB335" t="s">
        <v>800</v>
      </c>
      <c r="AC335">
        <v>9</v>
      </c>
      <c r="AE335" t="s">
        <v>877</v>
      </c>
      <c r="AG335" t="s">
        <v>809</v>
      </c>
      <c r="AJ335">
        <v>5393</v>
      </c>
      <c r="AK335">
        <v>-1.9460920004348736E-2</v>
      </c>
    </row>
    <row r="336" spans="1:37" x14ac:dyDescent="0.2">
      <c r="A336" s="23" t="s">
        <v>880</v>
      </c>
      <c r="C336" s="7">
        <v>47415.487999999998</v>
      </c>
      <c r="D336" s="7"/>
      <c r="E336">
        <f t="shared" si="43"/>
        <v>3841.9787430312731</v>
      </c>
      <c r="F336">
        <f t="shared" si="44"/>
        <v>3842</v>
      </c>
      <c r="G336">
        <f t="shared" si="50"/>
        <v>-1.3362480007344857E-2</v>
      </c>
      <c r="L336">
        <f t="shared" si="51"/>
        <v>-1.3362480007344857E-2</v>
      </c>
      <c r="P336" s="3">
        <f t="shared" si="45"/>
        <v>-1.0192141720352633E-2</v>
      </c>
      <c r="Q336" s="13">
        <f t="shared" si="46"/>
        <v>32396.987999999998</v>
      </c>
      <c r="R336">
        <v>0.1</v>
      </c>
      <c r="S336">
        <f t="shared" si="48"/>
        <v>1.0051044853968785E-5</v>
      </c>
      <c r="T336">
        <f t="shared" si="49"/>
        <v>1.0051044853968785E-6</v>
      </c>
      <c r="AB336" t="s">
        <v>800</v>
      </c>
      <c r="AC336">
        <v>6</v>
      </c>
      <c r="AE336" t="s">
        <v>817</v>
      </c>
      <c r="AG336" t="s">
        <v>809</v>
      </c>
      <c r="AJ336">
        <v>5420</v>
      </c>
      <c r="AK336">
        <v>-1.4104800000495743E-2</v>
      </c>
    </row>
    <row r="337" spans="1:37" x14ac:dyDescent="0.2">
      <c r="A337" s="23" t="s">
        <v>881</v>
      </c>
      <c r="C337" s="7">
        <v>47439.38</v>
      </c>
      <c r="D337" s="7"/>
      <c r="E337">
        <f t="shared" si="43"/>
        <v>3879.9860213646234</v>
      </c>
      <c r="F337">
        <f t="shared" si="44"/>
        <v>3880</v>
      </c>
      <c r="G337">
        <f t="shared" si="50"/>
        <v>-8.7872000076458789E-3</v>
      </c>
      <c r="L337">
        <f t="shared" si="51"/>
        <v>-8.7872000076458789E-3</v>
      </c>
      <c r="P337" s="3">
        <f t="shared" si="45"/>
        <v>-1.0282647979580168E-2</v>
      </c>
      <c r="Q337" s="13">
        <f t="shared" si="46"/>
        <v>32420.879999999997</v>
      </c>
      <c r="R337">
        <v>0.1</v>
      </c>
      <c r="S337">
        <f t="shared" si="48"/>
        <v>2.236364636762377E-6</v>
      </c>
      <c r="T337">
        <f t="shared" si="49"/>
        <v>2.2363646367623772E-7</v>
      </c>
      <c r="AB337" t="s">
        <v>800</v>
      </c>
      <c r="AC337">
        <v>9</v>
      </c>
      <c r="AE337" t="s">
        <v>807</v>
      </c>
      <c r="AG337" t="s">
        <v>809</v>
      </c>
      <c r="AJ337">
        <v>5455</v>
      </c>
      <c r="AK337">
        <v>-1.4680200001748744E-2</v>
      </c>
    </row>
    <row r="338" spans="1:37" x14ac:dyDescent="0.2">
      <c r="A338" s="23" t="s">
        <v>932</v>
      </c>
      <c r="C338" s="7">
        <v>47450.692999999999</v>
      </c>
      <c r="D338" s="7"/>
      <c r="E338">
        <f t="shared" si="43"/>
        <v>3897.9826871852024</v>
      </c>
      <c r="F338">
        <f t="shared" si="44"/>
        <v>3898</v>
      </c>
      <c r="G338">
        <f t="shared" si="50"/>
        <v>-1.0883120005019009E-2</v>
      </c>
      <c r="K338">
        <f>G338</f>
        <v>-1.0883120005019009E-2</v>
      </c>
      <c r="P338" s="3">
        <f t="shared" si="45"/>
        <v>-1.0325648336377209E-2</v>
      </c>
      <c r="Q338" s="13">
        <f t="shared" si="46"/>
        <v>32432.192999999999</v>
      </c>
      <c r="R338">
        <v>0.2</v>
      </c>
      <c r="S338">
        <f t="shared" si="48"/>
        <v>3.1077466133827313E-7</v>
      </c>
      <c r="T338">
        <f t="shared" si="49"/>
        <v>6.2154932267654624E-8</v>
      </c>
      <c r="AJ338">
        <v>5474</v>
      </c>
      <c r="AK338">
        <v>-1.2392559998261277E-2</v>
      </c>
    </row>
    <row r="339" spans="1:37" x14ac:dyDescent="0.2">
      <c r="A339" s="23" t="s">
        <v>881</v>
      </c>
      <c r="C339" s="7">
        <v>47524.243999999999</v>
      </c>
      <c r="D339" s="7"/>
      <c r="E339">
        <f t="shared" si="43"/>
        <v>4014.9872631393396</v>
      </c>
      <c r="F339">
        <f t="shared" si="44"/>
        <v>4015</v>
      </c>
      <c r="G339">
        <f t="shared" si="50"/>
        <v>-8.0066000082297251E-3</v>
      </c>
      <c r="L339">
        <f>G339</f>
        <v>-8.0066000082297251E-3</v>
      </c>
      <c r="P339" s="3">
        <f t="shared" si="45"/>
        <v>-1.0607171582671914E-2</v>
      </c>
      <c r="Q339" s="13">
        <f t="shared" si="46"/>
        <v>32505.743999999999</v>
      </c>
      <c r="R339">
        <v>0.1</v>
      </c>
      <c r="S339">
        <f t="shared" si="48"/>
        <v>6.7629725137967277E-6</v>
      </c>
      <c r="T339">
        <f t="shared" si="49"/>
        <v>6.7629725137967285E-7</v>
      </c>
      <c r="AB339" t="s">
        <v>800</v>
      </c>
      <c r="AC339">
        <v>8</v>
      </c>
      <c r="AE339" t="s">
        <v>807</v>
      </c>
      <c r="AG339" t="s">
        <v>809</v>
      </c>
      <c r="AJ339">
        <v>5514</v>
      </c>
      <c r="AK339">
        <v>-1.8050160004349891E-2</v>
      </c>
    </row>
    <row r="340" spans="1:37" x14ac:dyDescent="0.2">
      <c r="A340" s="23" t="s">
        <v>882</v>
      </c>
      <c r="C340" s="7">
        <v>47628.582999999999</v>
      </c>
      <c r="D340" s="7"/>
      <c r="E340">
        <f t="shared" si="43"/>
        <v>4180.9692409571644</v>
      </c>
      <c r="F340">
        <f t="shared" si="44"/>
        <v>4181</v>
      </c>
      <c r="G340">
        <f t="shared" si="50"/>
        <v>-1.9335640005010646E-2</v>
      </c>
      <c r="L340">
        <f>G340</f>
        <v>-1.9335640005010646E-2</v>
      </c>
      <c r="P340" s="3">
        <f t="shared" si="45"/>
        <v>-1.1012608433790799E-2</v>
      </c>
      <c r="Q340" s="13">
        <f t="shared" si="46"/>
        <v>32610.082999999999</v>
      </c>
      <c r="R340">
        <v>0.1</v>
      </c>
      <c r="S340">
        <f t="shared" si="48"/>
        <v>6.9272854535522323E-5</v>
      </c>
      <c r="T340">
        <f t="shared" si="49"/>
        <v>6.9272854535522327E-6</v>
      </c>
      <c r="AB340" t="s">
        <v>800</v>
      </c>
      <c r="AC340">
        <v>6</v>
      </c>
      <c r="AE340" t="s">
        <v>817</v>
      </c>
      <c r="AG340" t="s">
        <v>809</v>
      </c>
      <c r="AJ340">
        <v>5552</v>
      </c>
      <c r="AK340">
        <v>-7.4748800034285523E-3</v>
      </c>
    </row>
    <row r="341" spans="1:37" x14ac:dyDescent="0.2">
      <c r="A341" s="23" t="s">
        <v>932</v>
      </c>
      <c r="C341" s="7">
        <v>47653.733999999997</v>
      </c>
      <c r="D341" s="7"/>
      <c r="E341">
        <f t="shared" ref="E341:E404" si="52">(C341-C$7)/C$8</f>
        <v>4220.9793304164823</v>
      </c>
      <c r="F341">
        <f t="shared" ref="F341:F404" si="53">+ROUND(2*E341,0)/2</f>
        <v>4221</v>
      </c>
      <c r="G341">
        <f t="shared" si="50"/>
        <v>-1.2993240008654539E-2</v>
      </c>
      <c r="K341">
        <f>G341</f>
        <v>-1.2993240008654539E-2</v>
      </c>
      <c r="P341" s="3">
        <f t="shared" ref="P341:P404" si="54">+D$11+D$12*F341+D$13*F341^2</f>
        <v>-1.1111358346063036E-2</v>
      </c>
      <c r="Q341" s="13">
        <f t="shared" ref="Q341:Q404" si="55">+C341-15018.5</f>
        <v>32635.233999999997</v>
      </c>
      <c r="R341">
        <v>0.2</v>
      </c>
      <c r="S341">
        <f t="shared" si="48"/>
        <v>3.5414785919981583E-6</v>
      </c>
      <c r="T341">
        <f t="shared" si="49"/>
        <v>7.0829571839963172E-7</v>
      </c>
      <c r="AJ341">
        <v>5571</v>
      </c>
      <c r="AK341">
        <v>-1.7187240002385806E-2</v>
      </c>
    </row>
    <row r="342" spans="1:37" x14ac:dyDescent="0.2">
      <c r="A342" s="23" t="s">
        <v>883</v>
      </c>
      <c r="C342" s="7">
        <v>47662.536</v>
      </c>
      <c r="D342" s="7"/>
      <c r="E342">
        <f t="shared" si="52"/>
        <v>4234.9815095513513</v>
      </c>
      <c r="F342">
        <f t="shared" si="53"/>
        <v>4235</v>
      </c>
      <c r="G342">
        <f t="shared" si="50"/>
        <v>-1.1623400001553819E-2</v>
      </c>
      <c r="L342">
        <f>G342</f>
        <v>-1.1623400001553819E-2</v>
      </c>
      <c r="P342" s="3">
        <f t="shared" si="54"/>
        <v>-1.1146017543493685E-2</v>
      </c>
      <c r="Q342" s="13">
        <f t="shared" si="55"/>
        <v>32644.036</v>
      </c>
      <c r="R342">
        <v>0.1</v>
      </c>
      <c r="S342">
        <f t="shared" si="48"/>
        <v>2.2789401126353501E-7</v>
      </c>
      <c r="T342">
        <f t="shared" si="49"/>
        <v>2.2789401126353501E-8</v>
      </c>
      <c r="AB342" t="s">
        <v>800</v>
      </c>
      <c r="AC342">
        <v>5</v>
      </c>
      <c r="AE342" t="s">
        <v>817</v>
      </c>
      <c r="AG342" t="s">
        <v>809</v>
      </c>
      <c r="AJ342">
        <v>5608</v>
      </c>
      <c r="AK342">
        <v>-1.2995520002732519E-2</v>
      </c>
    </row>
    <row r="343" spans="1:37" x14ac:dyDescent="0.2">
      <c r="A343" s="23" t="s">
        <v>883</v>
      </c>
      <c r="C343" s="7">
        <v>47691.453999999998</v>
      </c>
      <c r="D343" s="7"/>
      <c r="E343">
        <f t="shared" si="52"/>
        <v>4280.9841244368254</v>
      </c>
      <c r="F343">
        <f t="shared" si="53"/>
        <v>4281</v>
      </c>
      <c r="G343">
        <f t="shared" si="50"/>
        <v>-9.9796400027116761E-3</v>
      </c>
      <c r="L343">
        <f>G343</f>
        <v>-9.9796400027116761E-3</v>
      </c>
      <c r="P343" s="3">
        <f t="shared" si="54"/>
        <v>-1.126025089808542E-2</v>
      </c>
      <c r="Q343" s="13">
        <f t="shared" si="55"/>
        <v>32672.953999999998</v>
      </c>
      <c r="R343">
        <v>0.1</v>
      </c>
      <c r="S343">
        <f t="shared" si="48"/>
        <v>1.6399642653499413E-6</v>
      </c>
      <c r="T343">
        <f t="shared" si="49"/>
        <v>1.6399642653499415E-7</v>
      </c>
      <c r="AB343" t="s">
        <v>800</v>
      </c>
      <c r="AC343">
        <v>9</v>
      </c>
      <c r="AE343" t="s">
        <v>807</v>
      </c>
      <c r="AG343" t="s">
        <v>809</v>
      </c>
      <c r="AJ343">
        <v>5622</v>
      </c>
      <c r="AK343">
        <v>-1.7625680004130118E-2</v>
      </c>
    </row>
    <row r="344" spans="1:37" x14ac:dyDescent="0.2">
      <c r="A344" s="23" t="s">
        <v>883</v>
      </c>
      <c r="C344" s="7">
        <v>47723.512000000002</v>
      </c>
      <c r="D344" s="7"/>
      <c r="E344">
        <f t="shared" si="52"/>
        <v>4331.9818361734206</v>
      </c>
      <c r="F344">
        <f t="shared" si="53"/>
        <v>4332</v>
      </c>
      <c r="G344">
        <f t="shared" si="50"/>
        <v>-1.1418080001021735E-2</v>
      </c>
      <c r="L344">
        <f>G344</f>
        <v>-1.1418080001021735E-2</v>
      </c>
      <c r="P344" s="3">
        <f t="shared" si="54"/>
        <v>-1.1387533876794285E-2</v>
      </c>
      <c r="Q344" s="13">
        <f t="shared" si="55"/>
        <v>32705.012000000002</v>
      </c>
      <c r="R344">
        <v>0.1</v>
      </c>
      <c r="S344">
        <f t="shared" si="48"/>
        <v>9.3306570531884417E-10</v>
      </c>
      <c r="T344">
        <f t="shared" si="49"/>
        <v>9.330657053188442E-11</v>
      </c>
      <c r="AB344" t="s">
        <v>800</v>
      </c>
      <c r="AC344">
        <v>7</v>
      </c>
      <c r="AE344" t="s">
        <v>807</v>
      </c>
      <c r="AG344" t="s">
        <v>809</v>
      </c>
      <c r="AJ344">
        <v>5671</v>
      </c>
      <c r="AK344">
        <v>-1.4831240005150903E-2</v>
      </c>
    </row>
    <row r="345" spans="1:37" x14ac:dyDescent="0.2">
      <c r="A345" s="23" t="s">
        <v>932</v>
      </c>
      <c r="C345" s="7">
        <v>47765.63</v>
      </c>
      <c r="D345" s="7"/>
      <c r="E345">
        <f t="shared" si="52"/>
        <v>4398.9829473756581</v>
      </c>
      <c r="F345">
        <f t="shared" si="53"/>
        <v>4399</v>
      </c>
      <c r="G345">
        <f t="shared" si="50"/>
        <v>-1.0719560006691609E-2</v>
      </c>
      <c r="K345">
        <f>G345</f>
        <v>-1.0719560006691609E-2</v>
      </c>
      <c r="P345" s="3">
        <f t="shared" si="54"/>
        <v>-1.155576032150096E-2</v>
      </c>
      <c r="Q345" s="13">
        <f t="shared" si="55"/>
        <v>32747.129999999997</v>
      </c>
      <c r="R345">
        <v>0.2</v>
      </c>
      <c r="S345">
        <f t="shared" si="48"/>
        <v>6.9923096648725761E-7</v>
      </c>
      <c r="T345">
        <f t="shared" si="49"/>
        <v>1.3984619329745153E-7</v>
      </c>
      <c r="AJ345">
        <v>5684</v>
      </c>
      <c r="AK345">
        <v>-1.6844960002345033E-2</v>
      </c>
    </row>
    <row r="346" spans="1:37" x14ac:dyDescent="0.2">
      <c r="A346" s="23" t="s">
        <v>884</v>
      </c>
      <c r="C346" s="7">
        <v>47815.29</v>
      </c>
      <c r="D346" s="7"/>
      <c r="E346">
        <f t="shared" si="52"/>
        <v>4477.9818357916265</v>
      </c>
      <c r="F346">
        <f t="shared" si="53"/>
        <v>4478</v>
      </c>
      <c r="G346">
        <f t="shared" si="50"/>
        <v>-1.1418320005759597E-2</v>
      </c>
      <c r="L346">
        <f>G346</f>
        <v>-1.1418320005759597E-2</v>
      </c>
      <c r="P346" s="3">
        <f t="shared" si="54"/>
        <v>-1.1755592619508041E-2</v>
      </c>
      <c r="Q346" s="13">
        <f t="shared" si="55"/>
        <v>32796.79</v>
      </c>
      <c r="R346">
        <v>0.1</v>
      </c>
      <c r="S346">
        <f t="shared" si="48"/>
        <v>1.1375281598470709E-7</v>
      </c>
      <c r="T346">
        <f t="shared" si="49"/>
        <v>1.137528159847071E-8</v>
      </c>
      <c r="AB346" t="s">
        <v>800</v>
      </c>
      <c r="AC346">
        <v>7</v>
      </c>
      <c r="AE346" t="s">
        <v>807</v>
      </c>
      <c r="AG346" t="s">
        <v>809</v>
      </c>
      <c r="AJ346">
        <v>5757</v>
      </c>
      <c r="AK346">
        <v>-7.8450799992424436E-3</v>
      </c>
    </row>
    <row r="347" spans="1:37" x14ac:dyDescent="0.2">
      <c r="A347" s="23" t="s">
        <v>884</v>
      </c>
      <c r="C347" s="7">
        <v>47859.298000000003</v>
      </c>
      <c r="D347" s="7"/>
      <c r="E347">
        <f t="shared" si="52"/>
        <v>4547.9895498755941</v>
      </c>
      <c r="F347">
        <f t="shared" si="53"/>
        <v>4548</v>
      </c>
      <c r="G347">
        <f t="shared" si="50"/>
        <v>-6.5691199997672811E-3</v>
      </c>
      <c r="L347">
        <f>G347</f>
        <v>-6.5691199997672811E-3</v>
      </c>
      <c r="P347" s="3">
        <f t="shared" si="54"/>
        <v>-1.1933993702694594E-2</v>
      </c>
      <c r="Q347" s="13">
        <f t="shared" si="55"/>
        <v>32840.798000000003</v>
      </c>
      <c r="R347">
        <v>0.1</v>
      </c>
      <c r="S347">
        <f t="shared" si="48"/>
        <v>2.8781869848361015E-5</v>
      </c>
      <c r="T347">
        <f t="shared" si="49"/>
        <v>2.8781869848361016E-6</v>
      </c>
      <c r="AB347" t="s">
        <v>800</v>
      </c>
      <c r="AC347">
        <v>7</v>
      </c>
      <c r="AE347" t="s">
        <v>807</v>
      </c>
      <c r="AG347" t="s">
        <v>809</v>
      </c>
      <c r="AJ347">
        <v>5923</v>
      </c>
      <c r="AK347">
        <v>-2.2174120007548481E-2</v>
      </c>
    </row>
    <row r="348" spans="1:37" x14ac:dyDescent="0.2">
      <c r="A348" s="23" t="s">
        <v>932</v>
      </c>
      <c r="C348" s="7">
        <v>47860.544000000002</v>
      </c>
      <c r="D348" s="7"/>
      <c r="E348">
        <f t="shared" si="52"/>
        <v>4549.9716806642818</v>
      </c>
      <c r="F348">
        <f t="shared" si="53"/>
        <v>4550</v>
      </c>
      <c r="G348">
        <f t="shared" si="50"/>
        <v>-1.7802000002120622E-2</v>
      </c>
      <c r="K348">
        <f>G348</f>
        <v>-1.7802000002120622E-2</v>
      </c>
      <c r="P348" s="3">
        <f t="shared" si="54"/>
        <v>-1.1939109300906661E-2</v>
      </c>
      <c r="Q348" s="13">
        <f t="shared" si="55"/>
        <v>32842.044000000002</v>
      </c>
      <c r="R348">
        <v>0.2</v>
      </c>
      <c r="S348">
        <f t="shared" si="48"/>
        <v>3.4373487374381132E-5</v>
      </c>
      <c r="T348">
        <f t="shared" si="49"/>
        <v>6.8746974748762272E-6</v>
      </c>
      <c r="AJ348">
        <v>6050</v>
      </c>
      <c r="AK348">
        <v>-1.4461999999184627E-2</v>
      </c>
    </row>
    <row r="349" spans="1:37" x14ac:dyDescent="0.2">
      <c r="A349" s="23" t="s">
        <v>885</v>
      </c>
      <c r="C349" s="7">
        <v>48016.447999999997</v>
      </c>
      <c r="D349" s="7"/>
      <c r="E349">
        <f t="shared" si="52"/>
        <v>4797.9830117074134</v>
      </c>
      <c r="F349">
        <f t="shared" si="53"/>
        <v>4798</v>
      </c>
      <c r="G349">
        <f t="shared" si="50"/>
        <v>-1.0679120008717291E-2</v>
      </c>
      <c r="L349">
        <f>G349</f>
        <v>-1.0679120008717291E-2</v>
      </c>
      <c r="P349" s="3">
        <f t="shared" si="54"/>
        <v>-1.2581376209881263E-2</v>
      </c>
      <c r="Q349" s="13">
        <f t="shared" si="55"/>
        <v>32997.947999999997</v>
      </c>
      <c r="R349">
        <v>0.1</v>
      </c>
      <c r="S349">
        <f t="shared" si="48"/>
        <v>3.6185786548667873E-6</v>
      </c>
      <c r="T349">
        <f t="shared" si="49"/>
        <v>3.6185786548667874E-7</v>
      </c>
      <c r="AB349" t="s">
        <v>800</v>
      </c>
      <c r="AC349">
        <v>6</v>
      </c>
      <c r="AE349" t="s">
        <v>807</v>
      </c>
      <c r="AG349" t="s">
        <v>809</v>
      </c>
      <c r="AJ349">
        <v>6077</v>
      </c>
      <c r="AK349">
        <v>-1.3105880003422499E-2</v>
      </c>
    </row>
    <row r="350" spans="1:37" x14ac:dyDescent="0.2">
      <c r="A350" s="23" t="s">
        <v>885</v>
      </c>
      <c r="C350" s="7">
        <v>48058.553999999996</v>
      </c>
      <c r="D350" s="7"/>
      <c r="E350">
        <f t="shared" si="52"/>
        <v>4864.9650333675536</v>
      </c>
      <c r="F350">
        <f t="shared" si="53"/>
        <v>4865</v>
      </c>
      <c r="G350">
        <f t="shared" si="50"/>
        <v>-2.1980600009555928E-2</v>
      </c>
      <c r="L350">
        <f>G350</f>
        <v>-2.1980600009555928E-2</v>
      </c>
      <c r="P350" s="3">
        <f t="shared" si="54"/>
        <v>-1.2757592193853688E-2</v>
      </c>
      <c r="Q350" s="13">
        <f t="shared" si="55"/>
        <v>33040.053999999996</v>
      </c>
      <c r="R350">
        <v>0.1</v>
      </c>
      <c r="S350">
        <f t="shared" si="48"/>
        <v>8.5063873168504604E-5</v>
      </c>
      <c r="T350">
        <f t="shared" si="49"/>
        <v>8.5063873168504615E-6</v>
      </c>
      <c r="AB350" t="s">
        <v>800</v>
      </c>
      <c r="AC350">
        <v>6</v>
      </c>
      <c r="AE350" t="s">
        <v>817</v>
      </c>
      <c r="AG350" t="s">
        <v>809</v>
      </c>
      <c r="AJ350">
        <v>6104</v>
      </c>
      <c r="AK350">
        <v>-1.7749760008882731E-2</v>
      </c>
    </row>
    <row r="351" spans="1:37" x14ac:dyDescent="0.2">
      <c r="A351" s="23" t="s">
        <v>887</v>
      </c>
      <c r="C351" s="7">
        <v>48094.408000000003</v>
      </c>
      <c r="D351" s="7"/>
      <c r="E351">
        <f t="shared" si="52"/>
        <v>4922.0014035903978</v>
      </c>
      <c r="F351">
        <f t="shared" si="53"/>
        <v>4922</v>
      </c>
      <c r="G351">
        <f t="shared" si="50"/>
        <v>8.8231999689014629E-4</v>
      </c>
      <c r="L351">
        <f>G351</f>
        <v>8.8231999689014629E-4</v>
      </c>
      <c r="P351" s="3">
        <f t="shared" si="54"/>
        <v>-1.290841161599323E-2</v>
      </c>
      <c r="Q351" s="13">
        <f t="shared" si="55"/>
        <v>33075.908000000003</v>
      </c>
      <c r="R351">
        <v>0.1</v>
      </c>
      <c r="S351">
        <f t="shared" si="48"/>
        <v>1.9018427841858092E-4</v>
      </c>
      <c r="T351">
        <f t="shared" si="49"/>
        <v>1.9018427841858092E-5</v>
      </c>
      <c r="AB351" t="s">
        <v>800</v>
      </c>
      <c r="AC351">
        <v>8</v>
      </c>
      <c r="AE351" t="s">
        <v>886</v>
      </c>
      <c r="AG351" t="s">
        <v>809</v>
      </c>
      <c r="AJ351">
        <v>6133</v>
      </c>
      <c r="AK351">
        <v>-1.6626520009594969E-2</v>
      </c>
    </row>
    <row r="352" spans="1:37" x14ac:dyDescent="0.2">
      <c r="A352" s="23" t="s">
        <v>887</v>
      </c>
      <c r="C352" s="7">
        <v>48121.425000000003</v>
      </c>
      <c r="D352" s="7"/>
      <c r="E352">
        <f t="shared" si="52"/>
        <v>4964.9799168472255</v>
      </c>
      <c r="F352">
        <f t="shared" si="53"/>
        <v>4965</v>
      </c>
      <c r="G352">
        <f t="shared" si="50"/>
        <v>-1.2624599999981001E-2</v>
      </c>
      <c r="L352">
        <f>G352</f>
        <v>-1.2624599999981001E-2</v>
      </c>
      <c r="P352" s="3">
        <f t="shared" si="54"/>
        <v>-1.30227378445482E-2</v>
      </c>
      <c r="Q352" s="13">
        <f t="shared" si="55"/>
        <v>33102.925000000003</v>
      </c>
      <c r="R352">
        <v>0.1</v>
      </c>
      <c r="S352">
        <f t="shared" si="48"/>
        <v>1.5851374327661508E-7</v>
      </c>
      <c r="T352">
        <f t="shared" si="49"/>
        <v>1.5851374327661508E-8</v>
      </c>
      <c r="AB352" t="s">
        <v>800</v>
      </c>
      <c r="AC352">
        <v>7</v>
      </c>
      <c r="AE352" t="s">
        <v>807</v>
      </c>
      <c r="AG352" t="s">
        <v>809</v>
      </c>
      <c r="AJ352">
        <v>6133</v>
      </c>
      <c r="AK352">
        <v>-1.5626520005753264E-2</v>
      </c>
    </row>
    <row r="353" spans="1:37" x14ac:dyDescent="0.2">
      <c r="A353" s="23" t="s">
        <v>887</v>
      </c>
      <c r="C353" s="7">
        <v>48128.343999999997</v>
      </c>
      <c r="D353" s="7"/>
      <c r="E353">
        <f t="shared" si="52"/>
        <v>4975.9866286665892</v>
      </c>
      <c r="F353">
        <f t="shared" si="53"/>
        <v>4976</v>
      </c>
      <c r="G353">
        <f t="shared" si="50"/>
        <v>-8.4054400067543611E-3</v>
      </c>
      <c r="L353">
        <f>G353</f>
        <v>-8.4054400067543611E-3</v>
      </c>
      <c r="P353" s="3">
        <f t="shared" si="54"/>
        <v>-1.3052060089740051E-2</v>
      </c>
      <c r="Q353" s="13">
        <f t="shared" si="55"/>
        <v>33109.843999999997</v>
      </c>
      <c r="R353">
        <v>0.1</v>
      </c>
      <c r="S353">
        <f t="shared" si="48"/>
        <v>2.1591078195605942E-5</v>
      </c>
      <c r="T353">
        <f t="shared" si="49"/>
        <v>2.1591078195605942E-6</v>
      </c>
      <c r="AB353" t="s">
        <v>800</v>
      </c>
      <c r="AC353">
        <v>6</v>
      </c>
      <c r="AE353" t="s">
        <v>807</v>
      </c>
      <c r="AG353" t="s">
        <v>809</v>
      </c>
      <c r="AJ353">
        <v>6139</v>
      </c>
      <c r="AK353">
        <v>-4.3251600072835572E-3</v>
      </c>
    </row>
    <row r="354" spans="1:37" x14ac:dyDescent="0.2">
      <c r="A354" s="23" t="s">
        <v>932</v>
      </c>
      <c r="C354" s="7">
        <v>48134.625999999997</v>
      </c>
      <c r="D354" s="7"/>
      <c r="E354">
        <f t="shared" si="52"/>
        <v>4985.9800039591591</v>
      </c>
      <c r="F354">
        <f t="shared" si="53"/>
        <v>4986</v>
      </c>
      <c r="G354">
        <f t="shared" si="50"/>
        <v>-1.2569840007927269E-2</v>
      </c>
      <c r="K354">
        <f>G354</f>
        <v>-1.2569840007927269E-2</v>
      </c>
      <c r="P354" s="3">
        <f t="shared" si="54"/>
        <v>-1.307874354520459E-2</v>
      </c>
      <c r="Q354" s="13">
        <f t="shared" si="55"/>
        <v>33116.125999999997</v>
      </c>
      <c r="R354">
        <v>0.2</v>
      </c>
      <c r="S354">
        <f t="shared" si="48"/>
        <v>2.5898281025337004E-7</v>
      </c>
      <c r="T354">
        <f t="shared" si="49"/>
        <v>5.1796562050674007E-8</v>
      </c>
      <c r="AJ354">
        <v>6146</v>
      </c>
      <c r="AK354">
        <v>-1.4640239998698235E-2</v>
      </c>
    </row>
    <row r="355" spans="1:37" x14ac:dyDescent="0.2">
      <c r="A355" s="23" t="s">
        <v>887</v>
      </c>
      <c r="C355" s="7">
        <v>48143.427000000003</v>
      </c>
      <c r="D355" s="7"/>
      <c r="E355">
        <f t="shared" si="52"/>
        <v>4999.980592298858</v>
      </c>
      <c r="F355">
        <f t="shared" si="53"/>
        <v>5000</v>
      </c>
      <c r="G355">
        <f t="shared" ref="G355:G381" si="56">C355-(C$7+F355*C$8)</f>
        <v>-1.2199999997392297E-2</v>
      </c>
      <c r="L355">
        <f>G355</f>
        <v>-1.2199999997392297E-2</v>
      </c>
      <c r="P355" s="3">
        <f t="shared" si="54"/>
        <v>-1.3116143373137327E-2</v>
      </c>
      <c r="Q355" s="13">
        <f t="shared" si="55"/>
        <v>33124.927000000003</v>
      </c>
      <c r="R355">
        <v>0.1</v>
      </c>
      <c r="S355">
        <f t="shared" si="48"/>
        <v>8.3931868492149928E-7</v>
      </c>
      <c r="T355">
        <f t="shared" si="49"/>
        <v>8.3931868492149936E-8</v>
      </c>
      <c r="AB355" t="s">
        <v>800</v>
      </c>
      <c r="AC355">
        <v>8</v>
      </c>
      <c r="AE355" t="s">
        <v>807</v>
      </c>
      <c r="AG355" t="s">
        <v>809</v>
      </c>
      <c r="AJ355">
        <v>6158</v>
      </c>
      <c r="AK355">
        <v>-4.0375200042035431E-3</v>
      </c>
    </row>
    <row r="356" spans="1:37" x14ac:dyDescent="0.2">
      <c r="A356" s="23" t="s">
        <v>932</v>
      </c>
      <c r="C356" s="7">
        <v>48178.625</v>
      </c>
      <c r="D356" s="7"/>
      <c r="E356">
        <f t="shared" si="52"/>
        <v>5055.9734008865507</v>
      </c>
      <c r="F356">
        <f t="shared" si="53"/>
        <v>5056</v>
      </c>
      <c r="G356">
        <f t="shared" si="56"/>
        <v>-1.6720640007406473E-2</v>
      </c>
      <c r="K356">
        <f>G356</f>
        <v>-1.6720640007406473E-2</v>
      </c>
      <c r="P356" s="3">
        <f t="shared" si="54"/>
        <v>-1.3266244238162783E-2</v>
      </c>
      <c r="Q356" s="13">
        <f t="shared" si="55"/>
        <v>33160.125</v>
      </c>
      <c r="R356">
        <v>0.2</v>
      </c>
      <c r="S356">
        <f t="shared" si="48"/>
        <v>1.1932850130568706E-5</v>
      </c>
      <c r="T356">
        <f t="shared" si="49"/>
        <v>2.3865700261137413E-6</v>
      </c>
      <c r="AJ356">
        <v>6165</v>
      </c>
      <c r="AK356">
        <v>-3.3526000042911619E-3</v>
      </c>
    </row>
    <row r="357" spans="1:37" x14ac:dyDescent="0.2">
      <c r="A357" s="23" t="s">
        <v>888</v>
      </c>
      <c r="C357" s="7">
        <v>48180.512999999999</v>
      </c>
      <c r="D357" s="7"/>
      <c r="E357">
        <f t="shared" si="52"/>
        <v>5058.9768221779168</v>
      </c>
      <c r="F357">
        <f t="shared" si="53"/>
        <v>5059</v>
      </c>
      <c r="G357">
        <f t="shared" si="56"/>
        <v>-1.4569960003427695E-2</v>
      </c>
      <c r="N357">
        <f>G357</f>
        <v>-1.4569960003427695E-2</v>
      </c>
      <c r="P357" s="3">
        <f t="shared" si="54"/>
        <v>-1.3274308002598618E-2</v>
      </c>
      <c r="Q357" s="13">
        <f t="shared" si="55"/>
        <v>33162.012999999999</v>
      </c>
      <c r="R357">
        <v>0.1</v>
      </c>
      <c r="S357">
        <f t="shared" si="48"/>
        <v>1.6787141072523923E-6</v>
      </c>
      <c r="T357">
        <f t="shared" si="49"/>
        <v>1.6787141072523923E-7</v>
      </c>
      <c r="AB357" t="s">
        <v>800</v>
      </c>
      <c r="AG357" t="s">
        <v>801</v>
      </c>
      <c r="AJ357">
        <v>6187</v>
      </c>
      <c r="AK357">
        <v>-1.2914280006953049E-2</v>
      </c>
    </row>
    <row r="358" spans="1:37" x14ac:dyDescent="0.2">
      <c r="A358" s="23" t="s">
        <v>932</v>
      </c>
      <c r="C358" s="7">
        <v>48234.569000000003</v>
      </c>
      <c r="D358" s="7"/>
      <c r="E358">
        <f t="shared" si="52"/>
        <v>5144.9688461854403</v>
      </c>
      <c r="F358">
        <f t="shared" si="53"/>
        <v>5145</v>
      </c>
      <c r="G358">
        <f t="shared" si="56"/>
        <v>-1.9583799999963958E-2</v>
      </c>
      <c r="K358">
        <f>G358</f>
        <v>-1.9583799999963958E-2</v>
      </c>
      <c r="P358" s="3">
        <f t="shared" si="54"/>
        <v>-1.3506448558156175E-2</v>
      </c>
      <c r="Q358" s="13">
        <f t="shared" si="55"/>
        <v>33216.069000000003</v>
      </c>
      <c r="R358">
        <v>0.2</v>
      </c>
      <c r="S358">
        <f t="shared" si="48"/>
        <v>3.6934200547243142E-5</v>
      </c>
      <c r="T358">
        <f t="shared" si="49"/>
        <v>7.3868401094486283E-6</v>
      </c>
      <c r="AJ358">
        <v>6187</v>
      </c>
      <c r="AK358">
        <v>-4.9142800053232349E-3</v>
      </c>
    </row>
    <row r="359" spans="1:37" x14ac:dyDescent="0.2">
      <c r="A359" s="23" t="s">
        <v>889</v>
      </c>
      <c r="C359" s="7">
        <v>48327.61</v>
      </c>
      <c r="D359" s="7">
        <v>4.0000000000000001E-3</v>
      </c>
      <c r="E359">
        <f t="shared" si="52"/>
        <v>5292.9780201103185</v>
      </c>
      <c r="F359">
        <f t="shared" si="53"/>
        <v>5293</v>
      </c>
      <c r="G359">
        <f t="shared" si="56"/>
        <v>-1.3816919999953825E-2</v>
      </c>
      <c r="L359">
        <f t="shared" ref="L359:L366" si="57">G359</f>
        <v>-1.3816919999953825E-2</v>
      </c>
      <c r="P359" s="3">
        <f t="shared" si="54"/>
        <v>-1.3910377328238202E-2</v>
      </c>
      <c r="Q359" s="13">
        <f t="shared" si="55"/>
        <v>33309.11</v>
      </c>
      <c r="R359">
        <v>0.1</v>
      </c>
      <c r="S359">
        <f t="shared" si="48"/>
        <v>8.7342722100538193E-9</v>
      </c>
      <c r="T359">
        <f t="shared" si="49"/>
        <v>8.7342722100538197E-10</v>
      </c>
      <c r="AB359" t="s">
        <v>800</v>
      </c>
      <c r="AC359">
        <v>6</v>
      </c>
      <c r="AE359" t="s">
        <v>817</v>
      </c>
      <c r="AG359" t="s">
        <v>809</v>
      </c>
      <c r="AJ359">
        <v>6317</v>
      </c>
      <c r="AK359">
        <v>-1.2051480000081938E-2</v>
      </c>
    </row>
    <row r="360" spans="1:37" x14ac:dyDescent="0.2">
      <c r="A360" s="23" t="s">
        <v>890</v>
      </c>
      <c r="C360" s="7">
        <v>48390.466</v>
      </c>
      <c r="D360" s="7">
        <v>3.0000000000000001E-3</v>
      </c>
      <c r="E360">
        <f t="shared" si="52"/>
        <v>5392.9690416623471</v>
      </c>
      <c r="F360">
        <f t="shared" si="53"/>
        <v>5393</v>
      </c>
      <c r="G360">
        <f t="shared" si="56"/>
        <v>-1.9460920004348736E-2</v>
      </c>
      <c r="L360">
        <f t="shared" si="57"/>
        <v>-1.9460920004348736E-2</v>
      </c>
      <c r="P360" s="3">
        <f t="shared" si="54"/>
        <v>-1.4186475265159548E-2</v>
      </c>
      <c r="Q360" s="13">
        <f t="shared" si="55"/>
        <v>33371.966</v>
      </c>
      <c r="R360">
        <v>0.1</v>
      </c>
      <c r="S360">
        <f t="shared" si="48"/>
        <v>2.7819767306760507E-5</v>
      </c>
      <c r="T360">
        <f t="shared" si="49"/>
        <v>2.7819767306760507E-6</v>
      </c>
      <c r="AB360" t="s">
        <v>800</v>
      </c>
      <c r="AC360">
        <v>6</v>
      </c>
      <c r="AE360" t="s">
        <v>807</v>
      </c>
      <c r="AG360" t="s">
        <v>809</v>
      </c>
      <c r="AJ360">
        <v>6558</v>
      </c>
      <c r="AK360">
        <v>-1.9613520009443164E-2</v>
      </c>
    </row>
    <row r="361" spans="1:37" x14ac:dyDescent="0.2">
      <c r="A361" s="23" t="s">
        <v>890</v>
      </c>
      <c r="C361" s="7">
        <v>48407.444000000003</v>
      </c>
      <c r="D361" s="7">
        <v>4.0000000000000001E-3</v>
      </c>
      <c r="E361">
        <f t="shared" si="52"/>
        <v>5419.9775621522076</v>
      </c>
      <c r="F361">
        <f t="shared" si="53"/>
        <v>5420</v>
      </c>
      <c r="G361">
        <f t="shared" si="56"/>
        <v>-1.4104800000495743E-2</v>
      </c>
      <c r="L361">
        <f t="shared" si="57"/>
        <v>-1.4104800000495743E-2</v>
      </c>
      <c r="P361" s="3">
        <f t="shared" si="54"/>
        <v>-1.4261460439313728E-2</v>
      </c>
      <c r="Q361" s="13">
        <f t="shared" si="55"/>
        <v>33388.944000000003</v>
      </c>
      <c r="R361">
        <v>0.1</v>
      </c>
      <c r="S361">
        <f t="shared" si="48"/>
        <v>2.4542493090643577E-8</v>
      </c>
      <c r="T361">
        <f t="shared" si="49"/>
        <v>2.4542493090643577E-9</v>
      </c>
      <c r="AB361" t="s">
        <v>800</v>
      </c>
      <c r="AC361">
        <v>7</v>
      </c>
      <c r="AE361" t="s">
        <v>807</v>
      </c>
      <c r="AG361" t="s">
        <v>809</v>
      </c>
      <c r="AJ361">
        <v>6561</v>
      </c>
      <c r="AK361">
        <v>-2.2462840002845041E-2</v>
      </c>
    </row>
    <row r="362" spans="1:37" x14ac:dyDescent="0.2">
      <c r="A362" s="23" t="s">
        <v>890</v>
      </c>
      <c r="C362" s="7">
        <v>48429.445</v>
      </c>
      <c r="D362" s="7">
        <v>2E-3</v>
      </c>
      <c r="E362">
        <f t="shared" si="52"/>
        <v>5454.9766468086582</v>
      </c>
      <c r="F362">
        <f t="shared" si="53"/>
        <v>5455</v>
      </c>
      <c r="G362">
        <f t="shared" si="56"/>
        <v>-1.4680200001748744E-2</v>
      </c>
      <c r="L362">
        <f t="shared" si="57"/>
        <v>-1.4680200001748744E-2</v>
      </c>
      <c r="P362" s="3">
        <f t="shared" si="54"/>
        <v>-1.4358941088420665E-2</v>
      </c>
      <c r="Q362" s="13">
        <f t="shared" si="55"/>
        <v>33410.945</v>
      </c>
      <c r="R362">
        <v>0.1</v>
      </c>
      <c r="S362">
        <f t="shared" si="48"/>
        <v>1.0320728939273847E-7</v>
      </c>
      <c r="T362">
        <f t="shared" si="49"/>
        <v>1.0320728939273847E-8</v>
      </c>
      <c r="AB362" t="s">
        <v>800</v>
      </c>
      <c r="AC362">
        <v>7</v>
      </c>
      <c r="AE362" t="s">
        <v>807</v>
      </c>
      <c r="AG362" t="s">
        <v>809</v>
      </c>
      <c r="AJ362">
        <v>6564</v>
      </c>
      <c r="AK362">
        <v>-2.9312160004337784E-2</v>
      </c>
    </row>
    <row r="363" spans="1:37" x14ac:dyDescent="0.2">
      <c r="A363" s="23" t="s">
        <v>890</v>
      </c>
      <c r="C363" s="7">
        <v>48441.391000000003</v>
      </c>
      <c r="D363" s="7">
        <v>5.0000000000000001E-3</v>
      </c>
      <c r="E363">
        <f t="shared" si="52"/>
        <v>5473.980285975339</v>
      </c>
      <c r="F363">
        <f t="shared" si="53"/>
        <v>5474</v>
      </c>
      <c r="G363">
        <f t="shared" si="56"/>
        <v>-1.2392559998261277E-2</v>
      </c>
      <c r="L363">
        <f t="shared" si="57"/>
        <v>-1.2392559998261277E-2</v>
      </c>
      <c r="P363" s="3">
        <f t="shared" si="54"/>
        <v>-1.4411990428976718E-2</v>
      </c>
      <c r="Q363" s="13">
        <f t="shared" si="55"/>
        <v>33422.891000000003</v>
      </c>
      <c r="R363">
        <v>0.1</v>
      </c>
      <c r="S363">
        <f t="shared" si="48"/>
        <v>4.0780992644995545E-6</v>
      </c>
      <c r="T363">
        <f t="shared" si="49"/>
        <v>4.0780992644995549E-7</v>
      </c>
      <c r="AB363" t="s">
        <v>800</v>
      </c>
      <c r="AC363">
        <v>5</v>
      </c>
      <c r="AE363" t="s">
        <v>807</v>
      </c>
      <c r="AG363" t="s">
        <v>809</v>
      </c>
      <c r="AJ363">
        <v>6629</v>
      </c>
      <c r="AK363">
        <v>-1.3380759999563452E-2</v>
      </c>
    </row>
    <row r="364" spans="1:37" x14ac:dyDescent="0.2">
      <c r="A364" s="23" t="s">
        <v>890</v>
      </c>
      <c r="C364" s="7">
        <v>48466.53</v>
      </c>
      <c r="D364" s="7">
        <v>4.0000000000000001E-3</v>
      </c>
      <c r="E364">
        <f t="shared" si="52"/>
        <v>5513.9712858925468</v>
      </c>
      <c r="F364">
        <f t="shared" si="53"/>
        <v>5514</v>
      </c>
      <c r="G364">
        <f t="shared" si="56"/>
        <v>-1.8050160004349891E-2</v>
      </c>
      <c r="L364">
        <f t="shared" si="57"/>
        <v>-1.8050160004349891E-2</v>
      </c>
      <c r="P364" s="3">
        <f t="shared" si="54"/>
        <v>-1.4523975206754837E-2</v>
      </c>
      <c r="Q364" s="13">
        <f t="shared" si="55"/>
        <v>33448.03</v>
      </c>
      <c r="R364">
        <v>0.1</v>
      </c>
      <c r="S364">
        <f t="shared" ref="S364:S427" si="58">+(P364-G364)^2</f>
        <v>1.2433979226790474E-5</v>
      </c>
      <c r="T364">
        <f t="shared" ref="T364:T427" si="59">+R364*S364</f>
        <v>1.2433979226790474E-6</v>
      </c>
      <c r="AB364" t="s">
        <v>800</v>
      </c>
      <c r="AC364">
        <v>5</v>
      </c>
      <c r="AE364" t="s">
        <v>817</v>
      </c>
      <c r="AG364" t="s">
        <v>809</v>
      </c>
      <c r="AJ364">
        <v>6637</v>
      </c>
      <c r="AK364">
        <v>-2.3312279998208396E-2</v>
      </c>
    </row>
    <row r="365" spans="1:37" x14ac:dyDescent="0.2">
      <c r="A365" s="23" t="s">
        <v>890</v>
      </c>
      <c r="C365" s="7">
        <v>48490.428</v>
      </c>
      <c r="D365" s="7">
        <v>6.0000000000000001E-3</v>
      </c>
      <c r="E365">
        <f t="shared" si="52"/>
        <v>5551.9881089969522</v>
      </c>
      <c r="F365">
        <f t="shared" si="53"/>
        <v>5552</v>
      </c>
      <c r="G365">
        <f t="shared" si="56"/>
        <v>-7.4748800034285523E-3</v>
      </c>
      <c r="L365">
        <f t="shared" si="57"/>
        <v>-7.4748800034285523E-3</v>
      </c>
      <c r="P365" s="3">
        <f t="shared" si="54"/>
        <v>-1.463073998134938E-2</v>
      </c>
      <c r="Q365" s="13">
        <f t="shared" si="55"/>
        <v>33471.928</v>
      </c>
      <c r="R365">
        <v>0.1</v>
      </c>
      <c r="S365">
        <f t="shared" si="58"/>
        <v>5.1206332023609077E-5</v>
      </c>
      <c r="T365">
        <f t="shared" si="59"/>
        <v>5.1206332023609077E-6</v>
      </c>
      <c r="AB365" t="s">
        <v>800</v>
      </c>
      <c r="AC365">
        <v>8</v>
      </c>
      <c r="AE365" t="s">
        <v>807</v>
      </c>
      <c r="AG365" t="s">
        <v>809</v>
      </c>
      <c r="AJ365">
        <v>6699</v>
      </c>
      <c r="AK365">
        <v>-1.0531560008530505E-2</v>
      </c>
    </row>
    <row r="366" spans="1:37" x14ac:dyDescent="0.2">
      <c r="A366" s="23" t="s">
        <v>891</v>
      </c>
      <c r="C366" s="7">
        <v>48502.362000000001</v>
      </c>
      <c r="D366" s="7">
        <v>5.0000000000000001E-3</v>
      </c>
      <c r="E366">
        <f t="shared" si="52"/>
        <v>5570.9726586215229</v>
      </c>
      <c r="F366">
        <f t="shared" si="53"/>
        <v>5571</v>
      </c>
      <c r="G366">
        <f t="shared" si="56"/>
        <v>-1.7187240002385806E-2</v>
      </c>
      <c r="L366">
        <f t="shared" si="57"/>
        <v>-1.7187240002385806E-2</v>
      </c>
      <c r="P366" s="3">
        <f t="shared" si="54"/>
        <v>-1.4684260935538984E-2</v>
      </c>
      <c r="Q366" s="13">
        <f t="shared" si="55"/>
        <v>33483.862000000001</v>
      </c>
      <c r="R366">
        <v>0.1</v>
      </c>
      <c r="S366">
        <f t="shared" si="58"/>
        <v>6.2649042090733889E-6</v>
      </c>
      <c r="T366">
        <f t="shared" si="59"/>
        <v>6.2649042090733898E-7</v>
      </c>
      <c r="AB366" t="s">
        <v>800</v>
      </c>
      <c r="AC366">
        <v>6</v>
      </c>
      <c r="AE366" t="s">
        <v>807</v>
      </c>
      <c r="AG366" t="s">
        <v>809</v>
      </c>
      <c r="AJ366">
        <v>6710</v>
      </c>
      <c r="AK366">
        <v>-1.531240000622347E-2</v>
      </c>
    </row>
    <row r="367" spans="1:37" x14ac:dyDescent="0.2">
      <c r="A367" s="23" t="s">
        <v>933</v>
      </c>
      <c r="C367" s="7">
        <v>48525.625</v>
      </c>
      <c r="D367" s="7"/>
      <c r="E367">
        <f t="shared" si="52"/>
        <v>5607.9793267894747</v>
      </c>
      <c r="F367">
        <f t="shared" si="53"/>
        <v>5608</v>
      </c>
      <c r="G367">
        <f t="shared" si="56"/>
        <v>-1.2995520002732519E-2</v>
      </c>
      <c r="K367">
        <f>G367</f>
        <v>-1.2995520002732519E-2</v>
      </c>
      <c r="O367">
        <v>0</v>
      </c>
      <c r="P367" s="3">
        <f t="shared" si="54"/>
        <v>-1.4788751058333802E-2</v>
      </c>
      <c r="Q367" s="13">
        <f t="shared" si="55"/>
        <v>33507.125</v>
      </c>
      <c r="R367">
        <v>0.2</v>
      </c>
      <c r="S367">
        <f t="shared" si="58"/>
        <v>3.2156776187728929E-6</v>
      </c>
      <c r="T367">
        <f t="shared" si="59"/>
        <v>6.431355237545786E-7</v>
      </c>
      <c r="AJ367">
        <v>6747</v>
      </c>
      <c r="AK367">
        <v>-1.9120680008199997E-2</v>
      </c>
    </row>
    <row r="368" spans="1:37" x14ac:dyDescent="0.2">
      <c r="A368" s="23" t="s">
        <v>891</v>
      </c>
      <c r="C368" s="7">
        <v>48534.421000000002</v>
      </c>
      <c r="D368" s="7">
        <v>5.0000000000000001E-3</v>
      </c>
      <c r="E368">
        <f t="shared" si="52"/>
        <v>5621.9719611532882</v>
      </c>
      <c r="F368">
        <f t="shared" si="53"/>
        <v>5622</v>
      </c>
      <c r="G368">
        <f t="shared" si="56"/>
        <v>-1.7625680004130118E-2</v>
      </c>
      <c r="L368">
        <f t="shared" ref="L368:L375" si="60">G368</f>
        <v>-1.7625680004130118E-2</v>
      </c>
      <c r="P368" s="3">
        <f t="shared" si="54"/>
        <v>-1.4828379215903534E-2</v>
      </c>
      <c r="Q368" s="13">
        <f t="shared" si="55"/>
        <v>33515.921000000002</v>
      </c>
      <c r="R368">
        <v>0.1</v>
      </c>
      <c r="S368">
        <f t="shared" si="58"/>
        <v>7.8248916998130668E-6</v>
      </c>
      <c r="T368">
        <f t="shared" si="59"/>
        <v>7.8248916998130674E-7</v>
      </c>
      <c r="AB368" t="s">
        <v>800</v>
      </c>
      <c r="AC368">
        <v>8</v>
      </c>
      <c r="AE368" t="s">
        <v>807</v>
      </c>
      <c r="AG368" t="s">
        <v>809</v>
      </c>
      <c r="AJ368">
        <v>6761</v>
      </c>
      <c r="AK368">
        <v>-2.0750840005348437E-2</v>
      </c>
    </row>
    <row r="369" spans="1:37" x14ac:dyDescent="0.2">
      <c r="A369" s="23" t="s">
        <v>891</v>
      </c>
      <c r="C369" s="7">
        <v>48565.226000000002</v>
      </c>
      <c r="D369" s="7">
        <v>3.0000000000000001E-3</v>
      </c>
      <c r="E369">
        <f t="shared" si="52"/>
        <v>5670.9764065349591</v>
      </c>
      <c r="F369">
        <f t="shared" si="53"/>
        <v>5671</v>
      </c>
      <c r="G369">
        <f t="shared" si="56"/>
        <v>-1.4831240005150903E-2</v>
      </c>
      <c r="L369">
        <f t="shared" si="60"/>
        <v>-1.4831240005150903E-2</v>
      </c>
      <c r="P369" s="3">
        <f t="shared" si="54"/>
        <v>-1.4967472740617008E-2</v>
      </c>
      <c r="Q369" s="13">
        <f t="shared" si="55"/>
        <v>33546.726000000002</v>
      </c>
      <c r="R369">
        <v>0.1</v>
      </c>
      <c r="S369">
        <f t="shared" si="58"/>
        <v>1.8559358212577661E-8</v>
      </c>
      <c r="T369">
        <f t="shared" si="59"/>
        <v>1.8559358212577663E-9</v>
      </c>
      <c r="AB369" t="s">
        <v>800</v>
      </c>
      <c r="AC369">
        <v>5</v>
      </c>
      <c r="AE369" t="s">
        <v>817</v>
      </c>
      <c r="AG369" t="s">
        <v>809</v>
      </c>
      <c r="AJ369">
        <v>6761</v>
      </c>
      <c r="AK369">
        <v>-1.2750840003718622E-2</v>
      </c>
    </row>
    <row r="370" spans="1:37" x14ac:dyDescent="0.2">
      <c r="A370" s="23" t="s">
        <v>891</v>
      </c>
      <c r="C370" s="7">
        <v>48573.396000000001</v>
      </c>
      <c r="D370" s="7">
        <v>5.0000000000000001E-3</v>
      </c>
      <c r="E370">
        <f t="shared" si="52"/>
        <v>5683.9732031188951</v>
      </c>
      <c r="F370">
        <f t="shared" si="53"/>
        <v>5684</v>
      </c>
      <c r="G370">
        <f t="shared" si="56"/>
        <v>-1.6844960002345033E-2</v>
      </c>
      <c r="L370">
        <f t="shared" si="60"/>
        <v>-1.6844960002345033E-2</v>
      </c>
      <c r="P370" s="3">
        <f t="shared" si="54"/>
        <v>-1.5004478229815319E-2</v>
      </c>
      <c r="Q370" s="13">
        <f t="shared" si="55"/>
        <v>33554.896000000001</v>
      </c>
      <c r="R370">
        <v>0.1</v>
      </c>
      <c r="S370">
        <f t="shared" si="58"/>
        <v>3.3873731550141163E-6</v>
      </c>
      <c r="T370">
        <f t="shared" si="59"/>
        <v>3.3873731550141166E-7</v>
      </c>
      <c r="AB370" t="s">
        <v>800</v>
      </c>
      <c r="AC370">
        <v>9</v>
      </c>
      <c r="AE370" t="s">
        <v>807</v>
      </c>
      <c r="AG370" t="s">
        <v>809</v>
      </c>
      <c r="AJ370">
        <v>6801</v>
      </c>
      <c r="AK370">
        <v>-1.9408440006372984E-2</v>
      </c>
    </row>
    <row r="371" spans="1:37" x14ac:dyDescent="0.2">
      <c r="A371" s="23" t="s">
        <v>892</v>
      </c>
      <c r="C371" s="7">
        <v>48619.294000000002</v>
      </c>
      <c r="D371" s="7">
        <v>6.0000000000000001E-3</v>
      </c>
      <c r="E371">
        <f t="shared" si="52"/>
        <v>5756.9875200845809</v>
      </c>
      <c r="F371">
        <f t="shared" si="53"/>
        <v>5757</v>
      </c>
      <c r="G371">
        <f t="shared" si="56"/>
        <v>-7.8450799992424436E-3</v>
      </c>
      <c r="L371">
        <f t="shared" si="60"/>
        <v>-7.8450799992424436E-3</v>
      </c>
      <c r="P371" s="3">
        <f t="shared" si="54"/>
        <v>-1.5213081537499114E-2</v>
      </c>
      <c r="Q371" s="13">
        <f t="shared" si="55"/>
        <v>33600.794000000002</v>
      </c>
      <c r="R371">
        <v>0.1</v>
      </c>
      <c r="S371">
        <f t="shared" si="58"/>
        <v>5.4287446667752668E-5</v>
      </c>
      <c r="T371">
        <f t="shared" si="59"/>
        <v>5.4287446667752675E-6</v>
      </c>
      <c r="AB371" t="s">
        <v>800</v>
      </c>
      <c r="AC371">
        <v>6</v>
      </c>
      <c r="AE371" t="s">
        <v>807</v>
      </c>
      <c r="AG371" t="s">
        <v>809</v>
      </c>
      <c r="AJ371">
        <v>6861</v>
      </c>
      <c r="AK371">
        <v>-2.2394840008928441E-2</v>
      </c>
    </row>
    <row r="372" spans="1:37" x14ac:dyDescent="0.2">
      <c r="A372" s="23" t="s">
        <v>893</v>
      </c>
      <c r="C372" s="7">
        <v>48723.63</v>
      </c>
      <c r="D372" s="7">
        <v>3.0000000000000001E-3</v>
      </c>
      <c r="E372">
        <f t="shared" si="52"/>
        <v>5922.964725516872</v>
      </c>
      <c r="F372">
        <f t="shared" si="53"/>
        <v>5923</v>
      </c>
      <c r="G372">
        <f t="shared" si="56"/>
        <v>-2.2174120007548481E-2</v>
      </c>
      <c r="L372">
        <f t="shared" si="60"/>
        <v>-2.2174120007548481E-2</v>
      </c>
      <c r="P372" s="3">
        <f t="shared" si="54"/>
        <v>-1.5692515923963452E-2</v>
      </c>
      <c r="Q372" s="13">
        <f t="shared" si="55"/>
        <v>33705.129999999997</v>
      </c>
      <c r="R372">
        <v>0.1</v>
      </c>
      <c r="S372">
        <f t="shared" si="58"/>
        <v>4.2011191496346132E-5</v>
      </c>
      <c r="T372">
        <f t="shared" si="59"/>
        <v>4.2011191496346134E-6</v>
      </c>
      <c r="AB372" t="s">
        <v>800</v>
      </c>
      <c r="AC372">
        <v>5</v>
      </c>
      <c r="AE372" t="s">
        <v>817</v>
      </c>
      <c r="AG372" t="s">
        <v>809</v>
      </c>
      <c r="AJ372">
        <v>7048</v>
      </c>
      <c r="AK372">
        <v>-2.0669120007369202E-2</v>
      </c>
    </row>
    <row r="373" spans="1:37" x14ac:dyDescent="0.2">
      <c r="A373" s="23" t="s">
        <v>893</v>
      </c>
      <c r="C373" s="7">
        <v>48803.472000000002</v>
      </c>
      <c r="D373" s="7">
        <v>4.0000000000000001E-3</v>
      </c>
      <c r="E373">
        <f t="shared" si="52"/>
        <v>6049.9769939201678</v>
      </c>
      <c r="F373">
        <f t="shared" si="53"/>
        <v>6050</v>
      </c>
      <c r="G373">
        <f t="shared" si="56"/>
        <v>-1.4461999999184627E-2</v>
      </c>
      <c r="L373">
        <f t="shared" si="60"/>
        <v>-1.4461999999184627E-2</v>
      </c>
      <c r="P373" s="3">
        <f t="shared" si="54"/>
        <v>-1.6064073157025165E-2</v>
      </c>
      <c r="Q373" s="13">
        <f t="shared" si="55"/>
        <v>33784.972000000002</v>
      </c>
      <c r="R373">
        <v>0.1</v>
      </c>
      <c r="S373">
        <f t="shared" si="58"/>
        <v>2.5666384030731542E-6</v>
      </c>
      <c r="T373">
        <f t="shared" si="59"/>
        <v>2.5666384030731544E-7</v>
      </c>
      <c r="AB373" t="s">
        <v>800</v>
      </c>
      <c r="AC373">
        <v>7</v>
      </c>
      <c r="AE373" t="s">
        <v>807</v>
      </c>
      <c r="AG373" t="s">
        <v>809</v>
      </c>
      <c r="AJ373">
        <v>7073</v>
      </c>
      <c r="AK373">
        <v>-2.1080120000988245E-2</v>
      </c>
    </row>
    <row r="374" spans="1:37" x14ac:dyDescent="0.2">
      <c r="A374" s="23" t="s">
        <v>893</v>
      </c>
      <c r="C374" s="7">
        <v>48820.446000000004</v>
      </c>
      <c r="D374" s="7">
        <v>4.0000000000000001E-3</v>
      </c>
      <c r="E374">
        <f t="shared" si="52"/>
        <v>6076.9791512293241</v>
      </c>
      <c r="F374">
        <f t="shared" si="53"/>
        <v>6077</v>
      </c>
      <c r="G374">
        <f t="shared" si="56"/>
        <v>-1.3105880003422499E-2</v>
      </c>
      <c r="L374">
        <f t="shared" si="60"/>
        <v>-1.3105880003422499E-2</v>
      </c>
      <c r="P374" s="3">
        <f t="shared" si="54"/>
        <v>-1.6143597644389107E-2</v>
      </c>
      <c r="Q374" s="13">
        <f t="shared" si="55"/>
        <v>33801.946000000004</v>
      </c>
      <c r="R374">
        <v>0.1</v>
      </c>
      <c r="S374">
        <f t="shared" si="58"/>
        <v>9.2277284662397361E-6</v>
      </c>
      <c r="T374">
        <f t="shared" si="59"/>
        <v>9.2277284662397365E-7</v>
      </c>
      <c r="AB374" t="s">
        <v>800</v>
      </c>
      <c r="AC374">
        <v>9</v>
      </c>
      <c r="AE374" t="s">
        <v>807</v>
      </c>
      <c r="AG374" t="s">
        <v>809</v>
      </c>
      <c r="AJ374">
        <v>7172</v>
      </c>
      <c r="AK374">
        <v>-2.1107680004206486E-2</v>
      </c>
    </row>
    <row r="375" spans="1:37" x14ac:dyDescent="0.2">
      <c r="A375" s="23" t="s">
        <v>894</v>
      </c>
      <c r="C375" s="7">
        <v>48837.413999999997</v>
      </c>
      <c r="D375" s="7">
        <v>6.0000000000000001E-3</v>
      </c>
      <c r="E375">
        <f t="shared" si="52"/>
        <v>6103.9717637674148</v>
      </c>
      <c r="F375">
        <f t="shared" si="53"/>
        <v>6104</v>
      </c>
      <c r="G375">
        <f t="shared" si="56"/>
        <v>-1.7749760008882731E-2</v>
      </c>
      <c r="L375">
        <f t="shared" si="60"/>
        <v>-1.7749760008882731E-2</v>
      </c>
      <c r="P375" s="3">
        <f t="shared" si="54"/>
        <v>-1.6223308678871257E-2</v>
      </c>
      <c r="Q375" s="13">
        <f t="shared" si="55"/>
        <v>33818.913999999997</v>
      </c>
      <c r="R375">
        <v>0.1</v>
      </c>
      <c r="S375">
        <f t="shared" si="58"/>
        <v>2.3300536628937995E-6</v>
      </c>
      <c r="T375">
        <f t="shared" si="59"/>
        <v>2.3300536628937996E-7</v>
      </c>
      <c r="AB375" t="s">
        <v>800</v>
      </c>
      <c r="AC375">
        <v>7</v>
      </c>
      <c r="AE375" t="s">
        <v>807</v>
      </c>
      <c r="AG375" t="s">
        <v>809</v>
      </c>
      <c r="AJ375">
        <v>7216</v>
      </c>
      <c r="AK375">
        <v>-2.3231040002428927E-2</v>
      </c>
    </row>
    <row r="376" spans="1:37" x14ac:dyDescent="0.2">
      <c r="A376" s="23" t="s">
        <v>932</v>
      </c>
      <c r="C376" s="7">
        <v>48855.644999999997</v>
      </c>
      <c r="D376" s="7"/>
      <c r="E376">
        <f t="shared" si="52"/>
        <v>6132.973550612187</v>
      </c>
      <c r="F376">
        <f t="shared" si="53"/>
        <v>6133</v>
      </c>
      <c r="G376">
        <f t="shared" si="56"/>
        <v>-1.6626520009594969E-2</v>
      </c>
      <c r="K376">
        <f>G376</f>
        <v>-1.6626520009594969E-2</v>
      </c>
      <c r="P376" s="3">
        <f t="shared" si="54"/>
        <v>-1.6309132020791026E-2</v>
      </c>
      <c r="Q376" s="13">
        <f t="shared" si="55"/>
        <v>33837.144999999997</v>
      </c>
      <c r="R376">
        <v>0.2</v>
      </c>
      <c r="S376">
        <f t="shared" si="58"/>
        <v>1.0073513543701236E-7</v>
      </c>
      <c r="T376">
        <f t="shared" si="59"/>
        <v>2.0147027087402475E-8</v>
      </c>
      <c r="AJ376">
        <v>7248</v>
      </c>
      <c r="AK376">
        <v>-2.4957120003819E-2</v>
      </c>
    </row>
    <row r="377" spans="1:37" x14ac:dyDescent="0.2">
      <c r="A377" s="23" t="s">
        <v>933</v>
      </c>
      <c r="C377" s="7">
        <v>48855.646000000001</v>
      </c>
      <c r="D377" s="7"/>
      <c r="E377">
        <f t="shared" si="52"/>
        <v>6132.9751414073689</v>
      </c>
      <c r="F377">
        <f t="shared" si="53"/>
        <v>6133</v>
      </c>
      <c r="G377">
        <f t="shared" si="56"/>
        <v>-1.5626520005753264E-2</v>
      </c>
      <c r="K377">
        <f>G377</f>
        <v>-1.5626520005753264E-2</v>
      </c>
      <c r="P377" s="3">
        <f t="shared" si="54"/>
        <v>-1.6309132020791026E-2</v>
      </c>
      <c r="Q377" s="13">
        <f t="shared" si="55"/>
        <v>33837.146000000001</v>
      </c>
      <c r="R377">
        <v>0.2</v>
      </c>
      <c r="S377">
        <f t="shared" si="58"/>
        <v>4.6595916307391353E-7</v>
      </c>
      <c r="T377">
        <f t="shared" si="59"/>
        <v>9.3191832614782711E-8</v>
      </c>
      <c r="AJ377">
        <v>7251</v>
      </c>
      <c r="AK377">
        <v>-2.0806439999432769E-2</v>
      </c>
    </row>
    <row r="378" spans="1:37" x14ac:dyDescent="0.2">
      <c r="A378" s="23" t="s">
        <v>894</v>
      </c>
      <c r="C378" s="7">
        <v>48859.428999999996</v>
      </c>
      <c r="D378" s="7">
        <v>4.0000000000000001E-3</v>
      </c>
      <c r="E378">
        <f t="shared" si="52"/>
        <v>6138.9931195563267</v>
      </c>
      <c r="F378">
        <f t="shared" si="53"/>
        <v>6139</v>
      </c>
      <c r="G378">
        <f t="shared" si="56"/>
        <v>-4.3251600072835572E-3</v>
      </c>
      <c r="L378">
        <f>G378</f>
        <v>-4.3251600072835572E-3</v>
      </c>
      <c r="P378" s="3">
        <f t="shared" si="54"/>
        <v>-1.6326915443218157E-2</v>
      </c>
      <c r="Q378" s="13">
        <f t="shared" si="55"/>
        <v>33840.928999999996</v>
      </c>
      <c r="R378">
        <v>0.1</v>
      </c>
      <c r="S378">
        <f t="shared" si="58"/>
        <v>1.4404213354398573E-4</v>
      </c>
      <c r="T378">
        <f t="shared" si="59"/>
        <v>1.4404213354398574E-5</v>
      </c>
      <c r="AB378" t="s">
        <v>800</v>
      </c>
      <c r="AC378">
        <v>8</v>
      </c>
      <c r="AE378" t="s">
        <v>807</v>
      </c>
      <c r="AG378" t="s">
        <v>809</v>
      </c>
      <c r="AJ378">
        <v>7286</v>
      </c>
      <c r="AK378">
        <v>-1.2381840002490208E-2</v>
      </c>
    </row>
    <row r="379" spans="1:37" x14ac:dyDescent="0.2">
      <c r="A379" s="23" t="s">
        <v>933</v>
      </c>
      <c r="C379" s="7">
        <v>48863.819000000003</v>
      </c>
      <c r="D379" s="7"/>
      <c r="E379">
        <f t="shared" si="52"/>
        <v>6145.9767103768381</v>
      </c>
      <c r="F379">
        <f t="shared" si="53"/>
        <v>6146</v>
      </c>
      <c r="G379">
        <f t="shared" si="56"/>
        <v>-1.4640239998698235E-2</v>
      </c>
      <c r="K379">
        <f>G379</f>
        <v>-1.4640239998698235E-2</v>
      </c>
      <c r="P379" s="3">
        <f t="shared" si="54"/>
        <v>-1.6347674412584626E-2</v>
      </c>
      <c r="Q379" s="13">
        <f t="shared" si="55"/>
        <v>33845.319000000003</v>
      </c>
      <c r="R379">
        <v>0.2</v>
      </c>
      <c r="S379">
        <f t="shared" si="58"/>
        <v>2.9153322777235643E-6</v>
      </c>
      <c r="T379">
        <f t="shared" si="59"/>
        <v>5.8306645554471286E-7</v>
      </c>
      <c r="AJ379">
        <v>7332</v>
      </c>
      <c r="AK379">
        <v>-1.7738080001436174E-2</v>
      </c>
    </row>
    <row r="380" spans="1:37" x14ac:dyDescent="0.2">
      <c r="A380" s="23" t="s">
        <v>894</v>
      </c>
      <c r="C380" s="7">
        <v>48871.373</v>
      </c>
      <c r="D380" s="7">
        <v>3.0000000000000001E-3</v>
      </c>
      <c r="E380">
        <f t="shared" si="52"/>
        <v>6157.9935771326564</v>
      </c>
      <c r="F380">
        <f t="shared" si="53"/>
        <v>6158</v>
      </c>
      <c r="G380">
        <f t="shared" si="56"/>
        <v>-4.0375200042035431E-3</v>
      </c>
      <c r="L380">
        <f>G380</f>
        <v>-4.0375200042035431E-3</v>
      </c>
      <c r="P380" s="3">
        <f t="shared" si="54"/>
        <v>-1.6383290389190189E-2</v>
      </c>
      <c r="Q380" s="13">
        <f t="shared" si="55"/>
        <v>33852.873</v>
      </c>
      <c r="R380">
        <v>0.1</v>
      </c>
      <c r="S380">
        <f t="shared" si="58"/>
        <v>1.5241804639881332E-4</v>
      </c>
      <c r="T380">
        <f t="shared" si="59"/>
        <v>1.5241804639881333E-5</v>
      </c>
      <c r="AB380" t="s">
        <v>800</v>
      </c>
      <c r="AC380">
        <v>6</v>
      </c>
      <c r="AE380" t="s">
        <v>807</v>
      </c>
      <c r="AG380" t="s">
        <v>809</v>
      </c>
      <c r="AJ380">
        <v>7358</v>
      </c>
      <c r="AK380">
        <v>-2.4765520000073593E-2</v>
      </c>
    </row>
    <row r="381" spans="1:37" x14ac:dyDescent="0.2">
      <c r="A381" s="23" t="s">
        <v>933</v>
      </c>
      <c r="C381" s="7">
        <v>48875.773999999998</v>
      </c>
      <c r="D381" s="7"/>
      <c r="E381">
        <f t="shared" si="52"/>
        <v>6164.994666700085</v>
      </c>
      <c r="F381">
        <f t="shared" si="53"/>
        <v>6165</v>
      </c>
      <c r="G381" s="9">
        <f t="shared" si="56"/>
        <v>-3.3526000042911619E-3</v>
      </c>
      <c r="K381">
        <f>G381</f>
        <v>-3.3526000042911619E-3</v>
      </c>
      <c r="P381" s="3">
        <f t="shared" si="54"/>
        <v>-1.640408339253021E-2</v>
      </c>
      <c r="Q381" s="13">
        <f t="shared" si="55"/>
        <v>33857.273999999998</v>
      </c>
      <c r="R381">
        <v>0.1</v>
      </c>
      <c r="S381">
        <f t="shared" si="58"/>
        <v>1.7034121863347982E-4</v>
      </c>
      <c r="T381">
        <f t="shared" si="59"/>
        <v>1.7034121863347982E-5</v>
      </c>
      <c r="AJ381">
        <v>7367</v>
      </c>
      <c r="AK381">
        <v>-2.5313480000477284E-2</v>
      </c>
    </row>
    <row r="382" spans="1:37" x14ac:dyDescent="0.2">
      <c r="A382" s="23" t="s">
        <v>894</v>
      </c>
      <c r="C382" s="7">
        <v>48886.419000000002</v>
      </c>
      <c r="D382" s="7">
        <v>5.0000000000000001E-3</v>
      </c>
      <c r="E382">
        <f t="shared" si="52"/>
        <v>6181.9286813434246</v>
      </c>
      <c r="F382">
        <f t="shared" si="53"/>
        <v>6182</v>
      </c>
      <c r="P382" s="3">
        <f t="shared" si="54"/>
        <v>-1.6454632888841737E-2</v>
      </c>
      <c r="Q382" s="13">
        <f t="shared" si="55"/>
        <v>33867.919000000002</v>
      </c>
      <c r="R382">
        <v>0</v>
      </c>
      <c r="S382">
        <f t="shared" si="58"/>
        <v>2.7075494350655213E-4</v>
      </c>
      <c r="T382">
        <f t="shared" si="59"/>
        <v>0</v>
      </c>
      <c r="U382" s="17">
        <v>-4.4832079998741392E-2</v>
      </c>
      <c r="AB382" t="s">
        <v>800</v>
      </c>
      <c r="AC382">
        <v>5</v>
      </c>
      <c r="AE382" t="s">
        <v>817</v>
      </c>
      <c r="AG382" t="s">
        <v>809</v>
      </c>
      <c r="AJ382">
        <v>7383</v>
      </c>
      <c r="AK382">
        <v>-1.9176519999746233E-2</v>
      </c>
    </row>
    <row r="383" spans="1:37" x14ac:dyDescent="0.2">
      <c r="A383" s="23" t="s">
        <v>933</v>
      </c>
      <c r="C383" s="7">
        <v>48889.593999999997</v>
      </c>
      <c r="D383" s="7"/>
      <c r="E383">
        <f t="shared" si="52"/>
        <v>6186.9794560256705</v>
      </c>
      <c r="F383">
        <f t="shared" si="53"/>
        <v>6187</v>
      </c>
      <c r="G383">
        <f t="shared" ref="G383:G414" si="61">C383-(C$7+F383*C$8)</f>
        <v>-1.2914280006953049E-2</v>
      </c>
      <c r="K383">
        <f>G383</f>
        <v>-1.2914280006953049E-2</v>
      </c>
      <c r="P383" s="3">
        <f t="shared" si="54"/>
        <v>-1.6469514461956481E-2</v>
      </c>
      <c r="Q383" s="13">
        <f t="shared" si="55"/>
        <v>33871.093999999997</v>
      </c>
      <c r="R383">
        <v>0.2</v>
      </c>
      <c r="S383">
        <f t="shared" si="58"/>
        <v>1.2639692030043547E-5</v>
      </c>
      <c r="T383">
        <f t="shared" si="59"/>
        <v>2.5279384060087098E-6</v>
      </c>
      <c r="AJ383">
        <v>7458</v>
      </c>
      <c r="AK383">
        <v>-2.3409520006680395E-2</v>
      </c>
    </row>
    <row r="384" spans="1:37" x14ac:dyDescent="0.2">
      <c r="A384" s="23" t="s">
        <v>933</v>
      </c>
      <c r="C384" s="7">
        <v>48889.601999999999</v>
      </c>
      <c r="D384" s="7"/>
      <c r="E384">
        <f t="shared" si="52"/>
        <v>6186.9921823870773</v>
      </c>
      <c r="F384">
        <f t="shared" si="53"/>
        <v>6187</v>
      </c>
      <c r="G384" s="9">
        <f t="shared" si="61"/>
        <v>-4.9142800053232349E-3</v>
      </c>
      <c r="K384">
        <f>G384</f>
        <v>-4.9142800053232349E-3</v>
      </c>
      <c r="P384" s="3">
        <f t="shared" si="54"/>
        <v>-1.6469514461956481E-2</v>
      </c>
      <c r="Q384" s="13">
        <f t="shared" si="55"/>
        <v>33871.101999999999</v>
      </c>
      <c r="R384">
        <v>0.2</v>
      </c>
      <c r="S384">
        <f t="shared" si="58"/>
        <v>1.3352344334776424E-4</v>
      </c>
      <c r="T384">
        <f t="shared" si="59"/>
        <v>2.6704688669552849E-5</v>
      </c>
      <c r="AJ384">
        <v>7743</v>
      </c>
      <c r="AK384">
        <v>-2.8094920002331492E-2</v>
      </c>
    </row>
    <row r="385" spans="1:37" x14ac:dyDescent="0.2">
      <c r="A385" s="23" t="s">
        <v>895</v>
      </c>
      <c r="C385" s="7">
        <v>48971.315000000002</v>
      </c>
      <c r="D385" s="7">
        <v>4.0000000000000001E-3</v>
      </c>
      <c r="E385">
        <f t="shared" si="52"/>
        <v>6316.9808285637555</v>
      </c>
      <c r="F385">
        <f t="shared" si="53"/>
        <v>6317</v>
      </c>
      <c r="G385">
        <f t="shared" si="61"/>
        <v>-1.2051480000081938E-2</v>
      </c>
      <c r="L385">
        <f>G385</f>
        <v>-1.2051480000081938E-2</v>
      </c>
      <c r="P385" s="3">
        <f t="shared" si="54"/>
        <v>-1.6858680837510881E-2</v>
      </c>
      <c r="Q385" s="13">
        <f t="shared" si="55"/>
        <v>33952.815000000002</v>
      </c>
      <c r="R385">
        <v>0.1</v>
      </c>
      <c r="S385">
        <f t="shared" si="58"/>
        <v>2.3109179891377533E-5</v>
      </c>
      <c r="T385">
        <f t="shared" si="59"/>
        <v>2.3109179891377535E-6</v>
      </c>
      <c r="AB385" t="s">
        <v>800</v>
      </c>
      <c r="AC385">
        <v>10</v>
      </c>
      <c r="AE385" t="s">
        <v>807</v>
      </c>
      <c r="AG385" t="s">
        <v>809</v>
      </c>
      <c r="AJ385">
        <v>7760</v>
      </c>
      <c r="AK385">
        <v>-2.6574400006211363E-2</v>
      </c>
    </row>
    <row r="386" spans="1:37" x14ac:dyDescent="0.2">
      <c r="A386" s="23" t="s">
        <v>933</v>
      </c>
      <c r="C386" s="7">
        <v>49122.803999999996</v>
      </c>
      <c r="D386" s="7"/>
      <c r="E386">
        <f t="shared" si="52"/>
        <v>6557.9687989069971</v>
      </c>
      <c r="F386">
        <f t="shared" si="53"/>
        <v>6558</v>
      </c>
      <c r="G386">
        <f t="shared" si="61"/>
        <v>-1.9613520009443164E-2</v>
      </c>
      <c r="K386">
        <f>G386</f>
        <v>-1.9613520009443164E-2</v>
      </c>
      <c r="P386" s="3">
        <f t="shared" si="54"/>
        <v>-1.7591575319307662E-2</v>
      </c>
      <c r="Q386" s="13">
        <f t="shared" si="55"/>
        <v>34104.303999999996</v>
      </c>
      <c r="R386">
        <v>0.2</v>
      </c>
      <c r="S386">
        <f t="shared" si="58"/>
        <v>4.0882603299671514E-6</v>
      </c>
      <c r="T386">
        <f t="shared" si="59"/>
        <v>8.176520659934303E-7</v>
      </c>
      <c r="AJ386">
        <v>7760</v>
      </c>
      <c r="AK386">
        <v>-1.8574400004581548E-2</v>
      </c>
    </row>
    <row r="387" spans="1:37" x14ac:dyDescent="0.2">
      <c r="A387" s="23" t="s">
        <v>933</v>
      </c>
      <c r="C387" s="7">
        <v>49124.686999999998</v>
      </c>
      <c r="D387" s="7"/>
      <c r="E387">
        <f t="shared" si="52"/>
        <v>6560.9642662224906</v>
      </c>
      <c r="F387">
        <f t="shared" si="53"/>
        <v>6561</v>
      </c>
      <c r="G387">
        <f t="shared" si="61"/>
        <v>-2.2462840002845041E-2</v>
      </c>
      <c r="K387">
        <f>G387</f>
        <v>-2.2462840002845041E-2</v>
      </c>
      <c r="P387" s="3">
        <f t="shared" si="54"/>
        <v>-1.7600792144531769E-2</v>
      </c>
      <c r="Q387" s="13">
        <f t="shared" si="55"/>
        <v>34106.186999999998</v>
      </c>
      <c r="R387">
        <v>0.2</v>
      </c>
      <c r="S387">
        <f t="shared" si="58"/>
        <v>2.363950937652868E-5</v>
      </c>
      <c r="T387">
        <f t="shared" si="59"/>
        <v>4.7279018753057368E-6</v>
      </c>
      <c r="AJ387">
        <v>7794</v>
      </c>
      <c r="AK387">
        <v>-1.8533360002038535E-2</v>
      </c>
    </row>
    <row r="388" spans="1:37" x14ac:dyDescent="0.2">
      <c r="A388" s="23" t="s">
        <v>896</v>
      </c>
      <c r="C388" s="7">
        <v>49126.565999999999</v>
      </c>
      <c r="D388" s="7">
        <v>3.0000000000000001E-3</v>
      </c>
      <c r="E388">
        <f t="shared" si="52"/>
        <v>6563.9533703572797</v>
      </c>
      <c r="F388">
        <f t="shared" si="53"/>
        <v>6564</v>
      </c>
      <c r="G388">
        <f t="shared" si="61"/>
        <v>-2.9312160004337784E-2</v>
      </c>
      <c r="L388">
        <f>G388</f>
        <v>-2.9312160004337784E-2</v>
      </c>
      <c r="P388" s="3">
        <f t="shared" si="54"/>
        <v>-1.7610011272806717E-2</v>
      </c>
      <c r="Q388" s="13">
        <f t="shared" si="55"/>
        <v>34108.065999999999</v>
      </c>
      <c r="R388">
        <v>0.1</v>
      </c>
      <c r="S388">
        <f t="shared" si="58"/>
        <v>1.3694028493487417E-4</v>
      </c>
      <c r="T388">
        <f t="shared" si="59"/>
        <v>1.3694028493487417E-5</v>
      </c>
      <c r="AB388" t="s">
        <v>800</v>
      </c>
      <c r="AC388">
        <v>7</v>
      </c>
      <c r="AE388" t="s">
        <v>817</v>
      </c>
      <c r="AG388" t="s">
        <v>809</v>
      </c>
      <c r="AJ388">
        <v>7797</v>
      </c>
      <c r="AK388">
        <v>-2.4382680006965529E-2</v>
      </c>
    </row>
    <row r="389" spans="1:37" x14ac:dyDescent="0.2">
      <c r="A389" s="23" t="s">
        <v>896</v>
      </c>
      <c r="C389" s="7">
        <v>49167.442000000003</v>
      </c>
      <c r="D389" s="7">
        <v>4.0000000000000001E-3</v>
      </c>
      <c r="E389">
        <f t="shared" si="52"/>
        <v>6628.9787139515456</v>
      </c>
      <c r="F389">
        <f t="shared" si="53"/>
        <v>6629</v>
      </c>
      <c r="G389">
        <f t="shared" si="61"/>
        <v>-1.3380759999563452E-2</v>
      </c>
      <c r="L389">
        <f>G389</f>
        <v>-1.3380759999563452E-2</v>
      </c>
      <c r="P389" s="3">
        <f t="shared" si="54"/>
        <v>-1.7810324579026308E-2</v>
      </c>
      <c r="Q389" s="13">
        <f t="shared" si="55"/>
        <v>34148.942000000003</v>
      </c>
      <c r="R389">
        <v>0.1</v>
      </c>
      <c r="S389">
        <f t="shared" si="58"/>
        <v>1.9621042363631955E-5</v>
      </c>
      <c r="T389">
        <f t="shared" si="59"/>
        <v>1.9621042363631954E-6</v>
      </c>
      <c r="AB389" t="s">
        <v>800</v>
      </c>
      <c r="AC389">
        <v>11</v>
      </c>
      <c r="AE389" t="s">
        <v>807</v>
      </c>
      <c r="AG389" t="s">
        <v>809</v>
      </c>
      <c r="AJ389">
        <v>7805</v>
      </c>
      <c r="AK389">
        <v>-2.6314200003980659E-2</v>
      </c>
    </row>
    <row r="390" spans="1:37" x14ac:dyDescent="0.2">
      <c r="A390" s="23" t="s">
        <v>896</v>
      </c>
      <c r="C390" s="7">
        <v>49172.461000000003</v>
      </c>
      <c r="D390" s="7">
        <v>4.0000000000000001E-3</v>
      </c>
      <c r="E390">
        <f t="shared" si="52"/>
        <v>6636.9629149374441</v>
      </c>
      <c r="F390">
        <f t="shared" si="53"/>
        <v>6637</v>
      </c>
      <c r="G390">
        <f t="shared" si="61"/>
        <v>-2.3312279998208396E-2</v>
      </c>
      <c r="L390">
        <f>G390</f>
        <v>-2.3312279998208396E-2</v>
      </c>
      <c r="P390" s="3">
        <f t="shared" si="54"/>
        <v>-1.7835053245612281E-2</v>
      </c>
      <c r="Q390" s="13">
        <f t="shared" si="55"/>
        <v>34153.961000000003</v>
      </c>
      <c r="R390">
        <v>0.1</v>
      </c>
      <c r="S390">
        <f t="shared" si="58"/>
        <v>3.0000012899354589E-5</v>
      </c>
      <c r="T390">
        <f t="shared" si="59"/>
        <v>3.0000012899354589E-6</v>
      </c>
      <c r="AB390" t="s">
        <v>800</v>
      </c>
      <c r="AC390">
        <v>7</v>
      </c>
      <c r="AE390" t="s">
        <v>807</v>
      </c>
      <c r="AG390" t="s">
        <v>809</v>
      </c>
      <c r="AJ390">
        <v>7824</v>
      </c>
      <c r="AK390">
        <v>-2.4026560007769149E-2</v>
      </c>
    </row>
    <row r="391" spans="1:37" x14ac:dyDescent="0.2">
      <c r="A391" s="23" t="s">
        <v>897</v>
      </c>
      <c r="C391" s="7">
        <v>49211.447999999997</v>
      </c>
      <c r="D391" s="7">
        <v>4.0000000000000001E-3</v>
      </c>
      <c r="E391">
        <f t="shared" si="52"/>
        <v>6698.9832464451501</v>
      </c>
      <c r="F391">
        <f t="shared" si="53"/>
        <v>6699</v>
      </c>
      <c r="G391">
        <f t="shared" si="61"/>
        <v>-1.0531560008530505E-2</v>
      </c>
      <c r="L391">
        <f>G391</f>
        <v>-1.0531560008530505E-2</v>
      </c>
      <c r="P391" s="3">
        <f t="shared" si="54"/>
        <v>-1.8027255702801042E-2</v>
      </c>
      <c r="Q391" s="13">
        <f t="shared" si="55"/>
        <v>34192.947999999997</v>
      </c>
      <c r="R391">
        <v>0.1</v>
      </c>
      <c r="S391">
        <f t="shared" si="58"/>
        <v>5.6185453941105867E-5</v>
      </c>
      <c r="T391">
        <f t="shared" si="59"/>
        <v>5.6185453941105867E-6</v>
      </c>
      <c r="AB391" t="s">
        <v>800</v>
      </c>
      <c r="AC391">
        <v>7</v>
      </c>
      <c r="AE391" t="s">
        <v>807</v>
      </c>
      <c r="AG391" t="s">
        <v>809</v>
      </c>
      <c r="AJ391">
        <v>7894</v>
      </c>
      <c r="AK391">
        <v>-2.4177360006433446E-2</v>
      </c>
    </row>
    <row r="392" spans="1:37" x14ac:dyDescent="0.2">
      <c r="A392" s="23" t="s">
        <v>897</v>
      </c>
      <c r="C392" s="7">
        <v>49218.358</v>
      </c>
      <c r="D392" s="7">
        <v>4.0000000000000001E-3</v>
      </c>
      <c r="E392">
        <f t="shared" si="52"/>
        <v>6709.9756411079488</v>
      </c>
      <c r="F392">
        <f t="shared" si="53"/>
        <v>6710</v>
      </c>
      <c r="G392">
        <f t="shared" si="61"/>
        <v>-1.531240000622347E-2</v>
      </c>
      <c r="L392">
        <f>G392</f>
        <v>-1.531240000622347E-2</v>
      </c>
      <c r="P392" s="3">
        <f t="shared" si="54"/>
        <v>-1.8061458880410899E-2</v>
      </c>
      <c r="Q392" s="13">
        <f t="shared" si="55"/>
        <v>34199.858</v>
      </c>
      <c r="R392">
        <v>0.1</v>
      </c>
      <c r="S392">
        <f t="shared" si="58"/>
        <v>7.557324693748657E-6</v>
      </c>
      <c r="T392">
        <f t="shared" si="59"/>
        <v>7.5573246937486572E-7</v>
      </c>
      <c r="AB392" t="s">
        <v>800</v>
      </c>
      <c r="AC392">
        <v>7</v>
      </c>
      <c r="AE392" t="s">
        <v>807</v>
      </c>
      <c r="AG392" t="s">
        <v>809</v>
      </c>
      <c r="AJ392">
        <v>7894</v>
      </c>
      <c r="AK392">
        <v>-2.3177360009867698E-2</v>
      </c>
    </row>
    <row r="393" spans="1:37" x14ac:dyDescent="0.2">
      <c r="A393" s="23" t="s">
        <v>933</v>
      </c>
      <c r="C393" s="7">
        <v>49241.612999999998</v>
      </c>
      <c r="D393" s="7"/>
      <c r="E393">
        <f t="shared" si="52"/>
        <v>6746.969582914493</v>
      </c>
      <c r="F393">
        <f t="shared" si="53"/>
        <v>6747</v>
      </c>
      <c r="G393">
        <f t="shared" si="61"/>
        <v>-1.9120680008199997E-2</v>
      </c>
      <c r="K393">
        <f>G393</f>
        <v>-1.9120680008199997E-2</v>
      </c>
      <c r="P393" s="3">
        <f t="shared" si="54"/>
        <v>-1.8176733166721075E-2</v>
      </c>
      <c r="Q393" s="13">
        <f t="shared" si="55"/>
        <v>34223.112999999998</v>
      </c>
      <c r="R393">
        <v>0.2</v>
      </c>
      <c r="S393">
        <f t="shared" si="58"/>
        <v>8.9103563953803377E-7</v>
      </c>
      <c r="T393">
        <f t="shared" si="59"/>
        <v>1.7820712790760677E-7</v>
      </c>
      <c r="AJ393">
        <v>7919</v>
      </c>
      <c r="AK393">
        <v>-2.6588360007735901E-2</v>
      </c>
    </row>
    <row r="394" spans="1:37" x14ac:dyDescent="0.2">
      <c r="A394" s="23" t="s">
        <v>888</v>
      </c>
      <c r="C394" s="7">
        <v>49250.411999999997</v>
      </c>
      <c r="D394" s="7"/>
      <c r="E394">
        <f t="shared" si="52"/>
        <v>6760.9669896638288</v>
      </c>
      <c r="F394">
        <f t="shared" si="53"/>
        <v>6761</v>
      </c>
      <c r="G394">
        <f t="shared" si="61"/>
        <v>-2.0750840005348437E-2</v>
      </c>
      <c r="N394">
        <f>G394</f>
        <v>-2.0750840005348437E-2</v>
      </c>
      <c r="P394" s="3">
        <f t="shared" si="54"/>
        <v>-1.8220441818593915E-2</v>
      </c>
      <c r="Q394" s="13">
        <f t="shared" si="55"/>
        <v>34231.911999999997</v>
      </c>
      <c r="R394">
        <v>0.1</v>
      </c>
      <c r="S394">
        <f t="shared" si="58"/>
        <v>6.4029149835305687E-6</v>
      </c>
      <c r="T394">
        <f t="shared" si="59"/>
        <v>6.4029149835305689E-7</v>
      </c>
      <c r="AB394" t="s">
        <v>800</v>
      </c>
      <c r="AG394" t="s">
        <v>801</v>
      </c>
      <c r="AJ394">
        <v>7943</v>
      </c>
      <c r="AK394">
        <v>-1.938291999977082E-2</v>
      </c>
    </row>
    <row r="395" spans="1:37" x14ac:dyDescent="0.2">
      <c r="A395" s="23" t="s">
        <v>897</v>
      </c>
      <c r="C395" s="7">
        <v>49250.42</v>
      </c>
      <c r="D395" s="7">
        <v>4.0000000000000001E-3</v>
      </c>
      <c r="E395">
        <f t="shared" si="52"/>
        <v>6760.9797160252356</v>
      </c>
      <c r="F395">
        <f t="shared" si="53"/>
        <v>6761</v>
      </c>
      <c r="G395">
        <f t="shared" si="61"/>
        <v>-1.2750840003718622E-2</v>
      </c>
      <c r="L395">
        <f>G395</f>
        <v>-1.2750840003718622E-2</v>
      </c>
      <c r="P395" s="3">
        <f t="shared" si="54"/>
        <v>-1.8220441818593915E-2</v>
      </c>
      <c r="Q395" s="13">
        <f t="shared" si="55"/>
        <v>34231.919999999998</v>
      </c>
      <c r="R395">
        <v>0.1</v>
      </c>
      <c r="S395">
        <f t="shared" si="58"/>
        <v>2.9916544013287102E-5</v>
      </c>
      <c r="T395">
        <f t="shared" si="59"/>
        <v>2.9916544013287104E-6</v>
      </c>
      <c r="AB395" t="s">
        <v>800</v>
      </c>
      <c r="AC395">
        <v>7</v>
      </c>
      <c r="AE395" t="s">
        <v>807</v>
      </c>
      <c r="AG395" t="s">
        <v>809</v>
      </c>
      <c r="AJ395">
        <v>7981</v>
      </c>
      <c r="AK395">
        <v>-1.9807640004728455E-2</v>
      </c>
    </row>
    <row r="396" spans="1:37" x14ac:dyDescent="0.2">
      <c r="A396" s="23" t="s">
        <v>933</v>
      </c>
      <c r="C396" s="7">
        <v>49275.557999999997</v>
      </c>
      <c r="D396" s="7"/>
      <c r="E396">
        <f t="shared" si="52"/>
        <v>6800.9691251472732</v>
      </c>
      <c r="F396">
        <f t="shared" si="53"/>
        <v>6801</v>
      </c>
      <c r="G396">
        <f t="shared" si="61"/>
        <v>-1.9408440006372984E-2</v>
      </c>
      <c r="K396">
        <f>G396</f>
        <v>-1.9408440006372984E-2</v>
      </c>
      <c r="P396" s="3">
        <f t="shared" si="54"/>
        <v>-1.8345600047188795E-2</v>
      </c>
      <c r="Q396" s="13">
        <f t="shared" si="55"/>
        <v>34257.057999999997</v>
      </c>
      <c r="R396">
        <v>0.2</v>
      </c>
      <c r="S396">
        <f t="shared" si="58"/>
        <v>1.1296287788386504E-6</v>
      </c>
      <c r="T396">
        <f t="shared" si="59"/>
        <v>2.2592575576773009E-7</v>
      </c>
      <c r="AJ396">
        <v>7997</v>
      </c>
      <c r="AK396">
        <v>-2.8670680003415328E-2</v>
      </c>
    </row>
    <row r="397" spans="1:37" x14ac:dyDescent="0.2">
      <c r="A397" s="23" t="s">
        <v>897</v>
      </c>
      <c r="C397" s="7">
        <v>49313.271999999997</v>
      </c>
      <c r="D397" s="7">
        <v>4.0000000000000001E-3</v>
      </c>
      <c r="E397">
        <f t="shared" si="52"/>
        <v>6860.9643743965607</v>
      </c>
      <c r="F397">
        <f t="shared" si="53"/>
        <v>6861</v>
      </c>
      <c r="G397">
        <f t="shared" si="61"/>
        <v>-2.2394840008928441E-2</v>
      </c>
      <c r="L397">
        <f>G397</f>
        <v>-2.2394840008928441E-2</v>
      </c>
      <c r="P397" s="3">
        <f t="shared" si="54"/>
        <v>-1.8534105073695142E-2</v>
      </c>
      <c r="Q397" s="13">
        <f t="shared" si="55"/>
        <v>34294.771999999997</v>
      </c>
      <c r="R397">
        <v>0.1</v>
      </c>
      <c r="S397">
        <f t="shared" si="58"/>
        <v>1.4905274240130859E-5</v>
      </c>
      <c r="T397">
        <f t="shared" si="59"/>
        <v>1.4905274240130859E-6</v>
      </c>
      <c r="AB397" t="s">
        <v>800</v>
      </c>
      <c r="AC397">
        <v>8</v>
      </c>
      <c r="AE397" t="s">
        <v>817</v>
      </c>
      <c r="AG397" t="s">
        <v>809</v>
      </c>
      <c r="AJ397">
        <v>8027</v>
      </c>
      <c r="AK397">
        <v>-2.8163880000647623E-2</v>
      </c>
    </row>
    <row r="398" spans="1:37" x14ac:dyDescent="0.2">
      <c r="A398" s="23" t="s">
        <v>933</v>
      </c>
      <c r="C398" s="7">
        <v>49430.824999999997</v>
      </c>
      <c r="D398" s="7"/>
      <c r="E398">
        <f t="shared" si="52"/>
        <v>7047.9671196636109</v>
      </c>
      <c r="F398">
        <f t="shared" si="53"/>
        <v>7048</v>
      </c>
      <c r="G398">
        <f t="shared" si="61"/>
        <v>-2.0669120007369202E-2</v>
      </c>
      <c r="K398">
        <f>G398</f>
        <v>-2.0669120007369202E-2</v>
      </c>
      <c r="P398" s="3">
        <f t="shared" si="54"/>
        <v>-1.9127522162714662E-2</v>
      </c>
      <c r="Q398" s="13">
        <f t="shared" si="55"/>
        <v>34412.324999999997</v>
      </c>
      <c r="R398">
        <v>0.2</v>
      </c>
      <c r="S398">
        <f t="shared" si="58"/>
        <v>2.3765239146435216E-6</v>
      </c>
      <c r="T398">
        <f t="shared" si="59"/>
        <v>4.7530478292870435E-7</v>
      </c>
      <c r="AJ398">
        <v>8314</v>
      </c>
      <c r="AK398">
        <v>-2.5082160005695187E-2</v>
      </c>
    </row>
    <row r="399" spans="1:37" x14ac:dyDescent="0.2">
      <c r="A399" s="23" t="s">
        <v>898</v>
      </c>
      <c r="C399" s="7">
        <v>49446.54</v>
      </c>
      <c r="D399" s="7"/>
      <c r="E399">
        <f t="shared" si="52"/>
        <v>7072.9664658468</v>
      </c>
      <c r="F399">
        <f t="shared" si="53"/>
        <v>7073</v>
      </c>
      <c r="G399">
        <f t="shared" si="61"/>
        <v>-2.1080120000988245E-2</v>
      </c>
      <c r="L399">
        <f>G399</f>
        <v>-2.1080120000988245E-2</v>
      </c>
      <c r="P399" s="3">
        <f t="shared" si="54"/>
        <v>-1.9207534118670808E-2</v>
      </c>
      <c r="Q399" s="13">
        <f t="shared" si="55"/>
        <v>34428.04</v>
      </c>
      <c r="R399">
        <v>0.1</v>
      </c>
      <c r="S399">
        <f t="shared" si="58"/>
        <v>3.5065778866545753E-6</v>
      </c>
      <c r="T399">
        <f t="shared" si="59"/>
        <v>3.5065778866545753E-7</v>
      </c>
      <c r="AB399" t="s">
        <v>800</v>
      </c>
      <c r="AC399">
        <v>6</v>
      </c>
      <c r="AE399" t="s">
        <v>817</v>
      </c>
      <c r="AG399" t="s">
        <v>809</v>
      </c>
      <c r="AJ399">
        <v>8425</v>
      </c>
      <c r="AK399">
        <v>-1.9507000004523434E-2</v>
      </c>
    </row>
    <row r="400" spans="1:37" x14ac:dyDescent="0.2">
      <c r="A400" s="23" t="s">
        <v>933</v>
      </c>
      <c r="C400" s="7">
        <v>49508.773000000001</v>
      </c>
      <c r="D400" s="7"/>
      <c r="E400">
        <f t="shared" si="52"/>
        <v>7171.9664220044851</v>
      </c>
      <c r="F400">
        <f t="shared" si="53"/>
        <v>7172</v>
      </c>
      <c r="G400">
        <f t="shared" si="61"/>
        <v>-2.1107680004206486E-2</v>
      </c>
      <c r="K400">
        <f>G400</f>
        <v>-2.1107680004206486E-2</v>
      </c>
      <c r="P400" s="3">
        <f t="shared" si="54"/>
        <v>-1.9525952144931445E-2</v>
      </c>
      <c r="Q400" s="13">
        <f t="shared" si="55"/>
        <v>34490.273000000001</v>
      </c>
      <c r="R400">
        <v>0.2</v>
      </c>
      <c r="S400">
        <f t="shared" si="58"/>
        <v>2.5018630208068055E-6</v>
      </c>
      <c r="T400">
        <f t="shared" si="59"/>
        <v>5.003726041613611E-7</v>
      </c>
      <c r="AJ400">
        <v>8446</v>
      </c>
      <c r="AK400">
        <v>-2.6452240002981853E-2</v>
      </c>
    </row>
    <row r="401" spans="1:37" x14ac:dyDescent="0.2">
      <c r="A401" s="23" t="s">
        <v>899</v>
      </c>
      <c r="C401" s="7">
        <v>49536.43</v>
      </c>
      <c r="D401" s="7">
        <v>5.0000000000000001E-3</v>
      </c>
      <c r="E401">
        <f t="shared" si="52"/>
        <v>7215.9630441736399</v>
      </c>
      <c r="F401">
        <f t="shared" si="53"/>
        <v>7216</v>
      </c>
      <c r="G401">
        <f t="shared" si="61"/>
        <v>-2.3231040002428927E-2</v>
      </c>
      <c r="L401">
        <f>G401</f>
        <v>-2.3231040002428927E-2</v>
      </c>
      <c r="P401" s="3">
        <f t="shared" si="54"/>
        <v>-1.9668276311930528E-2</v>
      </c>
      <c r="Q401" s="13">
        <f t="shared" si="55"/>
        <v>34517.93</v>
      </c>
      <c r="R401">
        <v>0.1</v>
      </c>
      <c r="S401">
        <f t="shared" si="58"/>
        <v>1.2693285114333766E-5</v>
      </c>
      <c r="T401">
        <f t="shared" si="59"/>
        <v>1.2693285114333766E-6</v>
      </c>
      <c r="AB401" t="s">
        <v>800</v>
      </c>
      <c r="AC401">
        <v>7</v>
      </c>
      <c r="AE401" t="s">
        <v>807</v>
      </c>
      <c r="AG401" t="s">
        <v>809</v>
      </c>
      <c r="AJ401">
        <v>8452</v>
      </c>
      <c r="AK401">
        <v>-2.6150880003115162E-2</v>
      </c>
    </row>
    <row r="402" spans="1:37" x14ac:dyDescent="0.2">
      <c r="A402" s="23" t="s">
        <v>899</v>
      </c>
      <c r="C402" s="7">
        <v>49556.544000000002</v>
      </c>
      <c r="D402" s="7">
        <v>5.0000000000000001E-3</v>
      </c>
      <c r="E402">
        <f t="shared" si="52"/>
        <v>7247.9602983339055</v>
      </c>
      <c r="F402">
        <f t="shared" si="53"/>
        <v>7248</v>
      </c>
      <c r="G402">
        <f t="shared" si="61"/>
        <v>-2.4957120003819E-2</v>
      </c>
      <c r="L402">
        <f>G402</f>
        <v>-2.4957120003819E-2</v>
      </c>
      <c r="P402" s="3">
        <f t="shared" si="54"/>
        <v>-1.9772095964778993E-2</v>
      </c>
      <c r="Q402" s="13">
        <f t="shared" si="55"/>
        <v>34538.044000000002</v>
      </c>
      <c r="R402">
        <v>0.1</v>
      </c>
      <c r="S402">
        <f t="shared" si="58"/>
        <v>2.688447428542275E-5</v>
      </c>
      <c r="T402">
        <f t="shared" si="59"/>
        <v>2.6884474285422752E-6</v>
      </c>
      <c r="AB402" t="s">
        <v>800</v>
      </c>
      <c r="AC402">
        <v>5</v>
      </c>
      <c r="AE402" t="s">
        <v>817</v>
      </c>
      <c r="AG402" t="s">
        <v>809</v>
      </c>
      <c r="AJ402">
        <v>8522</v>
      </c>
      <c r="AK402">
        <v>-2.0301680000557099E-2</v>
      </c>
    </row>
    <row r="403" spans="1:37" x14ac:dyDescent="0.2">
      <c r="A403" s="23" t="s">
        <v>899</v>
      </c>
      <c r="C403" s="7">
        <v>49558.434000000001</v>
      </c>
      <c r="D403" s="7">
        <v>4.0000000000000001E-3</v>
      </c>
      <c r="E403">
        <f t="shared" si="52"/>
        <v>7250.9669012156237</v>
      </c>
      <c r="F403">
        <f t="shared" si="53"/>
        <v>7251</v>
      </c>
      <c r="G403">
        <f t="shared" si="61"/>
        <v>-2.0806439999432769E-2</v>
      </c>
      <c r="L403">
        <f>G403</f>
        <v>-2.0806439999432769E-2</v>
      </c>
      <c r="P403" s="3">
        <f t="shared" si="54"/>
        <v>-1.9781842491696781E-2</v>
      </c>
      <c r="Q403" s="13">
        <f t="shared" si="55"/>
        <v>34539.934000000001</v>
      </c>
      <c r="R403">
        <v>0.1</v>
      </c>
      <c r="S403">
        <f t="shared" si="58"/>
        <v>1.0498000528587966E-6</v>
      </c>
      <c r="T403">
        <f t="shared" si="59"/>
        <v>1.0498000528587966E-7</v>
      </c>
      <c r="AB403" t="s">
        <v>800</v>
      </c>
      <c r="AC403">
        <v>8</v>
      </c>
      <c r="AE403" t="s">
        <v>807</v>
      </c>
      <c r="AG403" t="s">
        <v>809</v>
      </c>
      <c r="AJ403">
        <v>8532</v>
      </c>
      <c r="AK403">
        <v>-2.2466080001322553E-2</v>
      </c>
    </row>
    <row r="404" spans="1:37" x14ac:dyDescent="0.2">
      <c r="A404" s="23" t="s">
        <v>899</v>
      </c>
      <c r="C404" s="7">
        <v>49580.444000000003</v>
      </c>
      <c r="D404" s="7">
        <v>4.0000000000000001E-3</v>
      </c>
      <c r="E404">
        <f t="shared" si="52"/>
        <v>7285.980303028663</v>
      </c>
      <c r="F404">
        <f t="shared" si="53"/>
        <v>7286</v>
      </c>
      <c r="G404">
        <f t="shared" si="61"/>
        <v>-1.2381840002490208E-2</v>
      </c>
      <c r="L404">
        <f>G404</f>
        <v>-1.2381840002490208E-2</v>
      </c>
      <c r="P404" s="3">
        <f t="shared" si="54"/>
        <v>-1.9895722142272098E-2</v>
      </c>
      <c r="Q404" s="13">
        <f t="shared" si="55"/>
        <v>34561.944000000003</v>
      </c>
      <c r="R404">
        <v>0.1</v>
      </c>
      <c r="S404">
        <f t="shared" si="58"/>
        <v>5.6458424810533281E-5</v>
      </c>
      <c r="T404">
        <f t="shared" si="59"/>
        <v>5.6458424810533288E-6</v>
      </c>
      <c r="AB404" t="s">
        <v>800</v>
      </c>
      <c r="AC404">
        <v>9</v>
      </c>
      <c r="AE404" t="s">
        <v>807</v>
      </c>
      <c r="AG404" t="s">
        <v>809</v>
      </c>
      <c r="AJ404">
        <v>8543</v>
      </c>
      <c r="AK404">
        <v>-2.0246920001227409E-2</v>
      </c>
    </row>
    <row r="405" spans="1:37" x14ac:dyDescent="0.2">
      <c r="A405" s="23" t="s">
        <v>899</v>
      </c>
      <c r="C405" s="7">
        <v>49609.355000000003</v>
      </c>
      <c r="D405" s="7">
        <v>6.0000000000000001E-3</v>
      </c>
      <c r="E405">
        <f t="shared" ref="E405:E468" si="62">(C405-C$7)/C$8</f>
        <v>7331.9717823479123</v>
      </c>
      <c r="F405">
        <f t="shared" ref="F405:F468" si="63">+ROUND(2*E405,0)/2</f>
        <v>7332</v>
      </c>
      <c r="G405">
        <f t="shared" si="61"/>
        <v>-1.7738080001436174E-2</v>
      </c>
      <c r="L405">
        <f>G405</f>
        <v>-1.7738080001436174E-2</v>
      </c>
      <c r="P405" s="3">
        <f t="shared" ref="P405:P468" si="64">+D$11+D$12*F405+D$13*F405^2</f>
        <v>-2.0045869271695396E-2</v>
      </c>
      <c r="Q405" s="13">
        <f t="shared" ref="Q405:Q468" si="65">+C405-15018.5</f>
        <v>34590.855000000003</v>
      </c>
      <c r="R405">
        <v>0.1</v>
      </c>
      <c r="S405">
        <f t="shared" si="58"/>
        <v>5.3258913159235938E-6</v>
      </c>
      <c r="T405">
        <f t="shared" si="59"/>
        <v>5.3258913159235942E-7</v>
      </c>
      <c r="AB405" t="s">
        <v>800</v>
      </c>
      <c r="AC405">
        <v>9</v>
      </c>
      <c r="AE405" t="s">
        <v>807</v>
      </c>
      <c r="AG405" t="s">
        <v>809</v>
      </c>
      <c r="AJ405">
        <v>8557</v>
      </c>
      <c r="AK405">
        <v>-2.4877080002625007E-2</v>
      </c>
    </row>
    <row r="406" spans="1:37" x14ac:dyDescent="0.2">
      <c r="A406" s="23" t="s">
        <v>933</v>
      </c>
      <c r="C406" s="7">
        <v>49625.692000000003</v>
      </c>
      <c r="D406" s="7"/>
      <c r="E406">
        <f t="shared" si="62"/>
        <v>7357.9606031302628</v>
      </c>
      <c r="F406">
        <f t="shared" si="63"/>
        <v>7358</v>
      </c>
      <c r="G406">
        <f t="shared" si="61"/>
        <v>-2.4765520000073593E-2</v>
      </c>
      <c r="K406">
        <f>G406</f>
        <v>-2.4765520000073593E-2</v>
      </c>
      <c r="P406" s="3">
        <f t="shared" si="64"/>
        <v>-2.0130974557787444E-2</v>
      </c>
      <c r="Q406" s="13">
        <f t="shared" si="65"/>
        <v>34607.192000000003</v>
      </c>
      <c r="R406">
        <v>0.2</v>
      </c>
      <c r="S406">
        <f t="shared" si="58"/>
        <v>2.1479011456615315E-5</v>
      </c>
      <c r="T406">
        <f t="shared" si="59"/>
        <v>4.295802291323063E-6</v>
      </c>
      <c r="AJ406">
        <v>8584</v>
      </c>
      <c r="AK406">
        <v>-1.8520960002206266E-2</v>
      </c>
    </row>
    <row r="407" spans="1:37" x14ac:dyDescent="0.2">
      <c r="A407" s="23" t="s">
        <v>900</v>
      </c>
      <c r="C407" s="7">
        <v>49631.349000000002</v>
      </c>
      <c r="D407" s="7">
        <v>5.0000000000000001E-3</v>
      </c>
      <c r="E407">
        <f t="shared" si="62"/>
        <v>7366.9597314381372</v>
      </c>
      <c r="F407">
        <f t="shared" si="63"/>
        <v>7367</v>
      </c>
      <c r="G407">
        <f t="shared" si="61"/>
        <v>-2.5313480000477284E-2</v>
      </c>
      <c r="L407">
        <f>G407</f>
        <v>-2.5313480000477284E-2</v>
      </c>
      <c r="P407" s="3">
        <f t="shared" si="64"/>
        <v>-2.016047438328597E-2</v>
      </c>
      <c r="Q407" s="13">
        <f t="shared" si="65"/>
        <v>34612.849000000002</v>
      </c>
      <c r="R407">
        <v>0.1</v>
      </c>
      <c r="S407">
        <f t="shared" si="58"/>
        <v>2.6553466890805238E-5</v>
      </c>
      <c r="T407">
        <f t="shared" si="59"/>
        <v>2.6553466890805241E-6</v>
      </c>
      <c r="AB407" t="s">
        <v>800</v>
      </c>
      <c r="AC407">
        <v>8</v>
      </c>
      <c r="AE407" t="s">
        <v>807</v>
      </c>
      <c r="AG407" t="s">
        <v>809</v>
      </c>
      <c r="AJ407">
        <v>8761</v>
      </c>
      <c r="AK407">
        <v>-2.9630840006575454E-2</v>
      </c>
    </row>
    <row r="408" spans="1:37" x14ac:dyDescent="0.2">
      <c r="A408" s="23" t="s">
        <v>900</v>
      </c>
      <c r="C408" s="7">
        <v>49641.413</v>
      </c>
      <c r="D408" s="7">
        <v>3.0000000000000001E-3</v>
      </c>
      <c r="E408">
        <f t="shared" si="62"/>
        <v>7382.9694940844956</v>
      </c>
      <c r="F408">
        <f t="shared" si="63"/>
        <v>7383</v>
      </c>
      <c r="G408">
        <f t="shared" si="61"/>
        <v>-1.9176519999746233E-2</v>
      </c>
      <c r="L408">
        <f>G408</f>
        <v>-1.9176519999746233E-2</v>
      </c>
      <c r="P408" s="3">
        <f t="shared" si="64"/>
        <v>-2.0212969696413171E-2</v>
      </c>
      <c r="Q408" s="13">
        <f t="shared" si="65"/>
        <v>34622.913</v>
      </c>
      <c r="R408">
        <v>0.1</v>
      </c>
      <c r="S408">
        <f t="shared" si="58"/>
        <v>1.0742279737209872E-6</v>
      </c>
      <c r="T408">
        <f t="shared" si="59"/>
        <v>1.0742279737209873E-7</v>
      </c>
      <c r="AB408" t="s">
        <v>800</v>
      </c>
      <c r="AC408">
        <v>6</v>
      </c>
      <c r="AE408" t="s">
        <v>817</v>
      </c>
      <c r="AG408" t="s">
        <v>809</v>
      </c>
      <c r="AJ408">
        <v>8817</v>
      </c>
      <c r="AK408">
        <v>-2.8151480008091312E-2</v>
      </c>
    </row>
    <row r="409" spans="1:37" x14ac:dyDescent="0.2">
      <c r="A409" s="23" t="s">
        <v>933</v>
      </c>
      <c r="C409" s="7">
        <v>49688.555</v>
      </c>
      <c r="D409" s="7"/>
      <c r="E409">
        <f t="shared" si="62"/>
        <v>7457.962760248517</v>
      </c>
      <c r="F409">
        <f t="shared" si="63"/>
        <v>7458</v>
      </c>
      <c r="G409">
        <f t="shared" si="61"/>
        <v>-2.3409520006680395E-2</v>
      </c>
      <c r="K409">
        <f>G409</f>
        <v>-2.3409520006680395E-2</v>
      </c>
      <c r="P409" s="3">
        <f t="shared" si="64"/>
        <v>-2.0459914716807873E-2</v>
      </c>
      <c r="Q409" s="13">
        <f t="shared" si="65"/>
        <v>34670.055</v>
      </c>
      <c r="R409">
        <v>0.2</v>
      </c>
      <c r="S409">
        <f t="shared" si="58"/>
        <v>8.7001713660439693E-6</v>
      </c>
      <c r="T409">
        <f t="shared" si="59"/>
        <v>1.740034273208794E-6</v>
      </c>
      <c r="AJ409">
        <v>8861</v>
      </c>
      <c r="AK409">
        <v>-3.5274840003694408E-2</v>
      </c>
    </row>
    <row r="410" spans="1:37" x14ac:dyDescent="0.2">
      <c r="A410" s="23" t="s">
        <v>933</v>
      </c>
      <c r="C410" s="7">
        <v>49867.705999999998</v>
      </c>
      <c r="D410" s="7"/>
      <c r="E410">
        <f t="shared" si="62"/>
        <v>7742.9553067367988</v>
      </c>
      <c r="F410">
        <f t="shared" si="63"/>
        <v>7743</v>
      </c>
      <c r="G410">
        <f t="shared" si="61"/>
        <v>-2.8094920002331492E-2</v>
      </c>
      <c r="K410">
        <f>G410</f>
        <v>-2.8094920002331492E-2</v>
      </c>
      <c r="P410" s="3">
        <f t="shared" si="64"/>
        <v>-2.1411433184107671E-2</v>
      </c>
      <c r="Q410" s="13">
        <f t="shared" si="65"/>
        <v>34849.205999999998</v>
      </c>
      <c r="R410">
        <v>0.2</v>
      </c>
      <c r="S410">
        <f t="shared" si="58"/>
        <v>4.4668996049371576E-5</v>
      </c>
      <c r="T410">
        <f t="shared" si="59"/>
        <v>8.9337992098743149E-6</v>
      </c>
      <c r="AJ410">
        <v>8907</v>
      </c>
      <c r="AK410">
        <v>-2.3631080002814997E-2</v>
      </c>
    </row>
    <row r="411" spans="1:37" x14ac:dyDescent="0.2">
      <c r="A411" s="23" t="s">
        <v>901</v>
      </c>
      <c r="C411" s="7">
        <v>49878.394</v>
      </c>
      <c r="D411" s="7">
        <v>3.0000000000000001E-3</v>
      </c>
      <c r="E411">
        <f t="shared" si="62"/>
        <v>7759.9577255726817</v>
      </c>
      <c r="F411">
        <f t="shared" si="63"/>
        <v>7760</v>
      </c>
      <c r="G411">
        <f t="shared" si="61"/>
        <v>-2.6574400006211363E-2</v>
      </c>
      <c r="L411">
        <f>G411</f>
        <v>-2.6574400006211363E-2</v>
      </c>
      <c r="P411" s="3">
        <f t="shared" si="64"/>
        <v>-2.1468847307295855E-2</v>
      </c>
      <c r="Q411" s="13">
        <f t="shared" si="65"/>
        <v>34859.894</v>
      </c>
      <c r="R411">
        <v>0.1</v>
      </c>
      <c r="S411">
        <f t="shared" si="58"/>
        <v>2.606666836140343E-5</v>
      </c>
      <c r="T411">
        <f t="shared" si="59"/>
        <v>2.6066668361403431E-6</v>
      </c>
      <c r="AB411" t="s">
        <v>800</v>
      </c>
      <c r="AC411">
        <v>6</v>
      </c>
      <c r="AE411" t="s">
        <v>817</v>
      </c>
      <c r="AG411" t="s">
        <v>809</v>
      </c>
      <c r="AJ411">
        <v>8971</v>
      </c>
      <c r="AK411">
        <v>-1.7083240003557876E-2</v>
      </c>
    </row>
    <row r="412" spans="1:37" x14ac:dyDescent="0.2">
      <c r="A412" s="23" t="s">
        <v>901</v>
      </c>
      <c r="C412" s="7">
        <v>49878.402000000002</v>
      </c>
      <c r="D412" s="7">
        <v>4.0000000000000001E-3</v>
      </c>
      <c r="E412">
        <f t="shared" si="62"/>
        <v>7759.9704519340885</v>
      </c>
      <c r="F412">
        <f t="shared" si="63"/>
        <v>7760</v>
      </c>
      <c r="G412">
        <f t="shared" si="61"/>
        <v>-1.8574400004581548E-2</v>
      </c>
      <c r="L412">
        <f>G412</f>
        <v>-1.8574400004581548E-2</v>
      </c>
      <c r="P412" s="3">
        <f t="shared" si="64"/>
        <v>-2.1468847307295855E-2</v>
      </c>
      <c r="Q412" s="13">
        <f t="shared" si="65"/>
        <v>34859.902000000002</v>
      </c>
      <c r="R412">
        <v>0.1</v>
      </c>
      <c r="S412">
        <f t="shared" si="58"/>
        <v>8.3778251881901241E-6</v>
      </c>
      <c r="T412">
        <f t="shared" si="59"/>
        <v>8.3778251881901241E-7</v>
      </c>
      <c r="AB412" t="s">
        <v>800</v>
      </c>
      <c r="AC412">
        <v>7</v>
      </c>
      <c r="AE412" t="s">
        <v>807</v>
      </c>
      <c r="AG412" t="s">
        <v>809</v>
      </c>
      <c r="AJ412">
        <v>9004</v>
      </c>
      <c r="AK412">
        <v>-2.3425760002282914E-2</v>
      </c>
    </row>
    <row r="413" spans="1:37" x14ac:dyDescent="0.2">
      <c r="A413" s="23" t="s">
        <v>933</v>
      </c>
      <c r="C413" s="7">
        <v>49899.775000000001</v>
      </c>
      <c r="D413" s="7"/>
      <c r="E413">
        <f t="shared" si="62"/>
        <v>7793.9705172203221</v>
      </c>
      <c r="F413">
        <f t="shared" si="63"/>
        <v>7794</v>
      </c>
      <c r="G413">
        <f t="shared" si="61"/>
        <v>-1.8533360002038535E-2</v>
      </c>
      <c r="K413">
        <f t="shared" ref="K413:K418" si="66">G413</f>
        <v>-1.8533360002038535E-2</v>
      </c>
      <c r="P413" s="3">
        <f t="shared" si="64"/>
        <v>-2.1583897414236674E-2</v>
      </c>
      <c r="Q413" s="13">
        <f t="shared" si="65"/>
        <v>34881.275000000001</v>
      </c>
      <c r="R413">
        <v>0.2</v>
      </c>
      <c r="S413">
        <f t="shared" si="58"/>
        <v>9.3057785032205203E-6</v>
      </c>
      <c r="T413">
        <f t="shared" si="59"/>
        <v>1.8611557006441041E-6</v>
      </c>
      <c r="AJ413">
        <v>9006</v>
      </c>
      <c r="AK413">
        <v>-3.0658640003821347E-2</v>
      </c>
    </row>
    <row r="414" spans="1:37" x14ac:dyDescent="0.2">
      <c r="A414" s="23" t="s">
        <v>933</v>
      </c>
      <c r="C414" s="7">
        <v>49901.654999999999</v>
      </c>
      <c r="D414" s="7"/>
      <c r="E414">
        <f t="shared" si="62"/>
        <v>7796.9612121502814</v>
      </c>
      <c r="F414">
        <f t="shared" si="63"/>
        <v>7797</v>
      </c>
      <c r="G414">
        <f t="shared" si="61"/>
        <v>-2.4382680006965529E-2</v>
      </c>
      <c r="K414">
        <f t="shared" si="66"/>
        <v>-2.4382680006965529E-2</v>
      </c>
      <c r="P414" s="3">
        <f t="shared" si="64"/>
        <v>-2.1594063096407722E-2</v>
      </c>
      <c r="Q414" s="13">
        <f t="shared" si="65"/>
        <v>34883.154999999999</v>
      </c>
      <c r="R414">
        <v>0.2</v>
      </c>
      <c r="S414">
        <f t="shared" si="58"/>
        <v>7.7763842738489674E-6</v>
      </c>
      <c r="T414">
        <f t="shared" si="59"/>
        <v>1.5552768547697936E-6</v>
      </c>
      <c r="AJ414">
        <v>9012</v>
      </c>
      <c r="AK414">
        <v>-2.1357279998483136E-2</v>
      </c>
    </row>
    <row r="415" spans="1:37" x14ac:dyDescent="0.2">
      <c r="A415" s="23" t="s">
        <v>933</v>
      </c>
      <c r="C415" s="7">
        <v>49906.682000000001</v>
      </c>
      <c r="D415" s="7"/>
      <c r="E415">
        <f t="shared" si="62"/>
        <v>7804.9581394975876</v>
      </c>
      <c r="F415">
        <f t="shared" si="63"/>
        <v>7805</v>
      </c>
      <c r="G415">
        <f t="shared" ref="G415:G446" si="67">C415-(C$7+F415*C$8)</f>
        <v>-2.6314200003980659E-2</v>
      </c>
      <c r="K415">
        <f t="shared" si="66"/>
        <v>-2.6314200003980659E-2</v>
      </c>
      <c r="P415" s="3">
        <f t="shared" si="64"/>
        <v>-2.1621182841556862E-2</v>
      </c>
      <c r="Q415" s="13">
        <f t="shared" si="65"/>
        <v>34888.182000000001</v>
      </c>
      <c r="R415">
        <v>0.2</v>
      </c>
      <c r="S415">
        <f t="shared" si="58"/>
        <v>2.2024410086804312E-5</v>
      </c>
      <c r="T415">
        <f t="shared" si="59"/>
        <v>4.4048820173608626E-6</v>
      </c>
      <c r="AJ415">
        <v>9041</v>
      </c>
      <c r="AK415">
        <v>-2.8234040000825189E-2</v>
      </c>
    </row>
    <row r="416" spans="1:37" x14ac:dyDescent="0.2">
      <c r="A416" s="23" t="s">
        <v>933</v>
      </c>
      <c r="C416" s="7">
        <v>49918.627999999997</v>
      </c>
      <c r="D416" s="7"/>
      <c r="E416">
        <f t="shared" si="62"/>
        <v>7823.9617786642566</v>
      </c>
      <c r="F416">
        <f t="shared" si="63"/>
        <v>7824</v>
      </c>
      <c r="G416">
        <f t="shared" si="67"/>
        <v>-2.4026560007769149E-2</v>
      </c>
      <c r="K416">
        <f t="shared" si="66"/>
        <v>-2.4026560007769149E-2</v>
      </c>
      <c r="P416" s="3">
        <f t="shared" si="64"/>
        <v>-2.1685657873235065E-2</v>
      </c>
      <c r="Q416" s="13">
        <f t="shared" si="65"/>
        <v>34900.127999999997</v>
      </c>
      <c r="R416">
        <v>0.2</v>
      </c>
      <c r="S416">
        <f t="shared" si="58"/>
        <v>5.4798228034662309E-6</v>
      </c>
      <c r="T416">
        <f t="shared" si="59"/>
        <v>1.0959645606932462E-6</v>
      </c>
      <c r="AJ416">
        <v>9041</v>
      </c>
      <c r="AK416">
        <v>-2.3234040003444534E-2</v>
      </c>
    </row>
    <row r="417" spans="1:37" x14ac:dyDescent="0.2">
      <c r="A417" s="23" t="s">
        <v>933</v>
      </c>
      <c r="C417" s="7">
        <v>49962.631000000001</v>
      </c>
      <c r="D417" s="7"/>
      <c r="E417">
        <f t="shared" si="62"/>
        <v>7893.9615387723507</v>
      </c>
      <c r="F417">
        <f t="shared" si="63"/>
        <v>7894</v>
      </c>
      <c r="G417">
        <f t="shared" si="67"/>
        <v>-2.4177360006433446E-2</v>
      </c>
      <c r="K417">
        <f t="shared" si="66"/>
        <v>-2.4177360006433446E-2</v>
      </c>
      <c r="P417" s="3">
        <f t="shared" si="64"/>
        <v>-2.192399457511434E-2</v>
      </c>
      <c r="Q417" s="13">
        <f t="shared" si="65"/>
        <v>34944.131000000001</v>
      </c>
      <c r="R417">
        <v>0.2</v>
      </c>
      <c r="S417">
        <f t="shared" si="58"/>
        <v>5.077655767063939E-6</v>
      </c>
      <c r="T417">
        <f t="shared" si="59"/>
        <v>1.0155311534127878E-6</v>
      </c>
      <c r="AJ417">
        <v>9066</v>
      </c>
      <c r="AK417">
        <v>-1.7645040010393132E-2</v>
      </c>
    </row>
    <row r="418" spans="1:37" x14ac:dyDescent="0.2">
      <c r="A418" s="23" t="s">
        <v>933</v>
      </c>
      <c r="C418" s="7">
        <v>49962.631999999998</v>
      </c>
      <c r="D418" s="7"/>
      <c r="E418">
        <f t="shared" si="62"/>
        <v>7893.9631295675208</v>
      </c>
      <c r="F418">
        <f t="shared" si="63"/>
        <v>7894</v>
      </c>
      <c r="G418">
        <f t="shared" si="67"/>
        <v>-2.3177360009867698E-2</v>
      </c>
      <c r="K418">
        <f t="shared" si="66"/>
        <v>-2.3177360009867698E-2</v>
      </c>
      <c r="P418" s="3">
        <f t="shared" si="64"/>
        <v>-2.192399457511434E-2</v>
      </c>
      <c r="Q418" s="13">
        <f t="shared" si="65"/>
        <v>34944.131999999998</v>
      </c>
      <c r="R418">
        <v>0.2</v>
      </c>
      <c r="S418">
        <f t="shared" si="58"/>
        <v>1.5709249130344733E-6</v>
      </c>
      <c r="T418">
        <f t="shared" si="59"/>
        <v>3.141849826068947E-7</v>
      </c>
      <c r="AJ418">
        <v>9095</v>
      </c>
      <c r="AK418">
        <v>-2.3521800008893479E-2</v>
      </c>
    </row>
    <row r="419" spans="1:37" x14ac:dyDescent="0.2">
      <c r="A419" s="23" t="s">
        <v>902</v>
      </c>
      <c r="C419" s="7">
        <v>49978.343999999997</v>
      </c>
      <c r="D419" s="7"/>
      <c r="E419">
        <f t="shared" si="62"/>
        <v>7918.9577033651767</v>
      </c>
      <c r="F419">
        <f t="shared" si="63"/>
        <v>7919</v>
      </c>
      <c r="G419">
        <f t="shared" si="67"/>
        <v>-2.6588360007735901E-2</v>
      </c>
      <c r="N419">
        <f>G419</f>
        <v>-2.6588360007735901E-2</v>
      </c>
      <c r="P419" s="3">
        <f t="shared" si="64"/>
        <v>-2.2009418700549399E-2</v>
      </c>
      <c r="Q419" s="13">
        <f t="shared" si="65"/>
        <v>34959.843999999997</v>
      </c>
      <c r="R419">
        <v>0.1</v>
      </c>
      <c r="S419">
        <f t="shared" si="58"/>
        <v>2.0966703494658827E-5</v>
      </c>
      <c r="T419">
        <f t="shared" si="59"/>
        <v>2.0966703494658826E-6</v>
      </c>
      <c r="AB419" t="s">
        <v>800</v>
      </c>
      <c r="AG419" t="s">
        <v>801</v>
      </c>
      <c r="AJ419">
        <v>9147</v>
      </c>
      <c r="AK419">
        <v>-2.4576680007157847E-2</v>
      </c>
    </row>
    <row r="420" spans="1:37" x14ac:dyDescent="0.2">
      <c r="A420" s="23" t="s">
        <v>903</v>
      </c>
      <c r="C420" s="7">
        <v>49993.438000000002</v>
      </c>
      <c r="D420" s="7">
        <v>5.0000000000000001E-3</v>
      </c>
      <c r="E420">
        <f t="shared" si="62"/>
        <v>7942.9691657443736</v>
      </c>
      <c r="F420">
        <f t="shared" si="63"/>
        <v>7943</v>
      </c>
      <c r="G420">
        <f t="shared" si="67"/>
        <v>-1.938291999977082E-2</v>
      </c>
      <c r="L420">
        <f>G420</f>
        <v>-1.938291999977082E-2</v>
      </c>
      <c r="P420" s="3">
        <f t="shared" si="64"/>
        <v>-2.2091576326955402E-2</v>
      </c>
      <c r="Q420" s="13">
        <f t="shared" si="65"/>
        <v>34974.938000000002</v>
      </c>
      <c r="R420">
        <v>0.1</v>
      </c>
      <c r="S420">
        <f t="shared" si="58"/>
        <v>7.3368190987970684E-6</v>
      </c>
      <c r="T420">
        <f t="shared" si="59"/>
        <v>7.336819098797069E-7</v>
      </c>
      <c r="AB420" t="s">
        <v>800</v>
      </c>
      <c r="AC420">
        <v>9</v>
      </c>
      <c r="AE420" t="s">
        <v>807</v>
      </c>
      <c r="AG420" t="s">
        <v>809</v>
      </c>
      <c r="AJ420">
        <v>9155</v>
      </c>
      <c r="AK420">
        <v>-2.7508200000738725E-2</v>
      </c>
    </row>
    <row r="421" spans="1:37" x14ac:dyDescent="0.2">
      <c r="A421" s="23" t="s">
        <v>903</v>
      </c>
      <c r="C421" s="7">
        <v>50017.324999999997</v>
      </c>
      <c r="D421" s="7">
        <v>6.0000000000000001E-3</v>
      </c>
      <c r="E421">
        <f t="shared" si="62"/>
        <v>7980.9684901018391</v>
      </c>
      <c r="F421">
        <f t="shared" si="63"/>
        <v>7981</v>
      </c>
      <c r="G421">
        <f t="shared" si="67"/>
        <v>-1.9807640004728455E-2</v>
      </c>
      <c r="L421">
        <f>G421</f>
        <v>-1.9807640004728455E-2</v>
      </c>
      <c r="P421" s="3">
        <f t="shared" si="64"/>
        <v>-2.2221960679197357E-2</v>
      </c>
      <c r="Q421" s="13">
        <f t="shared" si="65"/>
        <v>34998.824999999997</v>
      </c>
      <c r="R421">
        <v>0.1</v>
      </c>
      <c r="S421">
        <f t="shared" si="58"/>
        <v>5.8289443191679731E-6</v>
      </c>
      <c r="T421">
        <f t="shared" si="59"/>
        <v>5.8289443191679731E-7</v>
      </c>
      <c r="AB421" t="s">
        <v>800</v>
      </c>
      <c r="AC421">
        <v>6</v>
      </c>
      <c r="AE421" t="s">
        <v>807</v>
      </c>
      <c r="AG421" t="s">
        <v>809</v>
      </c>
      <c r="AJ421">
        <v>9174</v>
      </c>
      <c r="AK421">
        <v>-2.7220560004934669E-2</v>
      </c>
    </row>
    <row r="422" spans="1:37" x14ac:dyDescent="0.2">
      <c r="A422" s="23" t="s">
        <v>904</v>
      </c>
      <c r="C422" s="7">
        <v>50027.374000000003</v>
      </c>
      <c r="D422" s="7">
        <v>6.0000000000000001E-3</v>
      </c>
      <c r="E422">
        <f t="shared" si="62"/>
        <v>7996.954390820576</v>
      </c>
      <c r="F422">
        <f t="shared" si="63"/>
        <v>7997</v>
      </c>
      <c r="G422">
        <f t="shared" si="67"/>
        <v>-2.8670680003415328E-2</v>
      </c>
      <c r="L422">
        <f>G422</f>
        <v>-2.8670680003415328E-2</v>
      </c>
      <c r="P422" s="3">
        <f t="shared" si="64"/>
        <v>-2.2276969900265967E-2</v>
      </c>
      <c r="Q422" s="13">
        <f t="shared" si="65"/>
        <v>35008.874000000003</v>
      </c>
      <c r="R422">
        <v>0.1</v>
      </c>
      <c r="S422">
        <f t="shared" si="58"/>
        <v>4.087952888311421E-5</v>
      </c>
      <c r="T422">
        <f t="shared" si="59"/>
        <v>4.0879528883114208E-6</v>
      </c>
      <c r="AB422" t="s">
        <v>800</v>
      </c>
      <c r="AC422">
        <v>5</v>
      </c>
      <c r="AE422" t="s">
        <v>817</v>
      </c>
      <c r="AG422" t="s">
        <v>809</v>
      </c>
      <c r="AJ422">
        <v>9198</v>
      </c>
      <c r="AK422">
        <v>-2.3015120008494705E-2</v>
      </c>
    </row>
    <row r="423" spans="1:37" x14ac:dyDescent="0.2">
      <c r="A423" s="23" t="s">
        <v>904</v>
      </c>
      <c r="C423" s="7">
        <v>50046.233</v>
      </c>
      <c r="D423" s="7">
        <v>5.0000000000000001E-3</v>
      </c>
      <c r="E423">
        <f t="shared" si="62"/>
        <v>8026.955197035566</v>
      </c>
      <c r="F423">
        <f t="shared" si="63"/>
        <v>8027</v>
      </c>
      <c r="G423">
        <f t="shared" si="67"/>
        <v>-2.8163880000647623E-2</v>
      </c>
      <c r="L423">
        <f>G423</f>
        <v>-2.8163880000647623E-2</v>
      </c>
      <c r="P423" s="3">
        <f t="shared" si="64"/>
        <v>-2.2380288757000835E-2</v>
      </c>
      <c r="Q423" s="13">
        <f t="shared" si="65"/>
        <v>35027.733</v>
      </c>
      <c r="R423">
        <v>0.1</v>
      </c>
      <c r="S423">
        <f t="shared" si="58"/>
        <v>3.34499276735878E-5</v>
      </c>
      <c r="T423">
        <f t="shared" si="59"/>
        <v>3.3449927673587802E-6</v>
      </c>
      <c r="AB423" t="s">
        <v>800</v>
      </c>
      <c r="AC423">
        <v>6</v>
      </c>
      <c r="AE423" t="s">
        <v>807</v>
      </c>
      <c r="AG423" t="s">
        <v>809</v>
      </c>
      <c r="AJ423">
        <v>9469</v>
      </c>
      <c r="AK423">
        <v>-3.0070360000536311E-2</v>
      </c>
    </row>
    <row r="424" spans="1:37" x14ac:dyDescent="0.2">
      <c r="A424" s="23" t="s">
        <v>933</v>
      </c>
      <c r="C424" s="7">
        <v>50226.648999999998</v>
      </c>
      <c r="D424" s="7"/>
      <c r="E424">
        <f t="shared" si="62"/>
        <v>8313.9600994208704</v>
      </c>
      <c r="F424">
        <f t="shared" si="63"/>
        <v>8314</v>
      </c>
      <c r="G424">
        <f t="shared" si="67"/>
        <v>-2.5082160005695187E-2</v>
      </c>
      <c r="K424">
        <f>G424</f>
        <v>-2.5082160005695187E-2</v>
      </c>
      <c r="P424" s="3">
        <f t="shared" si="64"/>
        <v>-2.3380346334351244E-2</v>
      </c>
      <c r="Q424" s="13">
        <f t="shared" si="65"/>
        <v>35208.148999999998</v>
      </c>
      <c r="R424">
        <v>0.2</v>
      </c>
      <c r="S424">
        <f t="shared" si="58"/>
        <v>2.8961697719731473E-6</v>
      </c>
      <c r="T424">
        <f t="shared" si="59"/>
        <v>5.792339543946295E-7</v>
      </c>
      <c r="AJ424">
        <v>9531</v>
      </c>
      <c r="AK424">
        <v>-2.8289640009461436E-2</v>
      </c>
    </row>
    <row r="425" spans="1:37" x14ac:dyDescent="0.2">
      <c r="A425" s="23" t="s">
        <v>905</v>
      </c>
      <c r="C425" s="7">
        <v>50296.430999999997</v>
      </c>
      <c r="D425" s="7">
        <v>5.0000000000000001E-3</v>
      </c>
      <c r="E425">
        <f t="shared" si="62"/>
        <v>8424.9689683585002</v>
      </c>
      <c r="F425">
        <f t="shared" si="63"/>
        <v>8425</v>
      </c>
      <c r="G425">
        <f t="shared" si="67"/>
        <v>-1.9507000004523434E-2</v>
      </c>
      <c r="L425">
        <f>G425</f>
        <v>-1.9507000004523434E-2</v>
      </c>
      <c r="P425" s="3">
        <f t="shared" si="64"/>
        <v>-2.3772780639274856E-2</v>
      </c>
      <c r="Q425" s="13">
        <f t="shared" si="65"/>
        <v>35277.930999999997</v>
      </c>
      <c r="R425">
        <v>0.1</v>
      </c>
      <c r="S425">
        <f t="shared" si="58"/>
        <v>1.8196884423820245E-5</v>
      </c>
      <c r="T425">
        <f t="shared" si="59"/>
        <v>1.8196884423820245E-6</v>
      </c>
      <c r="AB425" t="s">
        <v>800</v>
      </c>
      <c r="AC425">
        <v>6</v>
      </c>
      <c r="AE425" t="s">
        <v>807</v>
      </c>
      <c r="AG425" t="s">
        <v>809</v>
      </c>
      <c r="AJ425">
        <v>9556</v>
      </c>
      <c r="AK425">
        <v>-3.1700640007329639E-2</v>
      </c>
    </row>
    <row r="426" spans="1:37" x14ac:dyDescent="0.2">
      <c r="A426" s="23" t="s">
        <v>933</v>
      </c>
      <c r="C426" s="7">
        <v>50309.625</v>
      </c>
      <c r="D426" s="7"/>
      <c r="E426">
        <f t="shared" si="62"/>
        <v>8445.95791990422</v>
      </c>
      <c r="F426">
        <f t="shared" si="63"/>
        <v>8446</v>
      </c>
      <c r="G426">
        <f t="shared" si="67"/>
        <v>-2.6452240002981853E-2</v>
      </c>
      <c r="K426">
        <f>G426</f>
        <v>-2.6452240002981853E-2</v>
      </c>
      <c r="P426" s="3">
        <f t="shared" si="64"/>
        <v>-2.3847379637063057E-2</v>
      </c>
      <c r="Q426" s="13">
        <f t="shared" si="65"/>
        <v>35291.125</v>
      </c>
      <c r="R426">
        <v>0.2</v>
      </c>
      <c r="S426">
        <f t="shared" si="58"/>
        <v>6.7852975259346029E-6</v>
      </c>
      <c r="T426">
        <f t="shared" si="59"/>
        <v>1.3570595051869208E-6</v>
      </c>
      <c r="AJ426">
        <v>9585</v>
      </c>
      <c r="AK426">
        <v>-2.4577400006819516E-2</v>
      </c>
    </row>
    <row r="427" spans="1:37" x14ac:dyDescent="0.2">
      <c r="A427" s="23" t="s">
        <v>906</v>
      </c>
      <c r="C427" s="7">
        <v>50313.396999999997</v>
      </c>
      <c r="D427" s="7">
        <v>6.0000000000000001E-3</v>
      </c>
      <c r="E427">
        <f t="shared" si="62"/>
        <v>8451.9583993062497</v>
      </c>
      <c r="F427">
        <f t="shared" si="63"/>
        <v>8452</v>
      </c>
      <c r="G427">
        <f t="shared" si="67"/>
        <v>-2.6150880003115162E-2</v>
      </c>
      <c r="L427">
        <f>G427</f>
        <v>-2.6150880003115162E-2</v>
      </c>
      <c r="P427" s="3">
        <f t="shared" si="64"/>
        <v>-2.3868714363888696E-2</v>
      </c>
      <c r="Q427" s="13">
        <f t="shared" si="65"/>
        <v>35294.896999999997</v>
      </c>
      <c r="R427">
        <v>0.1</v>
      </c>
      <c r="S427">
        <f t="shared" si="58"/>
        <v>5.2082800048659443E-6</v>
      </c>
      <c r="T427">
        <f t="shared" si="59"/>
        <v>5.2082800048659447E-7</v>
      </c>
      <c r="AB427" t="s">
        <v>800</v>
      </c>
      <c r="AC427">
        <v>8</v>
      </c>
      <c r="AE427" t="s">
        <v>807</v>
      </c>
      <c r="AG427" t="s">
        <v>809</v>
      </c>
      <c r="AJ427">
        <v>9655</v>
      </c>
      <c r="AK427">
        <v>-1.9728200000827201E-2</v>
      </c>
    </row>
    <row r="428" spans="1:37" x14ac:dyDescent="0.2">
      <c r="A428" s="23" t="s">
        <v>906</v>
      </c>
      <c r="C428" s="7">
        <v>50357.406000000003</v>
      </c>
      <c r="D428" s="7">
        <v>5.0000000000000001E-3</v>
      </c>
      <c r="E428">
        <f t="shared" si="62"/>
        <v>8521.9677041853993</v>
      </c>
      <c r="F428">
        <f t="shared" si="63"/>
        <v>8522</v>
      </c>
      <c r="G428">
        <f t="shared" si="67"/>
        <v>-2.0301680000557099E-2</v>
      </c>
      <c r="L428">
        <f>G428</f>
        <v>-2.0301680000557099E-2</v>
      </c>
      <c r="P428" s="3">
        <f t="shared" si="64"/>
        <v>-2.4118300189658895E-2</v>
      </c>
      <c r="Q428" s="13">
        <f t="shared" si="65"/>
        <v>35338.906000000003</v>
      </c>
      <c r="R428">
        <v>0.1</v>
      </c>
      <c r="S428">
        <f t="shared" ref="S428:S491" si="68">+(P428-G428)^2</f>
        <v>1.4566589667859433E-5</v>
      </c>
      <c r="T428">
        <f t="shared" ref="T428:T491" si="69">+R428*S428</f>
        <v>1.4566589667859434E-6</v>
      </c>
      <c r="AB428" t="s">
        <v>800</v>
      </c>
      <c r="AC428">
        <v>6</v>
      </c>
      <c r="AE428" t="s">
        <v>807</v>
      </c>
      <c r="AG428" t="s">
        <v>809</v>
      </c>
      <c r="AJ428">
        <v>9717</v>
      </c>
      <c r="AK428">
        <v>-2.4947480007540435E-2</v>
      </c>
    </row>
    <row r="429" spans="1:37" x14ac:dyDescent="0.2">
      <c r="A429" s="23" t="s">
        <v>933</v>
      </c>
      <c r="C429" s="7">
        <v>50363.69</v>
      </c>
      <c r="D429" s="7"/>
      <c r="E429">
        <f t="shared" si="62"/>
        <v>8531.9642610683204</v>
      </c>
      <c r="F429">
        <f t="shared" si="63"/>
        <v>8532</v>
      </c>
      <c r="G429">
        <f t="shared" si="67"/>
        <v>-2.2466080001322553E-2</v>
      </c>
      <c r="K429">
        <f>G429</f>
        <v>-2.2466080001322553E-2</v>
      </c>
      <c r="P429" s="3">
        <f t="shared" si="64"/>
        <v>-2.4154057665441271E-2</v>
      </c>
      <c r="Q429" s="13">
        <f t="shared" si="65"/>
        <v>35345.19</v>
      </c>
      <c r="R429">
        <v>0.2</v>
      </c>
      <c r="S429">
        <f t="shared" si="68"/>
        <v>2.8492685945636854E-6</v>
      </c>
      <c r="T429">
        <f t="shared" si="69"/>
        <v>5.6985371891273705E-7</v>
      </c>
      <c r="AJ429">
        <v>9752</v>
      </c>
      <c r="AK429">
        <v>-2.3522880001110025E-2</v>
      </c>
    </row>
    <row r="430" spans="1:37" x14ac:dyDescent="0.2">
      <c r="A430" s="23" t="s">
        <v>933</v>
      </c>
      <c r="C430" s="7">
        <v>50370.607000000004</v>
      </c>
      <c r="D430" s="7"/>
      <c r="E430">
        <f t="shared" si="62"/>
        <v>8542.9677912973439</v>
      </c>
      <c r="F430">
        <f t="shared" si="63"/>
        <v>8543</v>
      </c>
      <c r="G430">
        <f t="shared" si="67"/>
        <v>-2.0246920001227409E-2</v>
      </c>
      <c r="K430">
        <f>G430</f>
        <v>-2.0246920001227409E-2</v>
      </c>
      <c r="P430" s="3">
        <f t="shared" si="64"/>
        <v>-2.4193420444621024E-2</v>
      </c>
      <c r="Q430" s="13">
        <f t="shared" si="65"/>
        <v>35352.107000000004</v>
      </c>
      <c r="R430">
        <v>0.2</v>
      </c>
      <c r="S430">
        <f t="shared" si="68"/>
        <v>1.5574865749706005E-5</v>
      </c>
      <c r="T430">
        <f t="shared" si="69"/>
        <v>3.1149731499412011E-6</v>
      </c>
      <c r="AJ430">
        <v>9839</v>
      </c>
      <c r="AK430">
        <v>-3.4153160006098915E-2</v>
      </c>
    </row>
    <row r="431" spans="1:37" x14ac:dyDescent="0.2">
      <c r="A431" s="23" t="s">
        <v>906</v>
      </c>
      <c r="C431" s="7">
        <v>50379.402999999998</v>
      </c>
      <c r="D431" s="7">
        <v>5.0000000000000001E-3</v>
      </c>
      <c r="E431">
        <f t="shared" si="62"/>
        <v>8556.9604256611456</v>
      </c>
      <c r="F431">
        <f t="shared" si="63"/>
        <v>8557</v>
      </c>
      <c r="G431">
        <f t="shared" si="67"/>
        <v>-2.4877080002625007E-2</v>
      </c>
      <c r="L431">
        <f>G431</f>
        <v>-2.4877080002625007E-2</v>
      </c>
      <c r="P431" s="3">
        <f t="shared" si="64"/>
        <v>-2.4243563308757588E-2</v>
      </c>
      <c r="Q431" s="13">
        <f t="shared" si="65"/>
        <v>35360.902999999998</v>
      </c>
      <c r="R431">
        <v>0.1</v>
      </c>
      <c r="S431">
        <f t="shared" si="68"/>
        <v>4.0134340140870512E-7</v>
      </c>
      <c r="T431">
        <f t="shared" si="69"/>
        <v>4.0134340140870516E-8</v>
      </c>
      <c r="AB431" t="s">
        <v>800</v>
      </c>
      <c r="AC431">
        <v>7</v>
      </c>
      <c r="AE431" t="s">
        <v>807</v>
      </c>
      <c r="AG431" t="s">
        <v>809</v>
      </c>
      <c r="AJ431">
        <v>10024</v>
      </c>
      <c r="AK431">
        <v>-3.4194560001196805E-2</v>
      </c>
    </row>
    <row r="432" spans="1:37" x14ac:dyDescent="0.2">
      <c r="A432" s="23" t="s">
        <v>907</v>
      </c>
      <c r="C432" s="7">
        <v>50396.381999999998</v>
      </c>
      <c r="D432" s="7">
        <v>6.0000000000000001E-3</v>
      </c>
      <c r="E432">
        <f t="shared" si="62"/>
        <v>8583.9705369461753</v>
      </c>
      <c r="F432">
        <f t="shared" si="63"/>
        <v>8584</v>
      </c>
      <c r="G432">
        <f t="shared" si="67"/>
        <v>-1.8520960002206266E-2</v>
      </c>
      <c r="L432">
        <f>G432</f>
        <v>-1.8520960002206266E-2</v>
      </c>
      <c r="P432" s="3">
        <f t="shared" si="64"/>
        <v>-2.4340409041504897E-2</v>
      </c>
      <c r="Q432" s="13">
        <f t="shared" si="65"/>
        <v>35377.881999999998</v>
      </c>
      <c r="R432">
        <v>0.1</v>
      </c>
      <c r="S432">
        <f t="shared" si="68"/>
        <v>3.3865987120993759E-5</v>
      </c>
      <c r="T432">
        <f t="shared" si="69"/>
        <v>3.3865987120993759E-6</v>
      </c>
      <c r="AB432" t="s">
        <v>800</v>
      </c>
      <c r="AC432">
        <v>7</v>
      </c>
      <c r="AE432" t="s">
        <v>807</v>
      </c>
      <c r="AG432" t="s">
        <v>809</v>
      </c>
      <c r="AJ432">
        <v>10134</v>
      </c>
      <c r="AK432">
        <v>-3.8002960005542263E-2</v>
      </c>
    </row>
    <row r="433" spans="1:37" x14ac:dyDescent="0.2">
      <c r="A433" s="23" t="s">
        <v>907</v>
      </c>
      <c r="C433" s="7">
        <v>50507.635999999999</v>
      </c>
      <c r="D433" s="7">
        <v>4.0000000000000001E-3</v>
      </c>
      <c r="E433">
        <f t="shared" si="62"/>
        <v>8760.9528634026738</v>
      </c>
      <c r="F433">
        <f t="shared" si="63"/>
        <v>8761</v>
      </c>
      <c r="G433">
        <f t="shared" si="67"/>
        <v>-2.9630840006575454E-2</v>
      </c>
      <c r="L433">
        <f>G433</f>
        <v>-2.9630840006575454E-2</v>
      </c>
      <c r="P433" s="3">
        <f t="shared" si="64"/>
        <v>-2.497990654283759E-2</v>
      </c>
      <c r="Q433" s="13">
        <f t="shared" si="65"/>
        <v>35489.135999999999</v>
      </c>
      <c r="R433">
        <v>0.1</v>
      </c>
      <c r="S433">
        <f t="shared" si="68"/>
        <v>2.1631182084116682E-5</v>
      </c>
      <c r="T433">
        <f t="shared" si="69"/>
        <v>2.1631182084116683E-6</v>
      </c>
      <c r="AB433" t="s">
        <v>800</v>
      </c>
      <c r="AC433">
        <v>5</v>
      </c>
      <c r="AE433" t="s">
        <v>817</v>
      </c>
      <c r="AG433" t="s">
        <v>809</v>
      </c>
      <c r="AJ433">
        <v>10134</v>
      </c>
      <c r="AK433">
        <v>-3.2002960004319903E-2</v>
      </c>
    </row>
    <row r="434" spans="1:37" x14ac:dyDescent="0.2">
      <c r="A434" s="23" t="s">
        <v>933</v>
      </c>
      <c r="C434" s="7">
        <v>50542.84</v>
      </c>
      <c r="D434" s="7"/>
      <c r="E434">
        <f t="shared" si="62"/>
        <v>8816.9552167614202</v>
      </c>
      <c r="F434">
        <f t="shared" si="63"/>
        <v>8817</v>
      </c>
      <c r="G434">
        <f t="shared" si="67"/>
        <v>-2.8151480008091312E-2</v>
      </c>
      <c r="K434">
        <f>G434</f>
        <v>-2.8151480008091312E-2</v>
      </c>
      <c r="P434" s="3">
        <f t="shared" si="64"/>
        <v>-2.5183902891880577E-2</v>
      </c>
      <c r="Q434" s="13">
        <f t="shared" si="65"/>
        <v>35524.339999999997</v>
      </c>
      <c r="R434">
        <v>0.2</v>
      </c>
      <c r="S434">
        <f t="shared" si="68"/>
        <v>8.8065139406576199E-6</v>
      </c>
      <c r="T434">
        <f t="shared" si="69"/>
        <v>1.761302788131524E-6</v>
      </c>
      <c r="AJ434">
        <v>10172</v>
      </c>
      <c r="AK434">
        <v>-3.0427680008870084E-2</v>
      </c>
    </row>
    <row r="435" spans="1:37" x14ac:dyDescent="0.2">
      <c r="A435" s="23" t="s">
        <v>908</v>
      </c>
      <c r="C435" s="7">
        <v>50570.491999999998</v>
      </c>
      <c r="D435" s="7">
        <v>4.0000000000000001E-3</v>
      </c>
      <c r="E435">
        <f t="shared" si="62"/>
        <v>8860.9438849547023</v>
      </c>
      <c r="F435">
        <f t="shared" si="63"/>
        <v>8861</v>
      </c>
      <c r="G435">
        <f t="shared" si="67"/>
        <v>-3.5274840003694408E-2</v>
      </c>
      <c r="L435">
        <f>G435</f>
        <v>-3.5274840003694408E-2</v>
      </c>
      <c r="P435" s="3">
        <f t="shared" si="64"/>
        <v>-2.5344748705540831E-2</v>
      </c>
      <c r="Q435" s="13">
        <f t="shared" si="65"/>
        <v>35551.991999999998</v>
      </c>
      <c r="R435">
        <v>0.1</v>
      </c>
      <c r="S435">
        <f t="shared" si="68"/>
        <v>9.8606713189665389E-5</v>
      </c>
      <c r="T435">
        <f t="shared" si="69"/>
        <v>9.8606713189665389E-6</v>
      </c>
      <c r="AB435" t="s">
        <v>800</v>
      </c>
      <c r="AC435">
        <v>5</v>
      </c>
      <c r="AE435" t="s">
        <v>817</v>
      </c>
      <c r="AG435" t="s">
        <v>809</v>
      </c>
      <c r="AJ435">
        <v>10177</v>
      </c>
      <c r="AK435">
        <v>-2.9509880005207378E-2</v>
      </c>
    </row>
    <row r="436" spans="1:37" x14ac:dyDescent="0.2">
      <c r="A436" s="23" t="s">
        <v>908</v>
      </c>
      <c r="C436" s="7">
        <v>50599.42</v>
      </c>
      <c r="D436" s="7">
        <v>4.0000000000000001E-3</v>
      </c>
      <c r="E436">
        <f t="shared" si="62"/>
        <v>8906.9624077919343</v>
      </c>
      <c r="F436">
        <f t="shared" si="63"/>
        <v>8907</v>
      </c>
      <c r="G436">
        <f t="shared" si="67"/>
        <v>-2.3631080002814997E-2</v>
      </c>
      <c r="L436">
        <f>G436</f>
        <v>-2.3631080002814997E-2</v>
      </c>
      <c r="P436" s="3">
        <f t="shared" si="64"/>
        <v>-2.5513435394242962E-2</v>
      </c>
      <c r="Q436" s="13">
        <f t="shared" si="65"/>
        <v>35580.92</v>
      </c>
      <c r="R436">
        <v>0.1</v>
      </c>
      <c r="S436">
        <f t="shared" si="68"/>
        <v>3.5432618196379282E-6</v>
      </c>
      <c r="T436">
        <f t="shared" si="69"/>
        <v>3.5432618196379283E-7</v>
      </c>
      <c r="AB436" t="s">
        <v>800</v>
      </c>
      <c r="AC436">
        <v>7</v>
      </c>
      <c r="AE436" t="s">
        <v>807</v>
      </c>
      <c r="AG436" t="s">
        <v>809</v>
      </c>
      <c r="AJ436">
        <v>10193</v>
      </c>
      <c r="AK436">
        <v>-3.7372920007328503E-2</v>
      </c>
    </row>
    <row r="437" spans="1:37" x14ac:dyDescent="0.2">
      <c r="A437" s="23" t="s">
        <v>933</v>
      </c>
      <c r="C437" s="7">
        <v>50639.658000000003</v>
      </c>
      <c r="D437" s="7"/>
      <c r="E437">
        <f t="shared" si="62"/>
        <v>8970.9728240642235</v>
      </c>
      <c r="F437">
        <f t="shared" si="63"/>
        <v>8971</v>
      </c>
      <c r="G437">
        <f t="shared" si="67"/>
        <v>-1.7083240003557876E-2</v>
      </c>
      <c r="K437">
        <f>G437</f>
        <v>-1.7083240003557876E-2</v>
      </c>
      <c r="P437" s="3">
        <f t="shared" si="64"/>
        <v>-2.5749030666428415E-2</v>
      </c>
      <c r="Q437" s="13">
        <f t="shared" si="65"/>
        <v>35621.158000000003</v>
      </c>
      <c r="R437">
        <v>0.2</v>
      </c>
      <c r="S437">
        <f t="shared" si="68"/>
        <v>7.5095927812694226E-5</v>
      </c>
      <c r="T437">
        <f t="shared" si="69"/>
        <v>1.5019185562538845E-5</v>
      </c>
      <c r="AJ437">
        <v>10228</v>
      </c>
      <c r="AK437">
        <v>-3.3948320007766597E-2</v>
      </c>
    </row>
    <row r="438" spans="1:37" x14ac:dyDescent="0.2">
      <c r="A438" s="23" t="s">
        <v>908</v>
      </c>
      <c r="C438" s="7">
        <v>50660.396000000001</v>
      </c>
      <c r="D438" s="7">
        <v>4.0000000000000001E-3</v>
      </c>
      <c r="E438">
        <f t="shared" si="62"/>
        <v>9003.9627344140044</v>
      </c>
      <c r="F438">
        <f t="shared" si="63"/>
        <v>9004</v>
      </c>
      <c r="G438">
        <f t="shared" si="67"/>
        <v>-2.3425760002282914E-2</v>
      </c>
      <c r="L438">
        <f>G438</f>
        <v>-2.3425760002282914E-2</v>
      </c>
      <c r="P438" s="3">
        <f t="shared" si="64"/>
        <v>-2.5870919037857126E-2</v>
      </c>
      <c r="Q438" s="13">
        <f t="shared" si="65"/>
        <v>35641.896000000001</v>
      </c>
      <c r="R438">
        <v>0.1</v>
      </c>
      <c r="S438">
        <f t="shared" si="68"/>
        <v>5.9788027092502133E-6</v>
      </c>
      <c r="T438">
        <f t="shared" si="69"/>
        <v>5.9788027092502142E-7</v>
      </c>
      <c r="AB438" t="s">
        <v>800</v>
      </c>
      <c r="AC438">
        <v>8</v>
      </c>
      <c r="AE438" t="s">
        <v>807</v>
      </c>
      <c r="AG438" t="s">
        <v>809</v>
      </c>
      <c r="AJ438">
        <v>10231</v>
      </c>
      <c r="AK438">
        <v>-3.3797640011471231E-2</v>
      </c>
    </row>
    <row r="439" spans="1:37" x14ac:dyDescent="0.2">
      <c r="A439" s="23" t="s">
        <v>1004</v>
      </c>
      <c r="C439" s="7">
        <v>50661.646000000001</v>
      </c>
      <c r="D439" s="7"/>
      <c r="E439">
        <f t="shared" si="62"/>
        <v>9005.9512283833956</v>
      </c>
      <c r="F439">
        <f t="shared" si="63"/>
        <v>9006</v>
      </c>
      <c r="G439">
        <f t="shared" si="67"/>
        <v>-3.0658640003821347E-2</v>
      </c>
      <c r="K439">
        <f>+G439</f>
        <v>-3.0658640003821347E-2</v>
      </c>
      <c r="P439" s="3">
        <f t="shared" si="64"/>
        <v>-2.5878315168191939E-2</v>
      </c>
      <c r="Q439" s="13">
        <f t="shared" si="65"/>
        <v>35643.146000000001</v>
      </c>
      <c r="R439">
        <v>0.2</v>
      </c>
      <c r="S439">
        <f t="shared" si="68"/>
        <v>2.2851505534135331E-5</v>
      </c>
      <c r="T439">
        <f t="shared" si="69"/>
        <v>4.5703011068270664E-6</v>
      </c>
      <c r="AJ439">
        <v>10231</v>
      </c>
      <c r="AK439">
        <v>-2.5797640009841416E-2</v>
      </c>
    </row>
    <row r="440" spans="1:37" x14ac:dyDescent="0.2">
      <c r="A440" s="23" t="s">
        <v>908</v>
      </c>
      <c r="C440" s="7">
        <v>50665.427000000003</v>
      </c>
      <c r="D440" s="7">
        <v>5.0000000000000001E-3</v>
      </c>
      <c r="E440">
        <f t="shared" si="62"/>
        <v>9011.9660249420122</v>
      </c>
      <c r="F440">
        <f t="shared" si="63"/>
        <v>9012</v>
      </c>
      <c r="G440">
        <f t="shared" si="67"/>
        <v>-2.1357279998483136E-2</v>
      </c>
      <c r="L440">
        <f>G440</f>
        <v>-2.1357279998483136E-2</v>
      </c>
      <c r="P440" s="3">
        <f t="shared" si="64"/>
        <v>-2.5900509700665292E-2</v>
      </c>
      <c r="Q440" s="13">
        <f t="shared" si="65"/>
        <v>35646.927000000003</v>
      </c>
      <c r="R440">
        <v>0.1</v>
      </c>
      <c r="S440">
        <f t="shared" si="68"/>
        <v>2.0640936126790159E-5</v>
      </c>
      <c r="T440">
        <f t="shared" si="69"/>
        <v>2.0640936126790159E-6</v>
      </c>
      <c r="AB440" t="s">
        <v>800</v>
      </c>
      <c r="AC440">
        <v>8</v>
      </c>
      <c r="AE440" t="s">
        <v>807</v>
      </c>
      <c r="AG440" t="s">
        <v>809</v>
      </c>
      <c r="AJ440">
        <v>10234</v>
      </c>
      <c r="AK440">
        <v>-2.8646960003243294E-2</v>
      </c>
    </row>
    <row r="441" spans="1:37" x14ac:dyDescent="0.2">
      <c r="A441" s="23" t="s">
        <v>1004</v>
      </c>
      <c r="C441" s="7">
        <v>50683.65</v>
      </c>
      <c r="D441" s="7"/>
      <c r="E441">
        <f t="shared" si="62"/>
        <v>9040.9550854253794</v>
      </c>
      <c r="F441">
        <f t="shared" si="63"/>
        <v>9041</v>
      </c>
      <c r="G441">
        <f t="shared" si="67"/>
        <v>-2.8234040000825189E-2</v>
      </c>
      <c r="K441">
        <f>+G441</f>
        <v>-2.8234040000825189E-2</v>
      </c>
      <c r="P441" s="3">
        <f t="shared" si="64"/>
        <v>-2.6007913140764526E-2</v>
      </c>
      <c r="Q441" s="13">
        <f t="shared" si="65"/>
        <v>35665.15</v>
      </c>
      <c r="R441">
        <v>0.2</v>
      </c>
      <c r="S441">
        <f t="shared" si="68"/>
        <v>4.9556407970835489E-6</v>
      </c>
      <c r="T441">
        <f t="shared" si="69"/>
        <v>9.9112815941670982E-7</v>
      </c>
      <c r="AJ441">
        <v>10261</v>
      </c>
      <c r="AK441">
        <v>-3.5290840001835022E-2</v>
      </c>
    </row>
    <row r="442" spans="1:37" x14ac:dyDescent="0.2">
      <c r="A442" s="23" t="s">
        <v>1004</v>
      </c>
      <c r="C442" s="7">
        <v>50683.654999999999</v>
      </c>
      <c r="D442" s="7"/>
      <c r="E442">
        <f t="shared" si="62"/>
        <v>9040.9630394012511</v>
      </c>
      <c r="F442">
        <f t="shared" si="63"/>
        <v>9041</v>
      </c>
      <c r="G442">
        <f t="shared" si="67"/>
        <v>-2.3234040003444534E-2</v>
      </c>
      <c r="K442">
        <f>+G442</f>
        <v>-2.3234040003444534E-2</v>
      </c>
      <c r="P442" s="3">
        <f t="shared" si="64"/>
        <v>-2.6007913140764526E-2</v>
      </c>
      <c r="Q442" s="13">
        <f t="shared" si="65"/>
        <v>35665.154999999999</v>
      </c>
      <c r="R442">
        <v>0.2</v>
      </c>
      <c r="S442">
        <f t="shared" si="68"/>
        <v>7.6943721819454541E-6</v>
      </c>
      <c r="T442">
        <f t="shared" si="69"/>
        <v>1.5388744363890909E-6</v>
      </c>
      <c r="AJ442">
        <v>10277</v>
      </c>
      <c r="AK442">
        <v>-2.7153880007972475E-2</v>
      </c>
    </row>
    <row r="443" spans="1:37" x14ac:dyDescent="0.2">
      <c r="A443" s="23" t="s">
        <v>909</v>
      </c>
      <c r="C443" s="7">
        <v>50699.375999999997</v>
      </c>
      <c r="D443" s="7">
        <v>4.0000000000000001E-3</v>
      </c>
      <c r="E443">
        <f t="shared" si="62"/>
        <v>9065.9719303554848</v>
      </c>
      <c r="F443">
        <f t="shared" si="63"/>
        <v>9066</v>
      </c>
      <c r="G443">
        <f t="shared" si="67"/>
        <v>-1.7645040010393132E-2</v>
      </c>
      <c r="L443">
        <f>G443</f>
        <v>-1.7645040010393132E-2</v>
      </c>
      <c r="P443" s="3">
        <f t="shared" si="64"/>
        <v>-2.6100675042077019E-2</v>
      </c>
      <c r="Q443" s="13">
        <f t="shared" si="65"/>
        <v>35680.875999999997</v>
      </c>
      <c r="R443">
        <v>0.1</v>
      </c>
      <c r="S443">
        <f t="shared" si="68"/>
        <v>7.1497763789039783E-5</v>
      </c>
      <c r="T443">
        <f t="shared" si="69"/>
        <v>7.1497763789039783E-6</v>
      </c>
      <c r="AB443" t="s">
        <v>800</v>
      </c>
      <c r="AC443">
        <v>7</v>
      </c>
      <c r="AE443" t="s">
        <v>807</v>
      </c>
      <c r="AG443" t="s">
        <v>809</v>
      </c>
      <c r="AJ443">
        <v>10293</v>
      </c>
      <c r="AK443">
        <v>-3.3976920007262379E-2</v>
      </c>
    </row>
    <row r="444" spans="1:37" x14ac:dyDescent="0.2">
      <c r="A444" s="23" t="s">
        <v>1004</v>
      </c>
      <c r="C444" s="7">
        <v>50717.599999999999</v>
      </c>
      <c r="D444" s="7"/>
      <c r="E444">
        <f t="shared" si="62"/>
        <v>9094.9625816340322</v>
      </c>
      <c r="F444">
        <f t="shared" si="63"/>
        <v>9095</v>
      </c>
      <c r="G444">
        <f t="shared" si="67"/>
        <v>-2.3521800008893479E-2</v>
      </c>
      <c r="K444">
        <f>+G444</f>
        <v>-2.3521800008893479E-2</v>
      </c>
      <c r="P444" s="3">
        <f t="shared" si="64"/>
        <v>-2.620847921302278E-2</v>
      </c>
      <c r="Q444" s="13">
        <f t="shared" si="65"/>
        <v>35699.1</v>
      </c>
      <c r="R444">
        <v>0.2</v>
      </c>
      <c r="S444">
        <f t="shared" si="68"/>
        <v>7.2182451459008546E-6</v>
      </c>
      <c r="T444">
        <f t="shared" si="69"/>
        <v>1.443649029180171E-6</v>
      </c>
      <c r="AJ444">
        <v>10309</v>
      </c>
      <c r="AK444">
        <v>-2.287996000086423E-2</v>
      </c>
    </row>
    <row r="445" spans="1:37" x14ac:dyDescent="0.2">
      <c r="A445" s="23" t="s">
        <v>909</v>
      </c>
      <c r="C445" s="7">
        <v>50750.286999999997</v>
      </c>
      <c r="D445" s="7">
        <v>6.0000000000000001E-3</v>
      </c>
      <c r="E445">
        <f t="shared" si="62"/>
        <v>9146.9609035360136</v>
      </c>
      <c r="F445">
        <f t="shared" si="63"/>
        <v>9147</v>
      </c>
      <c r="G445">
        <f t="shared" si="67"/>
        <v>-2.4576680007157847E-2</v>
      </c>
      <c r="L445">
        <f>G445</f>
        <v>-2.4576680007157847E-2</v>
      </c>
      <c r="P445" s="3">
        <f t="shared" si="64"/>
        <v>-2.640232215758119E-2</v>
      </c>
      <c r="Q445" s="13">
        <f t="shared" si="65"/>
        <v>35731.786999999997</v>
      </c>
      <c r="R445">
        <v>0.1</v>
      </c>
      <c r="S445">
        <f t="shared" si="68"/>
        <v>3.3329692614023672E-6</v>
      </c>
      <c r="T445">
        <f t="shared" si="69"/>
        <v>3.3329692614023675E-7</v>
      </c>
      <c r="AB445" t="s">
        <v>800</v>
      </c>
      <c r="AC445">
        <v>9</v>
      </c>
      <c r="AE445" t="s">
        <v>807</v>
      </c>
      <c r="AG445" t="s">
        <v>809</v>
      </c>
      <c r="AJ445">
        <v>10320</v>
      </c>
      <c r="AK445">
        <v>-3.4660800003621262E-2</v>
      </c>
    </row>
    <row r="446" spans="1:37" x14ac:dyDescent="0.2">
      <c r="A446" s="23" t="s">
        <v>909</v>
      </c>
      <c r="C446" s="7">
        <v>50755.313000000002</v>
      </c>
      <c r="D446" s="7">
        <v>6.0000000000000001E-3</v>
      </c>
      <c r="E446">
        <f t="shared" si="62"/>
        <v>9154.9562400881496</v>
      </c>
      <c r="F446">
        <f t="shared" si="63"/>
        <v>9155</v>
      </c>
      <c r="G446">
        <f t="shared" si="67"/>
        <v>-2.7508200000738725E-2</v>
      </c>
      <c r="L446">
        <f>G446</f>
        <v>-2.7508200000738725E-2</v>
      </c>
      <c r="P446" s="3">
        <f t="shared" si="64"/>
        <v>-2.6432205563740836E-2</v>
      </c>
      <c r="Q446" s="13">
        <f t="shared" si="65"/>
        <v>35736.813000000002</v>
      </c>
      <c r="R446">
        <v>0.1</v>
      </c>
      <c r="S446">
        <f t="shared" si="68"/>
        <v>1.1577640284504052E-6</v>
      </c>
      <c r="T446">
        <f t="shared" si="69"/>
        <v>1.1577640284504053E-7</v>
      </c>
      <c r="AB446" t="s">
        <v>800</v>
      </c>
      <c r="AC446">
        <v>9</v>
      </c>
      <c r="AE446" t="s">
        <v>807</v>
      </c>
      <c r="AG446" t="s">
        <v>809</v>
      </c>
      <c r="AJ446">
        <v>10323</v>
      </c>
      <c r="AK446">
        <v>-2.9510120002669282E-2</v>
      </c>
    </row>
    <row r="447" spans="1:37" x14ac:dyDescent="0.2">
      <c r="A447" s="23" t="s">
        <v>909</v>
      </c>
      <c r="C447" s="7">
        <v>50767.256999999998</v>
      </c>
      <c r="D447" s="7">
        <v>6.0000000000000001E-3</v>
      </c>
      <c r="E447">
        <f t="shared" si="62"/>
        <v>9173.9566976644674</v>
      </c>
      <c r="F447">
        <f t="shared" si="63"/>
        <v>9174</v>
      </c>
      <c r="G447">
        <f t="shared" ref="G447:G478" si="70">C447-(C$7+F447*C$8)</f>
        <v>-2.7220560004934669E-2</v>
      </c>
      <c r="L447">
        <f>G447</f>
        <v>-2.7220560004934669E-2</v>
      </c>
      <c r="P447" s="3">
        <f t="shared" si="64"/>
        <v>-2.6503244290318993E-2</v>
      </c>
      <c r="Q447" s="13">
        <f t="shared" si="65"/>
        <v>35748.756999999998</v>
      </c>
      <c r="R447">
        <v>0.1</v>
      </c>
      <c r="S447">
        <f t="shared" si="68"/>
        <v>5.1454183443459686E-7</v>
      </c>
      <c r="T447">
        <f t="shared" si="69"/>
        <v>5.1454183443459686E-8</v>
      </c>
      <c r="AB447" t="s">
        <v>800</v>
      </c>
      <c r="AC447">
        <v>6</v>
      </c>
      <c r="AE447" t="s">
        <v>817</v>
      </c>
      <c r="AG447" t="s">
        <v>809</v>
      </c>
      <c r="AJ447">
        <v>10328</v>
      </c>
      <c r="AK447">
        <v>-3.6592320000636391E-2</v>
      </c>
    </row>
    <row r="448" spans="1:37" x14ac:dyDescent="0.2">
      <c r="A448" s="23" t="s">
        <v>909</v>
      </c>
      <c r="C448" s="7">
        <v>50782.347999999998</v>
      </c>
      <c r="D448" s="7">
        <v>8.0000000000000002E-3</v>
      </c>
      <c r="E448">
        <f t="shared" si="62"/>
        <v>9197.9633876581302</v>
      </c>
      <c r="F448">
        <f t="shared" si="63"/>
        <v>9198</v>
      </c>
      <c r="G448">
        <f t="shared" si="70"/>
        <v>-2.3015120008494705E-2</v>
      </c>
      <c r="L448">
        <f>G448</f>
        <v>-2.3015120008494705E-2</v>
      </c>
      <c r="P448" s="3">
        <f t="shared" si="64"/>
        <v>-2.6593109460209867E-2</v>
      </c>
      <c r="Q448" s="13">
        <f t="shared" si="65"/>
        <v>35763.847999999998</v>
      </c>
      <c r="R448">
        <v>0.1</v>
      </c>
      <c r="S448">
        <f t="shared" si="68"/>
        <v>1.2802008516584965E-5</v>
      </c>
      <c r="T448">
        <f t="shared" si="69"/>
        <v>1.2802008516584966E-6</v>
      </c>
      <c r="AB448" t="s">
        <v>800</v>
      </c>
      <c r="AC448">
        <v>8</v>
      </c>
      <c r="AE448" t="s">
        <v>807</v>
      </c>
      <c r="AG448" t="s">
        <v>809</v>
      </c>
      <c r="AJ448">
        <v>10339</v>
      </c>
      <c r="AK448">
        <v>-3.0373160007002298E-2</v>
      </c>
    </row>
    <row r="449" spans="1:37" x14ac:dyDescent="0.2">
      <c r="A449" s="23" t="s">
        <v>1004</v>
      </c>
      <c r="C449" s="7">
        <v>50952.696000000004</v>
      </c>
      <c r="D449" s="7"/>
      <c r="E449">
        <f t="shared" si="62"/>
        <v>9468.9521642163854</v>
      </c>
      <c r="F449">
        <f t="shared" si="63"/>
        <v>9469</v>
      </c>
      <c r="G449">
        <f t="shared" si="70"/>
        <v>-3.0070360000536311E-2</v>
      </c>
      <c r="K449">
        <f>+G449</f>
        <v>-3.0070360000536311E-2</v>
      </c>
      <c r="P449" s="3">
        <f t="shared" si="64"/>
        <v>-2.7618065747981538E-2</v>
      </c>
      <c r="Q449" s="13">
        <f t="shared" si="65"/>
        <v>35934.196000000004</v>
      </c>
      <c r="R449">
        <v>0.2</v>
      </c>
      <c r="S449">
        <f t="shared" si="68"/>
        <v>6.0137471011131723E-6</v>
      </c>
      <c r="T449">
        <f t="shared" si="69"/>
        <v>1.2027494202226346E-6</v>
      </c>
      <c r="AJ449">
        <v>11812</v>
      </c>
      <c r="AK449">
        <v>-4.0389280002273154E-2</v>
      </c>
    </row>
    <row r="450" spans="1:37" x14ac:dyDescent="0.2">
      <c r="A450" s="23" t="s">
        <v>1004</v>
      </c>
      <c r="C450" s="7">
        <v>50991.671999999999</v>
      </c>
      <c r="D450" s="7"/>
      <c r="E450">
        <f t="shared" si="62"/>
        <v>9530.9549969771615</v>
      </c>
      <c r="F450">
        <f t="shared" si="63"/>
        <v>9531</v>
      </c>
      <c r="G450">
        <f t="shared" si="70"/>
        <v>-2.8289640009461436E-2</v>
      </c>
      <c r="K450">
        <f>+G450</f>
        <v>-2.8289640009461436E-2</v>
      </c>
      <c r="P450" s="3">
        <f t="shared" si="64"/>
        <v>-2.7855199191732263E-2</v>
      </c>
      <c r="Q450" s="13">
        <f t="shared" si="65"/>
        <v>35973.171999999999</v>
      </c>
      <c r="R450">
        <v>0.2</v>
      </c>
      <c r="S450">
        <f t="shared" si="68"/>
        <v>1.8873882410919319E-7</v>
      </c>
      <c r="T450">
        <f t="shared" si="69"/>
        <v>3.774776482183864E-8</v>
      </c>
      <c r="AJ450">
        <v>11920</v>
      </c>
      <c r="AK450">
        <v>-3.936480000265874E-2</v>
      </c>
    </row>
    <row r="451" spans="1:37" x14ac:dyDescent="0.2">
      <c r="A451" s="23" t="s">
        <v>911</v>
      </c>
      <c r="C451" s="7">
        <v>51007.383999999998</v>
      </c>
      <c r="D451" s="7">
        <v>6.0000000000000001E-3</v>
      </c>
      <c r="E451">
        <f t="shared" si="62"/>
        <v>9555.9495707748174</v>
      </c>
      <c r="F451">
        <f t="shared" si="63"/>
        <v>9556</v>
      </c>
      <c r="G451">
        <f t="shared" si="70"/>
        <v>-3.1700640007329639E-2</v>
      </c>
      <c r="L451">
        <f>G451</f>
        <v>-3.1700640007329639E-2</v>
      </c>
      <c r="P451" s="3">
        <f t="shared" si="64"/>
        <v>-2.7951095801135382E-2</v>
      </c>
      <c r="Q451" s="13">
        <f t="shared" si="65"/>
        <v>35988.883999999998</v>
      </c>
      <c r="R451">
        <v>0.1</v>
      </c>
      <c r="S451">
        <f t="shared" si="68"/>
        <v>1.4059081754204918E-5</v>
      </c>
      <c r="T451">
        <f t="shared" si="69"/>
        <v>1.4059081754204918E-6</v>
      </c>
      <c r="AB451" t="s">
        <v>800</v>
      </c>
      <c r="AC451">
        <v>6</v>
      </c>
      <c r="AE451" t="s">
        <v>910</v>
      </c>
      <c r="AG451" t="s">
        <v>809</v>
      </c>
      <c r="AJ451">
        <v>11963</v>
      </c>
      <c r="AK451">
        <v>-3.9171720003650989E-2</v>
      </c>
    </row>
    <row r="452" spans="1:37" x14ac:dyDescent="0.2">
      <c r="A452" s="23" t="s">
        <v>1004</v>
      </c>
      <c r="C452" s="7">
        <v>51025.620999999999</v>
      </c>
      <c r="D452" s="7"/>
      <c r="E452">
        <f t="shared" si="62"/>
        <v>9584.9609023906451</v>
      </c>
      <c r="F452">
        <f t="shared" si="63"/>
        <v>9585</v>
      </c>
      <c r="G452">
        <f t="shared" si="70"/>
        <v>-2.4577400006819516E-2</v>
      </c>
      <c r="K452">
        <f>+G452</f>
        <v>-2.4577400006819516E-2</v>
      </c>
      <c r="P452" s="3">
        <f t="shared" si="64"/>
        <v>-2.8062536233466266E-2</v>
      </c>
      <c r="Q452" s="13">
        <f t="shared" si="65"/>
        <v>36007.120999999999</v>
      </c>
      <c r="R452">
        <v>0.2</v>
      </c>
      <c r="S452">
        <f t="shared" si="68"/>
        <v>1.2146174518285545E-5</v>
      </c>
      <c r="T452">
        <f t="shared" si="69"/>
        <v>2.4292349036571092E-6</v>
      </c>
      <c r="AJ452">
        <v>12275</v>
      </c>
      <c r="AK452">
        <v>-4.1800999999395572E-2</v>
      </c>
    </row>
    <row r="453" spans="1:37" x14ac:dyDescent="0.2">
      <c r="A453" s="23" t="s">
        <v>1004</v>
      </c>
      <c r="C453" s="7">
        <v>51069.629000000001</v>
      </c>
      <c r="D453" s="7"/>
      <c r="E453">
        <f t="shared" si="62"/>
        <v>9654.9686164746126</v>
      </c>
      <c r="F453">
        <f t="shared" si="63"/>
        <v>9655</v>
      </c>
      <c r="G453">
        <f t="shared" si="70"/>
        <v>-1.9728200000827201E-2</v>
      </c>
      <c r="K453">
        <f>+G453</f>
        <v>-1.9728200000827201E-2</v>
      </c>
      <c r="P453" s="3">
        <f t="shared" si="64"/>
        <v>-2.833241705504605E-2</v>
      </c>
      <c r="Q453" s="13">
        <f t="shared" si="65"/>
        <v>36051.129000000001</v>
      </c>
      <c r="R453">
        <v>0.2</v>
      </c>
      <c r="S453">
        <f t="shared" si="68"/>
        <v>7.4032551116110483E-5</v>
      </c>
      <c r="T453">
        <f t="shared" si="69"/>
        <v>1.4806510223222098E-5</v>
      </c>
      <c r="AJ453">
        <v>12386</v>
      </c>
      <c r="AK453">
        <v>-4.272584000864299E-2</v>
      </c>
    </row>
    <row r="454" spans="1:37" x14ac:dyDescent="0.2">
      <c r="A454" s="23" t="s">
        <v>1004</v>
      </c>
      <c r="C454" s="7">
        <v>51108.597999999998</v>
      </c>
      <c r="D454" s="7"/>
      <c r="E454">
        <f t="shared" si="62"/>
        <v>9716.9603136691658</v>
      </c>
      <c r="F454">
        <f t="shared" si="63"/>
        <v>9717</v>
      </c>
      <c r="G454">
        <f t="shared" si="70"/>
        <v>-2.4947480007540435E-2</v>
      </c>
      <c r="K454">
        <f>+G454</f>
        <v>-2.4947480007540435E-2</v>
      </c>
      <c r="P454" s="3">
        <f t="shared" si="64"/>
        <v>-2.8572501474609109E-2</v>
      </c>
      <c r="Q454" s="13">
        <f t="shared" si="65"/>
        <v>36090.097999999998</v>
      </c>
      <c r="R454">
        <v>0.2</v>
      </c>
      <c r="S454">
        <f t="shared" si="68"/>
        <v>1.3140780636708725E-5</v>
      </c>
      <c r="T454">
        <f t="shared" si="69"/>
        <v>2.6281561273417451E-6</v>
      </c>
      <c r="AJ454">
        <v>12401</v>
      </c>
      <c r="AK454">
        <v>-4.2911199903755914E-2</v>
      </c>
    </row>
    <row r="455" spans="1:37" x14ac:dyDescent="0.2">
      <c r="A455" s="23" t="s">
        <v>1004</v>
      </c>
      <c r="C455" s="7">
        <v>51130.601000000002</v>
      </c>
      <c r="D455" s="7"/>
      <c r="E455">
        <f t="shared" si="62"/>
        <v>9751.9625799159785</v>
      </c>
      <c r="F455">
        <f t="shared" si="63"/>
        <v>9752</v>
      </c>
      <c r="G455">
        <f t="shared" si="70"/>
        <v>-2.3522880001110025E-2</v>
      </c>
      <c r="K455">
        <f>+G455</f>
        <v>-2.3522880001110025E-2</v>
      </c>
      <c r="P455" s="3">
        <f t="shared" si="64"/>
        <v>-2.8708467382760075E-2</v>
      </c>
      <c r="Q455" s="13">
        <f t="shared" si="65"/>
        <v>36112.101000000002</v>
      </c>
      <c r="R455">
        <v>0.2</v>
      </c>
      <c r="S455">
        <f t="shared" si="68"/>
        <v>2.6890316492728223E-5</v>
      </c>
      <c r="T455">
        <f t="shared" si="69"/>
        <v>5.3780632985456449E-6</v>
      </c>
      <c r="AJ455">
        <v>12418</v>
      </c>
      <c r="AK455">
        <v>-4.1751920005481225E-2</v>
      </c>
    </row>
    <row r="456" spans="1:37" x14ac:dyDescent="0.2">
      <c r="A456" s="23" t="s">
        <v>913</v>
      </c>
      <c r="C456" s="7">
        <v>51185.279999999999</v>
      </c>
      <c r="D456" s="7">
        <v>6.0000000000000001E-3</v>
      </c>
      <c r="E456">
        <f t="shared" si="62"/>
        <v>9838.9456693178345</v>
      </c>
      <c r="F456">
        <f t="shared" si="63"/>
        <v>9839</v>
      </c>
      <c r="G456">
        <f t="shared" si="70"/>
        <v>-3.4153160006098915E-2</v>
      </c>
      <c r="L456">
        <f>G456</f>
        <v>-3.4153160006098915E-2</v>
      </c>
      <c r="P456" s="3">
        <f t="shared" si="64"/>
        <v>-2.9047797815334266E-2</v>
      </c>
      <c r="Q456" s="13">
        <f t="shared" si="65"/>
        <v>36166.78</v>
      </c>
      <c r="R456">
        <v>0.1</v>
      </c>
      <c r="S456">
        <f t="shared" si="68"/>
        <v>2.606472309888922E-5</v>
      </c>
      <c r="T456">
        <f t="shared" si="69"/>
        <v>2.6064723098889223E-6</v>
      </c>
      <c r="AB456" t="s">
        <v>800</v>
      </c>
      <c r="AC456">
        <v>7</v>
      </c>
      <c r="AE456" t="s">
        <v>912</v>
      </c>
      <c r="AG456" t="s">
        <v>801</v>
      </c>
      <c r="AJ456">
        <v>12437</v>
      </c>
      <c r="AK456">
        <v>-4.2924280001898296E-2</v>
      </c>
    </row>
    <row r="457" spans="1:37" x14ac:dyDescent="0.2">
      <c r="A457" s="23" t="s">
        <v>914</v>
      </c>
      <c r="C457" s="7">
        <v>51301.574000000001</v>
      </c>
      <c r="D457" s="7">
        <v>5.0000000000000001E-3</v>
      </c>
      <c r="E457">
        <f t="shared" si="62"/>
        <v>10023.945603458917</v>
      </c>
      <c r="F457">
        <f t="shared" si="63"/>
        <v>10024</v>
      </c>
      <c r="G457">
        <f t="shared" si="70"/>
        <v>-3.4194560001196805E-2</v>
      </c>
      <c r="L457">
        <f>G457</f>
        <v>-3.4194560001196805E-2</v>
      </c>
      <c r="P457" s="3">
        <f t="shared" si="64"/>
        <v>-2.9775800834855724E-2</v>
      </c>
      <c r="Q457" s="13">
        <f t="shared" si="65"/>
        <v>36283.074000000001</v>
      </c>
      <c r="R457">
        <v>0.1</v>
      </c>
      <c r="S457">
        <f t="shared" si="68"/>
        <v>1.9525432570123327E-5</v>
      </c>
      <c r="T457">
        <f t="shared" si="69"/>
        <v>1.9525432570123328E-6</v>
      </c>
      <c r="AB457" t="s">
        <v>800</v>
      </c>
      <c r="AC457">
        <v>7</v>
      </c>
      <c r="AE457" t="s">
        <v>912</v>
      </c>
      <c r="AG457" t="s">
        <v>801</v>
      </c>
      <c r="AJ457">
        <v>12454.5</v>
      </c>
      <c r="AK457">
        <v>-4.7151980004855432E-2</v>
      </c>
    </row>
    <row r="458" spans="1:37" x14ac:dyDescent="0.2">
      <c r="A458" s="23" t="s">
        <v>1004</v>
      </c>
      <c r="C458" s="7">
        <v>51370.718000000001</v>
      </c>
      <c r="D458" s="7"/>
      <c r="E458">
        <f t="shared" si="62"/>
        <v>10133.939545074571</v>
      </c>
      <c r="F458">
        <f t="shared" si="63"/>
        <v>10134</v>
      </c>
      <c r="G458">
        <f t="shared" si="70"/>
        <v>-3.8002960005542263E-2</v>
      </c>
      <c r="K458">
        <f t="shared" ref="K458:K468" si="71">+G458</f>
        <v>-3.8002960005542263E-2</v>
      </c>
      <c r="P458" s="3">
        <f t="shared" si="64"/>
        <v>-3.0212819383990938E-2</v>
      </c>
      <c r="Q458" s="13">
        <f t="shared" si="65"/>
        <v>36352.218000000001</v>
      </c>
      <c r="R458">
        <v>0.2</v>
      </c>
      <c r="S458">
        <f t="shared" si="68"/>
        <v>6.0686290903544066E-5</v>
      </c>
      <c r="T458">
        <f t="shared" si="69"/>
        <v>1.2137258180708814E-5</v>
      </c>
      <c r="AJ458">
        <v>12462.5</v>
      </c>
      <c r="AK458">
        <v>-3.6983500001952052E-2</v>
      </c>
    </row>
    <row r="459" spans="1:37" x14ac:dyDescent="0.2">
      <c r="A459" s="23" t="s">
        <v>1004</v>
      </c>
      <c r="C459" s="7">
        <v>51370.724000000002</v>
      </c>
      <c r="D459" s="7"/>
      <c r="E459">
        <f t="shared" si="62"/>
        <v>10133.949089845626</v>
      </c>
      <c r="F459">
        <f t="shared" si="63"/>
        <v>10134</v>
      </c>
      <c r="G459">
        <f t="shared" si="70"/>
        <v>-3.2002960004319903E-2</v>
      </c>
      <c r="K459">
        <f t="shared" si="71"/>
        <v>-3.2002960004319903E-2</v>
      </c>
      <c r="P459" s="3">
        <f t="shared" si="64"/>
        <v>-3.0212819383990938E-2</v>
      </c>
      <c r="Q459" s="13">
        <f t="shared" si="65"/>
        <v>36352.224000000002</v>
      </c>
      <c r="R459">
        <v>0.2</v>
      </c>
      <c r="S459">
        <f t="shared" si="68"/>
        <v>3.2046034405517695E-6</v>
      </c>
      <c r="T459">
        <f t="shared" si="69"/>
        <v>6.4092068811035395E-7</v>
      </c>
      <c r="AJ459">
        <v>12464</v>
      </c>
      <c r="AK459">
        <v>-4.2208160004520323E-2</v>
      </c>
    </row>
    <row r="460" spans="1:37" x14ac:dyDescent="0.2">
      <c r="A460" s="23" t="s">
        <v>1004</v>
      </c>
      <c r="C460" s="7">
        <v>51394.612999999998</v>
      </c>
      <c r="D460" s="7"/>
      <c r="E460">
        <f t="shared" si="62"/>
        <v>10171.951595793444</v>
      </c>
      <c r="F460">
        <f t="shared" si="63"/>
        <v>10172</v>
      </c>
      <c r="G460">
        <f t="shared" si="70"/>
        <v>-3.0427680008870084E-2</v>
      </c>
      <c r="K460">
        <f t="shared" si="71"/>
        <v>-3.0427680008870084E-2</v>
      </c>
      <c r="P460" s="3">
        <f t="shared" si="64"/>
        <v>-3.0364509003678531E-2</v>
      </c>
      <c r="Q460" s="13">
        <f t="shared" si="65"/>
        <v>36376.112999999998</v>
      </c>
      <c r="R460">
        <v>0.2</v>
      </c>
      <c r="S460">
        <f t="shared" si="68"/>
        <v>3.9905758969111914E-9</v>
      </c>
      <c r="T460">
        <f t="shared" si="69"/>
        <v>7.9811517938223832E-10</v>
      </c>
      <c r="AJ460">
        <v>12472</v>
      </c>
      <c r="AK460">
        <v>-4.7239680010534357E-2</v>
      </c>
    </row>
    <row r="461" spans="1:37" x14ac:dyDescent="0.2">
      <c r="A461" s="23" t="s">
        <v>1004</v>
      </c>
      <c r="C461" s="7">
        <v>51397.756999999998</v>
      </c>
      <c r="D461" s="7"/>
      <c r="E461">
        <f t="shared" si="62"/>
        <v>10176.953055825255</v>
      </c>
      <c r="F461">
        <f t="shared" si="63"/>
        <v>10177</v>
      </c>
      <c r="G461">
        <f t="shared" si="70"/>
        <v>-2.9509880005207378E-2</v>
      </c>
      <c r="K461">
        <f t="shared" si="71"/>
        <v>-2.9509880005207378E-2</v>
      </c>
      <c r="P461" s="3">
        <f t="shared" si="64"/>
        <v>-3.0384495672826577E-2</v>
      </c>
      <c r="Q461" s="13">
        <f t="shared" si="65"/>
        <v>36379.256999999998</v>
      </c>
      <c r="R461">
        <v>0.2</v>
      </c>
      <c r="S461">
        <f t="shared" si="68"/>
        <v>7.6495256604497583E-7</v>
      </c>
      <c r="T461">
        <f t="shared" si="69"/>
        <v>1.5299051320899517E-7</v>
      </c>
      <c r="AJ461">
        <v>12472</v>
      </c>
      <c r="AK461">
        <v>-4.0739680007391144E-2</v>
      </c>
    </row>
    <row r="462" spans="1:37" x14ac:dyDescent="0.2">
      <c r="A462" s="23" t="s">
        <v>1004</v>
      </c>
      <c r="C462" s="7">
        <v>51407.807000000001</v>
      </c>
      <c r="D462" s="7"/>
      <c r="E462">
        <f t="shared" si="62"/>
        <v>10192.940547339163</v>
      </c>
      <c r="F462">
        <f t="shared" si="63"/>
        <v>10193</v>
      </c>
      <c r="G462">
        <f t="shared" si="70"/>
        <v>-3.7372920007328503E-2</v>
      </c>
      <c r="K462">
        <f t="shared" si="71"/>
        <v>-3.7372920007328503E-2</v>
      </c>
      <c r="P462" s="3">
        <f t="shared" si="64"/>
        <v>-3.0448496004382708E-2</v>
      </c>
      <c r="Q462" s="13">
        <f t="shared" si="65"/>
        <v>36389.307000000001</v>
      </c>
      <c r="R462">
        <v>0.2</v>
      </c>
      <c r="S462">
        <f t="shared" si="68"/>
        <v>4.7947647772571863E-5</v>
      </c>
      <c r="T462">
        <f t="shared" si="69"/>
        <v>9.589529554514374E-6</v>
      </c>
      <c r="AJ462">
        <v>12507</v>
      </c>
      <c r="AK462">
        <v>-4.3415080006525386E-2</v>
      </c>
    </row>
    <row r="463" spans="1:37" x14ac:dyDescent="0.2">
      <c r="A463" s="23" t="s">
        <v>1004</v>
      </c>
      <c r="C463" s="7">
        <v>51429.811999999998</v>
      </c>
      <c r="D463" s="7"/>
      <c r="E463">
        <f t="shared" si="62"/>
        <v>10227.945995176318</v>
      </c>
      <c r="F463">
        <f t="shared" si="63"/>
        <v>10228</v>
      </c>
      <c r="G463">
        <f t="shared" si="70"/>
        <v>-3.3948320007766597E-2</v>
      </c>
      <c r="K463">
        <f t="shared" si="71"/>
        <v>-3.3948320007766597E-2</v>
      </c>
      <c r="P463" s="3">
        <f t="shared" si="64"/>
        <v>-3.0588725115536928E-2</v>
      </c>
      <c r="Q463" s="13">
        <f t="shared" si="65"/>
        <v>36411.311999999998</v>
      </c>
      <c r="R463">
        <v>0.2</v>
      </c>
      <c r="S463">
        <f t="shared" si="68"/>
        <v>1.1286877839895682E-5</v>
      </c>
      <c r="T463">
        <f t="shared" si="69"/>
        <v>2.2573755679791364E-6</v>
      </c>
      <c r="AJ463">
        <v>12515</v>
      </c>
      <c r="AK463">
        <v>-4.2446600004041102E-2</v>
      </c>
    </row>
    <row r="464" spans="1:37" x14ac:dyDescent="0.2">
      <c r="A464" s="23" t="s">
        <v>1004</v>
      </c>
      <c r="C464" s="7">
        <v>51431.697999999997</v>
      </c>
      <c r="D464" s="7"/>
      <c r="E464">
        <f t="shared" si="62"/>
        <v>10230.946234877332</v>
      </c>
      <c r="F464">
        <f t="shared" si="63"/>
        <v>10231</v>
      </c>
      <c r="G464">
        <f t="shared" si="70"/>
        <v>-3.3797640011471231E-2</v>
      </c>
      <c r="K464">
        <f t="shared" si="71"/>
        <v>-3.3797640011471231E-2</v>
      </c>
      <c r="P464" s="3">
        <f t="shared" si="64"/>
        <v>-3.0600759339624528E-2</v>
      </c>
      <c r="Q464" s="13">
        <f t="shared" si="65"/>
        <v>36413.197999999997</v>
      </c>
      <c r="R464">
        <v>0.2</v>
      </c>
      <c r="S464">
        <f t="shared" si="68"/>
        <v>1.0220046030027023E-5</v>
      </c>
      <c r="T464">
        <f t="shared" si="69"/>
        <v>2.0440092060054045E-6</v>
      </c>
      <c r="AJ464">
        <v>12516.5</v>
      </c>
      <c r="AK464">
        <v>-4.2771259999426547E-2</v>
      </c>
    </row>
    <row r="465" spans="1:37" x14ac:dyDescent="0.2">
      <c r="A465" s="23" t="s">
        <v>1004</v>
      </c>
      <c r="C465" s="7">
        <v>51431.705999999998</v>
      </c>
      <c r="D465" s="7"/>
      <c r="E465">
        <f t="shared" si="62"/>
        <v>10230.958961238739</v>
      </c>
      <c r="F465">
        <f t="shared" si="63"/>
        <v>10231</v>
      </c>
      <c r="G465">
        <f t="shared" si="70"/>
        <v>-2.5797640009841416E-2</v>
      </c>
      <c r="K465">
        <f t="shared" si="71"/>
        <v>-2.5797640009841416E-2</v>
      </c>
      <c r="P465" s="3">
        <f t="shared" si="64"/>
        <v>-3.0600759339624528E-2</v>
      </c>
      <c r="Q465" s="13">
        <f t="shared" si="65"/>
        <v>36413.205999999998</v>
      </c>
      <c r="R465">
        <v>0.2</v>
      </c>
      <c r="S465">
        <f t="shared" si="68"/>
        <v>2.3069955296136171E-5</v>
      </c>
      <c r="T465">
        <f t="shared" si="69"/>
        <v>4.6139910592272344E-6</v>
      </c>
      <c r="AJ465">
        <v>12640.5</v>
      </c>
      <c r="AK465">
        <v>-4.7109819999604952E-2</v>
      </c>
    </row>
    <row r="466" spans="1:37" x14ac:dyDescent="0.2">
      <c r="A466" s="23" t="s">
        <v>1004</v>
      </c>
      <c r="C466" s="7">
        <v>51433.589</v>
      </c>
      <c r="D466" s="7"/>
      <c r="E466">
        <f t="shared" si="62"/>
        <v>10233.954428554232</v>
      </c>
      <c r="F466">
        <f t="shared" si="63"/>
        <v>10234</v>
      </c>
      <c r="G466">
        <f t="shared" si="70"/>
        <v>-2.8646960003243294E-2</v>
      </c>
      <c r="K466">
        <f t="shared" si="71"/>
        <v>-2.8646960003243294E-2</v>
      </c>
      <c r="P466" s="3">
        <f t="shared" si="64"/>
        <v>-3.0612795866762969E-2</v>
      </c>
      <c r="Q466" s="13">
        <f t="shared" si="65"/>
        <v>36415.089</v>
      </c>
      <c r="R466">
        <v>0.2</v>
      </c>
      <c r="S466">
        <f t="shared" si="68"/>
        <v>3.8645106423001464E-6</v>
      </c>
      <c r="T466">
        <f t="shared" si="69"/>
        <v>7.7290212846002935E-7</v>
      </c>
      <c r="AJ466">
        <v>13051</v>
      </c>
      <c r="AK466">
        <v>-4.333844000211684E-2</v>
      </c>
    </row>
    <row r="467" spans="1:37" x14ac:dyDescent="0.2">
      <c r="A467" s="23" t="s">
        <v>1004</v>
      </c>
      <c r="C467" s="7">
        <v>51450.555</v>
      </c>
      <c r="D467" s="7"/>
      <c r="E467">
        <f t="shared" si="62"/>
        <v>10260.943859501982</v>
      </c>
      <c r="F467">
        <f t="shared" si="63"/>
        <v>10261</v>
      </c>
      <c r="G467">
        <f t="shared" si="70"/>
        <v>-3.5290840001835022E-2</v>
      </c>
      <c r="K467">
        <f t="shared" si="71"/>
        <v>-3.5290840001835022E-2</v>
      </c>
      <c r="P467" s="3">
        <f t="shared" si="64"/>
        <v>-3.0721228248296834E-2</v>
      </c>
      <c r="Q467" s="13">
        <f t="shared" si="65"/>
        <v>36432.055</v>
      </c>
      <c r="R467">
        <v>0.2</v>
      </c>
      <c r="S467">
        <f t="shared" si="68"/>
        <v>2.0881351578074354E-5</v>
      </c>
      <c r="T467">
        <f t="shared" si="69"/>
        <v>4.1762703156148707E-6</v>
      </c>
      <c r="AJ467">
        <v>13072</v>
      </c>
      <c r="AK467">
        <v>-4.29036800051108E-2</v>
      </c>
    </row>
    <row r="468" spans="1:37" x14ac:dyDescent="0.2">
      <c r="A468" s="23" t="s">
        <v>1004</v>
      </c>
      <c r="C468" s="7">
        <v>51460.620999999999</v>
      </c>
      <c r="D468" s="7"/>
      <c r="E468">
        <f t="shared" si="62"/>
        <v>10276.956803738691</v>
      </c>
      <c r="F468">
        <f t="shared" si="63"/>
        <v>10277</v>
      </c>
      <c r="G468">
        <f t="shared" si="70"/>
        <v>-2.7153880007972475E-2</v>
      </c>
      <c r="K468">
        <f t="shared" si="71"/>
        <v>-2.7153880007972475E-2</v>
      </c>
      <c r="P468" s="3">
        <f t="shared" si="64"/>
        <v>-3.078557250211205E-2</v>
      </c>
      <c r="Q468" s="13">
        <f t="shared" si="65"/>
        <v>36442.120999999999</v>
      </c>
      <c r="R468">
        <v>0.2</v>
      </c>
      <c r="S468">
        <f t="shared" si="68"/>
        <v>1.318919037198973E-5</v>
      </c>
      <c r="T468">
        <f t="shared" si="69"/>
        <v>2.637838074397946E-6</v>
      </c>
      <c r="AJ468">
        <v>13094</v>
      </c>
      <c r="AK468">
        <v>-4.2805360004422255E-2</v>
      </c>
    </row>
    <row r="469" spans="1:37" x14ac:dyDescent="0.2">
      <c r="A469" s="26" t="s">
        <v>1000</v>
      </c>
      <c r="C469" s="7">
        <v>51470.672039999998</v>
      </c>
      <c r="D469" s="7"/>
      <c r="E469">
        <f t="shared" ref="E469:E516" si="72">(C469-C$7)/C$8</f>
        <v>10292.945949679575</v>
      </c>
      <c r="F469">
        <f t="shared" ref="F469:F516" si="73">+ROUND(2*E469,0)/2</f>
        <v>10293</v>
      </c>
      <c r="G469">
        <f t="shared" si="70"/>
        <v>-3.3976920007262379E-2</v>
      </c>
      <c r="M469">
        <f>G469</f>
        <v>-3.3976920007262379E-2</v>
      </c>
      <c r="O469">
        <f t="shared" ref="O469:O516" ca="1" si="74">C$11+C$12*F469</f>
        <v>-3.3078736195083724E-2</v>
      </c>
      <c r="P469" s="3">
        <f t="shared" ref="P469:P516" si="75">+D$11+D$12*F469+D$13*F469^2</f>
        <v>-3.0849982264929E-2</v>
      </c>
      <c r="Q469" s="13">
        <f t="shared" ref="Q469:Q516" si="76">+C469-15018.5</f>
        <v>36452.172039999998</v>
      </c>
      <c r="R469">
        <v>3</v>
      </c>
      <c r="S469">
        <f t="shared" si="68"/>
        <v>9.7777396444289661E-6</v>
      </c>
      <c r="T469">
        <f t="shared" si="69"/>
        <v>2.9333218933286897E-5</v>
      </c>
      <c r="AJ469">
        <v>13670</v>
      </c>
      <c r="AK469">
        <v>-4.5234800003527198E-2</v>
      </c>
    </row>
    <row r="470" spans="1:37" x14ac:dyDescent="0.2">
      <c r="A470" s="23" t="s">
        <v>1004</v>
      </c>
      <c r="C470" s="7">
        <v>51480.741000000002</v>
      </c>
      <c r="D470" s="7"/>
      <c r="E470">
        <f t="shared" si="72"/>
        <v>10308.963602670012</v>
      </c>
      <c r="F470">
        <f t="shared" si="73"/>
        <v>10309</v>
      </c>
      <c r="G470">
        <f t="shared" si="70"/>
        <v>-2.287996000086423E-2</v>
      </c>
      <c r="K470">
        <f>+G470</f>
        <v>-2.287996000086423E-2</v>
      </c>
      <c r="O470">
        <f t="shared" ca="1" si="74"/>
        <v>-3.3139663856045436E-2</v>
      </c>
      <c r="P470" s="3">
        <f t="shared" si="75"/>
        <v>-3.091445753674768E-2</v>
      </c>
      <c r="Q470" s="13">
        <f t="shared" si="76"/>
        <v>36462.241000000002</v>
      </c>
      <c r="R470">
        <v>0.2</v>
      </c>
      <c r="S470">
        <f t="shared" si="68"/>
        <v>6.4553150654117237E-5</v>
      </c>
      <c r="T470">
        <f t="shared" si="69"/>
        <v>1.2910630130823448E-5</v>
      </c>
      <c r="AJ470">
        <v>13700</v>
      </c>
      <c r="AK470">
        <v>-4.4528000005811919E-2</v>
      </c>
    </row>
    <row r="471" spans="1:37" x14ac:dyDescent="0.2">
      <c r="A471" s="23" t="s">
        <v>1004</v>
      </c>
      <c r="C471" s="7">
        <v>51487.644</v>
      </c>
      <c r="D471" s="7"/>
      <c r="E471">
        <f t="shared" si="72"/>
        <v>10319.944861766575</v>
      </c>
      <c r="F471">
        <f t="shared" si="73"/>
        <v>10320</v>
      </c>
      <c r="G471">
        <f t="shared" si="70"/>
        <v>-3.4660800003621262E-2</v>
      </c>
      <c r="K471">
        <f>+G471</f>
        <v>-3.4660800003621262E-2</v>
      </c>
      <c r="O471">
        <f t="shared" ca="1" si="74"/>
        <v>-3.3181551622956613E-2</v>
      </c>
      <c r="P471" s="3">
        <f t="shared" si="75"/>
        <v>-3.0958822286461917E-2</v>
      </c>
      <c r="Q471" s="13">
        <f t="shared" si="76"/>
        <v>36469.144</v>
      </c>
      <c r="R471">
        <v>0.2</v>
      </c>
      <c r="S471">
        <f t="shared" si="68"/>
        <v>1.3704639018344312E-5</v>
      </c>
      <c r="T471">
        <f t="shared" si="69"/>
        <v>2.7409278036688626E-6</v>
      </c>
      <c r="AJ471">
        <v>13740</v>
      </c>
      <c r="AK471">
        <v>-4.4085600005928427E-2</v>
      </c>
    </row>
    <row r="472" spans="1:37" x14ac:dyDescent="0.2">
      <c r="A472" s="23" t="s">
        <v>1004</v>
      </c>
      <c r="C472" s="7">
        <v>51489.535000000003</v>
      </c>
      <c r="D472" s="7"/>
      <c r="E472">
        <f t="shared" si="72"/>
        <v>10322.953055443475</v>
      </c>
      <c r="F472">
        <f t="shared" si="73"/>
        <v>10323</v>
      </c>
      <c r="G472">
        <f t="shared" si="70"/>
        <v>-2.9510120002669282E-2</v>
      </c>
      <c r="K472">
        <f>+G472</f>
        <v>-2.9510120002669282E-2</v>
      </c>
      <c r="O472">
        <f t="shared" ca="1" si="74"/>
        <v>-3.3192975559386932E-2</v>
      </c>
      <c r="P472" s="3">
        <f t="shared" si="75"/>
        <v>-3.0970927137442004E-2</v>
      </c>
      <c r="Q472" s="13">
        <f t="shared" si="76"/>
        <v>36471.035000000003</v>
      </c>
      <c r="R472">
        <v>0.2</v>
      </c>
      <c r="S472">
        <f t="shared" si="68"/>
        <v>2.1339574850028901E-6</v>
      </c>
      <c r="T472">
        <f t="shared" si="69"/>
        <v>4.2679149700057805E-7</v>
      </c>
      <c r="AJ472">
        <v>13816</v>
      </c>
      <c r="AK472">
        <v>-4.553504000796238E-2</v>
      </c>
    </row>
    <row r="473" spans="1:37" x14ac:dyDescent="0.2">
      <c r="A473" s="23" t="s">
        <v>1004</v>
      </c>
      <c r="C473" s="7">
        <v>51492.671000000002</v>
      </c>
      <c r="D473" s="7"/>
      <c r="E473">
        <f t="shared" si="72"/>
        <v>10327.94178911388</v>
      </c>
      <c r="F473">
        <f t="shared" si="73"/>
        <v>10328</v>
      </c>
      <c r="G473">
        <f t="shared" si="70"/>
        <v>-3.6592320000636391E-2</v>
      </c>
      <c r="K473">
        <f>+G473</f>
        <v>-3.6592320000636391E-2</v>
      </c>
      <c r="O473">
        <f t="shared" ca="1" si="74"/>
        <v>-3.3212015453437466E-2</v>
      </c>
      <c r="P473" s="3">
        <f t="shared" si="75"/>
        <v>-3.0991107006966251E-2</v>
      </c>
      <c r="Q473" s="13">
        <f t="shared" si="76"/>
        <v>36474.171000000002</v>
      </c>
      <c r="R473">
        <v>0.2</v>
      </c>
      <c r="S473">
        <f t="shared" si="68"/>
        <v>3.1373587000459219E-5</v>
      </c>
      <c r="T473">
        <f t="shared" si="69"/>
        <v>6.2747174000918445E-6</v>
      </c>
      <c r="AJ473">
        <v>14160</v>
      </c>
      <c r="AK473">
        <v>-4.5090400002663955E-2</v>
      </c>
    </row>
    <row r="474" spans="1:37" x14ac:dyDescent="0.2">
      <c r="A474" s="23" t="s">
        <v>1004</v>
      </c>
      <c r="C474" s="7">
        <v>51499.591999999997</v>
      </c>
      <c r="D474" s="7"/>
      <c r="E474">
        <f t="shared" si="72"/>
        <v>10338.951682523595</v>
      </c>
      <c r="F474">
        <f t="shared" si="73"/>
        <v>10339</v>
      </c>
      <c r="G474">
        <f t="shared" si="70"/>
        <v>-3.0373160007002298E-2</v>
      </c>
      <c r="K474">
        <f>+G474</f>
        <v>-3.0373160007002298E-2</v>
      </c>
      <c r="O474">
        <f t="shared" ca="1" si="74"/>
        <v>-3.3253903220348643E-2</v>
      </c>
      <c r="P474" s="3">
        <f t="shared" si="75"/>
        <v>-3.1035525238638929E-2</v>
      </c>
      <c r="Q474" s="13">
        <f t="shared" si="76"/>
        <v>36481.091999999997</v>
      </c>
      <c r="R474">
        <v>0.2</v>
      </c>
      <c r="S474">
        <f t="shared" si="68"/>
        <v>4.3872770008104859E-7</v>
      </c>
      <c r="T474">
        <f t="shared" si="69"/>
        <v>8.7745540016209718E-8</v>
      </c>
      <c r="AJ474">
        <v>14293.5</v>
      </c>
      <c r="AK474">
        <v>-5.0185140004032291E-2</v>
      </c>
    </row>
    <row r="475" spans="1:37" x14ac:dyDescent="0.2">
      <c r="A475" s="23" t="s">
        <v>1005</v>
      </c>
      <c r="B475" s="23"/>
      <c r="C475" s="19">
        <v>52425.534</v>
      </c>
      <c r="D475" s="19">
        <v>2E-3</v>
      </c>
      <c r="E475" s="23">
        <f t="shared" si="72"/>
        <v>11811.935748928227</v>
      </c>
      <c r="F475">
        <f t="shared" si="73"/>
        <v>11812</v>
      </c>
      <c r="G475">
        <f t="shared" si="70"/>
        <v>-4.0389280002273154E-2</v>
      </c>
      <c r="L475">
        <f>+G475</f>
        <v>-4.0389280002273154E-2</v>
      </c>
      <c r="O475">
        <f t="shared" ca="1" si="74"/>
        <v>-3.8863056007636142E-2</v>
      </c>
      <c r="P475" s="3">
        <f t="shared" si="75"/>
        <v>-3.726321429134774E-2</v>
      </c>
      <c r="Q475" s="13">
        <f t="shared" si="76"/>
        <v>37407.034</v>
      </c>
      <c r="R475">
        <v>0.1</v>
      </c>
      <c r="S475">
        <f t="shared" si="68"/>
        <v>9.7722868290236085E-6</v>
      </c>
      <c r="T475">
        <f t="shared" si="69"/>
        <v>9.7722868290236093E-7</v>
      </c>
      <c r="AJ475">
        <v>14403</v>
      </c>
      <c r="AK475">
        <v>-4.7585320004145615E-2</v>
      </c>
    </row>
    <row r="476" spans="1:37" x14ac:dyDescent="0.2">
      <c r="A476" s="23" t="s">
        <v>1006</v>
      </c>
      <c r="B476" s="23" t="s">
        <v>1007</v>
      </c>
      <c r="C476" s="19">
        <v>52493.425600000002</v>
      </c>
      <c r="D476" s="19">
        <v>5.0000000000000001E-4</v>
      </c>
      <c r="E476" s="23">
        <f t="shared" si="72"/>
        <v>11919.937378666073</v>
      </c>
      <c r="F476">
        <f t="shared" si="73"/>
        <v>11920</v>
      </c>
      <c r="G476">
        <f t="shared" si="70"/>
        <v>-3.936480000265874E-2</v>
      </c>
      <c r="J476">
        <f>G476</f>
        <v>-3.936480000265874E-2</v>
      </c>
      <c r="O476">
        <f t="shared" ca="1" si="74"/>
        <v>-3.9274317719127691E-2</v>
      </c>
      <c r="P476" s="3">
        <f t="shared" si="75"/>
        <v>-3.7741673670938287E-2</v>
      </c>
      <c r="Q476" s="13">
        <f t="shared" si="76"/>
        <v>37474.925600000002</v>
      </c>
      <c r="R476">
        <v>1</v>
      </c>
      <c r="S476">
        <f t="shared" si="68"/>
        <v>2.6345390887242914E-6</v>
      </c>
      <c r="T476">
        <f t="shared" si="69"/>
        <v>2.6345390887242914E-6</v>
      </c>
      <c r="AJ476">
        <v>14661</v>
      </c>
      <c r="AK476">
        <v>-4.8716840006818529E-2</v>
      </c>
    </row>
    <row r="477" spans="1:37" x14ac:dyDescent="0.2">
      <c r="A477" s="92" t="s">
        <v>1006</v>
      </c>
      <c r="B477" s="102" t="s">
        <v>1007</v>
      </c>
      <c r="C477" s="103">
        <v>52493.425600000002</v>
      </c>
      <c r="D477" s="103">
        <v>5.0000000000000001E-4</v>
      </c>
      <c r="E477" s="23">
        <f t="shared" si="72"/>
        <v>11919.937378666073</v>
      </c>
      <c r="F477">
        <f t="shared" si="73"/>
        <v>11920</v>
      </c>
      <c r="G477">
        <f t="shared" si="70"/>
        <v>-3.936480000265874E-2</v>
      </c>
      <c r="N477">
        <f>G477</f>
        <v>-3.936480000265874E-2</v>
      </c>
      <c r="O477">
        <f t="shared" ca="1" si="74"/>
        <v>-3.9274317719127691E-2</v>
      </c>
      <c r="P477" s="3">
        <f t="shared" si="75"/>
        <v>-3.7741673670938287E-2</v>
      </c>
      <c r="Q477" s="13">
        <f t="shared" si="76"/>
        <v>37474.925600000002</v>
      </c>
      <c r="R477">
        <v>1</v>
      </c>
      <c r="S477">
        <f t="shared" si="68"/>
        <v>2.6345390887242914E-6</v>
      </c>
      <c r="T477">
        <f t="shared" si="69"/>
        <v>2.6345390887242914E-6</v>
      </c>
    </row>
    <row r="478" spans="1:37" x14ac:dyDescent="0.2">
      <c r="A478" s="19" t="s">
        <v>1009</v>
      </c>
      <c r="B478" s="83"/>
      <c r="C478" s="19">
        <v>52520.456299999998</v>
      </c>
      <c r="D478" s="19">
        <v>2.0000000000000001E-4</v>
      </c>
      <c r="E478" s="23">
        <f t="shared" si="72"/>
        <v>11962.937685816798</v>
      </c>
      <c r="F478">
        <f t="shared" si="73"/>
        <v>11963</v>
      </c>
      <c r="G478">
        <f t="shared" si="70"/>
        <v>-3.9171720003650989E-2</v>
      </c>
      <c r="J478">
        <f>G478</f>
        <v>-3.9171720003650989E-2</v>
      </c>
      <c r="O478">
        <f t="shared" ca="1" si="74"/>
        <v>-3.9438060807962291E-2</v>
      </c>
      <c r="P478" s="3">
        <f t="shared" si="75"/>
        <v>-3.7933002148504029E-2</v>
      </c>
      <c r="Q478" s="13">
        <f t="shared" si="76"/>
        <v>37501.956299999998</v>
      </c>
      <c r="R478">
        <v>1</v>
      </c>
      <c r="S478">
        <f t="shared" si="68"/>
        <v>1.5344219246598861E-6</v>
      </c>
      <c r="T478">
        <f t="shared" si="69"/>
        <v>1.5344219246598861E-6</v>
      </c>
      <c r="AJ478">
        <v>14747</v>
      </c>
      <c r="AK478">
        <v>-5.0070680001226719E-2</v>
      </c>
    </row>
    <row r="479" spans="1:37" x14ac:dyDescent="0.2">
      <c r="A479" s="84" t="s">
        <v>1026</v>
      </c>
      <c r="B479" s="85" t="s">
        <v>1007</v>
      </c>
      <c r="C479" s="19">
        <v>52716.582000000002</v>
      </c>
      <c r="D479" s="19">
        <v>4.0000000000000001E-3</v>
      </c>
      <c r="E479" s="23">
        <f t="shared" si="72"/>
        <v>12274.933503170865</v>
      </c>
      <c r="F479">
        <f t="shared" si="73"/>
        <v>12275</v>
      </c>
      <c r="G479">
        <f t="shared" ref="G479:G510" si="77">C479-(C$7+F479*C$8)</f>
        <v>-4.1800999999395572E-2</v>
      </c>
      <c r="J479">
        <f>G479</f>
        <v>-4.1800999999395572E-2</v>
      </c>
      <c r="O479">
        <f t="shared" ca="1" si="74"/>
        <v>-4.062615019671565E-2</v>
      </c>
      <c r="P479" s="3">
        <f t="shared" si="75"/>
        <v>-3.9335417425240216E-2</v>
      </c>
      <c r="Q479" s="13">
        <f t="shared" si="76"/>
        <v>37698.082000000002</v>
      </c>
      <c r="R479">
        <v>5</v>
      </c>
      <c r="S479">
        <f t="shared" si="68"/>
        <v>6.0790974299785516E-6</v>
      </c>
      <c r="T479">
        <f t="shared" si="69"/>
        <v>3.0395487149892758E-5</v>
      </c>
      <c r="AJ479">
        <v>15372</v>
      </c>
      <c r="AK479">
        <v>-5.261568000423722E-2</v>
      </c>
    </row>
    <row r="480" spans="1:37" x14ac:dyDescent="0.2">
      <c r="A480" s="86" t="s">
        <v>1029</v>
      </c>
      <c r="B480" s="87" t="s">
        <v>1007</v>
      </c>
      <c r="C480" s="88">
        <v>52786.357499999998</v>
      </c>
      <c r="D480" s="88">
        <v>1E-4</v>
      </c>
      <c r="E480" s="23">
        <f t="shared" si="72"/>
        <v>12385.932031939848</v>
      </c>
      <c r="F480">
        <f t="shared" si="73"/>
        <v>12386</v>
      </c>
      <c r="G480">
        <f t="shared" si="77"/>
        <v>-4.272584000864299E-2</v>
      </c>
      <c r="J480">
        <f>G480</f>
        <v>-4.272584000864299E-2</v>
      </c>
      <c r="O480">
        <f t="shared" ca="1" si="74"/>
        <v>-4.1048835844637518E-2</v>
      </c>
      <c r="P480" s="3">
        <f t="shared" si="75"/>
        <v>-3.9840361137585253E-2</v>
      </c>
      <c r="Q480" s="13">
        <f t="shared" si="76"/>
        <v>37767.857499999998</v>
      </c>
      <c r="R480">
        <v>3</v>
      </c>
      <c r="S480">
        <f t="shared" si="68"/>
        <v>8.3259883153206304E-6</v>
      </c>
      <c r="T480">
        <f t="shared" si="69"/>
        <v>2.4977964945961891E-5</v>
      </c>
      <c r="AJ480">
        <v>15388</v>
      </c>
      <c r="AK480">
        <v>-5.3178720001596957E-2</v>
      </c>
    </row>
    <row r="481" spans="1:37" x14ac:dyDescent="0.2">
      <c r="A481" s="26" t="s">
        <v>1008</v>
      </c>
      <c r="B481" s="23"/>
      <c r="C481" s="19">
        <v>52795.7865612401</v>
      </c>
      <c r="D481" s="19">
        <v>1E-4</v>
      </c>
      <c r="E481" s="23">
        <f t="shared" si="72"/>
        <v>12400.931737070217</v>
      </c>
      <c r="F481">
        <f t="shared" si="73"/>
        <v>12401</v>
      </c>
      <c r="G481">
        <f t="shared" si="77"/>
        <v>-4.2911199903755914E-2</v>
      </c>
      <c r="M481">
        <f>G481</f>
        <v>-4.2911199903755914E-2</v>
      </c>
      <c r="O481">
        <f t="shared" ca="1" si="74"/>
        <v>-4.1105955526789126E-2</v>
      </c>
      <c r="P481" s="3">
        <f t="shared" si="75"/>
        <v>-3.9908838594727061E-2</v>
      </c>
      <c r="Q481" s="13">
        <f t="shared" si="76"/>
        <v>37777.2865612401</v>
      </c>
      <c r="R481">
        <v>3</v>
      </c>
      <c r="S481">
        <f t="shared" si="68"/>
        <v>9.0141734299534483E-6</v>
      </c>
      <c r="T481">
        <f t="shared" si="69"/>
        <v>2.7042520289860345E-5</v>
      </c>
      <c r="AJ481">
        <v>15389.5</v>
      </c>
      <c r="AK481">
        <v>-5.3303380009310786E-2</v>
      </c>
    </row>
    <row r="482" spans="1:37" x14ac:dyDescent="0.2">
      <c r="A482" s="25" t="s">
        <v>1022</v>
      </c>
      <c r="B482" s="87" t="s">
        <v>1007</v>
      </c>
      <c r="C482" s="89">
        <v>52806.474199999997</v>
      </c>
      <c r="D482" s="89">
        <v>1E-4</v>
      </c>
      <c r="E482" s="23">
        <f t="shared" si="72"/>
        <v>12417.933581247084</v>
      </c>
      <c r="F482">
        <f t="shared" si="73"/>
        <v>12418</v>
      </c>
      <c r="G482">
        <f t="shared" si="77"/>
        <v>-4.1751920005481225E-2</v>
      </c>
      <c r="J482">
        <f>G482</f>
        <v>-4.1751920005481225E-2</v>
      </c>
      <c r="O482">
        <f t="shared" ca="1" si="74"/>
        <v>-4.1170691166560941E-2</v>
      </c>
      <c r="P482" s="3">
        <f t="shared" si="75"/>
        <v>-3.9986515982802111E-2</v>
      </c>
      <c r="Q482" s="13">
        <f t="shared" si="76"/>
        <v>37787.974199999997</v>
      </c>
      <c r="R482">
        <v>1</v>
      </c>
      <c r="S482">
        <f t="shared" si="68"/>
        <v>3.1166513632915966E-6</v>
      </c>
      <c r="T482">
        <f t="shared" si="69"/>
        <v>3.1166513632915966E-6</v>
      </c>
      <c r="AJ482">
        <v>15431</v>
      </c>
      <c r="AK482">
        <v>-5.3165640005317982E-2</v>
      </c>
    </row>
    <row r="483" spans="1:37" x14ac:dyDescent="0.2">
      <c r="A483" s="19" t="s">
        <v>1034</v>
      </c>
      <c r="B483" s="85" t="s">
        <v>1007</v>
      </c>
      <c r="C483" s="19">
        <v>52818.416740000001</v>
      </c>
      <c r="D483" s="19">
        <v>1.1000000000000001E-3</v>
      </c>
      <c r="E483" s="23">
        <f t="shared" si="72"/>
        <v>12436.931716262457</v>
      </c>
      <c r="F483">
        <f t="shared" si="73"/>
        <v>12437</v>
      </c>
      <c r="G483">
        <f t="shared" si="77"/>
        <v>-4.2924280001898296E-2</v>
      </c>
      <c r="N483">
        <f>G483</f>
        <v>-4.2924280001898296E-2</v>
      </c>
      <c r="O483">
        <f t="shared" ca="1" si="74"/>
        <v>-4.1243042763952971E-2</v>
      </c>
      <c r="P483" s="3">
        <f t="shared" si="75"/>
        <v>-4.0073419403053284E-2</v>
      </c>
      <c r="Q483" s="13">
        <f t="shared" si="76"/>
        <v>37799.916740000001</v>
      </c>
      <c r="R483">
        <v>1</v>
      </c>
      <c r="S483">
        <f t="shared" si="68"/>
        <v>8.1274061540469404E-6</v>
      </c>
      <c r="T483">
        <f t="shared" si="69"/>
        <v>8.1274061540469404E-6</v>
      </c>
      <c r="AJ483">
        <v>15431</v>
      </c>
      <c r="AK483">
        <v>-5.2765640008146875E-2</v>
      </c>
    </row>
    <row r="484" spans="1:37" x14ac:dyDescent="0.2">
      <c r="A484" s="25" t="s">
        <v>1019</v>
      </c>
      <c r="B484" s="85" t="s">
        <v>1020</v>
      </c>
      <c r="C484" s="19">
        <v>52829.4133</v>
      </c>
      <c r="D484" s="19">
        <v>4.3E-3</v>
      </c>
      <c r="E484" s="23">
        <f t="shared" si="72"/>
        <v>12454.424990857693</v>
      </c>
      <c r="F484">
        <f t="shared" si="73"/>
        <v>12454.5</v>
      </c>
      <c r="G484">
        <f t="shared" si="77"/>
        <v>-4.7151980004855432E-2</v>
      </c>
      <c r="J484">
        <f t="shared" ref="J484:J492" si="78">G484</f>
        <v>-4.7151980004855432E-2</v>
      </c>
      <c r="O484">
        <f t="shared" ca="1" si="74"/>
        <v>-4.1309682393129842E-2</v>
      </c>
      <c r="P484" s="3">
        <f t="shared" si="75"/>
        <v>-4.0153543753286912E-2</v>
      </c>
      <c r="Q484" s="13">
        <f t="shared" si="76"/>
        <v>37810.9133</v>
      </c>
      <c r="R484">
        <v>1</v>
      </c>
      <c r="S484">
        <f t="shared" si="68"/>
        <v>4.8978109967268436E-5</v>
      </c>
      <c r="T484">
        <f t="shared" si="69"/>
        <v>4.8978109967268436E-5</v>
      </c>
      <c r="AJ484">
        <v>15431</v>
      </c>
      <c r="AK484">
        <v>-5.2765640008146875E-2</v>
      </c>
    </row>
    <row r="485" spans="1:37" x14ac:dyDescent="0.2">
      <c r="A485" s="25" t="s">
        <v>1019</v>
      </c>
      <c r="B485" s="85" t="s">
        <v>1020</v>
      </c>
      <c r="C485" s="19">
        <v>52834.452400000002</v>
      </c>
      <c r="D485" s="19">
        <v>2.5999999999999999E-3</v>
      </c>
      <c r="E485" s="23">
        <f t="shared" si="72"/>
        <v>12462.441166826622</v>
      </c>
      <c r="F485">
        <f t="shared" si="73"/>
        <v>12462.5</v>
      </c>
      <c r="G485">
        <f t="shared" si="77"/>
        <v>-3.6983500001952052E-2</v>
      </c>
      <c r="J485">
        <f t="shared" si="78"/>
        <v>-3.6983500001952052E-2</v>
      </c>
      <c r="O485">
        <f t="shared" ca="1" si="74"/>
        <v>-4.1340146223610701E-2</v>
      </c>
      <c r="P485" s="3">
        <f t="shared" si="75"/>
        <v>-4.0190198128922307E-2</v>
      </c>
      <c r="Q485" s="13">
        <f t="shared" si="76"/>
        <v>37815.952400000002</v>
      </c>
      <c r="R485">
        <v>1</v>
      </c>
      <c r="S485">
        <f t="shared" si="68"/>
        <v>1.028291287751454E-5</v>
      </c>
      <c r="T485">
        <f t="shared" si="69"/>
        <v>1.028291287751454E-5</v>
      </c>
      <c r="AJ485">
        <v>15458</v>
      </c>
      <c r="AK485">
        <v>-5.2929520003090147E-2</v>
      </c>
    </row>
    <row r="486" spans="1:37" x14ac:dyDescent="0.2">
      <c r="A486" s="25" t="s">
        <v>1019</v>
      </c>
      <c r="B486" s="83"/>
      <c r="C486" s="19">
        <v>52835.390099999997</v>
      </c>
      <c r="D486" s="19">
        <v>8.9999999999999998E-4</v>
      </c>
      <c r="E486" s="23">
        <f t="shared" si="72"/>
        <v>12463.932855462694</v>
      </c>
      <c r="F486">
        <f t="shared" si="73"/>
        <v>12464</v>
      </c>
      <c r="G486">
        <f t="shared" si="77"/>
        <v>-4.2208160004520323E-2</v>
      </c>
      <c r="J486">
        <f t="shared" si="78"/>
        <v>-4.2208160004520323E-2</v>
      </c>
      <c r="O486">
        <f t="shared" ca="1" si="74"/>
        <v>-4.134585819182586E-2</v>
      </c>
      <c r="P486" s="3">
        <f t="shared" si="75"/>
        <v>-4.0197072647602528E-2</v>
      </c>
      <c r="Q486" s="13">
        <f t="shared" si="76"/>
        <v>37816.890099999997</v>
      </c>
      <c r="R486">
        <v>1</v>
      </c>
      <c r="S486">
        <f t="shared" si="68"/>
        <v>4.0444723571546051E-6</v>
      </c>
      <c r="T486">
        <f t="shared" si="69"/>
        <v>4.0444723571546051E-6</v>
      </c>
      <c r="AJ486">
        <v>15893</v>
      </c>
      <c r="AK486">
        <v>-5.3980920005415101E-2</v>
      </c>
    </row>
    <row r="487" spans="1:37" x14ac:dyDescent="0.2">
      <c r="A487" s="84" t="s">
        <v>1010</v>
      </c>
      <c r="B487" s="85" t="s">
        <v>1007</v>
      </c>
      <c r="C487" s="19">
        <v>52840.413999999997</v>
      </c>
      <c r="D487" s="19">
        <v>4.0000000000000001E-3</v>
      </c>
      <c r="E487" s="23">
        <f t="shared" si="72"/>
        <v>12471.924851344951</v>
      </c>
      <c r="F487">
        <f t="shared" si="73"/>
        <v>12472</v>
      </c>
      <c r="G487">
        <f t="shared" si="77"/>
        <v>-4.7239680010534357E-2</v>
      </c>
      <c r="J487">
        <f t="shared" si="78"/>
        <v>-4.7239680010534357E-2</v>
      </c>
      <c r="O487">
        <f t="shared" ca="1" si="74"/>
        <v>-4.1376322022306712E-2</v>
      </c>
      <c r="P487" s="3">
        <f t="shared" si="75"/>
        <v>-4.0233746471222812E-2</v>
      </c>
      <c r="Q487" s="13">
        <f t="shared" si="76"/>
        <v>37821.913999999997</v>
      </c>
      <c r="R487">
        <v>1</v>
      </c>
      <c r="S487">
        <f t="shared" si="68"/>
        <v>4.9083104757250405E-5</v>
      </c>
      <c r="T487">
        <f t="shared" si="69"/>
        <v>4.9083104757250405E-5</v>
      </c>
      <c r="AJ487">
        <v>-7231</v>
      </c>
    </row>
    <row r="488" spans="1:37" x14ac:dyDescent="0.2">
      <c r="A488" s="25" t="s">
        <v>1019</v>
      </c>
      <c r="B488" s="83"/>
      <c r="C488" s="19">
        <v>52840.4205</v>
      </c>
      <c r="D488" s="19">
        <v>2.0000000000000001E-4</v>
      </c>
      <c r="E488" s="23">
        <f t="shared" si="72"/>
        <v>12471.935191513598</v>
      </c>
      <c r="F488">
        <f t="shared" si="73"/>
        <v>12472</v>
      </c>
      <c r="G488">
        <f t="shared" si="77"/>
        <v>-4.0739680007391144E-2</v>
      </c>
      <c r="J488">
        <f t="shared" si="78"/>
        <v>-4.0739680007391144E-2</v>
      </c>
      <c r="O488">
        <f t="shared" ca="1" si="74"/>
        <v>-4.1376322022306712E-2</v>
      </c>
      <c r="P488" s="3">
        <f t="shared" si="75"/>
        <v>-4.0233746471222812E-2</v>
      </c>
      <c r="Q488" s="13">
        <f t="shared" si="76"/>
        <v>37821.9205</v>
      </c>
      <c r="R488">
        <v>1</v>
      </c>
      <c r="S488">
        <f t="shared" si="68"/>
        <v>2.5596874301979291E-7</v>
      </c>
      <c r="T488">
        <f t="shared" si="69"/>
        <v>2.5596874301979291E-7</v>
      </c>
      <c r="AJ488">
        <v>-4793</v>
      </c>
    </row>
    <row r="489" spans="1:37" x14ac:dyDescent="0.2">
      <c r="A489" s="19" t="s">
        <v>1028</v>
      </c>
      <c r="B489" s="87"/>
      <c r="C489" s="19">
        <v>52862.419399999999</v>
      </c>
      <c r="D489" s="19">
        <v>5.0000000000000001E-4</v>
      </c>
      <c r="E489" s="23">
        <f t="shared" si="72"/>
        <v>12506.930935500182</v>
      </c>
      <c r="F489">
        <f t="shared" si="73"/>
        <v>12507</v>
      </c>
      <c r="G489">
        <f t="shared" si="77"/>
        <v>-4.3415080006525386E-2</v>
      </c>
      <c r="J489">
        <f t="shared" si="78"/>
        <v>-4.3415080006525386E-2</v>
      </c>
      <c r="O489">
        <f t="shared" ca="1" si="74"/>
        <v>-4.150960128066046E-2</v>
      </c>
      <c r="P489" s="3">
        <f t="shared" si="75"/>
        <v>-4.0394387010201399E-2</v>
      </c>
      <c r="Q489" s="13">
        <f t="shared" si="76"/>
        <v>37843.919399999999</v>
      </c>
      <c r="R489">
        <v>1</v>
      </c>
      <c r="S489">
        <f t="shared" si="68"/>
        <v>9.1245861780407866E-6</v>
      </c>
      <c r="T489">
        <f t="shared" si="69"/>
        <v>9.1245861780407866E-6</v>
      </c>
      <c r="AJ489">
        <v>-3621</v>
      </c>
    </row>
    <row r="490" spans="1:37" x14ac:dyDescent="0.2">
      <c r="A490" s="25" t="s">
        <v>1019</v>
      </c>
      <c r="B490" s="83"/>
      <c r="C490" s="19">
        <v>52867.4493</v>
      </c>
      <c r="D490" s="19">
        <v>4.0000000000000002E-4</v>
      </c>
      <c r="E490" s="23">
        <f t="shared" si="72"/>
        <v>12514.932476153497</v>
      </c>
      <c r="F490">
        <f t="shared" si="73"/>
        <v>12515</v>
      </c>
      <c r="G490">
        <f t="shared" si="77"/>
        <v>-4.2446600004041102E-2</v>
      </c>
      <c r="J490">
        <f t="shared" si="78"/>
        <v>-4.2446600004041102E-2</v>
      </c>
      <c r="O490">
        <f t="shared" ca="1" si="74"/>
        <v>-4.1540065111141312E-2</v>
      </c>
      <c r="P490" s="3">
        <f t="shared" si="75"/>
        <v>-4.0431148861542754E-2</v>
      </c>
      <c r="Q490" s="13">
        <f t="shared" si="76"/>
        <v>37848.9493</v>
      </c>
      <c r="R490">
        <v>1</v>
      </c>
      <c r="S490">
        <f t="shared" si="68"/>
        <v>4.0620433077978956E-6</v>
      </c>
      <c r="T490">
        <f t="shared" si="69"/>
        <v>4.0620433077978956E-6</v>
      </c>
      <c r="AJ490">
        <v>-2405.5</v>
      </c>
    </row>
    <row r="491" spans="1:37" x14ac:dyDescent="0.2">
      <c r="A491" s="25" t="s">
        <v>1019</v>
      </c>
      <c r="B491" s="85" t="s">
        <v>1020</v>
      </c>
      <c r="C491" s="19">
        <v>52868.391900000002</v>
      </c>
      <c r="D491" s="19">
        <v>2E-3</v>
      </c>
      <c r="E491" s="23">
        <f t="shared" si="72"/>
        <v>12516.431959685939</v>
      </c>
      <c r="F491">
        <f t="shared" si="73"/>
        <v>12516.5</v>
      </c>
      <c r="G491">
        <f t="shared" si="77"/>
        <v>-4.2771259999426547E-2</v>
      </c>
      <c r="J491">
        <f t="shared" si="78"/>
        <v>-4.2771259999426547E-2</v>
      </c>
      <c r="O491">
        <f t="shared" ca="1" si="74"/>
        <v>-4.1545777079356472E-2</v>
      </c>
      <c r="P491" s="3">
        <f t="shared" si="75"/>
        <v>-4.0438043531917843E-2</v>
      </c>
      <c r="Q491" s="13">
        <f t="shared" si="76"/>
        <v>37849.891900000002</v>
      </c>
      <c r="R491">
        <v>1</v>
      </c>
      <c r="S491">
        <f t="shared" si="68"/>
        <v>5.4438990842537975E-6</v>
      </c>
      <c r="T491">
        <f t="shared" si="69"/>
        <v>5.4438990842537975E-6</v>
      </c>
      <c r="AJ491">
        <v>-1419</v>
      </c>
    </row>
    <row r="492" spans="1:37" x14ac:dyDescent="0.2">
      <c r="A492" s="25" t="s">
        <v>1019</v>
      </c>
      <c r="B492" s="85" t="s">
        <v>1020</v>
      </c>
      <c r="C492" s="19">
        <v>52946.336000000003</v>
      </c>
      <c r="D492" s="19">
        <v>5.0000000000000001E-4</v>
      </c>
      <c r="E492" s="23">
        <f t="shared" si="72"/>
        <v>12640.425057925622</v>
      </c>
      <c r="F492">
        <f t="shared" si="73"/>
        <v>12640.5</v>
      </c>
      <c r="G492">
        <f t="shared" si="77"/>
        <v>-4.7109819999604952E-2</v>
      </c>
      <c r="J492">
        <f t="shared" si="78"/>
        <v>-4.7109819999604952E-2</v>
      </c>
      <c r="O492">
        <f t="shared" ca="1" si="74"/>
        <v>-4.2017966451809732E-2</v>
      </c>
      <c r="P492" s="3">
        <f t="shared" si="75"/>
        <v>-4.1009994064992034E-2</v>
      </c>
      <c r="Q492" s="13">
        <f t="shared" si="76"/>
        <v>37927.836000000003</v>
      </c>
      <c r="R492">
        <v>1</v>
      </c>
      <c r="S492">
        <f t="shared" ref="S492:S516" si="79">+(P492-G492)^2</f>
        <v>3.7207876432576359E-5</v>
      </c>
      <c r="T492">
        <f t="shared" ref="T492:T516" si="80">+R492*S492</f>
        <v>3.7207876432576359E-5</v>
      </c>
      <c r="AJ492">
        <v>6182</v>
      </c>
    </row>
    <row r="493" spans="1:37" x14ac:dyDescent="0.2">
      <c r="A493" s="19" t="s">
        <v>1034</v>
      </c>
      <c r="B493" s="85" t="s">
        <v>1007</v>
      </c>
      <c r="C493" s="19">
        <v>53204.38682</v>
      </c>
      <c r="D493" s="19">
        <v>1E-3</v>
      </c>
      <c r="E493" s="23">
        <f t="shared" si="72"/>
        <v>13050.931057418726</v>
      </c>
      <c r="F493">
        <f t="shared" si="73"/>
        <v>13051</v>
      </c>
      <c r="G493">
        <f t="shared" si="77"/>
        <v>-4.333844000211684E-2</v>
      </c>
      <c r="N493">
        <f>G493</f>
        <v>-4.333844000211684E-2</v>
      </c>
      <c r="O493">
        <f t="shared" ca="1" si="74"/>
        <v>-4.3581141753358622E-2</v>
      </c>
      <c r="P493" s="3">
        <f t="shared" si="75"/>
        <v>-4.2931500277899319E-2</v>
      </c>
      <c r="Q493" s="13">
        <f t="shared" si="76"/>
        <v>38185.88682</v>
      </c>
      <c r="R493">
        <v>1</v>
      </c>
      <c r="S493">
        <f t="shared" si="79"/>
        <v>1.6559993914623229E-7</v>
      </c>
      <c r="T493">
        <f t="shared" si="80"/>
        <v>1.6559993914623229E-7</v>
      </c>
    </row>
    <row r="494" spans="1:37" x14ac:dyDescent="0.2">
      <c r="A494" s="25" t="s">
        <v>1021</v>
      </c>
      <c r="B494" s="87"/>
      <c r="C494" s="19">
        <v>53217.588199999998</v>
      </c>
      <c r="D494" s="19">
        <v>1.1999999999999999E-3</v>
      </c>
      <c r="E494" s="23">
        <f t="shared" si="72"/>
        <v>13071.931749032834</v>
      </c>
      <c r="F494">
        <f t="shared" si="73"/>
        <v>13072</v>
      </c>
      <c r="G494">
        <f t="shared" si="77"/>
        <v>-4.29036800051108E-2</v>
      </c>
      <c r="J494">
        <f>G494</f>
        <v>-4.29036800051108E-2</v>
      </c>
      <c r="O494">
        <f t="shared" ca="1" si="74"/>
        <v>-4.3661109308370874E-2</v>
      </c>
      <c r="P494" s="3">
        <f t="shared" si="75"/>
        <v>-4.3030958406477055E-2</v>
      </c>
      <c r="Q494" s="13">
        <f t="shared" si="76"/>
        <v>38199.088199999998</v>
      </c>
      <c r="R494">
        <v>1</v>
      </c>
      <c r="S494">
        <f t="shared" si="79"/>
        <v>1.6199791454349309E-8</v>
      </c>
      <c r="T494">
        <f t="shared" si="80"/>
        <v>1.6199791454349309E-8</v>
      </c>
    </row>
    <row r="495" spans="1:37" x14ac:dyDescent="0.2">
      <c r="A495" s="19" t="s">
        <v>1034</v>
      </c>
      <c r="B495" s="85" t="s">
        <v>1007</v>
      </c>
      <c r="C495" s="19">
        <v>53231.417860000001</v>
      </c>
      <c r="D495" s="19">
        <v>1.1999999999999999E-3</v>
      </c>
      <c r="E495" s="23">
        <f t="shared" si="72"/>
        <v>13093.931905439822</v>
      </c>
      <c r="F495">
        <f t="shared" si="73"/>
        <v>13094</v>
      </c>
      <c r="G495">
        <f t="shared" si="77"/>
        <v>-4.2805360004422255E-2</v>
      </c>
      <c r="N495">
        <f>G495</f>
        <v>-4.2805360004422255E-2</v>
      </c>
      <c r="O495">
        <f t="shared" ca="1" si="74"/>
        <v>-4.3744884842193223E-2</v>
      </c>
      <c r="P495" s="3">
        <f t="shared" si="75"/>
        <v>-4.3135273674532106E-2</v>
      </c>
      <c r="Q495" s="13">
        <f t="shared" si="76"/>
        <v>38212.917860000001</v>
      </c>
      <c r="R495">
        <v>1</v>
      </c>
      <c r="S495">
        <f t="shared" si="79"/>
        <v>1.0884302972535137E-7</v>
      </c>
      <c r="T495">
        <f t="shared" si="80"/>
        <v>1.0884302972535137E-7</v>
      </c>
    </row>
    <row r="496" spans="1:37" x14ac:dyDescent="0.2">
      <c r="A496" s="25" t="s">
        <v>1022</v>
      </c>
      <c r="B496" s="87" t="s">
        <v>1007</v>
      </c>
      <c r="C496" s="89">
        <v>53593.498500000002</v>
      </c>
      <c r="D496" s="89">
        <v>1E-4</v>
      </c>
      <c r="E496" s="23">
        <f t="shared" si="72"/>
        <v>13669.928040698391</v>
      </c>
      <c r="F496">
        <f t="shared" si="73"/>
        <v>13670</v>
      </c>
      <c r="G496">
        <f t="shared" si="77"/>
        <v>-4.5234800003527198E-2</v>
      </c>
      <c r="J496">
        <f t="shared" ref="J496:J502" si="81">G496</f>
        <v>-4.5234800003527198E-2</v>
      </c>
      <c r="O496">
        <f t="shared" ca="1" si="74"/>
        <v>-4.5938280636814814E-2</v>
      </c>
      <c r="P496" s="3">
        <f t="shared" si="75"/>
        <v>-4.5910508237251402E-2</v>
      </c>
      <c r="Q496" s="13">
        <f t="shared" si="76"/>
        <v>38574.998500000002</v>
      </c>
      <c r="R496">
        <v>1</v>
      </c>
      <c r="S496">
        <f t="shared" si="79"/>
        <v>4.5658161712268316E-7</v>
      </c>
      <c r="T496">
        <f t="shared" si="80"/>
        <v>4.5658161712268316E-7</v>
      </c>
    </row>
    <row r="497" spans="1:20" x14ac:dyDescent="0.2">
      <c r="A497" s="84" t="s">
        <v>1024</v>
      </c>
      <c r="B497" s="83"/>
      <c r="C497" s="19">
        <v>53612.3577</v>
      </c>
      <c r="D497" s="19">
        <v>2.9999999999999997E-4</v>
      </c>
      <c r="E497" s="23">
        <f t="shared" si="72"/>
        <v>13699.929165072419</v>
      </c>
      <c r="F497">
        <f t="shared" si="73"/>
        <v>13700</v>
      </c>
      <c r="G497">
        <f t="shared" si="77"/>
        <v>-4.4528000005811919E-2</v>
      </c>
      <c r="J497">
        <f t="shared" si="81"/>
        <v>-4.4528000005811919E-2</v>
      </c>
      <c r="O497">
        <f t="shared" ca="1" si="74"/>
        <v>-4.6052520001118022E-2</v>
      </c>
      <c r="P497" s="3">
        <f t="shared" si="75"/>
        <v>-4.6057377785410213E-2</v>
      </c>
      <c r="Q497" s="13">
        <f t="shared" si="76"/>
        <v>38593.8577</v>
      </c>
      <c r="R497">
        <v>1</v>
      </c>
      <c r="S497">
        <f t="shared" si="79"/>
        <v>2.3389963927290082E-6</v>
      </c>
      <c r="T497">
        <f t="shared" si="80"/>
        <v>2.3389963927290082E-6</v>
      </c>
    </row>
    <row r="498" spans="1:20" x14ac:dyDescent="0.2">
      <c r="A498" s="84" t="s">
        <v>1024</v>
      </c>
      <c r="B498" s="83"/>
      <c r="C498" s="19">
        <v>53637.502800000002</v>
      </c>
      <c r="D498" s="19">
        <v>5.9999999999999995E-4</v>
      </c>
      <c r="E498" s="23">
        <f t="shared" si="72"/>
        <v>13739.929868840207</v>
      </c>
      <c r="F498">
        <f t="shared" si="73"/>
        <v>13740</v>
      </c>
      <c r="G498">
        <f t="shared" si="77"/>
        <v>-4.4085600005928427E-2</v>
      </c>
      <c r="J498">
        <f t="shared" si="81"/>
        <v>-4.4085600005928427E-2</v>
      </c>
      <c r="O498">
        <f t="shared" ca="1" si="74"/>
        <v>-4.6204839153522297E-2</v>
      </c>
      <c r="P498" s="3">
        <f t="shared" si="75"/>
        <v>-4.6253562101975169E-2</v>
      </c>
      <c r="Q498" s="13">
        <f t="shared" si="76"/>
        <v>38619.002800000002</v>
      </c>
      <c r="R498">
        <v>1</v>
      </c>
      <c r="S498">
        <f t="shared" si="79"/>
        <v>4.7000596498953847E-6</v>
      </c>
      <c r="T498">
        <f t="shared" si="80"/>
        <v>4.7000596498953847E-6</v>
      </c>
    </row>
    <row r="499" spans="1:20" x14ac:dyDescent="0.2">
      <c r="A499" s="84" t="s">
        <v>1027</v>
      </c>
      <c r="B499" s="87" t="s">
        <v>1007</v>
      </c>
      <c r="C499" s="104">
        <v>53685.2762</v>
      </c>
      <c r="D499" s="104">
        <v>6.9999999999999994E-5</v>
      </c>
      <c r="E499" s="23">
        <f t="shared" si="72"/>
        <v>13815.927563078045</v>
      </c>
      <c r="F499">
        <f t="shared" si="73"/>
        <v>13816</v>
      </c>
      <c r="G499">
        <f t="shared" si="77"/>
        <v>-4.553504000796238E-2</v>
      </c>
      <c r="J499">
        <f t="shared" si="81"/>
        <v>-4.553504000796238E-2</v>
      </c>
      <c r="O499">
        <f t="shared" ca="1" si="74"/>
        <v>-4.6494245543090423E-2</v>
      </c>
      <c r="P499" s="3">
        <f t="shared" si="75"/>
        <v>-4.662744028657214E-2</v>
      </c>
      <c r="Q499" s="13">
        <f t="shared" si="76"/>
        <v>38666.7762</v>
      </c>
      <c r="R499">
        <v>1</v>
      </c>
      <c r="S499">
        <f t="shared" si="79"/>
        <v>1.1933383687066825E-6</v>
      </c>
      <c r="T499">
        <f t="shared" si="80"/>
        <v>1.1933383687066825E-6</v>
      </c>
    </row>
    <row r="500" spans="1:20" x14ac:dyDescent="0.2">
      <c r="A500" s="84" t="s">
        <v>1024</v>
      </c>
      <c r="B500" s="83"/>
      <c r="C500" s="19">
        <v>53901.520700000001</v>
      </c>
      <c r="D500" s="19">
        <v>4.0000000000000002E-4</v>
      </c>
      <c r="E500" s="23">
        <f t="shared" si="72"/>
        <v>14159.928270409213</v>
      </c>
      <c r="F500">
        <f t="shared" si="73"/>
        <v>14160</v>
      </c>
      <c r="G500">
        <f t="shared" si="77"/>
        <v>-4.5090400002663955E-2</v>
      </c>
      <c r="J500">
        <f t="shared" si="81"/>
        <v>-4.5090400002663955E-2</v>
      </c>
      <c r="O500">
        <f t="shared" ca="1" si="74"/>
        <v>-4.7804190253767205E-2</v>
      </c>
      <c r="P500" s="3">
        <f t="shared" si="75"/>
        <v>-4.8338216838279019E-2</v>
      </c>
      <c r="Q500" s="13">
        <f t="shared" si="76"/>
        <v>38883.020700000001</v>
      </c>
      <c r="R500">
        <v>1</v>
      </c>
      <c r="S500">
        <f t="shared" si="79"/>
        <v>1.0548314197704646E-5</v>
      </c>
      <c r="T500">
        <f t="shared" si="80"/>
        <v>1.0548314197704646E-5</v>
      </c>
    </row>
    <row r="501" spans="1:20" x14ac:dyDescent="0.2">
      <c r="A501" s="84" t="s">
        <v>1027</v>
      </c>
      <c r="B501" s="87" t="s">
        <v>1020</v>
      </c>
      <c r="C501" s="89">
        <v>53985.435899999997</v>
      </c>
      <c r="D501" s="89">
        <v>5.0000000000000001E-4</v>
      </c>
      <c r="E501" s="23">
        <f t="shared" si="72"/>
        <v>14293.420165721393</v>
      </c>
      <c r="F501">
        <f t="shared" si="73"/>
        <v>14293.5</v>
      </c>
      <c r="G501">
        <f t="shared" si="77"/>
        <v>-5.0185140004032291E-2</v>
      </c>
      <c r="J501">
        <f t="shared" si="81"/>
        <v>-5.0185140004032291E-2</v>
      </c>
      <c r="O501">
        <f t="shared" ca="1" si="74"/>
        <v>-4.8312555424916477E-2</v>
      </c>
      <c r="P501" s="3">
        <f t="shared" si="75"/>
        <v>-4.90102935481923E-2</v>
      </c>
      <c r="Q501" s="13">
        <f t="shared" si="76"/>
        <v>38966.935899999997</v>
      </c>
      <c r="R501">
        <v>1</v>
      </c>
      <c r="S501">
        <f t="shared" si="79"/>
        <v>1.3802641947997879E-6</v>
      </c>
      <c r="T501">
        <f t="shared" si="80"/>
        <v>1.3802641947997879E-6</v>
      </c>
    </row>
    <row r="502" spans="1:20" x14ac:dyDescent="0.2">
      <c r="A502" s="84" t="s">
        <v>1027</v>
      </c>
      <c r="B502" s="87" t="s">
        <v>1007</v>
      </c>
      <c r="C502" s="89">
        <v>54054.271999999997</v>
      </c>
      <c r="D502" s="89">
        <v>2.0000000000000001E-4</v>
      </c>
      <c r="E502" s="23">
        <f t="shared" si="72"/>
        <v>14402.924301502508</v>
      </c>
      <c r="F502">
        <f t="shared" si="73"/>
        <v>14403</v>
      </c>
      <c r="G502">
        <f t="shared" si="77"/>
        <v>-4.7585320004145615E-2</v>
      </c>
      <c r="J502">
        <f t="shared" si="81"/>
        <v>-4.7585320004145615E-2</v>
      </c>
      <c r="O502">
        <f t="shared" ca="1" si="74"/>
        <v>-4.8729529104623186E-2</v>
      </c>
      <c r="P502" s="3">
        <f t="shared" si="75"/>
        <v>-4.9564951963702655E-2</v>
      </c>
      <c r="Q502" s="13">
        <f t="shared" si="76"/>
        <v>39035.771999999997</v>
      </c>
      <c r="R502">
        <v>1</v>
      </c>
      <c r="S502">
        <f t="shared" si="79"/>
        <v>3.9189426952996483E-6</v>
      </c>
      <c r="T502">
        <f t="shared" si="80"/>
        <v>3.9189426952996483E-6</v>
      </c>
    </row>
    <row r="503" spans="1:20" x14ac:dyDescent="0.2">
      <c r="A503" s="19" t="s">
        <v>1034</v>
      </c>
      <c r="B503" s="85" t="s">
        <v>1007</v>
      </c>
      <c r="C503" s="19">
        <v>54216.453909999997</v>
      </c>
      <c r="D503" s="19">
        <v>1E-4</v>
      </c>
      <c r="E503" s="23">
        <f t="shared" si="72"/>
        <v>14660.922501485949</v>
      </c>
      <c r="F503">
        <f t="shared" si="73"/>
        <v>14661</v>
      </c>
      <c r="G503">
        <f t="shared" si="77"/>
        <v>-4.8716840006818529E-2</v>
      </c>
      <c r="N503">
        <f>G503</f>
        <v>-4.8716840006818529E-2</v>
      </c>
      <c r="O503">
        <f t="shared" ca="1" si="74"/>
        <v>-4.9711987637630774E-2</v>
      </c>
      <c r="P503" s="3">
        <f t="shared" si="75"/>
        <v>-5.0883949687681604E-2</v>
      </c>
      <c r="Q503" s="13">
        <f t="shared" si="76"/>
        <v>39197.953909999997</v>
      </c>
      <c r="R503">
        <v>1</v>
      </c>
      <c r="S503">
        <f t="shared" si="79"/>
        <v>4.6963643688904569E-6</v>
      </c>
      <c r="T503">
        <f t="shared" si="80"/>
        <v>4.6963643688904569E-6</v>
      </c>
    </row>
    <row r="504" spans="1:20" x14ac:dyDescent="0.2">
      <c r="A504" s="19" t="s">
        <v>1034</v>
      </c>
      <c r="B504" s="85" t="s">
        <v>1007</v>
      </c>
      <c r="C504" s="19">
        <v>54270.513570000003</v>
      </c>
      <c r="D504" s="19">
        <v>1E-4</v>
      </c>
      <c r="E504" s="23">
        <f t="shared" si="72"/>
        <v>14746.920347803818</v>
      </c>
      <c r="F504">
        <f t="shared" si="73"/>
        <v>14747</v>
      </c>
      <c r="G504">
        <f t="shared" si="77"/>
        <v>-5.0070680001226719E-2</v>
      </c>
      <c r="N504">
        <f>G504</f>
        <v>-5.0070680001226719E-2</v>
      </c>
      <c r="O504">
        <f t="shared" ca="1" si="74"/>
        <v>-5.0039473815299974E-2</v>
      </c>
      <c r="P504" s="3">
        <f t="shared" si="75"/>
        <v>-5.1327400787680832E-2</v>
      </c>
      <c r="Q504" s="13">
        <f t="shared" si="76"/>
        <v>39252.013570000003</v>
      </c>
      <c r="R504">
        <v>1</v>
      </c>
      <c r="S504">
        <f t="shared" si="79"/>
        <v>1.5793471351058442E-6</v>
      </c>
      <c r="T504">
        <f t="shared" si="80"/>
        <v>1.5793471351058442E-6</v>
      </c>
    </row>
    <row r="505" spans="1:20" x14ac:dyDescent="0.2">
      <c r="A505" s="19" t="s">
        <v>1032</v>
      </c>
      <c r="B505" s="85" t="s">
        <v>1007</v>
      </c>
      <c r="C505" s="19">
        <v>54663.3963</v>
      </c>
      <c r="D505" s="19">
        <v>2.9999999999999997E-4</v>
      </c>
      <c r="E505" s="23">
        <f t="shared" si="72"/>
        <v>15371.916299230094</v>
      </c>
      <c r="F505">
        <f t="shared" si="73"/>
        <v>15372</v>
      </c>
      <c r="G505">
        <f t="shared" si="77"/>
        <v>-5.261568000423722E-2</v>
      </c>
      <c r="N505">
        <f>G505</f>
        <v>-5.261568000423722E-2</v>
      </c>
      <c r="O505">
        <f t="shared" ca="1" si="74"/>
        <v>-5.2419460571616797E-2</v>
      </c>
      <c r="P505" s="3">
        <f t="shared" si="75"/>
        <v>-5.4607012442548633E-2</v>
      </c>
      <c r="Q505" s="13">
        <f t="shared" si="76"/>
        <v>39644.8963</v>
      </c>
      <c r="R505">
        <v>1</v>
      </c>
      <c r="S505">
        <f t="shared" si="79"/>
        <v>3.965404879871279E-6</v>
      </c>
      <c r="T505">
        <f t="shared" si="80"/>
        <v>3.965404879871279E-6</v>
      </c>
    </row>
    <row r="506" spans="1:20" x14ac:dyDescent="0.2">
      <c r="A506" s="19" t="s">
        <v>1033</v>
      </c>
      <c r="B506" s="85" t="s">
        <v>1007</v>
      </c>
      <c r="C506" s="19">
        <v>54673.453600000001</v>
      </c>
      <c r="D506" s="19">
        <v>1E-4</v>
      </c>
      <c r="E506" s="23">
        <f t="shared" si="72"/>
        <v>15387.915403548779</v>
      </c>
      <c r="F506">
        <f t="shared" si="73"/>
        <v>15388</v>
      </c>
      <c r="G506">
        <f t="shared" si="77"/>
        <v>-5.3178720001596957E-2</v>
      </c>
      <c r="N506">
        <f>G506</f>
        <v>-5.3178720001596957E-2</v>
      </c>
      <c r="O506">
        <f t="shared" ca="1" si="74"/>
        <v>-5.2480388232578508E-2</v>
      </c>
      <c r="P506" s="3">
        <f t="shared" si="75"/>
        <v>-5.4692282728104169E-2</v>
      </c>
      <c r="Q506" s="13">
        <f t="shared" si="76"/>
        <v>39654.953600000001</v>
      </c>
      <c r="R506">
        <v>1</v>
      </c>
      <c r="S506">
        <f t="shared" si="79"/>
        <v>2.2908721270719442E-6</v>
      </c>
      <c r="T506">
        <f t="shared" si="80"/>
        <v>2.2908721270719442E-6</v>
      </c>
    </row>
    <row r="507" spans="1:20" x14ac:dyDescent="0.2">
      <c r="A507" s="19" t="s">
        <v>1033</v>
      </c>
      <c r="B507" s="85" t="s">
        <v>1020</v>
      </c>
      <c r="C507" s="19">
        <v>54674.396399999998</v>
      </c>
      <c r="D507" s="19">
        <v>2.9999999999999997E-4</v>
      </c>
      <c r="E507" s="23">
        <f t="shared" si="72"/>
        <v>15389.415205240248</v>
      </c>
      <c r="F507">
        <f t="shared" si="73"/>
        <v>15389.5</v>
      </c>
      <c r="G507">
        <f t="shared" si="77"/>
        <v>-5.3303380009310786E-2</v>
      </c>
      <c r="N507">
        <f>G507</f>
        <v>-5.3303380009310786E-2</v>
      </c>
      <c r="O507">
        <f t="shared" ca="1" si="74"/>
        <v>-5.2486100200793667E-2</v>
      </c>
      <c r="P507" s="3">
        <f t="shared" si="75"/>
        <v>-5.4700280175990809E-2</v>
      </c>
      <c r="Q507" s="13">
        <f t="shared" si="76"/>
        <v>39655.896399999998</v>
      </c>
      <c r="R507">
        <v>1</v>
      </c>
      <c r="S507">
        <f t="shared" si="79"/>
        <v>1.9513300756706775E-6</v>
      </c>
      <c r="T507">
        <f t="shared" si="80"/>
        <v>1.9513300756706775E-6</v>
      </c>
    </row>
    <row r="508" spans="1:20" x14ac:dyDescent="0.2">
      <c r="A508" s="19" t="s">
        <v>1031</v>
      </c>
      <c r="B508" s="85" t="s">
        <v>1007</v>
      </c>
      <c r="C508" s="19">
        <v>54700.484120000001</v>
      </c>
      <c r="D508" s="19">
        <v>2.9999999999999997E-4</v>
      </c>
      <c r="E508" s="23">
        <f t="shared" si="72"/>
        <v>15430.915424356379</v>
      </c>
      <c r="F508">
        <f t="shared" si="73"/>
        <v>15431</v>
      </c>
      <c r="G508">
        <f t="shared" si="77"/>
        <v>-5.3165640005317982E-2</v>
      </c>
      <c r="J508">
        <f>G508</f>
        <v>-5.3165640005317982E-2</v>
      </c>
      <c r="O508">
        <f t="shared" ca="1" si="74"/>
        <v>-5.2644131321413108E-2</v>
      </c>
      <c r="P508" s="3">
        <f t="shared" si="75"/>
        <v>-5.4921771222756127E-2</v>
      </c>
      <c r="Q508" s="13">
        <f t="shared" si="76"/>
        <v>39681.984120000001</v>
      </c>
      <c r="R508">
        <v>1</v>
      </c>
      <c r="S508">
        <f t="shared" si="79"/>
        <v>3.0839968528607812E-6</v>
      </c>
      <c r="T508">
        <f t="shared" si="80"/>
        <v>3.0839968528607812E-6</v>
      </c>
    </row>
    <row r="509" spans="1:20" x14ac:dyDescent="0.2">
      <c r="A509" s="19" t="s">
        <v>1031</v>
      </c>
      <c r="B509" s="85" t="s">
        <v>1007</v>
      </c>
      <c r="C509" s="19">
        <v>54700.484519999998</v>
      </c>
      <c r="D509" s="19">
        <v>2.9999999999999997E-4</v>
      </c>
      <c r="E509" s="23">
        <f t="shared" si="72"/>
        <v>15430.916060674444</v>
      </c>
      <c r="F509">
        <f t="shared" si="73"/>
        <v>15431</v>
      </c>
      <c r="G509">
        <f t="shared" si="77"/>
        <v>-5.2765640008146875E-2</v>
      </c>
      <c r="N509">
        <f>G509</f>
        <v>-5.2765640008146875E-2</v>
      </c>
      <c r="O509">
        <f t="shared" ca="1" si="74"/>
        <v>-5.2644131321413108E-2</v>
      </c>
      <c r="P509" s="3">
        <f t="shared" si="75"/>
        <v>-5.4921771222756127E-2</v>
      </c>
      <c r="Q509" s="13">
        <f t="shared" si="76"/>
        <v>39681.984519999998</v>
      </c>
      <c r="R509">
        <v>1</v>
      </c>
      <c r="S509">
        <f t="shared" si="79"/>
        <v>4.6489018146123706E-6</v>
      </c>
      <c r="T509">
        <f t="shared" si="80"/>
        <v>4.6489018146123706E-6</v>
      </c>
    </row>
    <row r="510" spans="1:20" x14ac:dyDescent="0.2">
      <c r="A510" s="19" t="s">
        <v>1031</v>
      </c>
      <c r="B510" s="85" t="s">
        <v>1007</v>
      </c>
      <c r="C510" s="19">
        <v>54700.484519999998</v>
      </c>
      <c r="D510" s="19">
        <v>2.9999999999999997E-4</v>
      </c>
      <c r="E510" s="23">
        <f t="shared" si="72"/>
        <v>15430.916060674444</v>
      </c>
      <c r="F510">
        <f t="shared" si="73"/>
        <v>15431</v>
      </c>
      <c r="G510">
        <f t="shared" si="77"/>
        <v>-5.2765640008146875E-2</v>
      </c>
      <c r="N510">
        <f>G510</f>
        <v>-5.2765640008146875E-2</v>
      </c>
      <c r="O510">
        <f t="shared" ca="1" si="74"/>
        <v>-5.2644131321413108E-2</v>
      </c>
      <c r="P510" s="3">
        <f t="shared" si="75"/>
        <v>-5.4921771222756127E-2</v>
      </c>
      <c r="Q510" s="13">
        <f t="shared" si="76"/>
        <v>39681.984519999998</v>
      </c>
      <c r="R510">
        <v>1</v>
      </c>
      <c r="S510">
        <f t="shared" si="79"/>
        <v>4.6489018146123706E-6</v>
      </c>
      <c r="T510">
        <f t="shared" si="80"/>
        <v>4.6489018146123706E-6</v>
      </c>
    </row>
    <row r="511" spans="1:20" x14ac:dyDescent="0.2">
      <c r="A511" s="19" t="s">
        <v>1033</v>
      </c>
      <c r="B511" s="85" t="s">
        <v>1007</v>
      </c>
      <c r="C511" s="19">
        <v>54717.457000000002</v>
      </c>
      <c r="D511" s="19">
        <v>1E-4</v>
      </c>
      <c r="E511" s="23">
        <f t="shared" si="72"/>
        <v>15457.915799974939</v>
      </c>
      <c r="F511">
        <f t="shared" si="73"/>
        <v>15458</v>
      </c>
      <c r="G511">
        <f t="shared" ref="G511:G516" si="82">C511-(C$7+F511*C$8)</f>
        <v>-5.2929520003090147E-2</v>
      </c>
      <c r="N511">
        <f>G511</f>
        <v>-5.2929520003090147E-2</v>
      </c>
      <c r="O511">
        <f t="shared" ca="1" si="74"/>
        <v>-5.2746946749285997E-2</v>
      </c>
      <c r="P511" s="3">
        <f t="shared" si="75"/>
        <v>-5.506611046996903E-2</v>
      </c>
      <c r="Q511" s="13">
        <f t="shared" si="76"/>
        <v>39698.957000000002</v>
      </c>
      <c r="R511">
        <v>1</v>
      </c>
      <c r="S511">
        <f t="shared" si="79"/>
        <v>4.5650188231577257E-6</v>
      </c>
      <c r="T511">
        <f t="shared" si="80"/>
        <v>4.5650188231577257E-6</v>
      </c>
    </row>
    <row r="512" spans="1:20" x14ac:dyDescent="0.2">
      <c r="A512" s="90" t="s">
        <v>1113</v>
      </c>
      <c r="B512" s="91"/>
      <c r="C512" s="19">
        <v>54990.9041</v>
      </c>
      <c r="D512" s="19">
        <v>1E-4</v>
      </c>
      <c r="E512" s="23">
        <f t="shared" si="72"/>
        <v>15892.914127412887</v>
      </c>
      <c r="F512">
        <f t="shared" si="73"/>
        <v>15893</v>
      </c>
      <c r="G512">
        <f t="shared" si="82"/>
        <v>-5.3980920005415101E-2</v>
      </c>
      <c r="M512">
        <f>G512</f>
        <v>-5.3980920005415101E-2</v>
      </c>
      <c r="O512">
        <f t="shared" ca="1" si="74"/>
        <v>-5.4403417531682506E-2</v>
      </c>
      <c r="P512" s="3">
        <f t="shared" si="75"/>
        <v>-5.7417289682162198E-2</v>
      </c>
      <c r="Q512" s="13">
        <f t="shared" si="76"/>
        <v>39972.4041</v>
      </c>
      <c r="R512">
        <v>3</v>
      </c>
      <c r="S512">
        <f t="shared" si="79"/>
        <v>1.1808636555266951E-5</v>
      </c>
      <c r="T512">
        <f t="shared" si="80"/>
        <v>3.542590966580085E-5</v>
      </c>
    </row>
    <row r="513" spans="1:20" x14ac:dyDescent="0.2">
      <c r="A513" s="62" t="s">
        <v>1125</v>
      </c>
      <c r="B513" s="27" t="s">
        <v>1007</v>
      </c>
      <c r="C513" s="82">
        <v>55037.425470000002</v>
      </c>
      <c r="D513" s="82" t="s">
        <v>1126</v>
      </c>
      <c r="E513" s="23">
        <f t="shared" si="72"/>
        <v>15966.920098367134</v>
      </c>
      <c r="F513">
        <f t="shared" si="73"/>
        <v>15967</v>
      </c>
      <c r="G513">
        <f t="shared" si="82"/>
        <v>-5.0227480001922231E-2</v>
      </c>
      <c r="N513">
        <f>G513</f>
        <v>-5.0227480001922231E-2</v>
      </c>
      <c r="O513">
        <f t="shared" ca="1" si="74"/>
        <v>-5.4685207963630418E-2</v>
      </c>
      <c r="P513" s="3">
        <f t="shared" si="75"/>
        <v>-5.7822079660553548E-2</v>
      </c>
      <c r="Q513" s="13">
        <f t="shared" si="76"/>
        <v>40018.925470000002</v>
      </c>
      <c r="R513">
        <v>0.02</v>
      </c>
      <c r="S513">
        <f t="shared" si="79"/>
        <v>5.7677943974882911E-5</v>
      </c>
      <c r="T513">
        <f t="shared" si="80"/>
        <v>1.1535588794976582E-6</v>
      </c>
    </row>
    <row r="514" spans="1:20" x14ac:dyDescent="0.2">
      <c r="A514" s="97" t="s">
        <v>1114</v>
      </c>
      <c r="B514" s="98" t="s">
        <v>1007</v>
      </c>
      <c r="C514" s="97">
        <v>55071.366999999998</v>
      </c>
      <c r="D514" s="97">
        <v>2.0000000000000001E-4</v>
      </c>
      <c r="E514" s="23">
        <f t="shared" si="72"/>
        <v>16020.914120540649</v>
      </c>
      <c r="F514">
        <f t="shared" si="73"/>
        <v>16021</v>
      </c>
      <c r="G514">
        <f t="shared" si="82"/>
        <v>-5.3985240003385115E-2</v>
      </c>
      <c r="N514">
        <f>G514</f>
        <v>-5.3985240003385115E-2</v>
      </c>
      <c r="O514">
        <f t="shared" ca="1" si="74"/>
        <v>-5.4890838819376196E-2</v>
      </c>
      <c r="P514" s="3">
        <f t="shared" si="75"/>
        <v>-5.811835131360573E-2</v>
      </c>
      <c r="Q514" s="13">
        <f t="shared" si="76"/>
        <v>40052.866999999998</v>
      </c>
      <c r="R514">
        <v>1</v>
      </c>
      <c r="S514">
        <f t="shared" si="79"/>
        <v>1.7082609102673569E-5</v>
      </c>
      <c r="T514">
        <f t="shared" si="80"/>
        <v>1.7082609102673569E-5</v>
      </c>
    </row>
    <row r="515" spans="1:20" x14ac:dyDescent="0.2">
      <c r="A515" s="97" t="s">
        <v>1114</v>
      </c>
      <c r="B515" s="98" t="s">
        <v>1007</v>
      </c>
      <c r="C515" s="97">
        <v>55127.311800000003</v>
      </c>
      <c r="D515" s="97">
        <v>2.0000000000000001E-4</v>
      </c>
      <c r="E515" s="23">
        <f t="shared" si="72"/>
        <v>16109.910838475682</v>
      </c>
      <c r="F515">
        <f t="shared" si="73"/>
        <v>16110</v>
      </c>
      <c r="G515">
        <f t="shared" si="82"/>
        <v>-5.6048400001600385E-2</v>
      </c>
      <c r="N515">
        <f>G515</f>
        <v>-5.6048400001600385E-2</v>
      </c>
      <c r="O515">
        <f t="shared" ca="1" si="74"/>
        <v>-5.5229748933475709E-2</v>
      </c>
      <c r="P515" s="3">
        <f t="shared" si="75"/>
        <v>-5.8608279274825099E-2</v>
      </c>
      <c r="Q515" s="13">
        <f t="shared" si="76"/>
        <v>40108.811800000003</v>
      </c>
      <c r="R515">
        <v>1</v>
      </c>
      <c r="S515">
        <f t="shared" si="79"/>
        <v>6.5529818934854939E-6</v>
      </c>
      <c r="T515">
        <f t="shared" si="80"/>
        <v>6.5529818934854939E-6</v>
      </c>
    </row>
    <row r="516" spans="1:20" x14ac:dyDescent="0.2">
      <c r="A516" s="99" t="s">
        <v>1124</v>
      </c>
      <c r="B516" s="100" t="s">
        <v>1007</v>
      </c>
      <c r="C516" s="101">
        <v>55350.470699999998</v>
      </c>
      <c r="D516" s="101">
        <v>1E-4</v>
      </c>
      <c r="E516" s="23">
        <f t="shared" si="72"/>
        <v>16464.910939968406</v>
      </c>
      <c r="F516">
        <f t="shared" si="73"/>
        <v>16465</v>
      </c>
      <c r="G516">
        <f t="shared" si="82"/>
        <v>-5.5984600003284868E-2</v>
      </c>
      <c r="N516">
        <f>G516</f>
        <v>-5.5984600003284868E-2</v>
      </c>
      <c r="O516">
        <f t="shared" ca="1" si="74"/>
        <v>-5.6581581411063675E-2</v>
      </c>
      <c r="P516" s="3">
        <f t="shared" si="75"/>
        <v>-6.0582653359690139E-2</v>
      </c>
      <c r="Q516" s="13">
        <f t="shared" si="76"/>
        <v>40331.970699999998</v>
      </c>
      <c r="R516">
        <v>1</v>
      </c>
      <c r="S516">
        <f t="shared" si="79"/>
        <v>2.1142094668349781E-5</v>
      </c>
      <c r="T516">
        <f t="shared" si="80"/>
        <v>2.1142094668349781E-5</v>
      </c>
    </row>
    <row r="517" spans="1:20" x14ac:dyDescent="0.2">
      <c r="C517" s="7"/>
      <c r="D517" s="7"/>
      <c r="P517" s="3"/>
      <c r="Q517" s="13"/>
    </row>
    <row r="518" spans="1:20" x14ac:dyDescent="0.2">
      <c r="C518" s="7"/>
      <c r="D518" s="7"/>
      <c r="P518" s="3"/>
      <c r="Q518" s="13"/>
    </row>
    <row r="519" spans="1:20" x14ac:dyDescent="0.2">
      <c r="C519" s="7"/>
      <c r="D519" s="7"/>
    </row>
    <row r="520" spans="1:20" x14ac:dyDescent="0.2">
      <c r="C520" s="7"/>
      <c r="D520" s="7"/>
    </row>
    <row r="521" spans="1:20" x14ac:dyDescent="0.2">
      <c r="C521" s="7"/>
      <c r="D521" s="7"/>
    </row>
    <row r="522" spans="1:20" x14ac:dyDescent="0.2">
      <c r="C522" s="7"/>
      <c r="D522" s="7"/>
    </row>
    <row r="523" spans="1:20" x14ac:dyDescent="0.2">
      <c r="C523" s="7"/>
      <c r="D523" s="7"/>
    </row>
    <row r="524" spans="1:20" x14ac:dyDescent="0.2">
      <c r="C524" s="7"/>
      <c r="D524" s="7"/>
    </row>
    <row r="525" spans="1:20" x14ac:dyDescent="0.2">
      <c r="C525" s="7"/>
      <c r="D525" s="7"/>
    </row>
    <row r="526" spans="1:20" x14ac:dyDescent="0.2">
      <c r="C526" s="7"/>
      <c r="D526" s="7"/>
    </row>
    <row r="527" spans="1:20" x14ac:dyDescent="0.2">
      <c r="C527" s="7"/>
      <c r="D527" s="7"/>
    </row>
    <row r="528" spans="1:20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5"/>
  <sheetViews>
    <sheetView workbookViewId="0"/>
  </sheetViews>
  <sheetFormatPr defaultRowHeight="12.75" x14ac:dyDescent="0.2"/>
  <cols>
    <col min="5" max="5" width="11.42578125" customWidth="1"/>
    <col min="16" max="16" width="9.140625" style="7"/>
  </cols>
  <sheetData>
    <row r="1" spans="1:19" ht="18" x14ac:dyDescent="0.2">
      <c r="A1" s="42" t="s">
        <v>1035</v>
      </c>
      <c r="B1" s="32"/>
      <c r="C1" s="32"/>
      <c r="D1" s="43" t="s">
        <v>1036</v>
      </c>
      <c r="E1" s="32"/>
      <c r="F1" s="32"/>
      <c r="G1" s="32"/>
      <c r="H1" s="32"/>
      <c r="K1" s="44" t="s">
        <v>1037</v>
      </c>
      <c r="L1" s="32" t="s">
        <v>1038</v>
      </c>
      <c r="M1" s="32">
        <f ca="1">F18*H18-G18*G18</f>
        <v>31827.265500001537</v>
      </c>
      <c r="N1" s="32"/>
      <c r="O1" s="32"/>
      <c r="P1" s="80"/>
      <c r="Q1" s="32"/>
      <c r="R1" s="32">
        <v>1</v>
      </c>
      <c r="S1" s="32" t="s">
        <v>1039</v>
      </c>
    </row>
    <row r="2" spans="1:19" x14ac:dyDescent="0.2">
      <c r="A2" s="32"/>
      <c r="B2" s="32"/>
      <c r="C2" s="32"/>
      <c r="D2" s="32"/>
      <c r="E2" s="32"/>
      <c r="F2" s="32"/>
      <c r="G2" s="32"/>
      <c r="H2" s="32"/>
      <c r="K2" s="44" t="s">
        <v>1040</v>
      </c>
      <c r="L2" s="32" t="s">
        <v>1041</v>
      </c>
      <c r="M2" s="32">
        <f ca="1">+D18*H18-F18*G18</f>
        <v>-7965.266746173289</v>
      </c>
      <c r="N2" s="32"/>
      <c r="O2" s="32"/>
      <c r="P2" s="80"/>
      <c r="Q2" s="32"/>
      <c r="R2" s="32">
        <v>2</v>
      </c>
      <c r="S2" s="32" t="s">
        <v>809</v>
      </c>
    </row>
    <row r="3" spans="1:19" ht="13.5" thickBot="1" x14ac:dyDescent="0.25">
      <c r="A3" s="32" t="s">
        <v>1042</v>
      </c>
      <c r="B3" s="32" t="s">
        <v>1043</v>
      </c>
      <c r="C3" s="32"/>
      <c r="D3" s="32"/>
      <c r="E3" s="45" t="s">
        <v>1044</v>
      </c>
      <c r="F3" s="45" t="s">
        <v>1045</v>
      </c>
      <c r="G3" s="45" t="s">
        <v>1046</v>
      </c>
      <c r="H3" s="45" t="s">
        <v>1047</v>
      </c>
      <c r="K3" s="44" t="s">
        <v>1048</v>
      </c>
      <c r="L3" s="32" t="s">
        <v>1049</v>
      </c>
      <c r="M3" s="32">
        <f ca="1">+D18*G18-F18*F18</f>
        <v>-34623.72082335726</v>
      </c>
      <c r="N3" s="32"/>
      <c r="O3" s="32"/>
      <c r="P3" s="80"/>
      <c r="Q3" s="32"/>
      <c r="R3" s="32">
        <v>3</v>
      </c>
      <c r="S3" s="32" t="s">
        <v>1050</v>
      </c>
    </row>
    <row r="4" spans="1:19" x14ac:dyDescent="0.2">
      <c r="A4" s="32" t="s">
        <v>1051</v>
      </c>
      <c r="B4" s="32" t="s">
        <v>1052</v>
      </c>
      <c r="C4" s="32"/>
      <c r="D4" s="46" t="s">
        <v>1053</v>
      </c>
      <c r="E4" s="47">
        <f ca="1">(E18*M1-I18*M2+J18*M3)/M7</f>
        <v>-0.29487873848835999</v>
      </c>
      <c r="F4" s="48">
        <f ca="1">+E7/M7*M18</f>
        <v>2.8595956841676776E-2</v>
      </c>
      <c r="G4" s="49">
        <f>+B18</f>
        <v>0.01</v>
      </c>
      <c r="H4" s="50">
        <f ca="1">ABS(F4/E4)</f>
        <v>9.6975309200888926E-2</v>
      </c>
      <c r="K4" s="44" t="s">
        <v>1054</v>
      </c>
      <c r="L4" s="32" t="s">
        <v>1055</v>
      </c>
      <c r="M4" s="32">
        <f ca="1">+D17*H18-F18*F18</f>
        <v>62925.814459849469</v>
      </c>
      <c r="N4" s="32"/>
      <c r="O4" s="32"/>
      <c r="P4" s="80"/>
      <c r="Q4" s="32"/>
      <c r="R4" s="32">
        <v>4</v>
      </c>
      <c r="S4" s="32" t="s">
        <v>1056</v>
      </c>
    </row>
    <row r="5" spans="1:19" x14ac:dyDescent="0.2">
      <c r="A5" s="32" t="s">
        <v>1057</v>
      </c>
      <c r="B5" s="51">
        <v>40323</v>
      </c>
      <c r="C5" s="32"/>
      <c r="D5" s="52" t="s">
        <v>1058</v>
      </c>
      <c r="E5" s="53">
        <f ca="1">+(-E18*M2+I18*M4-J18*M5)/M7</f>
        <v>-1.3937348526255173</v>
      </c>
      <c r="F5" s="54">
        <f ca="1">N18*E7/M7</f>
        <v>4.0208640758062901E-2</v>
      </c>
      <c r="G5" s="55">
        <f>+B18/A18</f>
        <v>9.9999999999999995E-7</v>
      </c>
      <c r="H5" s="50">
        <f ca="1">ABS(F5/E5)</f>
        <v>2.8849562513499519E-2</v>
      </c>
      <c r="K5" s="44" t="s">
        <v>1059</v>
      </c>
      <c r="L5" s="32" t="s">
        <v>1060</v>
      </c>
      <c r="M5" s="32">
        <f ca="1">+D17*G18-D18*F18</f>
        <v>41868.243770688408</v>
      </c>
      <c r="N5" s="32"/>
      <c r="O5" s="32"/>
      <c r="P5" s="80"/>
      <c r="Q5" s="32"/>
      <c r="R5" s="32">
        <v>5</v>
      </c>
      <c r="S5" s="32" t="s">
        <v>1061</v>
      </c>
    </row>
    <row r="6" spans="1:19" ht="13.5" thickBot="1" x14ac:dyDescent="0.25">
      <c r="A6" s="32"/>
      <c r="B6" s="32"/>
      <c r="C6" s="32"/>
      <c r="D6" s="56" t="s">
        <v>1062</v>
      </c>
      <c r="E6" s="57">
        <f ca="1">+(E18*M3-I18*M5+J18*M6)/M7</f>
        <v>-1.2794726900504569</v>
      </c>
      <c r="F6" s="58">
        <f ca="1">O18*E7/M7</f>
        <v>4.9571288603585152E-2</v>
      </c>
      <c r="G6" s="59">
        <f>+B18/A18^2</f>
        <v>1E-10</v>
      </c>
      <c r="H6" s="50">
        <f ca="1">ABS(F6/E6)</f>
        <v>3.874353004098139E-2</v>
      </c>
      <c r="K6" s="60" t="s">
        <v>1063</v>
      </c>
      <c r="L6" s="61" t="s">
        <v>1064</v>
      </c>
      <c r="M6" s="61">
        <f ca="1">+D17*F18-D18*D18</f>
        <v>95642.402777784999</v>
      </c>
      <c r="N6" s="32"/>
      <c r="O6" s="32"/>
      <c r="P6" s="80"/>
      <c r="Q6" s="32"/>
      <c r="R6" s="32">
        <v>6</v>
      </c>
      <c r="S6" s="32" t="s">
        <v>1065</v>
      </c>
    </row>
    <row r="7" spans="1:19" x14ac:dyDescent="0.2">
      <c r="A7" s="62">
        <v>21</v>
      </c>
      <c r="B7" s="32"/>
      <c r="C7" s="32"/>
      <c r="D7" s="43" t="s">
        <v>1066</v>
      </c>
      <c r="E7" s="63">
        <f ca="1">SQRT(L18/(D17-3))</f>
        <v>0.47535199296039193</v>
      </c>
      <c r="F7" s="32"/>
      <c r="G7" s="64">
        <f>+B22</f>
        <v>5.3445199955604039E-3</v>
      </c>
      <c r="H7" s="32"/>
      <c r="K7" s="44" t="s">
        <v>1067</v>
      </c>
      <c r="L7" s="32" t="s">
        <v>1068</v>
      </c>
      <c r="M7" s="32">
        <f ca="1">+D17*M1-D18*M2+F18*M3</f>
        <v>8794693.3097882494</v>
      </c>
      <c r="N7" s="32"/>
      <c r="O7" s="32"/>
      <c r="P7" s="80"/>
      <c r="Q7" s="32"/>
      <c r="R7" s="32">
        <v>7</v>
      </c>
      <c r="S7" s="32" t="s">
        <v>1069</v>
      </c>
    </row>
    <row r="8" spans="1:19" x14ac:dyDescent="0.2">
      <c r="A8" s="62">
        <f>20+COUNT(A21:A1449)</f>
        <v>505</v>
      </c>
      <c r="B8" s="32"/>
      <c r="C8" s="32"/>
      <c r="D8" s="43" t="s">
        <v>1112</v>
      </c>
      <c r="E8" s="32"/>
      <c r="F8" s="76">
        <f ca="1">CORREL(INDIRECT(E12):INDIRECT(E13),INDIRECT(K12):INDIRECT(K13))</f>
        <v>0.94467240118393903</v>
      </c>
      <c r="G8" s="63"/>
      <c r="H8" s="32"/>
      <c r="I8" s="64"/>
      <c r="J8" s="32"/>
      <c r="K8" s="32"/>
      <c r="L8" s="32"/>
      <c r="M8" s="32"/>
      <c r="N8" s="32"/>
      <c r="O8" s="32"/>
      <c r="P8" s="80"/>
      <c r="Q8" s="32"/>
      <c r="R8" s="32">
        <v>8</v>
      </c>
      <c r="S8" s="32" t="s">
        <v>1070</v>
      </c>
    </row>
    <row r="9" spans="1:19" x14ac:dyDescent="0.2">
      <c r="A9" s="32"/>
      <c r="B9" s="32"/>
      <c r="C9" s="32"/>
      <c r="D9" s="32"/>
      <c r="E9" s="77">
        <f ca="1">E6*G6</f>
        <v>-1.279472690050457E-10</v>
      </c>
      <c r="F9" s="78">
        <f ca="1">H6</f>
        <v>3.874353004098139E-2</v>
      </c>
      <c r="G9" s="79">
        <f ca="1">F8</f>
        <v>0.94467240118393903</v>
      </c>
      <c r="H9" s="32"/>
      <c r="I9" s="64"/>
      <c r="J9" s="32"/>
      <c r="K9" s="32"/>
      <c r="L9" s="32"/>
      <c r="M9" s="32"/>
      <c r="N9" s="32"/>
      <c r="O9" s="32"/>
      <c r="P9" s="80"/>
      <c r="Q9" s="32"/>
      <c r="R9" s="32">
        <v>9</v>
      </c>
      <c r="S9" s="32" t="s">
        <v>1007</v>
      </c>
    </row>
    <row r="10" spans="1:19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80"/>
      <c r="Q10" s="32"/>
      <c r="R10" s="32">
        <v>10</v>
      </c>
      <c r="S10" s="32" t="s">
        <v>1071</v>
      </c>
    </row>
    <row r="11" spans="1:19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80"/>
      <c r="Q11" s="32"/>
      <c r="R11" s="32">
        <v>11</v>
      </c>
      <c r="S11" s="32" t="s">
        <v>801</v>
      </c>
    </row>
    <row r="12" spans="1:19" x14ac:dyDescent="0.2">
      <c r="A12" s="18" t="str">
        <f>A$15&amp;$C12</f>
        <v>A21</v>
      </c>
      <c r="B12" s="32" t="s">
        <v>1072</v>
      </c>
      <c r="C12" s="65">
        <v>21</v>
      </c>
      <c r="D12" s="18" t="str">
        <f>D$15&amp;$C12</f>
        <v>D21</v>
      </c>
      <c r="E12" s="18" t="str">
        <f t="shared" ref="E12:O12" si="0">E15&amp;$C12</f>
        <v>E21</v>
      </c>
      <c r="F12" s="18" t="str">
        <f t="shared" si="0"/>
        <v>F21</v>
      </c>
      <c r="G12" s="18" t="str">
        <f t="shared" si="0"/>
        <v>G21</v>
      </c>
      <c r="H12" s="18" t="str">
        <f t="shared" si="0"/>
        <v>H21</v>
      </c>
      <c r="I12" s="18" t="str">
        <f t="shared" si="0"/>
        <v>I21</v>
      </c>
      <c r="J12" s="18" t="str">
        <f t="shared" si="0"/>
        <v>J21</v>
      </c>
      <c r="K12" s="18" t="str">
        <f t="shared" si="0"/>
        <v>K21</v>
      </c>
      <c r="L12" s="18" t="str">
        <f t="shared" si="0"/>
        <v>L21</v>
      </c>
      <c r="M12" s="18" t="str">
        <f t="shared" si="0"/>
        <v>M21</v>
      </c>
      <c r="N12" s="18" t="str">
        <f t="shared" si="0"/>
        <v>N21</v>
      </c>
      <c r="O12" s="18" t="str">
        <f t="shared" si="0"/>
        <v>O21</v>
      </c>
      <c r="P12" s="80"/>
      <c r="Q12" s="32"/>
      <c r="R12" s="32">
        <v>12</v>
      </c>
      <c r="S12" s="32" t="s">
        <v>1073</v>
      </c>
    </row>
    <row r="13" spans="1:19" x14ac:dyDescent="0.2">
      <c r="A13" s="18" t="str">
        <f>A$15&amp;$C13</f>
        <v>A505</v>
      </c>
      <c r="B13" s="32" t="s">
        <v>1074</v>
      </c>
      <c r="C13" s="65">
        <v>505</v>
      </c>
      <c r="D13" s="18" t="str">
        <f>D$15&amp;$C13</f>
        <v>D505</v>
      </c>
      <c r="E13" s="18" t="str">
        <f t="shared" ref="E13:O13" si="1">E$15&amp;$C13</f>
        <v>E505</v>
      </c>
      <c r="F13" s="18" t="str">
        <f t="shared" si="1"/>
        <v>F505</v>
      </c>
      <c r="G13" s="18" t="str">
        <f t="shared" si="1"/>
        <v>G505</v>
      </c>
      <c r="H13" s="18" t="str">
        <f t="shared" si="1"/>
        <v>H505</v>
      </c>
      <c r="I13" s="18" t="str">
        <f t="shared" si="1"/>
        <v>I505</v>
      </c>
      <c r="J13" s="18" t="str">
        <f t="shared" si="1"/>
        <v>J505</v>
      </c>
      <c r="K13" s="18" t="str">
        <f t="shared" si="1"/>
        <v>K505</v>
      </c>
      <c r="L13" s="18" t="str">
        <f t="shared" si="1"/>
        <v>L505</v>
      </c>
      <c r="M13" s="18" t="str">
        <f t="shared" si="1"/>
        <v>M505</v>
      </c>
      <c r="N13" s="18" t="str">
        <f t="shared" si="1"/>
        <v>N505</v>
      </c>
      <c r="O13" s="18" t="str">
        <f t="shared" si="1"/>
        <v>O505</v>
      </c>
      <c r="P13" s="80"/>
      <c r="Q13" s="32"/>
      <c r="R13" s="32">
        <v>13</v>
      </c>
      <c r="S13" s="32" t="s">
        <v>1075</v>
      </c>
    </row>
    <row r="14" spans="1:19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80"/>
      <c r="Q14" s="32"/>
      <c r="R14" s="32">
        <v>14</v>
      </c>
      <c r="S14" s="32" t="s">
        <v>1076</v>
      </c>
    </row>
    <row r="15" spans="1:19" x14ac:dyDescent="0.2">
      <c r="A15" s="18" t="s">
        <v>1039</v>
      </c>
      <c r="B15" s="32"/>
      <c r="C15" s="32"/>
      <c r="D15" s="18" t="str">
        <f t="shared" ref="D15:O15" si="2">VLOOKUP(D16,$R1:$S26,2,FALSE)</f>
        <v>D</v>
      </c>
      <c r="E15" s="18" t="str">
        <f t="shared" si="2"/>
        <v>E</v>
      </c>
      <c r="F15" s="18" t="str">
        <f t="shared" si="2"/>
        <v>F</v>
      </c>
      <c r="G15" s="18" t="str">
        <f t="shared" si="2"/>
        <v>G</v>
      </c>
      <c r="H15" s="18" t="str">
        <f t="shared" si="2"/>
        <v>H</v>
      </c>
      <c r="I15" s="18" t="str">
        <f t="shared" si="2"/>
        <v>I</v>
      </c>
      <c r="J15" s="18" t="str">
        <f t="shared" si="2"/>
        <v>J</v>
      </c>
      <c r="K15" s="18" t="str">
        <f t="shared" si="2"/>
        <v>K</v>
      </c>
      <c r="L15" s="18" t="str">
        <f t="shared" si="2"/>
        <v>L</v>
      </c>
      <c r="M15" s="18" t="str">
        <f t="shared" si="2"/>
        <v>M</v>
      </c>
      <c r="N15" s="18" t="str">
        <f t="shared" si="2"/>
        <v>N</v>
      </c>
      <c r="O15" s="18" t="str">
        <f t="shared" si="2"/>
        <v>O</v>
      </c>
      <c r="P15" s="80"/>
      <c r="Q15" s="32"/>
      <c r="R15" s="32">
        <v>15</v>
      </c>
      <c r="S15" s="32" t="s">
        <v>1077</v>
      </c>
    </row>
    <row r="16" spans="1:19" x14ac:dyDescent="0.2">
      <c r="A16" s="18">
        <f>COLUMN()</f>
        <v>1</v>
      </c>
      <c r="B16" s="32"/>
      <c r="C16" s="32"/>
      <c r="D16" s="18">
        <f>COLUMN()</f>
        <v>4</v>
      </c>
      <c r="E16" s="18">
        <f>COLUMN()</f>
        <v>5</v>
      </c>
      <c r="F16" s="18">
        <f>COLUMN()</f>
        <v>6</v>
      </c>
      <c r="G16" s="18">
        <f>COLUMN()</f>
        <v>7</v>
      </c>
      <c r="H16" s="18">
        <f>COLUMN()</f>
        <v>8</v>
      </c>
      <c r="I16" s="18">
        <f>COLUMN()</f>
        <v>9</v>
      </c>
      <c r="J16" s="18">
        <f>COLUMN()</f>
        <v>10</v>
      </c>
      <c r="K16" s="18">
        <f>COLUMN()</f>
        <v>11</v>
      </c>
      <c r="L16" s="18">
        <f>COLUMN()</f>
        <v>12</v>
      </c>
      <c r="M16" s="18">
        <f>COLUMN()</f>
        <v>13</v>
      </c>
      <c r="N16" s="18">
        <f>COLUMN()</f>
        <v>14</v>
      </c>
      <c r="O16" s="18">
        <f>COLUMN()</f>
        <v>15</v>
      </c>
      <c r="P16" s="80"/>
      <c r="Q16" s="32"/>
      <c r="R16" s="32">
        <v>16</v>
      </c>
      <c r="S16" s="32" t="s">
        <v>1078</v>
      </c>
    </row>
    <row r="17" spans="1:19" x14ac:dyDescent="0.2">
      <c r="A17" s="43" t="s">
        <v>1079</v>
      </c>
      <c r="B17" s="32"/>
      <c r="C17" s="32" t="s">
        <v>1080</v>
      </c>
      <c r="D17" s="32">
        <f>C13-C12+1</f>
        <v>485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80"/>
      <c r="Q17" s="32"/>
      <c r="R17" s="32">
        <v>17</v>
      </c>
      <c r="S17" s="32" t="s">
        <v>1081</v>
      </c>
    </row>
    <row r="18" spans="1:19" x14ac:dyDescent="0.2">
      <c r="A18" s="66">
        <v>10000</v>
      </c>
      <c r="B18" s="66">
        <v>0.01</v>
      </c>
      <c r="C18" s="32" t="s">
        <v>1082</v>
      </c>
      <c r="D18" s="32">
        <f ca="1">SUM(INDIRECT(D12):INDIRECT(D13))</f>
        <v>78.208199999999792</v>
      </c>
      <c r="E18" s="32">
        <f ca="1">SUM(INDIRECT(E12):INDIRECT(E13))</f>
        <v>-520.46668416951434</v>
      </c>
      <c r="F18" s="32">
        <f ca="1">SUM(INDIRECT(F12):INDIRECT(F13))</f>
        <v>209.81221716499991</v>
      </c>
      <c r="G18" s="32">
        <f ca="1">SUM(INDIRECT(G12):INDIRECT(G13))</f>
        <v>120.15933940860229</v>
      </c>
      <c r="H18" s="32">
        <f ca="1">SUM(INDIRECT(H12):INDIRECT(H13))</f>
        <v>220.50923903410836</v>
      </c>
      <c r="I18" s="32">
        <f ca="1">SUM(INDIRECT(I12):INDIRECT(I13))</f>
        <v>-469.22512815274968</v>
      </c>
      <c r="J18" s="32">
        <f ca="1">SUM(INDIRECT(J12):INDIRECT(J13))</f>
        <v>-511.4749703672386</v>
      </c>
      <c r="K18" s="32"/>
      <c r="L18" s="32">
        <f ca="1">SUM(INDIRECT(L12):INDIRECT(L13))</f>
        <v>108.91248729590276</v>
      </c>
      <c r="M18" s="32">
        <f ca="1">SQRT(SUM(INDIRECT(M12):INDIRECT(M13)))</f>
        <v>529066.19525510969</v>
      </c>
      <c r="N18" s="32">
        <f ca="1">SQRT(SUM(INDIRECT(N12):INDIRECT(N13)))</f>
        <v>743917.49505104113</v>
      </c>
      <c r="O18" s="32">
        <f ca="1">SQRT(SUM(INDIRECT(O12):INDIRECT(O13)))</f>
        <v>917139.90200070327</v>
      </c>
      <c r="P18" s="80"/>
      <c r="Q18" s="32"/>
      <c r="R18" s="32">
        <v>18</v>
      </c>
      <c r="S18" s="32" t="s">
        <v>1083</v>
      </c>
    </row>
    <row r="19" spans="1:19" x14ac:dyDescent="0.2">
      <c r="A19" s="67" t="s">
        <v>1084</v>
      </c>
      <c r="B19" s="32"/>
      <c r="C19" s="32"/>
      <c r="D19" s="68" t="s">
        <v>1085</v>
      </c>
      <c r="E19" s="68" t="s">
        <v>1086</v>
      </c>
      <c r="F19" s="68" t="s">
        <v>1087</v>
      </c>
      <c r="G19" s="68" t="s">
        <v>1088</v>
      </c>
      <c r="H19" s="68" t="s">
        <v>1089</v>
      </c>
      <c r="I19" s="68" t="s">
        <v>1090</v>
      </c>
      <c r="J19" s="68" t="s">
        <v>1091</v>
      </c>
      <c r="K19" s="69"/>
      <c r="L19" s="69"/>
      <c r="M19" s="69"/>
      <c r="N19" s="69"/>
      <c r="O19" s="69"/>
      <c r="P19" s="80"/>
      <c r="Q19" s="32"/>
      <c r="R19" s="32">
        <v>19</v>
      </c>
      <c r="S19" s="32" t="s">
        <v>1092</v>
      </c>
    </row>
    <row r="20" spans="1:19" ht="15" thickBot="1" x14ac:dyDescent="0.25">
      <c r="A20" s="11" t="s">
        <v>1093</v>
      </c>
      <c r="B20" s="11" t="s">
        <v>1094</v>
      </c>
      <c r="C20" s="32"/>
      <c r="D20" s="70" t="s">
        <v>1093</v>
      </c>
      <c r="E20" s="70" t="s">
        <v>1094</v>
      </c>
      <c r="F20" s="70" t="s">
        <v>1095</v>
      </c>
      <c r="G20" s="70" t="s">
        <v>1096</v>
      </c>
      <c r="H20" s="70" t="s">
        <v>1097</v>
      </c>
      <c r="I20" s="70" t="s">
        <v>1098</v>
      </c>
      <c r="J20" s="70" t="s">
        <v>1099</v>
      </c>
      <c r="K20" s="71" t="s">
        <v>1100</v>
      </c>
      <c r="L20" s="70" t="s">
        <v>1101</v>
      </c>
      <c r="M20" s="70" t="s">
        <v>1102</v>
      </c>
      <c r="N20" s="70" t="s">
        <v>1103</v>
      </c>
      <c r="O20" s="70" t="s">
        <v>1104</v>
      </c>
      <c r="P20" s="81" t="s">
        <v>1105</v>
      </c>
      <c r="Q20" s="32"/>
      <c r="R20" s="32">
        <v>20</v>
      </c>
      <c r="S20" s="32" t="s">
        <v>1106</v>
      </c>
    </row>
    <row r="21" spans="1:19" x14ac:dyDescent="0.2">
      <c r="A21" s="72">
        <v>-9672</v>
      </c>
      <c r="B21" s="72">
        <v>4.2076800018548965E-3</v>
      </c>
      <c r="C21" s="32"/>
      <c r="D21" s="73">
        <f t="shared" ref="D21:D52" si="3">A21/A$18</f>
        <v>-0.96719999999999995</v>
      </c>
      <c r="E21" s="73">
        <f t="shared" ref="E21:E52" si="4">B21/B$18</f>
        <v>0.42076800018548965</v>
      </c>
      <c r="F21" s="62">
        <f>D21*D21</f>
        <v>0.93547583999999995</v>
      </c>
      <c r="G21" s="62">
        <f>D21*F21</f>
        <v>-0.90479223244799989</v>
      </c>
      <c r="H21" s="62">
        <f>F21*F21</f>
        <v>0.87511504722370548</v>
      </c>
      <c r="I21" s="62">
        <f>E21*D21</f>
        <v>-0.40696680977940558</v>
      </c>
      <c r="J21" s="62">
        <f>I21*D21</f>
        <v>0.39361829841864104</v>
      </c>
      <c r="K21" s="62">
        <f t="shared" ref="K21:K84" ca="1" si="5">+E$4+E$5*D21+E$6*D21^2</f>
        <v>-0.14377417851097052</v>
      </c>
      <c r="L21" s="62">
        <f ca="1">+(K21-E21)^2</f>
        <v>0.31870787152734598</v>
      </c>
      <c r="M21" s="62">
        <f t="shared" ref="M21:M52" ca="1" si="6">(M$1-M$2*D21+M$3*F21)^2</f>
        <v>68333283.287931725</v>
      </c>
      <c r="N21" s="62">
        <f t="shared" ref="N21:N52" ca="1" si="7">(-M$2+M$4*D21-M$5*F21)^2</f>
        <v>8475653326.2061939</v>
      </c>
      <c r="O21" s="62">
        <f t="shared" ref="O21:O52" ca="1" si="8">+(M$3-D21*M$5+F21*M$6)^2</f>
        <v>9090173548.5417767</v>
      </c>
      <c r="P21" s="80">
        <f ca="1">+E21-K21</f>
        <v>0.56454217869646017</v>
      </c>
      <c r="Q21" s="32"/>
      <c r="R21" s="32">
        <v>21</v>
      </c>
      <c r="S21" s="32" t="s">
        <v>1107</v>
      </c>
    </row>
    <row r="22" spans="1:19" x14ac:dyDescent="0.2">
      <c r="A22" s="72">
        <v>-9583</v>
      </c>
      <c r="B22" s="72">
        <v>5.3445199955604039E-3</v>
      </c>
      <c r="C22" s="32"/>
      <c r="D22" s="73">
        <f t="shared" si="3"/>
        <v>-0.95830000000000004</v>
      </c>
      <c r="E22" s="73">
        <f t="shared" si="4"/>
        <v>0.53445199955604039</v>
      </c>
      <c r="F22" s="62">
        <f t="shared" ref="F22:F85" si="9">D22*D22</f>
        <v>0.91833889000000013</v>
      </c>
      <c r="G22" s="62">
        <f t="shared" ref="G22:G85" si="10">D22*F22</f>
        <v>-0.88004415828700011</v>
      </c>
      <c r="H22" s="62">
        <f t="shared" ref="H22:H85" si="11">F22*F22</f>
        <v>0.84334631688643236</v>
      </c>
      <c r="I22" s="62">
        <f t="shared" ref="I22:I85" si="12">E22*D22</f>
        <v>-0.51216535117455353</v>
      </c>
      <c r="J22" s="62">
        <f t="shared" ref="J22:J85" si="13">I22*D22</f>
        <v>0.49080805603057465</v>
      </c>
      <c r="K22" s="62">
        <f t="shared" ca="1" si="5"/>
        <v>-0.13425215918357769</v>
      </c>
      <c r="L22" s="62">
        <f t="shared" ref="L22:L85" ca="1" si="14">+(K22-E22)^2</f>
        <v>0.44716525191566031</v>
      </c>
      <c r="M22" s="62">
        <f t="shared" ca="1" si="6"/>
        <v>57792821.02716919</v>
      </c>
      <c r="N22" s="62">
        <f t="shared" ca="1" si="7"/>
        <v>8242057443.728488</v>
      </c>
      <c r="O22" s="62">
        <f t="shared" ca="1" si="8"/>
        <v>8710629863.5848541</v>
      </c>
      <c r="P22" s="80">
        <f t="shared" ref="P22:P85" ca="1" si="15">+E22-K22</f>
        <v>0.66870415873961808</v>
      </c>
      <c r="Q22" s="32"/>
      <c r="R22" s="32">
        <v>22</v>
      </c>
      <c r="S22" s="32" t="s">
        <v>1108</v>
      </c>
    </row>
    <row r="23" spans="1:19" x14ac:dyDescent="0.2">
      <c r="A23" s="72">
        <v>-9578</v>
      </c>
      <c r="B23" s="72">
        <v>6.7623200011439621E-3</v>
      </c>
      <c r="C23" s="32"/>
      <c r="D23" s="73">
        <f t="shared" si="3"/>
        <v>-0.95779999999999998</v>
      </c>
      <c r="E23" s="73">
        <f t="shared" si="4"/>
        <v>0.67623200011439621</v>
      </c>
      <c r="F23" s="62">
        <f t="shared" si="9"/>
        <v>0.91738083999999998</v>
      </c>
      <c r="G23" s="62">
        <f t="shared" si="10"/>
        <v>-0.87866736855200001</v>
      </c>
      <c r="H23" s="62">
        <f t="shared" si="11"/>
        <v>0.8415876055991055</v>
      </c>
      <c r="I23" s="62">
        <f t="shared" si="12"/>
        <v>-0.64769500970956873</v>
      </c>
      <c r="J23" s="62">
        <f t="shared" si="13"/>
        <v>0.62036228029982488</v>
      </c>
      <c r="K23" s="62">
        <f t="shared" ca="1" si="5"/>
        <v>-0.13372322779918733</v>
      </c>
      <c r="L23" s="62">
        <f t="shared" ca="1" si="14"/>
        <v>0.65602747122454508</v>
      </c>
      <c r="M23" s="62">
        <f t="shared" ca="1" si="6"/>
        <v>57229301.895833246</v>
      </c>
      <c r="N23" s="62">
        <f t="shared" ca="1" si="7"/>
        <v>8229066622.8680391</v>
      </c>
      <c r="O23" s="62">
        <f t="shared" ca="1" si="8"/>
        <v>8689631107.2320499</v>
      </c>
      <c r="P23" s="80">
        <f t="shared" ca="1" si="15"/>
        <v>0.80995522791358354</v>
      </c>
      <c r="Q23" s="32"/>
      <c r="R23" s="32">
        <v>23</v>
      </c>
      <c r="S23" s="32" t="s">
        <v>1109</v>
      </c>
    </row>
    <row r="24" spans="1:19" x14ac:dyDescent="0.2">
      <c r="A24" s="72">
        <v>-9575</v>
      </c>
      <c r="B24" s="72">
        <v>5.7129999986500479E-3</v>
      </c>
      <c r="C24" s="32"/>
      <c r="D24" s="73">
        <f t="shared" si="3"/>
        <v>-0.95750000000000002</v>
      </c>
      <c r="E24" s="73">
        <f t="shared" si="4"/>
        <v>0.57129999986500479</v>
      </c>
      <c r="F24" s="62">
        <f t="shared" si="9"/>
        <v>0.91680625000000004</v>
      </c>
      <c r="G24" s="62">
        <f t="shared" si="10"/>
        <v>-0.87784198437500005</v>
      </c>
      <c r="H24" s="62">
        <f t="shared" si="11"/>
        <v>0.84053370003906258</v>
      </c>
      <c r="I24" s="62">
        <f t="shared" si="12"/>
        <v>-0.54701974987074209</v>
      </c>
      <c r="J24" s="62">
        <f t="shared" si="13"/>
        <v>0.52377141050123555</v>
      </c>
      <c r="K24" s="62">
        <f t="shared" ca="1" si="5"/>
        <v>-0.13340617604199889</v>
      </c>
      <c r="L24" s="62">
        <f t="shared" ca="1" si="14"/>
        <v>0.49661079436147282</v>
      </c>
      <c r="M24" s="62">
        <f t="shared" ca="1" si="6"/>
        <v>56892640.967372313</v>
      </c>
      <c r="N24" s="62">
        <f t="shared" ca="1" si="7"/>
        <v>8221278870.5810299</v>
      </c>
      <c r="O24" s="62">
        <f t="shared" ca="1" si="8"/>
        <v>8677048293.7123146</v>
      </c>
      <c r="P24" s="80">
        <f t="shared" ca="1" si="15"/>
        <v>0.70470617590700368</v>
      </c>
      <c r="Q24" s="32"/>
      <c r="R24" s="32">
        <v>24</v>
      </c>
      <c r="S24" s="32" t="s">
        <v>1093</v>
      </c>
    </row>
    <row r="25" spans="1:19" x14ac:dyDescent="0.2">
      <c r="A25" s="72">
        <v>-9565</v>
      </c>
      <c r="B25" s="72">
        <v>-1.175140000123065E-2</v>
      </c>
      <c r="C25" s="32"/>
      <c r="D25" s="73">
        <f t="shared" si="3"/>
        <v>-0.95650000000000002</v>
      </c>
      <c r="E25" s="73">
        <f t="shared" si="4"/>
        <v>-1.175140000123065</v>
      </c>
      <c r="F25" s="62">
        <f t="shared" si="9"/>
        <v>0.91489225000000007</v>
      </c>
      <c r="G25" s="62">
        <f t="shared" si="10"/>
        <v>-0.87509443712500012</v>
      </c>
      <c r="H25" s="62">
        <f t="shared" si="11"/>
        <v>0.83702782911006268</v>
      </c>
      <c r="I25" s="62">
        <f t="shared" si="12"/>
        <v>1.1240214101177117</v>
      </c>
      <c r="J25" s="62">
        <f t="shared" si="13"/>
        <v>-1.0751264787775914</v>
      </c>
      <c r="K25" s="62">
        <f t="shared" ca="1" si="5"/>
        <v>-0.13235100016586787</v>
      </c>
      <c r="L25" s="62">
        <f t="shared" ca="1" si="14"/>
        <v>1.0874088984317312</v>
      </c>
      <c r="M25" s="62">
        <f t="shared" ca="1" si="6"/>
        <v>55778282.985311717</v>
      </c>
      <c r="N25" s="62">
        <f t="shared" ca="1" si="7"/>
        <v>8195356177.8255501</v>
      </c>
      <c r="O25" s="62">
        <f t="shared" ca="1" si="8"/>
        <v>8635194532.8371315</v>
      </c>
      <c r="P25" s="80">
        <f t="shared" ca="1" si="15"/>
        <v>-1.0427889999571971</v>
      </c>
      <c r="Q25" s="32"/>
      <c r="R25" s="32">
        <v>25</v>
      </c>
      <c r="S25" s="32" t="s">
        <v>1094</v>
      </c>
    </row>
    <row r="26" spans="1:19" x14ac:dyDescent="0.2">
      <c r="A26" s="72">
        <v>-9564</v>
      </c>
      <c r="B26" s="72">
        <v>6.1321600005612709E-3</v>
      </c>
      <c r="C26" s="32"/>
      <c r="D26" s="73">
        <f t="shared" si="3"/>
        <v>-0.95640000000000003</v>
      </c>
      <c r="E26" s="73">
        <f t="shared" si="4"/>
        <v>0.61321600005612709</v>
      </c>
      <c r="F26" s="62">
        <f t="shared" si="9"/>
        <v>0.91470096000000001</v>
      </c>
      <c r="G26" s="62">
        <f t="shared" si="10"/>
        <v>-0.87481999814400002</v>
      </c>
      <c r="H26" s="62">
        <f t="shared" si="11"/>
        <v>0.83667784622492158</v>
      </c>
      <c r="I26" s="62">
        <f t="shared" si="12"/>
        <v>-0.58647978245367993</v>
      </c>
      <c r="J26" s="62">
        <f t="shared" si="13"/>
        <v>0.56090926393869955</v>
      </c>
      <c r="K26" s="62">
        <f t="shared" ca="1" si="5"/>
        <v>-0.13224562332025047</v>
      </c>
      <c r="L26" s="62">
        <f t="shared" ca="1" si="14"/>
        <v>0.55571303192694421</v>
      </c>
      <c r="M26" s="62">
        <f t="shared" ca="1" si="6"/>
        <v>55667510.212655745</v>
      </c>
      <c r="N26" s="62">
        <f t="shared" ca="1" si="7"/>
        <v>8192766993.6041842</v>
      </c>
      <c r="O26" s="62">
        <f t="shared" ca="1" si="8"/>
        <v>8631016676.7344398</v>
      </c>
      <c r="P26" s="80">
        <f t="shared" ca="1" si="15"/>
        <v>0.74546162337637756</v>
      </c>
      <c r="Q26" s="32"/>
      <c r="R26" s="32">
        <v>26</v>
      </c>
      <c r="S26" s="32" t="s">
        <v>1110</v>
      </c>
    </row>
    <row r="27" spans="1:19" x14ac:dyDescent="0.2">
      <c r="A27" s="72">
        <v>-9524</v>
      </c>
      <c r="B27" s="72">
        <v>2.47455999488011E-3</v>
      </c>
      <c r="C27" s="32"/>
      <c r="D27" s="73">
        <f t="shared" si="3"/>
        <v>-0.95240000000000002</v>
      </c>
      <c r="E27" s="73">
        <f t="shared" si="4"/>
        <v>0.247455999488011</v>
      </c>
      <c r="F27" s="62">
        <f t="shared" si="9"/>
        <v>0.90706576000000005</v>
      </c>
      <c r="G27" s="62">
        <f t="shared" si="10"/>
        <v>-0.86388942982400008</v>
      </c>
      <c r="H27" s="62">
        <f t="shared" si="11"/>
        <v>0.8227682929643777</v>
      </c>
      <c r="I27" s="62">
        <f t="shared" si="12"/>
        <v>-0.23567709391238167</v>
      </c>
      <c r="J27" s="62">
        <f t="shared" si="13"/>
        <v>0.22445886424215231</v>
      </c>
      <c r="K27" s="62">
        <f t="shared" ca="1" si="5"/>
        <v>-0.12805153284767945</v>
      </c>
      <c r="L27" s="62">
        <f t="shared" ca="1" si="14"/>
        <v>0.14100590684083961</v>
      </c>
      <c r="M27" s="62">
        <f t="shared" ca="1" si="6"/>
        <v>51335020.951008655</v>
      </c>
      <c r="N27" s="62">
        <f t="shared" ca="1" si="7"/>
        <v>8089658577.0814056</v>
      </c>
      <c r="O27" s="62">
        <f t="shared" ca="1" si="8"/>
        <v>8465019999.3458052</v>
      </c>
      <c r="P27" s="80">
        <f t="shared" ca="1" si="15"/>
        <v>0.37550753233569045</v>
      </c>
      <c r="Q27" s="32"/>
      <c r="R27" s="32"/>
    </row>
    <row r="28" spans="1:19" x14ac:dyDescent="0.2">
      <c r="A28" s="72">
        <v>-9497</v>
      </c>
      <c r="B28" s="72">
        <v>5.3306799964047968E-3</v>
      </c>
      <c r="C28" s="32"/>
      <c r="D28" s="73">
        <f t="shared" si="3"/>
        <v>-0.94969999999999999</v>
      </c>
      <c r="E28" s="73">
        <f t="shared" si="4"/>
        <v>0.53306799964047968</v>
      </c>
      <c r="F28" s="62">
        <f t="shared" si="9"/>
        <v>0.90193009000000002</v>
      </c>
      <c r="G28" s="62">
        <f t="shared" si="10"/>
        <v>-0.85656300647299999</v>
      </c>
      <c r="H28" s="62">
        <f t="shared" si="11"/>
        <v>0.8134778872474081</v>
      </c>
      <c r="I28" s="62">
        <f t="shared" si="12"/>
        <v>-0.5062546792585636</v>
      </c>
      <c r="J28" s="62">
        <f t="shared" si="13"/>
        <v>0.48079006889185782</v>
      </c>
      <c r="K28" s="62">
        <f t="shared" ca="1" si="5"/>
        <v>-0.12524366743965687</v>
      </c>
      <c r="L28" s="62">
        <f t="shared" ca="1" si="14"/>
        <v>0.43337425101382854</v>
      </c>
      <c r="M28" s="62">
        <f t="shared" ca="1" si="6"/>
        <v>48518524.137424856</v>
      </c>
      <c r="N28" s="62">
        <f t="shared" ca="1" si="7"/>
        <v>8020565171.9219856</v>
      </c>
      <c r="O28" s="62">
        <f t="shared" ca="1" si="8"/>
        <v>8354199694.7185974</v>
      </c>
      <c r="P28" s="80">
        <f t="shared" ca="1" si="15"/>
        <v>0.65831166708013655</v>
      </c>
      <c r="Q28" s="32"/>
      <c r="R28" s="32"/>
    </row>
    <row r="29" spans="1:19" x14ac:dyDescent="0.2">
      <c r="A29" s="72">
        <v>-9494</v>
      </c>
      <c r="B29" s="72">
        <v>3.1813599925953895E-3</v>
      </c>
      <c r="C29" s="32"/>
      <c r="D29" s="73">
        <f t="shared" si="3"/>
        <v>-0.94940000000000002</v>
      </c>
      <c r="E29" s="73">
        <f t="shared" si="4"/>
        <v>0.31813599925953895</v>
      </c>
      <c r="F29" s="62">
        <f t="shared" si="9"/>
        <v>0.90136036000000008</v>
      </c>
      <c r="G29" s="62">
        <f t="shared" si="10"/>
        <v>-0.85575152578400004</v>
      </c>
      <c r="H29" s="62">
        <f t="shared" si="11"/>
        <v>0.81245049857932972</v>
      </c>
      <c r="I29" s="62">
        <f t="shared" si="12"/>
        <v>-0.30203831769700629</v>
      </c>
      <c r="J29" s="62">
        <f t="shared" si="13"/>
        <v>0.28675517882153778</v>
      </c>
      <c r="K29" s="62">
        <f t="shared" ca="1" si="5"/>
        <v>-0.12493283391974219</v>
      </c>
      <c r="L29" s="62">
        <f t="shared" ca="1" si="14"/>
        <v>0.19630999093484966</v>
      </c>
      <c r="M29" s="62">
        <f t="shared" ca="1" si="6"/>
        <v>48210917.635910459</v>
      </c>
      <c r="N29" s="62">
        <f t="shared" ca="1" si="7"/>
        <v>8012913164.8890409</v>
      </c>
      <c r="O29" s="62">
        <f t="shared" ca="1" si="8"/>
        <v>8341947124.9309702</v>
      </c>
      <c r="P29" s="80">
        <f t="shared" ca="1" si="15"/>
        <v>0.44306883317928114</v>
      </c>
      <c r="Q29" s="32"/>
      <c r="R29" s="32"/>
    </row>
    <row r="30" spans="1:19" x14ac:dyDescent="0.2">
      <c r="A30" s="72">
        <v>-9489</v>
      </c>
      <c r="B30" s="72">
        <v>4.3991599959554151E-3</v>
      </c>
      <c r="C30" s="32"/>
      <c r="D30" s="73">
        <f t="shared" si="3"/>
        <v>-0.94889999999999997</v>
      </c>
      <c r="E30" s="73">
        <f t="shared" si="4"/>
        <v>0.43991599959554151</v>
      </c>
      <c r="F30" s="62">
        <f t="shared" si="9"/>
        <v>0.90041120999999991</v>
      </c>
      <c r="G30" s="62">
        <f t="shared" si="10"/>
        <v>-0.85440019716899984</v>
      </c>
      <c r="H30" s="62">
        <f t="shared" si="11"/>
        <v>0.81074034709366394</v>
      </c>
      <c r="I30" s="62">
        <f t="shared" si="12"/>
        <v>-0.4174362920162093</v>
      </c>
      <c r="J30" s="62">
        <f t="shared" si="13"/>
        <v>0.396105297494181</v>
      </c>
      <c r="K30" s="62">
        <f t="shared" ca="1" si="5"/>
        <v>-0.12441528984229344</v>
      </c>
      <c r="L30" s="62">
        <f t="shared" ca="1" si="14"/>
        <v>0.31846980423856946</v>
      </c>
      <c r="M30" s="62">
        <f t="shared" ca="1" si="6"/>
        <v>47700605.244610146</v>
      </c>
      <c r="N30" s="62">
        <f t="shared" ca="1" si="7"/>
        <v>8000170931.1238174</v>
      </c>
      <c r="O30" s="62">
        <f t="shared" ca="1" si="8"/>
        <v>8321553136.46663</v>
      </c>
      <c r="P30" s="80">
        <f t="shared" ca="1" si="15"/>
        <v>0.56433128943783495</v>
      </c>
      <c r="Q30" s="32"/>
      <c r="R30" s="32"/>
    </row>
    <row r="31" spans="1:19" x14ac:dyDescent="0.2">
      <c r="A31" s="72">
        <v>-9486</v>
      </c>
      <c r="B31" s="72">
        <v>6.5498399926582351E-3</v>
      </c>
      <c r="C31" s="32"/>
      <c r="D31" s="73">
        <f t="shared" si="3"/>
        <v>-0.9486</v>
      </c>
      <c r="E31" s="73">
        <f t="shared" si="4"/>
        <v>0.65498399926582351</v>
      </c>
      <c r="F31" s="62">
        <f t="shared" si="9"/>
        <v>0.89984196000000005</v>
      </c>
      <c r="G31" s="62">
        <f t="shared" si="10"/>
        <v>-0.85359008325600005</v>
      </c>
      <c r="H31" s="62">
        <f t="shared" si="11"/>
        <v>0.80971555297664166</v>
      </c>
      <c r="I31" s="62">
        <f t="shared" si="12"/>
        <v>-0.6213178217035602</v>
      </c>
      <c r="J31" s="62">
        <f t="shared" si="13"/>
        <v>0.58938208566799721</v>
      </c>
      <c r="K31" s="62">
        <f t="shared" ca="1" si="5"/>
        <v>-0.12410507046926988</v>
      </c>
      <c r="L31" s="62">
        <f t="shared" ca="1" si="14"/>
        <v>0.60697977858069319</v>
      </c>
      <c r="M31" s="62">
        <f t="shared" ca="1" si="6"/>
        <v>47395835.529386677</v>
      </c>
      <c r="N31" s="62">
        <f t="shared" ca="1" si="7"/>
        <v>7992532254.4904509</v>
      </c>
      <c r="O31" s="62">
        <f t="shared" ca="1" si="8"/>
        <v>8309332908.8142147</v>
      </c>
      <c r="P31" s="80">
        <f t="shared" ca="1" si="15"/>
        <v>0.7790890697350934</v>
      </c>
      <c r="Q31" s="32"/>
      <c r="R31" s="32"/>
    </row>
    <row r="32" spans="1:19" x14ac:dyDescent="0.2">
      <c r="A32" s="72">
        <v>-9397</v>
      </c>
      <c r="B32" s="72">
        <v>6.8668000312754884E-4</v>
      </c>
      <c r="C32" s="32"/>
      <c r="D32" s="73">
        <f t="shared" si="3"/>
        <v>-0.93969999999999998</v>
      </c>
      <c r="E32" s="73">
        <f t="shared" si="4"/>
        <v>6.8668000312754884E-2</v>
      </c>
      <c r="F32" s="62">
        <f t="shared" si="9"/>
        <v>0.88303608999999994</v>
      </c>
      <c r="G32" s="62">
        <f t="shared" si="10"/>
        <v>-0.82978901377299996</v>
      </c>
      <c r="H32" s="62">
        <f t="shared" si="11"/>
        <v>0.77975273624248798</v>
      </c>
      <c r="I32" s="62">
        <f t="shared" si="12"/>
        <v>-6.4527319893895763E-2</v>
      </c>
      <c r="J32" s="62">
        <f t="shared" si="13"/>
        <v>6.0636322504293849E-2</v>
      </c>
      <c r="K32" s="62">
        <f t="shared" ca="1" si="5"/>
        <v>-0.11500665896009887</v>
      </c>
      <c r="L32" s="62">
        <f t="shared" ca="1" si="14"/>
        <v>3.3736380458998926E-2</v>
      </c>
      <c r="M32" s="62">
        <f t="shared" ca="1" si="6"/>
        <v>38833969.210870489</v>
      </c>
      <c r="N32" s="62">
        <f t="shared" ca="1" si="7"/>
        <v>7768182131.1301489</v>
      </c>
      <c r="O32" s="62">
        <f t="shared" ca="1" si="8"/>
        <v>7952280721.5877638</v>
      </c>
      <c r="P32" s="80">
        <f t="shared" ca="1" si="15"/>
        <v>0.18367465927285376</v>
      </c>
      <c r="Q32" s="32"/>
      <c r="R32" s="32"/>
    </row>
    <row r="33" spans="1:18" x14ac:dyDescent="0.2">
      <c r="A33" s="72">
        <v>-9088</v>
      </c>
      <c r="B33" s="72">
        <v>2.2067199970479123E-3</v>
      </c>
      <c r="C33" s="32"/>
      <c r="D33" s="73">
        <f t="shared" si="3"/>
        <v>-0.90880000000000005</v>
      </c>
      <c r="E33" s="73">
        <f t="shared" si="4"/>
        <v>0.22067199970479123</v>
      </c>
      <c r="F33" s="62">
        <f t="shared" si="9"/>
        <v>0.82591744000000011</v>
      </c>
      <c r="G33" s="62">
        <f t="shared" si="10"/>
        <v>-0.75059376947200018</v>
      </c>
      <c r="H33" s="62">
        <f t="shared" si="11"/>
        <v>0.68213961769615383</v>
      </c>
      <c r="I33" s="62">
        <f t="shared" si="12"/>
        <v>-0.20054671333171428</v>
      </c>
      <c r="J33" s="62">
        <f t="shared" si="13"/>
        <v>0.18225685307586195</v>
      </c>
      <c r="K33" s="62">
        <f t="shared" ca="1" si="5"/>
        <v>-8.4991313138676805E-2</v>
      </c>
      <c r="L33" s="62">
        <f t="shared" ca="1" si="14"/>
        <v>9.3430060818443808E-2</v>
      </c>
      <c r="M33" s="62">
        <f t="shared" ca="1" si="6"/>
        <v>16063292.74679273</v>
      </c>
      <c r="N33" s="62">
        <f t="shared" ca="1" si="7"/>
        <v>7022679024.3248672</v>
      </c>
      <c r="O33" s="62">
        <f t="shared" ca="1" si="8"/>
        <v>6792869732.0357323</v>
      </c>
      <c r="P33" s="80">
        <f t="shared" ca="1" si="15"/>
        <v>0.30566331284346804</v>
      </c>
      <c r="Q33" s="32"/>
      <c r="R33" s="32"/>
    </row>
    <row r="34" spans="1:18" x14ac:dyDescent="0.2">
      <c r="A34" s="72">
        <v>-9085</v>
      </c>
      <c r="B34" s="72">
        <v>1.3573999967775308E-3</v>
      </c>
      <c r="C34" s="32"/>
      <c r="D34" s="73">
        <f t="shared" si="3"/>
        <v>-0.90849999999999997</v>
      </c>
      <c r="E34" s="73">
        <f t="shared" si="4"/>
        <v>0.13573999967775308</v>
      </c>
      <c r="F34" s="62">
        <f t="shared" si="9"/>
        <v>0.82537224999999992</v>
      </c>
      <c r="G34" s="62">
        <f t="shared" si="10"/>
        <v>-0.74985068912499986</v>
      </c>
      <c r="H34" s="62">
        <f t="shared" si="11"/>
        <v>0.68123935107006239</v>
      </c>
      <c r="I34" s="62">
        <f t="shared" si="12"/>
        <v>-0.12331978970723867</v>
      </c>
      <c r="J34" s="62">
        <f t="shared" si="13"/>
        <v>0.11203602894902633</v>
      </c>
      <c r="K34" s="62">
        <f t="shared" ca="1" si="5"/>
        <v>-8.4711877878575592E-2</v>
      </c>
      <c r="L34" s="62">
        <f t="shared" ca="1" si="14"/>
        <v>4.8599030318110525E-2</v>
      </c>
      <c r="M34" s="62">
        <f t="shared" ca="1" si="6"/>
        <v>15893280.13705324</v>
      </c>
      <c r="N34" s="62">
        <f t="shared" ca="1" si="7"/>
        <v>7015691072.2618008</v>
      </c>
      <c r="O34" s="62">
        <f t="shared" ca="1" si="8"/>
        <v>6782208298.2311239</v>
      </c>
      <c r="P34" s="80">
        <f t="shared" ca="1" si="15"/>
        <v>0.22045187755632867</v>
      </c>
      <c r="Q34" s="32"/>
      <c r="R34" s="32"/>
    </row>
    <row r="35" spans="1:18" x14ac:dyDescent="0.2">
      <c r="A35" s="72">
        <v>-9080</v>
      </c>
      <c r="B35" s="72">
        <v>1.2751999965985306E-3</v>
      </c>
      <c r="C35" s="32"/>
      <c r="D35" s="73">
        <f t="shared" si="3"/>
        <v>-0.90800000000000003</v>
      </c>
      <c r="E35" s="73">
        <f t="shared" si="4"/>
        <v>0.12751999965985306</v>
      </c>
      <c r="F35" s="62">
        <f t="shared" si="9"/>
        <v>0.82446400000000009</v>
      </c>
      <c r="G35" s="62">
        <f t="shared" si="10"/>
        <v>-0.74861331200000014</v>
      </c>
      <c r="H35" s="62">
        <f t="shared" si="11"/>
        <v>0.67974088729600013</v>
      </c>
      <c r="I35" s="62">
        <f t="shared" si="12"/>
        <v>-0.11578815969114657</v>
      </c>
      <c r="J35" s="62">
        <f t="shared" si="13"/>
        <v>0.10513564899956108</v>
      </c>
      <c r="K35" s="62">
        <f t="shared" ca="1" si="5"/>
        <v>-8.4246664234150392E-2</v>
      </c>
      <c r="L35" s="62">
        <f t="shared" ca="1" si="14"/>
        <v>4.4845119936795824E-2</v>
      </c>
      <c r="M35" s="62">
        <f t="shared" ca="1" si="6"/>
        <v>15612045.215848805</v>
      </c>
      <c r="N35" s="62">
        <f t="shared" ca="1" si="7"/>
        <v>7004055018.5029526</v>
      </c>
      <c r="O35" s="62">
        <f t="shared" ca="1" si="8"/>
        <v>6764464141.8843212</v>
      </c>
      <c r="P35" s="80">
        <f t="shared" ca="1" si="15"/>
        <v>0.21176666389400345</v>
      </c>
      <c r="Q35" s="32"/>
      <c r="R35" s="32"/>
    </row>
    <row r="36" spans="1:18" x14ac:dyDescent="0.2">
      <c r="A36" s="72">
        <v>-9026</v>
      </c>
      <c r="B36" s="72">
        <v>9.8743999842554331E-4</v>
      </c>
      <c r="C36" s="32"/>
      <c r="D36" s="73">
        <f t="shared" si="3"/>
        <v>-0.90259999999999996</v>
      </c>
      <c r="E36" s="73">
        <f t="shared" si="4"/>
        <v>9.8743999842554331E-2</v>
      </c>
      <c r="F36" s="62">
        <f t="shared" si="9"/>
        <v>0.81468675999999995</v>
      </c>
      <c r="G36" s="62">
        <f t="shared" si="10"/>
        <v>-0.73533626957599996</v>
      </c>
      <c r="H36" s="62">
        <f t="shared" si="11"/>
        <v>0.6637145169192975</v>
      </c>
      <c r="I36" s="62">
        <f t="shared" si="12"/>
        <v>-8.9126334257889531E-2</v>
      </c>
      <c r="J36" s="62">
        <f t="shared" si="13"/>
        <v>8.0445429301171087E-2</v>
      </c>
      <c r="K36" s="62">
        <f t="shared" ca="1" si="5"/>
        <v>-7.926312087425913E-2</v>
      </c>
      <c r="L36" s="62">
        <f t="shared" ca="1" si="14"/>
        <v>3.1686535025890201E-2</v>
      </c>
      <c r="M36" s="62">
        <f t="shared" ca="1" si="6"/>
        <v>12742552.489102559</v>
      </c>
      <c r="N36" s="62">
        <f t="shared" ca="1" si="7"/>
        <v>6879222295.3438816</v>
      </c>
      <c r="O36" s="62">
        <f t="shared" ca="1" si="8"/>
        <v>6574802400.5729809</v>
      </c>
      <c r="P36" s="80">
        <f t="shared" ca="1" si="15"/>
        <v>0.17800712071681346</v>
      </c>
      <c r="Q36" s="32"/>
      <c r="R36" s="32"/>
    </row>
    <row r="37" spans="1:18" x14ac:dyDescent="0.2">
      <c r="A37" s="72">
        <v>-8977</v>
      </c>
      <c r="B37" s="72">
        <v>2.2818799989181571E-3</v>
      </c>
      <c r="C37" s="32"/>
      <c r="D37" s="73">
        <f t="shared" si="3"/>
        <v>-0.89770000000000005</v>
      </c>
      <c r="E37" s="73">
        <f t="shared" si="4"/>
        <v>0.22818799989181571</v>
      </c>
      <c r="F37" s="62">
        <f t="shared" si="9"/>
        <v>0.80586529000000007</v>
      </c>
      <c r="G37" s="62">
        <f t="shared" si="10"/>
        <v>-0.72342527083300012</v>
      </c>
      <c r="H37" s="62">
        <f t="shared" si="11"/>
        <v>0.64941886562678419</v>
      </c>
      <c r="I37" s="62">
        <f t="shared" si="12"/>
        <v>-0.20484436750288298</v>
      </c>
      <c r="J37" s="62">
        <f t="shared" si="13"/>
        <v>0.18388878870733807</v>
      </c>
      <c r="K37" s="62">
        <f t="shared" ca="1" si="5"/>
        <v>-7.4805591701024632E-2</v>
      </c>
      <c r="L37" s="62">
        <f t="shared" ca="1" si="14"/>
        <v>9.1805116546328933E-2</v>
      </c>
      <c r="M37" s="62">
        <f t="shared" ca="1" si="6"/>
        <v>10401974.90129504</v>
      </c>
      <c r="N37" s="62">
        <f t="shared" ca="1" si="7"/>
        <v>6767267193.8545284</v>
      </c>
      <c r="O37" s="62">
        <f t="shared" ca="1" si="8"/>
        <v>6405808398.9383373</v>
      </c>
      <c r="P37" s="80">
        <f t="shared" ca="1" si="15"/>
        <v>0.30299359159284034</v>
      </c>
      <c r="Q37" s="32"/>
      <c r="R37" s="32"/>
    </row>
    <row r="38" spans="1:18" x14ac:dyDescent="0.2">
      <c r="A38" s="72">
        <v>-8940</v>
      </c>
      <c r="B38" s="72">
        <v>2.9735999996773899E-3</v>
      </c>
      <c r="C38" s="32"/>
      <c r="D38" s="73">
        <f t="shared" si="3"/>
        <v>-0.89400000000000002</v>
      </c>
      <c r="E38" s="73">
        <f t="shared" si="4"/>
        <v>0.29735999996773899</v>
      </c>
      <c r="F38" s="62">
        <f t="shared" si="9"/>
        <v>0.79923600000000006</v>
      </c>
      <c r="G38" s="62">
        <f t="shared" si="10"/>
        <v>-0.71451698400000008</v>
      </c>
      <c r="H38" s="62">
        <f t="shared" si="11"/>
        <v>0.63877818369600015</v>
      </c>
      <c r="I38" s="62">
        <f t="shared" si="12"/>
        <v>-0.26583983997115868</v>
      </c>
      <c r="J38" s="62">
        <f t="shared" si="13"/>
        <v>0.23766081693421587</v>
      </c>
      <c r="K38" s="62">
        <f t="shared" ca="1" si="5"/>
        <v>-7.1480415146314646E-2</v>
      </c>
      <c r="L38" s="62">
        <f t="shared" ca="1" si="14"/>
        <v>0.13604325182150739</v>
      </c>
      <c r="M38" s="62">
        <f t="shared" ca="1" si="6"/>
        <v>8798384.6019385271</v>
      </c>
      <c r="N38" s="62">
        <f t="shared" ca="1" si="7"/>
        <v>6683556125.3007975</v>
      </c>
      <c r="O38" s="62">
        <f t="shared" ca="1" si="8"/>
        <v>6280140981.7345743</v>
      </c>
      <c r="P38" s="80">
        <f t="shared" ca="1" si="15"/>
        <v>0.36884041511405363</v>
      </c>
      <c r="Q38" s="32"/>
      <c r="R38" s="32"/>
    </row>
    <row r="39" spans="1:18" x14ac:dyDescent="0.2">
      <c r="A39" s="72">
        <v>-8485</v>
      </c>
      <c r="B39" s="72">
        <v>-7.0066000043880194E-3</v>
      </c>
      <c r="C39" s="32"/>
      <c r="D39" s="73">
        <f t="shared" si="3"/>
        <v>-0.84850000000000003</v>
      </c>
      <c r="E39" s="73">
        <f t="shared" si="4"/>
        <v>-0.70066000043880194</v>
      </c>
      <c r="F39" s="62">
        <f t="shared" si="9"/>
        <v>0.71995225000000007</v>
      </c>
      <c r="G39" s="62">
        <f t="shared" si="10"/>
        <v>-0.61087948412500004</v>
      </c>
      <c r="H39" s="62">
        <f t="shared" si="11"/>
        <v>0.51833124228006255</v>
      </c>
      <c r="I39" s="62">
        <f t="shared" si="12"/>
        <v>0.59451001037232343</v>
      </c>
      <c r="J39" s="62">
        <f t="shared" si="13"/>
        <v>-0.50444174380091644</v>
      </c>
      <c r="K39" s="62">
        <f t="shared" ca="1" si="5"/>
        <v>-3.3453958050987609E-2</v>
      </c>
      <c r="L39" s="62">
        <f t="shared" ca="1" si="14"/>
        <v>0.44516390299880992</v>
      </c>
      <c r="M39" s="62">
        <f t="shared" ca="1" si="6"/>
        <v>19968.786208078185</v>
      </c>
      <c r="N39" s="62">
        <f t="shared" ca="1" si="7"/>
        <v>5710888851.9360876</v>
      </c>
      <c r="O39" s="62">
        <f t="shared" ca="1" si="8"/>
        <v>4866380458.4900818</v>
      </c>
      <c r="P39" s="80">
        <f t="shared" ca="1" si="15"/>
        <v>-0.66720604238781434</v>
      </c>
      <c r="Q39" s="32"/>
      <c r="R39" s="32"/>
    </row>
    <row r="40" spans="1:18" x14ac:dyDescent="0.2">
      <c r="A40" s="72">
        <v>-8482</v>
      </c>
      <c r="B40" s="72">
        <v>-6.3559200061718002E-3</v>
      </c>
      <c r="C40" s="32"/>
      <c r="D40" s="73">
        <f t="shared" si="3"/>
        <v>-0.84819999999999995</v>
      </c>
      <c r="E40" s="73">
        <f t="shared" si="4"/>
        <v>-0.63559200061718002</v>
      </c>
      <c r="F40" s="62">
        <f t="shared" si="9"/>
        <v>0.71944323999999993</v>
      </c>
      <c r="G40" s="62">
        <f t="shared" si="10"/>
        <v>-0.61023175616799996</v>
      </c>
      <c r="H40" s="62">
        <f t="shared" si="11"/>
        <v>0.51759857558169753</v>
      </c>
      <c r="I40" s="62">
        <f t="shared" si="12"/>
        <v>0.53910913492349211</v>
      </c>
      <c r="J40" s="62">
        <f t="shared" si="13"/>
        <v>-0.45727236824210599</v>
      </c>
      <c r="K40" s="62">
        <f t="shared" ca="1" si="5"/>
        <v>-3.3220814112812747E-2</v>
      </c>
      <c r="L40" s="62">
        <f t="shared" ca="1" si="14"/>
        <v>0.36285104633067922</v>
      </c>
      <c r="M40" s="62">
        <f t="shared" ca="1" si="6"/>
        <v>26025.547801949859</v>
      </c>
      <c r="N40" s="62">
        <f t="shared" ca="1" si="7"/>
        <v>5704816252.6514816</v>
      </c>
      <c r="O40" s="62">
        <f t="shared" ca="1" si="8"/>
        <v>4857839596.0480452</v>
      </c>
      <c r="P40" s="80">
        <f t="shared" ca="1" si="15"/>
        <v>-0.60237118650436727</v>
      </c>
      <c r="Q40" s="32"/>
      <c r="R40" s="32"/>
    </row>
    <row r="41" spans="1:18" x14ac:dyDescent="0.2">
      <c r="A41" s="72">
        <v>-8475</v>
      </c>
      <c r="B41" s="72">
        <v>-1.4710000032209791E-3</v>
      </c>
      <c r="C41" s="32"/>
      <c r="D41" s="73">
        <f t="shared" si="3"/>
        <v>-0.84750000000000003</v>
      </c>
      <c r="E41" s="73">
        <f t="shared" si="4"/>
        <v>-0.14710000032209791</v>
      </c>
      <c r="F41" s="62">
        <f t="shared" si="9"/>
        <v>0.71825625000000004</v>
      </c>
      <c r="G41" s="62">
        <f t="shared" si="10"/>
        <v>-0.60872217187500011</v>
      </c>
      <c r="H41" s="62">
        <f t="shared" si="11"/>
        <v>0.51589204066406258</v>
      </c>
      <c r="I41" s="62">
        <f t="shared" si="12"/>
        <v>0.12466725027297798</v>
      </c>
      <c r="J41" s="62">
        <f t="shared" si="13"/>
        <v>-0.10565549460634885</v>
      </c>
      <c r="K41" s="62">
        <f t="shared" ca="1" si="5"/>
        <v>-3.2677707221287711E-2</v>
      </c>
      <c r="L41" s="62">
        <f t="shared" ca="1" si="14"/>
        <v>1.3092461158447718E-2</v>
      </c>
      <c r="M41" s="62">
        <f t="shared" ca="1" si="6"/>
        <v>43263.190046872034</v>
      </c>
      <c r="N41" s="62">
        <f t="shared" ca="1" si="7"/>
        <v>5690663838.4547253</v>
      </c>
      <c r="O41" s="62">
        <f t="shared" ca="1" si="8"/>
        <v>4837949402.9752798</v>
      </c>
      <c r="P41" s="80">
        <f t="shared" ca="1" si="15"/>
        <v>-0.1144222931008102</v>
      </c>
      <c r="Q41" s="32"/>
      <c r="R41" s="32"/>
    </row>
    <row r="42" spans="1:18" x14ac:dyDescent="0.2">
      <c r="A42" s="72">
        <v>-8471</v>
      </c>
      <c r="B42" s="72">
        <v>-7.6367599976947531E-3</v>
      </c>
      <c r="C42" s="32"/>
      <c r="D42" s="73">
        <f t="shared" si="3"/>
        <v>-0.84709999999999996</v>
      </c>
      <c r="E42" s="73">
        <f t="shared" si="4"/>
        <v>-0.76367599976947531</v>
      </c>
      <c r="F42" s="62">
        <f t="shared" si="9"/>
        <v>0.71757840999999989</v>
      </c>
      <c r="G42" s="62">
        <f t="shared" si="10"/>
        <v>-0.60786067111099984</v>
      </c>
      <c r="H42" s="62">
        <f t="shared" si="11"/>
        <v>0.51491877449812795</v>
      </c>
      <c r="I42" s="62">
        <f t="shared" si="12"/>
        <v>0.64690993940472252</v>
      </c>
      <c r="J42" s="62">
        <f t="shared" si="13"/>
        <v>-0.54799740966974042</v>
      </c>
      <c r="K42" s="62">
        <f t="shared" ca="1" si="5"/>
        <v>-3.2367923394113873E-2</v>
      </c>
      <c r="L42" s="62">
        <f t="shared" ca="1" si="14"/>
        <v>0.53481150257183152</v>
      </c>
      <c r="M42" s="62">
        <f t="shared" ca="1" si="6"/>
        <v>55062.266286930862</v>
      </c>
      <c r="N42" s="62">
        <f t="shared" ca="1" si="7"/>
        <v>5682587413.4615707</v>
      </c>
      <c r="O42" s="62">
        <f t="shared" ca="1" si="8"/>
        <v>4826607745.4934454</v>
      </c>
      <c r="P42" s="80">
        <f t="shared" ca="1" si="15"/>
        <v>-0.73130807637536144</v>
      </c>
      <c r="Q42" s="32"/>
      <c r="R42" s="32"/>
    </row>
    <row r="43" spans="1:18" x14ac:dyDescent="0.2">
      <c r="A43" s="72">
        <v>-8464</v>
      </c>
      <c r="B43" s="72">
        <v>-3.4518400061642751E-3</v>
      </c>
      <c r="C43" s="32"/>
      <c r="D43" s="73">
        <f t="shared" si="3"/>
        <v>-0.84640000000000004</v>
      </c>
      <c r="E43" s="73">
        <f t="shared" si="4"/>
        <v>-0.34518400061642751</v>
      </c>
      <c r="F43" s="62">
        <f t="shared" si="9"/>
        <v>0.71639296000000008</v>
      </c>
      <c r="G43" s="62">
        <f t="shared" si="10"/>
        <v>-0.60635500134400011</v>
      </c>
      <c r="H43" s="62">
        <f t="shared" si="11"/>
        <v>0.51321887313756176</v>
      </c>
      <c r="I43" s="62">
        <f t="shared" si="12"/>
        <v>0.29216373812174423</v>
      </c>
      <c r="J43" s="62">
        <f t="shared" si="13"/>
        <v>-0.24728738794624433</v>
      </c>
      <c r="K43" s="62">
        <f t="shared" ca="1" si="5"/>
        <v>-3.1826786890531644E-2</v>
      </c>
      <c r="L43" s="62">
        <f t="shared" ca="1" si="14"/>
        <v>9.8192743394056786E-2</v>
      </c>
      <c r="M43" s="62">
        <f t="shared" ca="1" si="6"/>
        <v>79114.995110043892</v>
      </c>
      <c r="N43" s="62">
        <f t="shared" ca="1" si="7"/>
        <v>5668472324.6448307</v>
      </c>
      <c r="O43" s="62">
        <f t="shared" ca="1" si="8"/>
        <v>4806802083.3100548</v>
      </c>
      <c r="P43" s="80">
        <f t="shared" ca="1" si="15"/>
        <v>-0.31335721372589587</v>
      </c>
      <c r="Q43" s="32"/>
      <c r="R43" s="32"/>
    </row>
    <row r="44" spans="1:18" x14ac:dyDescent="0.2">
      <c r="A44" s="72">
        <v>-8463</v>
      </c>
      <c r="B44" s="72">
        <v>-7.5682800088543445E-3</v>
      </c>
      <c r="C44" s="32"/>
      <c r="D44" s="73">
        <f t="shared" si="3"/>
        <v>-0.84630000000000005</v>
      </c>
      <c r="E44" s="73">
        <f t="shared" si="4"/>
        <v>-0.75682800088543445</v>
      </c>
      <c r="F44" s="62">
        <f t="shared" si="9"/>
        <v>0.71622369000000008</v>
      </c>
      <c r="G44" s="62">
        <f t="shared" si="10"/>
        <v>-0.60614010884700009</v>
      </c>
      <c r="H44" s="62">
        <f t="shared" si="11"/>
        <v>0.51297637411721619</v>
      </c>
      <c r="I44" s="62">
        <f t="shared" si="12"/>
        <v>0.64050353714934316</v>
      </c>
      <c r="J44" s="62">
        <f t="shared" si="13"/>
        <v>-0.54205814348948911</v>
      </c>
      <c r="K44" s="62">
        <f t="shared" ca="1" si="5"/>
        <v>-3.1749584033549327E-2</v>
      </c>
      <c r="L44" s="62">
        <f t="shared" ca="1" si="14"/>
        <v>0.52573871058443611</v>
      </c>
      <c r="M44" s="62">
        <f t="shared" ca="1" si="6"/>
        <v>82904.354672775589</v>
      </c>
      <c r="N44" s="62">
        <f t="shared" ca="1" si="7"/>
        <v>5666457820.4830685</v>
      </c>
      <c r="O44" s="62">
        <f t="shared" ca="1" si="8"/>
        <v>4803977087.6609344</v>
      </c>
      <c r="P44" s="80">
        <f t="shared" ca="1" si="15"/>
        <v>-0.72507841685188512</v>
      </c>
      <c r="Q44" s="32"/>
      <c r="R44" s="32"/>
    </row>
    <row r="45" spans="1:18" x14ac:dyDescent="0.2">
      <c r="A45" s="72">
        <v>-8429</v>
      </c>
      <c r="B45" s="72">
        <v>-2.0272399997338653E-3</v>
      </c>
      <c r="C45" s="32"/>
      <c r="D45" s="73">
        <f t="shared" si="3"/>
        <v>-0.84289999999999998</v>
      </c>
      <c r="E45" s="73">
        <f t="shared" si="4"/>
        <v>-0.20272399997338653</v>
      </c>
      <c r="F45" s="62">
        <f t="shared" si="9"/>
        <v>0.71048040999999995</v>
      </c>
      <c r="G45" s="62">
        <f t="shared" si="10"/>
        <v>-0.59886393758899992</v>
      </c>
      <c r="H45" s="62">
        <f t="shared" si="11"/>
        <v>0.50478241299376803</v>
      </c>
      <c r="I45" s="62">
        <f t="shared" si="12"/>
        <v>0.17087605957756749</v>
      </c>
      <c r="J45" s="62">
        <f t="shared" si="13"/>
        <v>-0.14403143061793164</v>
      </c>
      <c r="K45" s="62">
        <f t="shared" ca="1" si="5"/>
        <v>-2.9139912621163E-2</v>
      </c>
      <c r="L45" s="62">
        <f t="shared" ca="1" si="14"/>
        <v>3.0131435381904367E-2</v>
      </c>
      <c r="M45" s="62">
        <f t="shared" ca="1" si="6"/>
        <v>264059.08130541508</v>
      </c>
      <c r="N45" s="62">
        <f t="shared" ca="1" si="7"/>
        <v>5598252262.5562057</v>
      </c>
      <c r="O45" s="62">
        <f t="shared" ca="1" si="8"/>
        <v>4708577507.3650293</v>
      </c>
      <c r="P45" s="80">
        <f t="shared" ca="1" si="15"/>
        <v>-0.17358408735222353</v>
      </c>
      <c r="Q45" s="32"/>
      <c r="R45" s="32"/>
    </row>
    <row r="46" spans="1:18" x14ac:dyDescent="0.2">
      <c r="A46" s="72">
        <v>-8426</v>
      </c>
      <c r="B46" s="72">
        <v>2.1234399973764084E-3</v>
      </c>
      <c r="C46" s="32"/>
      <c r="D46" s="73">
        <f t="shared" si="3"/>
        <v>-0.84260000000000002</v>
      </c>
      <c r="E46" s="73">
        <f t="shared" si="4"/>
        <v>0.21234399973764084</v>
      </c>
      <c r="F46" s="62">
        <f t="shared" si="9"/>
        <v>0.70997476000000004</v>
      </c>
      <c r="G46" s="62">
        <f t="shared" si="10"/>
        <v>-0.59822473277600008</v>
      </c>
      <c r="H46" s="62">
        <f t="shared" si="11"/>
        <v>0.50406415983705766</v>
      </c>
      <c r="I46" s="62">
        <f t="shared" si="12"/>
        <v>-0.17892105417893617</v>
      </c>
      <c r="J46" s="62">
        <f t="shared" si="13"/>
        <v>0.15075888025117162</v>
      </c>
      <c r="K46" s="62">
        <f t="shared" ca="1" si="5"/>
        <v>-2.8911067711226757E-2</v>
      </c>
      <c r="L46" s="62">
        <f t="shared" ca="1" si="14"/>
        <v>5.8204007569757653E-2</v>
      </c>
      <c r="M46" s="62">
        <f t="shared" ca="1" si="6"/>
        <v>284903.85589978413</v>
      </c>
      <c r="N46" s="62">
        <f t="shared" ca="1" si="7"/>
        <v>5592260902.9107866</v>
      </c>
      <c r="O46" s="62">
        <f t="shared" ca="1" si="8"/>
        <v>4700220388.8158932</v>
      </c>
      <c r="P46" s="80">
        <f t="shared" ca="1" si="15"/>
        <v>0.2412550674488676</v>
      </c>
      <c r="Q46" s="32"/>
      <c r="R46" s="32"/>
    </row>
    <row r="47" spans="1:18" x14ac:dyDescent="0.2">
      <c r="A47" s="72">
        <v>-8391</v>
      </c>
      <c r="B47" s="72">
        <v>-2.4519600046915002E-3</v>
      </c>
      <c r="C47" s="32"/>
      <c r="D47" s="73">
        <f t="shared" si="3"/>
        <v>-0.83909999999999996</v>
      </c>
      <c r="E47" s="73">
        <f t="shared" si="4"/>
        <v>-0.24519600046915002</v>
      </c>
      <c r="F47" s="62">
        <f t="shared" si="9"/>
        <v>0.7040888099999999</v>
      </c>
      <c r="G47" s="62">
        <f t="shared" si="10"/>
        <v>-0.59080092047099986</v>
      </c>
      <c r="H47" s="62">
        <f t="shared" si="11"/>
        <v>0.49574105236721594</v>
      </c>
      <c r="I47" s="62">
        <f t="shared" si="12"/>
        <v>0.20574396399366376</v>
      </c>
      <c r="J47" s="62">
        <f t="shared" si="13"/>
        <v>-0.17263976018708327</v>
      </c>
      <c r="K47" s="62">
        <f t="shared" ca="1" si="5"/>
        <v>-2.6258227415413504E-2</v>
      </c>
      <c r="L47" s="62">
        <f t="shared" ca="1" si="14"/>
        <v>4.7933748469729434E-2</v>
      </c>
      <c r="M47" s="62">
        <f t="shared" ca="1" si="6"/>
        <v>585891.93483156036</v>
      </c>
      <c r="N47" s="62">
        <f t="shared" ca="1" si="7"/>
        <v>5522681487.9639921</v>
      </c>
      <c r="O47" s="62">
        <f t="shared" ca="1" si="8"/>
        <v>4603441760.498517</v>
      </c>
      <c r="P47" s="80">
        <f t="shared" ca="1" si="15"/>
        <v>-0.21893777305373652</v>
      </c>
      <c r="Q47" s="32"/>
      <c r="R47" s="32"/>
    </row>
    <row r="48" spans="1:18" x14ac:dyDescent="0.2">
      <c r="A48" s="72">
        <v>-8337</v>
      </c>
      <c r="B48" s="72">
        <v>1.2260279996553436E-2</v>
      </c>
      <c r="C48" s="32"/>
      <c r="D48" s="73">
        <f t="shared" si="3"/>
        <v>-0.8337</v>
      </c>
      <c r="E48" s="73">
        <f t="shared" si="4"/>
        <v>1.2260279996553436</v>
      </c>
      <c r="F48" s="62">
        <f t="shared" si="9"/>
        <v>0.69505569</v>
      </c>
      <c r="G48" s="62">
        <f t="shared" si="10"/>
        <v>-0.57946792875300002</v>
      </c>
      <c r="H48" s="62">
        <f t="shared" si="11"/>
        <v>0.48310241220137612</v>
      </c>
      <c r="I48" s="62">
        <f t="shared" si="12"/>
        <v>-1.0221395433126599</v>
      </c>
      <c r="J48" s="62">
        <f t="shared" si="13"/>
        <v>0.85215773725976451</v>
      </c>
      <c r="K48" s="62">
        <f t="shared" ca="1" si="5"/>
        <v>-2.2226765273642646E-2</v>
      </c>
      <c r="L48" s="62">
        <f t="shared" ca="1" si="14"/>
        <v>1.5581399581679185</v>
      </c>
      <c r="M48" s="62">
        <f t="shared" ca="1" si="6"/>
        <v>1257108.380437731</v>
      </c>
      <c r="N48" s="62">
        <f t="shared" ca="1" si="7"/>
        <v>5416480997.0787411</v>
      </c>
      <c r="O48" s="62">
        <f t="shared" ca="1" si="8"/>
        <v>4456714714.7570925</v>
      </c>
      <c r="P48" s="80">
        <f t="shared" ca="1" si="15"/>
        <v>1.2482547649289861</v>
      </c>
      <c r="Q48" s="32"/>
      <c r="R48" s="32"/>
    </row>
    <row r="49" spans="1:18" x14ac:dyDescent="0.2">
      <c r="A49" s="72">
        <v>-8329</v>
      </c>
      <c r="B49" s="72">
        <v>3.287599902250804E-4</v>
      </c>
      <c r="C49" s="32"/>
      <c r="D49" s="73">
        <f t="shared" si="3"/>
        <v>-0.83289999999999997</v>
      </c>
      <c r="E49" s="73">
        <f t="shared" si="4"/>
        <v>3.287599902250804E-2</v>
      </c>
      <c r="F49" s="62">
        <f t="shared" si="9"/>
        <v>0.69372241000000001</v>
      </c>
      <c r="G49" s="62">
        <f t="shared" si="10"/>
        <v>-0.57780139528899999</v>
      </c>
      <c r="H49" s="62">
        <f t="shared" si="11"/>
        <v>0.48125078213620809</v>
      </c>
      <c r="I49" s="62">
        <f t="shared" si="12"/>
        <v>-2.7382419585846945E-2</v>
      </c>
      <c r="J49" s="62">
        <f t="shared" si="13"/>
        <v>2.2806817273051921E-2</v>
      </c>
      <c r="K49" s="62">
        <f t="shared" ca="1" si="5"/>
        <v>-2.1635857807552616E-2</v>
      </c>
      <c r="L49" s="62">
        <f t="shared" ca="1" si="14"/>
        <v>2.9715425350610308E-3</v>
      </c>
      <c r="M49" s="62">
        <f t="shared" ca="1" si="6"/>
        <v>1377674.4478658158</v>
      </c>
      <c r="N49" s="62">
        <f t="shared" ca="1" si="7"/>
        <v>5400865802.688426</v>
      </c>
      <c r="O49" s="62">
        <f t="shared" ca="1" si="8"/>
        <v>4435242665.5264406</v>
      </c>
      <c r="P49" s="80">
        <f t="shared" ca="1" si="15"/>
        <v>5.4511856830060657E-2</v>
      </c>
      <c r="Q49" s="32"/>
      <c r="R49" s="32"/>
    </row>
    <row r="50" spans="1:18" x14ac:dyDescent="0.2">
      <c r="A50" s="72">
        <v>-8294</v>
      </c>
      <c r="B50" s="72">
        <v>-1.246640007593669E-3</v>
      </c>
      <c r="C50" s="32"/>
      <c r="D50" s="73">
        <f t="shared" si="3"/>
        <v>-0.82940000000000003</v>
      </c>
      <c r="E50" s="73">
        <f t="shared" si="4"/>
        <v>-0.1246640007593669</v>
      </c>
      <c r="F50" s="62">
        <f t="shared" si="9"/>
        <v>0.68790435999999999</v>
      </c>
      <c r="G50" s="62">
        <f t="shared" si="10"/>
        <v>-0.57054787618400005</v>
      </c>
      <c r="H50" s="62">
        <f t="shared" si="11"/>
        <v>0.47321240850700957</v>
      </c>
      <c r="I50" s="62">
        <f t="shared" si="12"/>
        <v>0.10339632222981891</v>
      </c>
      <c r="J50" s="62">
        <f t="shared" si="13"/>
        <v>-8.5756909657411812E-2</v>
      </c>
      <c r="K50" s="62">
        <f t="shared" ca="1" si="5"/>
        <v>-1.9069893707393759E-2</v>
      </c>
      <c r="L50" s="62">
        <f t="shared" ca="1" si="14"/>
        <v>1.1150115444103563E-2</v>
      </c>
      <c r="M50" s="62">
        <f t="shared" ca="1" si="6"/>
        <v>1968590.6840360994</v>
      </c>
      <c r="N50" s="62">
        <f t="shared" ca="1" si="7"/>
        <v>5332906391.1517086</v>
      </c>
      <c r="O50" s="62">
        <f t="shared" ca="1" si="8"/>
        <v>4342101792.5820093</v>
      </c>
      <c r="P50" s="80">
        <f t="shared" ca="1" si="15"/>
        <v>-0.10559410705197314</v>
      </c>
      <c r="Q50" s="32"/>
      <c r="R50" s="32"/>
    </row>
    <row r="51" spans="1:18" x14ac:dyDescent="0.2">
      <c r="A51" s="72">
        <v>-7982</v>
      </c>
      <c r="B51" s="72">
        <v>-5.7592000666772947E-4</v>
      </c>
      <c r="C51" s="32"/>
      <c r="D51" s="73">
        <f t="shared" si="3"/>
        <v>-0.79820000000000002</v>
      </c>
      <c r="E51" s="73">
        <f t="shared" si="4"/>
        <v>-5.7592000666772947E-2</v>
      </c>
      <c r="F51" s="62">
        <f t="shared" si="9"/>
        <v>0.63712323999999998</v>
      </c>
      <c r="G51" s="62">
        <f t="shared" si="10"/>
        <v>-0.50855177016800002</v>
      </c>
      <c r="H51" s="62">
        <f t="shared" si="11"/>
        <v>0.4059260229480976</v>
      </c>
      <c r="I51" s="62">
        <f t="shared" si="12"/>
        <v>4.5969934932218168E-2</v>
      </c>
      <c r="J51" s="62">
        <f t="shared" si="13"/>
        <v>-3.6693202062896543E-2</v>
      </c>
      <c r="K51" s="62">
        <f t="shared" ca="1" si="5"/>
        <v>2.4186351008651519E-3</v>
      </c>
      <c r="L51" s="62">
        <f t="shared" ca="1" si="14"/>
        <v>3.6012764052361251E-3</v>
      </c>
      <c r="M51" s="62">
        <f t="shared" ca="1" si="6"/>
        <v>11626820.544362033</v>
      </c>
      <c r="N51" s="62">
        <f t="shared" ca="1" si="7"/>
        <v>4752358153.3234339</v>
      </c>
      <c r="O51" s="62">
        <f t="shared" ca="1" si="8"/>
        <v>3567853154.7030625</v>
      </c>
      <c r="P51" s="80">
        <f t="shared" ca="1" si="15"/>
        <v>-6.0010635767638099E-2</v>
      </c>
      <c r="Q51" s="32"/>
      <c r="R51" s="32"/>
    </row>
    <row r="52" spans="1:18" x14ac:dyDescent="0.2">
      <c r="A52" s="72">
        <v>-7909</v>
      </c>
      <c r="B52" s="72">
        <v>5.4239599994616583E-3</v>
      </c>
      <c r="C52" s="32"/>
      <c r="D52" s="73">
        <f t="shared" si="3"/>
        <v>-0.79090000000000005</v>
      </c>
      <c r="E52" s="73">
        <f t="shared" si="4"/>
        <v>0.54239599994616583</v>
      </c>
      <c r="F52" s="62">
        <f t="shared" si="9"/>
        <v>0.6255228100000001</v>
      </c>
      <c r="G52" s="62">
        <f t="shared" si="10"/>
        <v>-0.49472599042900012</v>
      </c>
      <c r="H52" s="62">
        <f t="shared" si="11"/>
        <v>0.39127878583029624</v>
      </c>
      <c r="I52" s="62">
        <f t="shared" si="12"/>
        <v>-0.42898099635742259</v>
      </c>
      <c r="J52" s="62">
        <f t="shared" si="13"/>
        <v>0.33928107001908553</v>
      </c>
      <c r="K52" s="62">
        <f t="shared" ca="1" si="5"/>
        <v>7.0868040545407629E-3</v>
      </c>
      <c r="L52" s="62">
        <f t="shared" ca="1" si="14"/>
        <v>0.2865559352061382</v>
      </c>
      <c r="M52" s="62">
        <f t="shared" ca="1" si="6"/>
        <v>14973872.948960887</v>
      </c>
      <c r="N52" s="62">
        <f t="shared" ca="1" si="7"/>
        <v>4622953050.1209536</v>
      </c>
      <c r="O52" s="62">
        <f t="shared" ca="1" si="8"/>
        <v>3400799909.8676057</v>
      </c>
      <c r="P52" s="80">
        <f t="shared" ca="1" si="15"/>
        <v>0.53530919589162507</v>
      </c>
      <c r="Q52" s="32"/>
      <c r="R52" s="32"/>
    </row>
    <row r="53" spans="1:18" x14ac:dyDescent="0.2">
      <c r="A53" s="72">
        <v>-7894</v>
      </c>
      <c r="B53" s="72">
        <v>2.8773599988198839E-3</v>
      </c>
      <c r="C53" s="32"/>
      <c r="D53" s="73">
        <f t="shared" ref="D53:D84" si="16">A53/A$18</f>
        <v>-0.78939999999999999</v>
      </c>
      <c r="E53" s="73">
        <f t="shared" ref="E53:E84" si="17">B53/B$18</f>
        <v>0.28773599988198839</v>
      </c>
      <c r="F53" s="62">
        <f t="shared" si="9"/>
        <v>0.62315235999999996</v>
      </c>
      <c r="G53" s="62">
        <f t="shared" si="10"/>
        <v>-0.49191647298399999</v>
      </c>
      <c r="H53" s="62">
        <f t="shared" si="11"/>
        <v>0.38831886377356956</v>
      </c>
      <c r="I53" s="62">
        <f t="shared" si="12"/>
        <v>-0.22713879830684164</v>
      </c>
      <c r="J53" s="62">
        <f t="shared" si="13"/>
        <v>0.17930336738342079</v>
      </c>
      <c r="K53" s="62">
        <f t="shared" ca="1" si="5"/>
        <v>8.0291278137325506E-3</v>
      </c>
      <c r="L53" s="62">
        <f t="shared" ca="1" si="14"/>
        <v>7.8235934282207639E-2</v>
      </c>
      <c r="M53" s="62">
        <f t="shared" ref="M53:M84" ca="1" si="18">(M$1-M$2*D53+M$3*F53)^2</f>
        <v>15710367.43429341</v>
      </c>
      <c r="N53" s="62">
        <f t="shared" ref="N53:N84" ca="1" si="19">(-M$2+M$4*D53-M$5*F53)^2</f>
        <v>4596659125.3720694</v>
      </c>
      <c r="O53" s="62">
        <f t="shared" ref="O53:O84" ca="1" si="20">+(M$3-D53*M$5+F53*M$6)^2</f>
        <v>3367116460.137217</v>
      </c>
      <c r="P53" s="80">
        <f t="shared" ca="1" si="15"/>
        <v>0.27970687206825584</v>
      </c>
      <c r="Q53" s="32"/>
      <c r="R53" s="32"/>
    </row>
    <row r="54" spans="1:18" x14ac:dyDescent="0.2">
      <c r="A54" s="72">
        <v>-7893</v>
      </c>
      <c r="B54" s="72">
        <v>4.5609200024046004E-3</v>
      </c>
      <c r="C54" s="32"/>
      <c r="D54" s="73">
        <f t="shared" si="16"/>
        <v>-0.7893</v>
      </c>
      <c r="E54" s="73">
        <f t="shared" si="17"/>
        <v>0.45609200024046004</v>
      </c>
      <c r="F54" s="62">
        <f t="shared" si="9"/>
        <v>0.62299448999999996</v>
      </c>
      <c r="G54" s="62">
        <f t="shared" si="10"/>
        <v>-0.49172955095699994</v>
      </c>
      <c r="H54" s="62">
        <f t="shared" si="11"/>
        <v>0.38812213457036004</v>
      </c>
      <c r="I54" s="62">
        <f t="shared" si="12"/>
        <v>-0.3599934157897951</v>
      </c>
      <c r="J54" s="62">
        <f t="shared" si="13"/>
        <v>0.28414280308288525</v>
      </c>
      <c r="K54" s="62">
        <f t="shared" ca="1" si="5"/>
        <v>8.0917446820485406E-3</v>
      </c>
      <c r="L54" s="62">
        <f t="shared" ca="1" si="14"/>
        <v>0.20070422898040202</v>
      </c>
      <c r="M54" s="62">
        <f t="shared" ca="1" si="18"/>
        <v>15760051.709731752</v>
      </c>
      <c r="N54" s="62">
        <f t="shared" ca="1" si="19"/>
        <v>4594909771.5228767</v>
      </c>
      <c r="O54" s="62">
        <f t="shared" ca="1" si="20"/>
        <v>3364878632.7534223</v>
      </c>
      <c r="P54" s="80">
        <f t="shared" ca="1" si="15"/>
        <v>0.4480002555584115</v>
      </c>
      <c r="Q54" s="32"/>
      <c r="R54" s="32"/>
    </row>
    <row r="55" spans="1:18" x14ac:dyDescent="0.2">
      <c r="A55" s="72">
        <v>-7858</v>
      </c>
      <c r="B55" s="72">
        <v>3.9855199938756414E-3</v>
      </c>
      <c r="C55" s="32"/>
      <c r="D55" s="73">
        <f t="shared" si="16"/>
        <v>-0.78580000000000005</v>
      </c>
      <c r="E55" s="73">
        <f t="shared" si="17"/>
        <v>0.39855199938756414</v>
      </c>
      <c r="F55" s="62">
        <f t="shared" si="9"/>
        <v>0.61748164000000005</v>
      </c>
      <c r="G55" s="62">
        <f t="shared" si="10"/>
        <v>-0.4852170727120001</v>
      </c>
      <c r="H55" s="62">
        <f t="shared" si="11"/>
        <v>0.38128357573708965</v>
      </c>
      <c r="I55" s="62">
        <f t="shared" si="12"/>
        <v>-0.31318216111874791</v>
      </c>
      <c r="J55" s="62">
        <f t="shared" si="13"/>
        <v>0.24609854220711214</v>
      </c>
      <c r="K55" s="62">
        <f t="shared" ca="1" si="5"/>
        <v>1.0267213717203627E-2</v>
      </c>
      <c r="L55" s="62">
        <f t="shared" ca="1" si="14"/>
        <v>0.1507650747830778</v>
      </c>
      <c r="M55" s="62">
        <f t="shared" ca="1" si="18"/>
        <v>17544763.472378593</v>
      </c>
      <c r="N55" s="62">
        <f t="shared" ca="1" si="19"/>
        <v>4533963182.0722122</v>
      </c>
      <c r="O55" s="62">
        <f t="shared" ca="1" si="20"/>
        <v>3287161509.4925413</v>
      </c>
      <c r="P55" s="80">
        <f t="shared" ca="1" si="15"/>
        <v>0.38828478567036051</v>
      </c>
      <c r="Q55" s="32"/>
      <c r="R55" s="32"/>
    </row>
    <row r="56" spans="1:18" x14ac:dyDescent="0.2">
      <c r="A56" s="72">
        <v>-7771</v>
      </c>
      <c r="B56" s="72">
        <v>1.8552399997133762E-3</v>
      </c>
      <c r="C56" s="32"/>
      <c r="D56" s="73">
        <f t="shared" si="16"/>
        <v>-0.77710000000000001</v>
      </c>
      <c r="E56" s="73">
        <f t="shared" si="17"/>
        <v>0.18552399997133762</v>
      </c>
      <c r="F56" s="62">
        <f t="shared" si="9"/>
        <v>0.60388441000000004</v>
      </c>
      <c r="G56" s="62">
        <f t="shared" si="10"/>
        <v>-0.46927857501100001</v>
      </c>
      <c r="H56" s="62">
        <f t="shared" si="11"/>
        <v>0.36467638064104813</v>
      </c>
      <c r="I56" s="62">
        <f t="shared" si="12"/>
        <v>-0.14417070037772647</v>
      </c>
      <c r="J56" s="62">
        <f t="shared" si="13"/>
        <v>0.11203505126353125</v>
      </c>
      <c r="K56" s="62">
        <f t="shared" ca="1" si="5"/>
        <v>1.5539004944696511E-2</v>
      </c>
      <c r="L56" s="62">
        <f t="shared" ca="1" si="14"/>
        <v>2.8894898534207202E-2</v>
      </c>
      <c r="M56" s="62">
        <f t="shared" ca="1" si="18"/>
        <v>22360901.505770329</v>
      </c>
      <c r="N56" s="62">
        <f t="shared" ca="1" si="19"/>
        <v>4384818671.2515097</v>
      </c>
      <c r="O56" s="62">
        <f t="shared" ca="1" si="20"/>
        <v>3099042836.5629606</v>
      </c>
      <c r="P56" s="80">
        <f t="shared" ca="1" si="15"/>
        <v>0.16998499502664111</v>
      </c>
      <c r="Q56" s="32"/>
      <c r="R56" s="32"/>
    </row>
    <row r="57" spans="1:18" x14ac:dyDescent="0.2">
      <c r="A57" s="72">
        <v>-7733</v>
      </c>
      <c r="B57" s="72">
        <v>4.305199981899932E-4</v>
      </c>
      <c r="C57" s="32"/>
      <c r="D57" s="73">
        <f t="shared" si="16"/>
        <v>-0.77329999999999999</v>
      </c>
      <c r="E57" s="73">
        <f t="shared" si="17"/>
        <v>4.305199981899932E-2</v>
      </c>
      <c r="F57" s="62">
        <f t="shared" si="9"/>
        <v>0.59799289</v>
      </c>
      <c r="G57" s="62">
        <f t="shared" si="10"/>
        <v>-0.462427901837</v>
      </c>
      <c r="H57" s="62">
        <f t="shared" si="11"/>
        <v>0.35759549649055211</v>
      </c>
      <c r="I57" s="62">
        <f t="shared" si="12"/>
        <v>-3.3292111460032171E-2</v>
      </c>
      <c r="J57" s="62">
        <f t="shared" si="13"/>
        <v>2.5744789792042876E-2</v>
      </c>
      <c r="K57" s="62">
        <f t="shared" ca="1" si="5"/>
        <v>1.7780851447605661E-2</v>
      </c>
      <c r="L57" s="62">
        <f t="shared" ca="1" si="14"/>
        <v>6.3863094000899236E-4</v>
      </c>
      <c r="M57" s="62">
        <f t="shared" ca="1" si="18"/>
        <v>24631228.522218727</v>
      </c>
      <c r="N57" s="62">
        <f t="shared" ca="1" si="19"/>
        <v>4320719180.8837538</v>
      </c>
      <c r="O57" s="62">
        <f t="shared" ca="1" si="20"/>
        <v>3019114447.6719074</v>
      </c>
      <c r="P57" s="80">
        <f t="shared" ca="1" si="15"/>
        <v>2.5271148371393659E-2</v>
      </c>
      <c r="Q57" s="32"/>
      <c r="R57" s="32"/>
    </row>
    <row r="58" spans="1:18" x14ac:dyDescent="0.2">
      <c r="A58" s="72">
        <v>-7723</v>
      </c>
      <c r="B58" s="72">
        <v>2.7661200001602992E-3</v>
      </c>
      <c r="C58" s="32"/>
      <c r="D58" s="73">
        <f t="shared" si="16"/>
        <v>-0.77229999999999999</v>
      </c>
      <c r="E58" s="73">
        <f t="shared" si="17"/>
        <v>0.27661200001602992</v>
      </c>
      <c r="F58" s="62">
        <f t="shared" si="9"/>
        <v>0.59644728999999996</v>
      </c>
      <c r="G58" s="62">
        <f t="shared" si="10"/>
        <v>-0.46063624206699999</v>
      </c>
      <c r="H58" s="62">
        <f t="shared" si="11"/>
        <v>0.35574936974834404</v>
      </c>
      <c r="I58" s="62">
        <f t="shared" si="12"/>
        <v>-0.21362744761237989</v>
      </c>
      <c r="J58" s="62">
        <f t="shared" si="13"/>
        <v>0.164984477791041</v>
      </c>
      <c r="K58" s="62">
        <f t="shared" ca="1" si="5"/>
        <v>1.8364669584722049E-2</v>
      </c>
      <c r="L58" s="62">
        <f t="shared" ca="1" si="14"/>
        <v>6.6691683674897112E-2</v>
      </c>
      <c r="M58" s="62">
        <f t="shared" ca="1" si="18"/>
        <v>25245253.933745749</v>
      </c>
      <c r="N58" s="62">
        <f t="shared" ca="1" si="19"/>
        <v>4303955707.3517284</v>
      </c>
      <c r="O58" s="62">
        <f t="shared" ca="1" si="20"/>
        <v>2998304494.5487733</v>
      </c>
      <c r="P58" s="80">
        <f t="shared" ca="1" si="15"/>
        <v>0.25824733043130788</v>
      </c>
      <c r="Q58" s="32"/>
      <c r="R58" s="32"/>
    </row>
    <row r="59" spans="1:18" x14ac:dyDescent="0.2">
      <c r="A59" s="72">
        <v>-7699</v>
      </c>
      <c r="B59" s="72">
        <v>9.7155999537790194E-4</v>
      </c>
      <c r="C59" s="32"/>
      <c r="D59" s="73">
        <f t="shared" si="16"/>
        <v>-0.76990000000000003</v>
      </c>
      <c r="E59" s="73">
        <f t="shared" si="17"/>
        <v>9.7155999537790194E-2</v>
      </c>
      <c r="F59" s="62">
        <f t="shared" si="9"/>
        <v>0.59274601000000005</v>
      </c>
      <c r="G59" s="62">
        <f t="shared" si="10"/>
        <v>-0.45635515309900004</v>
      </c>
      <c r="H59" s="62">
        <f t="shared" si="11"/>
        <v>0.35134783237092015</v>
      </c>
      <c r="I59" s="62">
        <f t="shared" si="12"/>
        <v>-7.4800404044144675E-2</v>
      </c>
      <c r="J59" s="62">
        <f t="shared" si="13"/>
        <v>5.7588831073586991E-2</v>
      </c>
      <c r="K59" s="62">
        <f t="shared" ca="1" si="5"/>
        <v>1.9755392616650713E-2</v>
      </c>
      <c r="L59" s="62">
        <f t="shared" ca="1" si="14"/>
        <v>5.9908539517607448E-3</v>
      </c>
      <c r="M59" s="62">
        <f t="shared" ca="1" si="18"/>
        <v>26746835.284231208</v>
      </c>
      <c r="N59" s="62">
        <f t="shared" ca="1" si="19"/>
        <v>4263900925.5865417</v>
      </c>
      <c r="O59" s="62">
        <f t="shared" ca="1" si="20"/>
        <v>2948738991.2862458</v>
      </c>
      <c r="P59" s="80">
        <f t="shared" ca="1" si="15"/>
        <v>7.7400606921139481E-2</v>
      </c>
      <c r="Q59" s="32"/>
      <c r="R59" s="32"/>
    </row>
    <row r="60" spans="1:18" x14ac:dyDescent="0.2">
      <c r="A60" s="72">
        <v>-7376</v>
      </c>
      <c r="B60" s="72">
        <v>6.861439993372187E-3</v>
      </c>
      <c r="C60" s="32"/>
      <c r="D60" s="73">
        <f t="shared" si="16"/>
        <v>-0.73760000000000003</v>
      </c>
      <c r="E60" s="73">
        <f t="shared" si="17"/>
        <v>0.6861439993372187</v>
      </c>
      <c r="F60" s="62">
        <f t="shared" si="9"/>
        <v>0.54405376000000005</v>
      </c>
      <c r="G60" s="62">
        <f t="shared" si="10"/>
        <v>-0.40129405337600005</v>
      </c>
      <c r="H60" s="62">
        <f t="shared" si="11"/>
        <v>0.29599449377013765</v>
      </c>
      <c r="I60" s="62">
        <f t="shared" si="12"/>
        <v>-0.50609981391113257</v>
      </c>
      <c r="J60" s="62">
        <f t="shared" si="13"/>
        <v>0.37329922274085142</v>
      </c>
      <c r="K60" s="62">
        <f t="shared" ca="1" si="5"/>
        <v>3.7038160968955847E-2</v>
      </c>
      <c r="L60" s="62">
        <f t="shared" ca="1" si="14"/>
        <v>0.42133838940376539</v>
      </c>
      <c r="M60" s="62">
        <f t="shared" ca="1" si="18"/>
        <v>50622075.918172807</v>
      </c>
      <c r="N60" s="62">
        <f t="shared" ca="1" si="19"/>
        <v>3748793218.54987</v>
      </c>
      <c r="O60" s="62">
        <f t="shared" ca="1" si="20"/>
        <v>2332204637.4661756</v>
      </c>
      <c r="P60" s="80">
        <f t="shared" ca="1" si="15"/>
        <v>0.64910583836826286</v>
      </c>
      <c r="Q60" s="32"/>
      <c r="R60" s="32"/>
    </row>
    <row r="61" spans="1:18" x14ac:dyDescent="0.2">
      <c r="A61" s="72">
        <v>-7349</v>
      </c>
      <c r="B61" s="72">
        <v>3.2175599990296178E-3</v>
      </c>
      <c r="C61" s="32"/>
      <c r="D61" s="73">
        <f t="shared" si="16"/>
        <v>-0.7349</v>
      </c>
      <c r="E61" s="73">
        <f t="shared" si="17"/>
        <v>0.32175599990296178</v>
      </c>
      <c r="F61" s="62">
        <f t="shared" si="9"/>
        <v>0.54007801</v>
      </c>
      <c r="G61" s="62">
        <f t="shared" si="10"/>
        <v>-0.39690332954899998</v>
      </c>
      <c r="H61" s="62">
        <f t="shared" si="11"/>
        <v>0.2916842568855601</v>
      </c>
      <c r="I61" s="62">
        <f t="shared" si="12"/>
        <v>-0.2364584843286866</v>
      </c>
      <c r="J61" s="62">
        <f t="shared" si="13"/>
        <v>0.17377334013315179</v>
      </c>
      <c r="K61" s="62">
        <f t="shared" ca="1" si="5"/>
        <v>3.8361940414335161E-2</v>
      </c>
      <c r="L61" s="62">
        <f t="shared" ca="1" si="14"/>
        <v>8.0312192953443245E-2</v>
      </c>
      <c r="M61" s="62">
        <f t="shared" ca="1" si="18"/>
        <v>52912250.425305106</v>
      </c>
      <c r="N61" s="62">
        <f t="shared" ca="1" si="19"/>
        <v>3707717787.5530553</v>
      </c>
      <c r="O61" s="62">
        <f t="shared" ca="1" si="20"/>
        <v>2284802724.5233645</v>
      </c>
      <c r="P61" s="80">
        <f t="shared" ca="1" si="15"/>
        <v>0.28339405948862662</v>
      </c>
      <c r="Q61" s="32"/>
      <c r="R61" s="32"/>
    </row>
    <row r="62" spans="1:18" x14ac:dyDescent="0.2">
      <c r="A62" s="72">
        <v>-7313</v>
      </c>
      <c r="B62" s="72">
        <v>1.2571999832289293E-4</v>
      </c>
      <c r="C62" s="32"/>
      <c r="D62" s="73">
        <f t="shared" si="16"/>
        <v>-0.73129999999999995</v>
      </c>
      <c r="E62" s="73">
        <f t="shared" si="17"/>
        <v>1.2571999832289293E-2</v>
      </c>
      <c r="F62" s="62">
        <f t="shared" si="9"/>
        <v>0.53479968999999994</v>
      </c>
      <c r="G62" s="62">
        <f t="shared" si="10"/>
        <v>-0.39109901329699992</v>
      </c>
      <c r="H62" s="62">
        <f t="shared" si="11"/>
        <v>0.28601070842409604</v>
      </c>
      <c r="I62" s="62">
        <f t="shared" si="12"/>
        <v>-9.1939034773531603E-3</v>
      </c>
      <c r="J62" s="62">
        <f t="shared" si="13"/>
        <v>6.7235016129883656E-3</v>
      </c>
      <c r="K62" s="62">
        <f t="shared" ca="1" si="5"/>
        <v>4.0097961234230373E-2</v>
      </c>
      <c r="L62" s="62">
        <f t="shared" ca="1" si="14"/>
        <v>7.5767855110115009E-4</v>
      </c>
      <c r="M62" s="62">
        <f t="shared" ca="1" si="18"/>
        <v>56032871.421120115</v>
      </c>
      <c r="N62" s="62">
        <f t="shared" ca="1" si="19"/>
        <v>3653417315.7517138</v>
      </c>
      <c r="O62" s="62">
        <f t="shared" ca="1" si="20"/>
        <v>2222561752.3659706</v>
      </c>
      <c r="P62" s="80">
        <f t="shared" ca="1" si="15"/>
        <v>-2.7525961401941079E-2</v>
      </c>
      <c r="Q62" s="32"/>
      <c r="R62" s="32"/>
    </row>
    <row r="63" spans="1:18" x14ac:dyDescent="0.2">
      <c r="A63" s="72">
        <v>-7300</v>
      </c>
      <c r="B63" s="72">
        <v>-2.9880000074626878E-3</v>
      </c>
      <c r="C63" s="32"/>
      <c r="D63" s="73">
        <f t="shared" si="16"/>
        <v>-0.73</v>
      </c>
      <c r="E63" s="73">
        <f t="shared" si="17"/>
        <v>-0.29880000074626878</v>
      </c>
      <c r="F63" s="62">
        <f t="shared" si="9"/>
        <v>0.53289999999999993</v>
      </c>
      <c r="G63" s="62">
        <f t="shared" si="10"/>
        <v>-0.38901699999999995</v>
      </c>
      <c r="H63" s="62">
        <f t="shared" si="11"/>
        <v>0.28398240999999991</v>
      </c>
      <c r="I63" s="62">
        <f t="shared" si="12"/>
        <v>0.21812400054477621</v>
      </c>
      <c r="J63" s="62">
        <f t="shared" si="13"/>
        <v>-0.15923052039768662</v>
      </c>
      <c r="K63" s="62">
        <f t="shared" ca="1" si="5"/>
        <v>4.0716707400379359E-2</v>
      </c>
      <c r="L63" s="62">
        <f t="shared" ca="1" si="14"/>
        <v>0.11527159511073624</v>
      </c>
      <c r="M63" s="62">
        <f t="shared" ca="1" si="18"/>
        <v>57178398.711173847</v>
      </c>
      <c r="N63" s="62">
        <f t="shared" ca="1" si="19"/>
        <v>3633939406.8292103</v>
      </c>
      <c r="O63" s="62">
        <f t="shared" ca="1" si="20"/>
        <v>2200354231.7631483</v>
      </c>
      <c r="P63" s="80">
        <f t="shared" ca="1" si="15"/>
        <v>-0.33951670814664814</v>
      </c>
      <c r="Q63" s="32"/>
      <c r="R63" s="32"/>
    </row>
    <row r="64" spans="1:18" x14ac:dyDescent="0.2">
      <c r="A64" s="72">
        <v>-7300</v>
      </c>
      <c r="B64" s="72">
        <v>2.0119999971939251E-3</v>
      </c>
      <c r="C64" s="32"/>
      <c r="D64" s="73">
        <f t="shared" si="16"/>
        <v>-0.73</v>
      </c>
      <c r="E64" s="73">
        <f t="shared" si="17"/>
        <v>0.20119999971939251</v>
      </c>
      <c r="F64" s="62">
        <f t="shared" si="9"/>
        <v>0.53289999999999993</v>
      </c>
      <c r="G64" s="62">
        <f t="shared" si="10"/>
        <v>-0.38901699999999995</v>
      </c>
      <c r="H64" s="62">
        <f t="shared" si="11"/>
        <v>0.28398240999999991</v>
      </c>
      <c r="I64" s="62">
        <f t="shared" si="12"/>
        <v>-0.14687599979515653</v>
      </c>
      <c r="J64" s="62">
        <f t="shared" si="13"/>
        <v>0.10721947985046426</v>
      </c>
      <c r="K64" s="62">
        <f t="shared" ca="1" si="5"/>
        <v>4.0716707400379359E-2</v>
      </c>
      <c r="L64" s="62">
        <f t="shared" ca="1" si="14"/>
        <v>2.5754887113549826E-2</v>
      </c>
      <c r="M64" s="62">
        <f t="shared" ca="1" si="18"/>
        <v>57178398.711173847</v>
      </c>
      <c r="N64" s="62">
        <f t="shared" ca="1" si="19"/>
        <v>3633939406.8292103</v>
      </c>
      <c r="O64" s="62">
        <f t="shared" ca="1" si="20"/>
        <v>2200354231.7631483</v>
      </c>
      <c r="P64" s="80">
        <f t="shared" ca="1" si="15"/>
        <v>0.16048329231901315</v>
      </c>
      <c r="Q64" s="32"/>
      <c r="R64" s="32"/>
    </row>
    <row r="65" spans="1:18" x14ac:dyDescent="0.2">
      <c r="A65" s="72">
        <v>-7270</v>
      </c>
      <c r="B65" s="72">
        <v>-4.8119999701157212E-4</v>
      </c>
      <c r="C65" s="32"/>
      <c r="D65" s="73">
        <f t="shared" si="16"/>
        <v>-0.72699999999999998</v>
      </c>
      <c r="E65" s="73">
        <f t="shared" si="17"/>
        <v>-4.8119999701157212E-2</v>
      </c>
      <c r="F65" s="62">
        <f t="shared" si="9"/>
        <v>0.52852899999999992</v>
      </c>
      <c r="G65" s="62">
        <f t="shared" si="10"/>
        <v>-0.38424058299999991</v>
      </c>
      <c r="H65" s="62">
        <f t="shared" si="11"/>
        <v>0.27934290384099991</v>
      </c>
      <c r="I65" s="62">
        <f t="shared" si="12"/>
        <v>3.4983239782741295E-2</v>
      </c>
      <c r="J65" s="62">
        <f t="shared" si="13"/>
        <v>-2.543281532205292E-2</v>
      </c>
      <c r="K65" s="62">
        <f t="shared" ca="1" si="5"/>
        <v>4.2128077970713274E-2</v>
      </c>
      <c r="L65" s="62">
        <f t="shared" ca="1" si="14"/>
        <v>8.1447155234679689E-3</v>
      </c>
      <c r="M65" s="62">
        <f t="shared" ca="1" si="18"/>
        <v>59859250.742046535</v>
      </c>
      <c r="N65" s="62">
        <f t="shared" ca="1" si="19"/>
        <v>3589253796.8592596</v>
      </c>
      <c r="O65" s="62">
        <f t="shared" ca="1" si="20"/>
        <v>2149646079.3300962</v>
      </c>
      <c r="P65" s="80">
        <f t="shared" ca="1" si="15"/>
        <v>-9.0248077671870486E-2</v>
      </c>
      <c r="Q65" s="32"/>
      <c r="R65" s="32"/>
    </row>
    <row r="66" spans="1:18" x14ac:dyDescent="0.2">
      <c r="A66" s="72">
        <v>-7246</v>
      </c>
      <c r="B66" s="72">
        <v>-1.2757600052282214E-3</v>
      </c>
      <c r="C66" s="32"/>
      <c r="D66" s="73">
        <f t="shared" si="16"/>
        <v>-0.72460000000000002</v>
      </c>
      <c r="E66" s="73">
        <f t="shared" si="17"/>
        <v>-0.12757600052282214</v>
      </c>
      <c r="F66" s="62">
        <f t="shared" si="9"/>
        <v>0.52504516000000001</v>
      </c>
      <c r="G66" s="62">
        <f t="shared" si="10"/>
        <v>-0.38044772293600004</v>
      </c>
      <c r="H66" s="62">
        <f t="shared" si="11"/>
        <v>0.2756724200394256</v>
      </c>
      <c r="I66" s="62">
        <f t="shared" si="12"/>
        <v>9.2441569978836929E-2</v>
      </c>
      <c r="J66" s="62">
        <f t="shared" si="13"/>
        <v>-6.6983161606665245E-2</v>
      </c>
      <c r="K66" s="62">
        <f t="shared" ca="1" si="5"/>
        <v>4.3240592460917271E-2</v>
      </c>
      <c r="L66" s="62">
        <f t="shared" ca="1" si="14"/>
        <v>2.9178308438572494E-2</v>
      </c>
      <c r="M66" s="62">
        <f t="shared" ca="1" si="18"/>
        <v>62041082.387639046</v>
      </c>
      <c r="N66" s="62">
        <f t="shared" ca="1" si="19"/>
        <v>3553769043.7566547</v>
      </c>
      <c r="O66" s="62">
        <f t="shared" ca="1" si="20"/>
        <v>2109619031.8037274</v>
      </c>
      <c r="P66" s="80">
        <f t="shared" ca="1" si="15"/>
        <v>-0.17081659298373941</v>
      </c>
      <c r="Q66" s="32"/>
      <c r="R66" s="32"/>
    </row>
    <row r="67" spans="1:18" x14ac:dyDescent="0.2">
      <c r="A67" s="72">
        <v>-7244</v>
      </c>
      <c r="B67" s="72">
        <v>4.9135999870486557E-4</v>
      </c>
      <c r="C67" s="32"/>
      <c r="D67" s="73">
        <f t="shared" si="16"/>
        <v>-0.72440000000000004</v>
      </c>
      <c r="E67" s="73">
        <f t="shared" si="17"/>
        <v>4.9135999870486557E-2</v>
      </c>
      <c r="F67" s="62">
        <f t="shared" si="9"/>
        <v>0.52475536000000012</v>
      </c>
      <c r="G67" s="62">
        <f t="shared" si="10"/>
        <v>-0.38013278278400009</v>
      </c>
      <c r="H67" s="62">
        <f t="shared" si="11"/>
        <v>0.27536818784872974</v>
      </c>
      <c r="I67" s="62">
        <f t="shared" si="12"/>
        <v>-3.5594118306180464E-2</v>
      </c>
      <c r="J67" s="62">
        <f t="shared" si="13"/>
        <v>2.578437930099713E-2</v>
      </c>
      <c r="K67" s="62">
        <f t="shared" ca="1" si="5"/>
        <v>4.3332636675968761E-2</v>
      </c>
      <c r="L67" s="62">
        <f t="shared" ca="1" si="14"/>
        <v>3.3679024367483807E-5</v>
      </c>
      <c r="M67" s="62">
        <f t="shared" ca="1" si="18"/>
        <v>62224380.527923048</v>
      </c>
      <c r="N67" s="62">
        <f t="shared" ca="1" si="19"/>
        <v>3550822532.7750912</v>
      </c>
      <c r="O67" s="62">
        <f t="shared" ca="1" si="20"/>
        <v>2106304989.3585687</v>
      </c>
      <c r="P67" s="80">
        <f t="shared" ca="1" si="15"/>
        <v>5.8033631945177966E-3</v>
      </c>
      <c r="Q67" s="32"/>
      <c r="R67" s="32"/>
    </row>
    <row r="68" spans="1:18" x14ac:dyDescent="0.2">
      <c r="A68" s="72">
        <v>-7228</v>
      </c>
      <c r="B68" s="72">
        <v>2.6283199986210093E-3</v>
      </c>
      <c r="C68" s="32"/>
      <c r="D68" s="73">
        <f t="shared" si="16"/>
        <v>-0.7228</v>
      </c>
      <c r="E68" s="73">
        <f t="shared" si="17"/>
        <v>0.26283199986210093</v>
      </c>
      <c r="F68" s="62">
        <f t="shared" si="9"/>
        <v>0.52243983999999999</v>
      </c>
      <c r="G68" s="62">
        <f t="shared" si="10"/>
        <v>-0.37761951635199997</v>
      </c>
      <c r="H68" s="62">
        <f t="shared" si="11"/>
        <v>0.27294338641922561</v>
      </c>
      <c r="I68" s="62">
        <f t="shared" si="12"/>
        <v>-0.18997496950032655</v>
      </c>
      <c r="J68" s="62">
        <f t="shared" si="13"/>
        <v>0.13731390795483603</v>
      </c>
      <c r="K68" s="62">
        <f t="shared" ca="1" si="5"/>
        <v>4.4065305515033515E-2</v>
      </c>
      <c r="L68" s="62">
        <f t="shared" ca="1" si="14"/>
        <v>4.7858866555543216E-2</v>
      </c>
      <c r="M68" s="62">
        <f t="shared" ca="1" si="18"/>
        <v>63698907.422687285</v>
      </c>
      <c r="N68" s="62">
        <f t="shared" ca="1" si="19"/>
        <v>3527308760.3322482</v>
      </c>
      <c r="O68" s="62">
        <f t="shared" ca="1" si="20"/>
        <v>2079911557.4934411</v>
      </c>
      <c r="P68" s="80">
        <f t="shared" ca="1" si="15"/>
        <v>0.21876669434706741</v>
      </c>
      <c r="Q68" s="32"/>
      <c r="R68" s="32"/>
    </row>
    <row r="69" spans="1:18" x14ac:dyDescent="0.2">
      <c r="A69" s="72">
        <v>-7212</v>
      </c>
      <c r="B69" s="72">
        <v>2.7652799981296994E-3</v>
      </c>
      <c r="C69" s="32"/>
      <c r="D69" s="73">
        <f t="shared" si="16"/>
        <v>-0.72119999999999995</v>
      </c>
      <c r="E69" s="73">
        <f t="shared" si="17"/>
        <v>0.27652799981296994</v>
      </c>
      <c r="F69" s="62">
        <f t="shared" si="9"/>
        <v>0.52012943999999994</v>
      </c>
      <c r="G69" s="62">
        <f t="shared" si="10"/>
        <v>-0.37511735212799996</v>
      </c>
      <c r="H69" s="62">
        <f t="shared" si="11"/>
        <v>0.27053463435471353</v>
      </c>
      <c r="I69" s="62">
        <f t="shared" si="12"/>
        <v>-0.19943199346511389</v>
      </c>
      <c r="J69" s="62">
        <f t="shared" si="13"/>
        <v>0.14383035368704014</v>
      </c>
      <c r="K69" s="62">
        <f t="shared" ca="1" si="5"/>
        <v>4.4791423453925394E-2</v>
      </c>
      <c r="L69" s="62">
        <f t="shared" ca="1" si="14"/>
        <v>5.3701840822611285E-2</v>
      </c>
      <c r="M69" s="62">
        <f t="shared" ca="1" si="18"/>
        <v>65187838.604570985</v>
      </c>
      <c r="N69" s="62">
        <f t="shared" ca="1" si="19"/>
        <v>3503898479.7219291</v>
      </c>
      <c r="O69" s="62">
        <f t="shared" ca="1" si="20"/>
        <v>2053728916.9928167</v>
      </c>
      <c r="P69" s="80">
        <f t="shared" ca="1" si="15"/>
        <v>0.23173657635904454</v>
      </c>
      <c r="Q69" s="32"/>
      <c r="R69" s="32"/>
    </row>
    <row r="70" spans="1:18" x14ac:dyDescent="0.2">
      <c r="A70" s="72">
        <v>-7211</v>
      </c>
      <c r="B70" s="72">
        <v>-8.5116000263951719E-4</v>
      </c>
      <c r="C70" s="32"/>
      <c r="D70" s="73">
        <f t="shared" si="16"/>
        <v>-0.72109999999999996</v>
      </c>
      <c r="E70" s="73">
        <f t="shared" si="17"/>
        <v>-8.5116000263951719E-2</v>
      </c>
      <c r="F70" s="62">
        <f t="shared" si="9"/>
        <v>0.51998520999999998</v>
      </c>
      <c r="G70" s="62">
        <f t="shared" si="10"/>
        <v>-0.37496133493099998</v>
      </c>
      <c r="H70" s="62">
        <f t="shared" si="11"/>
        <v>0.27038461861874408</v>
      </c>
      <c r="I70" s="62">
        <f t="shared" si="12"/>
        <v>6.1377147790335582E-2</v>
      </c>
      <c r="J70" s="62">
        <f t="shared" si="13"/>
        <v>-4.4259061271610986E-2</v>
      </c>
      <c r="K70" s="62">
        <f t="shared" ca="1" si="5"/>
        <v>4.4836588314748682E-2</v>
      </c>
      <c r="L70" s="62">
        <f t="shared" ca="1" si="14"/>
        <v>1.6887675278304974E-2</v>
      </c>
      <c r="M70" s="62">
        <f t="shared" ca="1" si="18"/>
        <v>65281372.818081729</v>
      </c>
      <c r="N70" s="62">
        <f t="shared" ca="1" si="19"/>
        <v>3502438767.6384735</v>
      </c>
      <c r="O70" s="62">
        <f t="shared" ca="1" si="20"/>
        <v>2052099481.5725045</v>
      </c>
      <c r="P70" s="80">
        <f t="shared" ca="1" si="15"/>
        <v>-0.1299525885787004</v>
      </c>
      <c r="Q70" s="32"/>
      <c r="R70" s="32"/>
    </row>
    <row r="71" spans="1:18" x14ac:dyDescent="0.2">
      <c r="A71" s="72">
        <v>-7204</v>
      </c>
      <c r="B71" s="72">
        <v>-2.1662400031345896E-3</v>
      </c>
      <c r="C71" s="32"/>
      <c r="D71" s="73">
        <f t="shared" si="16"/>
        <v>-0.72040000000000004</v>
      </c>
      <c r="E71" s="73">
        <f t="shared" si="17"/>
        <v>-0.21662400031345896</v>
      </c>
      <c r="F71" s="62">
        <f t="shared" si="9"/>
        <v>0.51897616000000002</v>
      </c>
      <c r="G71" s="62">
        <f t="shared" si="10"/>
        <v>-0.37387042566400003</v>
      </c>
      <c r="H71" s="62">
        <f t="shared" si="11"/>
        <v>0.2693362546483456</v>
      </c>
      <c r="I71" s="62">
        <f t="shared" si="12"/>
        <v>0.15605592982581584</v>
      </c>
      <c r="J71" s="62">
        <f t="shared" si="13"/>
        <v>-0.11242269184651774</v>
      </c>
      <c r="K71" s="62">
        <f t="shared" ca="1" si="5"/>
        <v>4.5152025835806242E-2</v>
      </c>
      <c r="L71" s="62">
        <f t="shared" ca="1" si="14"/>
        <v>6.8526687866500777E-2</v>
      </c>
      <c r="M71" s="62">
        <f t="shared" ca="1" si="18"/>
        <v>65937674.970488653</v>
      </c>
      <c r="N71" s="62">
        <f t="shared" ca="1" si="19"/>
        <v>3492232069.4956975</v>
      </c>
      <c r="O71" s="62">
        <f t="shared" ca="1" si="20"/>
        <v>2040716379.0513213</v>
      </c>
      <c r="P71" s="80">
        <f t="shared" ca="1" si="15"/>
        <v>-0.26177602614926521</v>
      </c>
      <c r="Q71" s="32"/>
      <c r="R71" s="32"/>
    </row>
    <row r="72" spans="1:18" x14ac:dyDescent="0.2">
      <c r="A72" s="72">
        <v>-7201</v>
      </c>
      <c r="B72" s="72">
        <v>-5.0155600038124248E-3</v>
      </c>
      <c r="C72" s="32"/>
      <c r="D72" s="73">
        <f t="shared" si="16"/>
        <v>-0.72009999999999996</v>
      </c>
      <c r="E72" s="73">
        <f t="shared" si="17"/>
        <v>-0.50155600038124248</v>
      </c>
      <c r="F72" s="62">
        <f t="shared" si="9"/>
        <v>0.51854400999999994</v>
      </c>
      <c r="G72" s="62">
        <f t="shared" si="10"/>
        <v>-0.37340354160099992</v>
      </c>
      <c r="H72" s="62">
        <f t="shared" si="11"/>
        <v>0.26888789030688004</v>
      </c>
      <c r="I72" s="62">
        <f t="shared" si="12"/>
        <v>0.36117047587453271</v>
      </c>
      <c r="J72" s="62">
        <f t="shared" si="13"/>
        <v>-0.26007885967725097</v>
      </c>
      <c r="K72" s="62">
        <f t="shared" ca="1" si="5"/>
        <v>4.5286829503024095E-2</v>
      </c>
      <c r="L72" s="62">
        <f t="shared" ca="1" si="14"/>
        <v>0.29903708059583289</v>
      </c>
      <c r="M72" s="62">
        <f t="shared" ca="1" si="18"/>
        <v>66219783.13717559</v>
      </c>
      <c r="N72" s="62">
        <f t="shared" ca="1" si="19"/>
        <v>3487863813.19309</v>
      </c>
      <c r="O72" s="62">
        <f t="shared" ca="1" si="20"/>
        <v>2035850187.3869667</v>
      </c>
      <c r="P72" s="80">
        <f t="shared" ca="1" si="15"/>
        <v>-0.54684282988426658</v>
      </c>
      <c r="Q72" s="32"/>
      <c r="R72" s="32"/>
    </row>
    <row r="73" spans="1:18" x14ac:dyDescent="0.2">
      <c r="A73" s="72">
        <v>-7193</v>
      </c>
      <c r="B73" s="72">
        <v>-7.9470799973933026E-3</v>
      </c>
      <c r="C73" s="32"/>
      <c r="D73" s="73">
        <f t="shared" si="16"/>
        <v>-0.71930000000000005</v>
      </c>
      <c r="E73" s="73">
        <f t="shared" si="17"/>
        <v>-0.79470799973933026</v>
      </c>
      <c r="F73" s="62">
        <f t="shared" si="9"/>
        <v>0.51739249000000009</v>
      </c>
      <c r="G73" s="62">
        <f t="shared" si="10"/>
        <v>-0.37216041805700012</v>
      </c>
      <c r="H73" s="62">
        <f t="shared" si="11"/>
        <v>0.26769498870840019</v>
      </c>
      <c r="I73" s="62">
        <f t="shared" si="12"/>
        <v>0.57163346421250028</v>
      </c>
      <c r="J73" s="62">
        <f t="shared" si="13"/>
        <v>-0.41117595080805147</v>
      </c>
      <c r="K73" s="62">
        <f t="shared" ca="1" si="5"/>
        <v>4.5645180012970354E-2</v>
      </c>
      <c r="L73" s="62">
        <f t="shared" ca="1" si="14"/>
        <v>0.70619346671980243</v>
      </c>
      <c r="M73" s="62">
        <f t="shared" ca="1" si="18"/>
        <v>66974516.963354111</v>
      </c>
      <c r="N73" s="62">
        <f t="shared" ca="1" si="19"/>
        <v>3476232839.217998</v>
      </c>
      <c r="O73" s="62">
        <f t="shared" ca="1" si="20"/>
        <v>2022909645.664289</v>
      </c>
      <c r="P73" s="80">
        <f t="shared" ca="1" si="15"/>
        <v>-0.84035317975230062</v>
      </c>
      <c r="Q73" s="32"/>
      <c r="R73" s="32"/>
    </row>
    <row r="74" spans="1:18" x14ac:dyDescent="0.2">
      <c r="A74" s="72">
        <v>-7187</v>
      </c>
      <c r="B74" s="72">
        <v>-5.6457200043951161E-3</v>
      </c>
      <c r="C74" s="32"/>
      <c r="D74" s="73">
        <f t="shared" si="16"/>
        <v>-0.71870000000000001</v>
      </c>
      <c r="E74" s="73">
        <f t="shared" si="17"/>
        <v>-0.56457200043951161</v>
      </c>
      <c r="F74" s="62">
        <f t="shared" si="9"/>
        <v>0.51652969000000004</v>
      </c>
      <c r="G74" s="62">
        <f t="shared" si="10"/>
        <v>-0.37122988820300001</v>
      </c>
      <c r="H74" s="62">
        <f t="shared" si="11"/>
        <v>0.26680292065149613</v>
      </c>
      <c r="I74" s="62">
        <f t="shared" si="12"/>
        <v>0.40575789671587698</v>
      </c>
      <c r="J74" s="62">
        <f t="shared" si="13"/>
        <v>-0.29161820036970076</v>
      </c>
      <c r="K74" s="62">
        <f t="shared" ca="1" si="5"/>
        <v>4.5912868138370588E-2</v>
      </c>
      <c r="L74" s="62">
        <f t="shared" ca="1" si="14"/>
        <v>0.37269177476255411</v>
      </c>
      <c r="M74" s="62">
        <f t="shared" ca="1" si="18"/>
        <v>67542895.845634311</v>
      </c>
      <c r="N74" s="62">
        <f t="shared" ca="1" si="19"/>
        <v>3467526498.5281014</v>
      </c>
      <c r="O74" s="62">
        <f t="shared" ca="1" si="20"/>
        <v>2013238524.7454569</v>
      </c>
      <c r="P74" s="80">
        <f t="shared" ca="1" si="15"/>
        <v>-0.6104848685778822</v>
      </c>
      <c r="Q74" s="32"/>
      <c r="R74" s="32"/>
    </row>
    <row r="75" spans="1:18" x14ac:dyDescent="0.2">
      <c r="A75" s="72">
        <v>-7187</v>
      </c>
      <c r="B75" s="72">
        <v>-3.6457200039876625E-3</v>
      </c>
      <c r="C75" s="32"/>
      <c r="D75" s="73">
        <f t="shared" si="16"/>
        <v>-0.71870000000000001</v>
      </c>
      <c r="E75" s="73">
        <f t="shared" si="17"/>
        <v>-0.36457200039876625</v>
      </c>
      <c r="F75" s="62">
        <f t="shared" si="9"/>
        <v>0.51652969000000004</v>
      </c>
      <c r="G75" s="62">
        <f t="shared" si="10"/>
        <v>-0.37122988820300001</v>
      </c>
      <c r="H75" s="62">
        <f t="shared" si="11"/>
        <v>0.26680292065149613</v>
      </c>
      <c r="I75" s="62">
        <f t="shared" si="12"/>
        <v>0.26201789668659331</v>
      </c>
      <c r="J75" s="62">
        <f t="shared" si="13"/>
        <v>-0.18831226234865461</v>
      </c>
      <c r="K75" s="62">
        <f t="shared" ca="1" si="5"/>
        <v>4.5912868138370588E-2</v>
      </c>
      <c r="L75" s="62">
        <f t="shared" ca="1" si="14"/>
        <v>0.16849782729795051</v>
      </c>
      <c r="M75" s="62">
        <f t="shared" ca="1" si="18"/>
        <v>67542895.845634311</v>
      </c>
      <c r="N75" s="62">
        <f t="shared" ca="1" si="19"/>
        <v>3467526498.5281014</v>
      </c>
      <c r="O75" s="62">
        <f t="shared" ca="1" si="20"/>
        <v>2013238524.7454569</v>
      </c>
      <c r="P75" s="80">
        <f t="shared" ca="1" si="15"/>
        <v>-0.41048486853713684</v>
      </c>
      <c r="Q75" s="32"/>
      <c r="R75" s="32"/>
    </row>
    <row r="76" spans="1:18" x14ac:dyDescent="0.2">
      <c r="A76" s="72">
        <v>-7139</v>
      </c>
      <c r="B76" s="72">
        <v>-2.3484000848839059E-4</v>
      </c>
      <c r="C76" s="32"/>
      <c r="D76" s="73">
        <f t="shared" si="16"/>
        <v>-0.71389999999999998</v>
      </c>
      <c r="E76" s="73">
        <f t="shared" si="17"/>
        <v>-2.3484000848839059E-2</v>
      </c>
      <c r="F76" s="62">
        <f t="shared" si="9"/>
        <v>0.50965320999999997</v>
      </c>
      <c r="G76" s="62">
        <f t="shared" si="10"/>
        <v>-0.36384142661899999</v>
      </c>
      <c r="H76" s="62">
        <f t="shared" si="11"/>
        <v>0.25974639446330405</v>
      </c>
      <c r="I76" s="62">
        <f t="shared" si="12"/>
        <v>1.6765228205986204E-2</v>
      </c>
      <c r="J76" s="62">
        <f t="shared" si="13"/>
        <v>-1.196869641625355E-2</v>
      </c>
      <c r="K76" s="62">
        <f t="shared" ca="1" si="5"/>
        <v>4.8021209209446414E-2</v>
      </c>
      <c r="L76" s="62">
        <f t="shared" ca="1" si="14"/>
        <v>5.1129950654795302E-3</v>
      </c>
      <c r="M76" s="62">
        <f t="shared" ca="1" si="18"/>
        <v>72161136.213678598</v>
      </c>
      <c r="N76" s="62">
        <f t="shared" ca="1" si="19"/>
        <v>3398395287.8765092</v>
      </c>
      <c r="O76" s="62">
        <f t="shared" ca="1" si="20"/>
        <v>1936921997.0730603</v>
      </c>
      <c r="P76" s="80">
        <f t="shared" ca="1" si="15"/>
        <v>-7.1505210058285473E-2</v>
      </c>
      <c r="Q76" s="32"/>
      <c r="R76" s="32"/>
    </row>
    <row r="77" spans="1:18" x14ac:dyDescent="0.2">
      <c r="A77" s="72">
        <v>-6869</v>
      </c>
      <c r="B77" s="72">
        <v>-6.7364000278757885E-4</v>
      </c>
      <c r="C77" s="32"/>
      <c r="D77" s="73">
        <f t="shared" si="16"/>
        <v>-0.68689999999999996</v>
      </c>
      <c r="E77" s="73">
        <f t="shared" si="17"/>
        <v>-6.7364000278757885E-2</v>
      </c>
      <c r="F77" s="62">
        <f t="shared" si="9"/>
        <v>0.47183160999999996</v>
      </c>
      <c r="G77" s="62">
        <f t="shared" si="10"/>
        <v>-0.32410113290899994</v>
      </c>
      <c r="H77" s="62">
        <f t="shared" si="11"/>
        <v>0.22262506819519207</v>
      </c>
      <c r="I77" s="62">
        <f t="shared" si="12"/>
        <v>4.6272331791478785E-2</v>
      </c>
      <c r="J77" s="62">
        <f t="shared" si="13"/>
        <v>-3.1784464707566774E-2</v>
      </c>
      <c r="K77" s="62">
        <f t="shared" ca="1" si="5"/>
        <v>5.8782072482569836E-2</v>
      </c>
      <c r="L77" s="62">
        <f t="shared" ca="1" si="14"/>
        <v>1.5912831673106188E-2</v>
      </c>
      <c r="M77" s="62">
        <f t="shared" ca="1" si="18"/>
        <v>100387531.36124966</v>
      </c>
      <c r="N77" s="62">
        <f t="shared" ca="1" si="19"/>
        <v>3026456143.1679215</v>
      </c>
      <c r="O77" s="62">
        <f t="shared" ca="1" si="20"/>
        <v>1541558410.6085491</v>
      </c>
      <c r="P77" s="80">
        <f t="shared" ca="1" si="15"/>
        <v>-0.12614607276132772</v>
      </c>
      <c r="Q77" s="32"/>
      <c r="R77" s="32"/>
    </row>
    <row r="78" spans="1:18" x14ac:dyDescent="0.2">
      <c r="A78" s="72">
        <v>-6791</v>
      </c>
      <c r="B78" s="72">
        <v>-1.2559600072563626E-3</v>
      </c>
      <c r="C78" s="32"/>
      <c r="D78" s="73">
        <f t="shared" si="16"/>
        <v>-0.67910000000000004</v>
      </c>
      <c r="E78" s="73">
        <f t="shared" si="17"/>
        <v>-0.12559600072563626</v>
      </c>
      <c r="F78" s="62">
        <f t="shared" si="9"/>
        <v>0.46117681000000005</v>
      </c>
      <c r="G78" s="62">
        <f t="shared" si="10"/>
        <v>-0.31318517167100007</v>
      </c>
      <c r="H78" s="62">
        <f t="shared" si="11"/>
        <v>0.21268405008177615</v>
      </c>
      <c r="I78" s="62">
        <f t="shared" si="12"/>
        <v>8.5292244092779593E-2</v>
      </c>
      <c r="J78" s="62">
        <f t="shared" si="13"/>
        <v>-5.7921962963406626E-2</v>
      </c>
      <c r="K78" s="62">
        <f t="shared" ca="1" si="5"/>
        <v>6.1543466250040368E-2</v>
      </c>
      <c r="L78" s="62">
        <f t="shared" ca="1" si="14"/>
        <v>3.5021180099940361E-2</v>
      </c>
      <c r="M78" s="62">
        <f t="shared" ca="1" si="18"/>
        <v>109210770.97690617</v>
      </c>
      <c r="N78" s="62">
        <f t="shared" ca="1" si="19"/>
        <v>2924248055.5234962</v>
      </c>
      <c r="O78" s="62">
        <f t="shared" ca="1" si="20"/>
        <v>1437703570.6242397</v>
      </c>
      <c r="P78" s="80">
        <f t="shared" ca="1" si="15"/>
        <v>-0.18713946697567663</v>
      </c>
      <c r="Q78" s="32"/>
      <c r="R78" s="32"/>
    </row>
    <row r="79" spans="1:18" x14ac:dyDescent="0.2">
      <c r="A79" s="72">
        <v>-6732</v>
      </c>
      <c r="B79" s="72">
        <v>-1.2592000712174922E-4</v>
      </c>
      <c r="C79" s="32"/>
      <c r="D79" s="73">
        <f t="shared" si="16"/>
        <v>-0.67320000000000002</v>
      </c>
      <c r="E79" s="73">
        <f t="shared" si="17"/>
        <v>-1.2592000712174922E-2</v>
      </c>
      <c r="F79" s="62">
        <f t="shared" si="9"/>
        <v>0.45319824000000003</v>
      </c>
      <c r="G79" s="62">
        <f t="shared" si="10"/>
        <v>-0.305093055168</v>
      </c>
      <c r="H79" s="62">
        <f t="shared" si="11"/>
        <v>0.20538864473909763</v>
      </c>
      <c r="I79" s="62">
        <f t="shared" si="12"/>
        <v>8.4769348794361578E-3</v>
      </c>
      <c r="J79" s="62">
        <f t="shared" si="13"/>
        <v>-5.7066725608364219E-3</v>
      </c>
      <c r="K79" s="62">
        <f t="shared" ca="1" si="5"/>
        <v>6.3528793040205755E-2</v>
      </c>
      <c r="L79" s="62">
        <f t="shared" ca="1" si="14"/>
        <v>5.7943752414924771E-3</v>
      </c>
      <c r="M79" s="62">
        <f t="shared" ca="1" si="18"/>
        <v>116071288.40503679</v>
      </c>
      <c r="N79" s="62">
        <f t="shared" ca="1" si="19"/>
        <v>2848464274.7234821</v>
      </c>
      <c r="O79" s="62">
        <f t="shared" ca="1" si="20"/>
        <v>1362122920.7558384</v>
      </c>
      <c r="P79" s="80">
        <f t="shared" ca="1" si="15"/>
        <v>-7.6120793752380678E-2</v>
      </c>
      <c r="Q79" s="32"/>
      <c r="R79" s="32"/>
    </row>
    <row r="80" spans="1:18" x14ac:dyDescent="0.2">
      <c r="A80" s="72">
        <v>-6721</v>
      </c>
      <c r="B80" s="72">
        <v>5.0932399899465963E-3</v>
      </c>
      <c r="C80" s="32"/>
      <c r="D80" s="73">
        <f t="shared" si="16"/>
        <v>-0.67210000000000003</v>
      </c>
      <c r="E80" s="73">
        <f t="shared" si="17"/>
        <v>0.50932399899465963</v>
      </c>
      <c r="F80" s="62">
        <f t="shared" si="9"/>
        <v>0.45171841000000001</v>
      </c>
      <c r="G80" s="62">
        <f t="shared" si="10"/>
        <v>-0.30359994336100005</v>
      </c>
      <c r="H80" s="62">
        <f t="shared" si="11"/>
        <v>0.20404952193292811</v>
      </c>
      <c r="I80" s="62">
        <f t="shared" si="12"/>
        <v>-0.34231665972431075</v>
      </c>
      <c r="J80" s="62">
        <f t="shared" si="13"/>
        <v>0.23007102700070925</v>
      </c>
      <c r="K80" s="62">
        <f t="shared" ca="1" si="5"/>
        <v>6.3889086773235015E-2</v>
      </c>
      <c r="L80" s="62">
        <f t="shared" ca="1" si="14"/>
        <v>0.19841226102570825</v>
      </c>
      <c r="M80" s="62">
        <f t="shared" ca="1" si="18"/>
        <v>117367703.6760333</v>
      </c>
      <c r="N80" s="62">
        <f t="shared" ca="1" si="19"/>
        <v>2834479462.0000052</v>
      </c>
      <c r="O80" s="62">
        <f t="shared" ca="1" si="20"/>
        <v>1348311393.3959212</v>
      </c>
      <c r="P80" s="80">
        <f t="shared" ca="1" si="15"/>
        <v>0.44543491222142462</v>
      </c>
      <c r="Q80" s="32"/>
      <c r="R80" s="32"/>
    </row>
    <row r="81" spans="1:18" x14ac:dyDescent="0.2">
      <c r="A81" s="72">
        <v>-6721</v>
      </c>
      <c r="B81" s="72">
        <v>1.1093239991168957E-2</v>
      </c>
      <c r="C81" s="32"/>
      <c r="D81" s="73">
        <f t="shared" si="16"/>
        <v>-0.67210000000000003</v>
      </c>
      <c r="E81" s="73">
        <f t="shared" si="17"/>
        <v>1.1093239991168957</v>
      </c>
      <c r="F81" s="62">
        <f t="shared" si="9"/>
        <v>0.45171841000000001</v>
      </c>
      <c r="G81" s="62">
        <f t="shared" si="10"/>
        <v>-0.30359994336100005</v>
      </c>
      <c r="H81" s="62">
        <f t="shared" si="11"/>
        <v>0.20404952193292811</v>
      </c>
      <c r="I81" s="62">
        <f t="shared" si="12"/>
        <v>-0.7455766598064657</v>
      </c>
      <c r="J81" s="62">
        <f t="shared" si="13"/>
        <v>0.50110207305592558</v>
      </c>
      <c r="K81" s="62">
        <f t="shared" ca="1" si="5"/>
        <v>6.3889086773235015E-2</v>
      </c>
      <c r="L81" s="62">
        <f t="shared" ca="1" si="14"/>
        <v>1.0929341559469978</v>
      </c>
      <c r="M81" s="62">
        <f t="shared" ca="1" si="18"/>
        <v>117367703.6760333</v>
      </c>
      <c r="N81" s="62">
        <f t="shared" ca="1" si="19"/>
        <v>2834479462.0000052</v>
      </c>
      <c r="O81" s="62">
        <f t="shared" ca="1" si="20"/>
        <v>1348311393.3959212</v>
      </c>
      <c r="P81" s="80">
        <f t="shared" ca="1" si="15"/>
        <v>1.0454349123436608</v>
      </c>
      <c r="Q81" s="32"/>
      <c r="R81" s="32"/>
    </row>
    <row r="82" spans="1:18" x14ac:dyDescent="0.2">
      <c r="A82" s="72">
        <v>-6597</v>
      </c>
      <c r="B82" s="72">
        <v>-3.345320001244545E-3</v>
      </c>
      <c r="C82" s="32"/>
      <c r="D82" s="73">
        <f t="shared" si="16"/>
        <v>-0.65969999999999995</v>
      </c>
      <c r="E82" s="73">
        <f t="shared" si="17"/>
        <v>-0.3345320001244545</v>
      </c>
      <c r="F82" s="62">
        <f t="shared" si="9"/>
        <v>0.43520408999999993</v>
      </c>
      <c r="G82" s="62">
        <f t="shared" si="10"/>
        <v>-0.28710413817299996</v>
      </c>
      <c r="H82" s="62">
        <f t="shared" si="11"/>
        <v>0.18940259995272804</v>
      </c>
      <c r="I82" s="62">
        <f t="shared" si="12"/>
        <v>0.22069076048210262</v>
      </c>
      <c r="J82" s="62">
        <f t="shared" si="13"/>
        <v>-0.1455896946900431</v>
      </c>
      <c r="K82" s="62">
        <f t="shared" ca="1" si="5"/>
        <v>6.7736396035432689E-2</v>
      </c>
      <c r="L82" s="62">
        <f t="shared" ca="1" si="14"/>
        <v>0.16181986254904793</v>
      </c>
      <c r="M82" s="62">
        <f t="shared" ca="1" si="18"/>
        <v>132346482.21737279</v>
      </c>
      <c r="N82" s="62">
        <f t="shared" ca="1" si="19"/>
        <v>2679938660.7306499</v>
      </c>
      <c r="O82" s="62">
        <f t="shared" ca="1" si="20"/>
        <v>1198594562.03036</v>
      </c>
      <c r="P82" s="80">
        <f t="shared" ca="1" si="15"/>
        <v>-0.40226839615988719</v>
      </c>
      <c r="Q82" s="32"/>
      <c r="R82" s="32"/>
    </row>
    <row r="83" spans="1:18" x14ac:dyDescent="0.2">
      <c r="A83" s="72">
        <v>-6151</v>
      </c>
      <c r="B83" s="72">
        <v>-2.4775600031716749E-3</v>
      </c>
      <c r="C83" s="32"/>
      <c r="D83" s="73">
        <f t="shared" si="16"/>
        <v>-0.61509999999999998</v>
      </c>
      <c r="E83" s="73">
        <f t="shared" si="17"/>
        <v>-0.24775600031716749</v>
      </c>
      <c r="F83" s="62">
        <f t="shared" si="9"/>
        <v>0.37834800999999996</v>
      </c>
      <c r="G83" s="62">
        <f t="shared" si="10"/>
        <v>-0.23272186095099998</v>
      </c>
      <c r="H83" s="62">
        <f t="shared" si="11"/>
        <v>0.14314721667096006</v>
      </c>
      <c r="I83" s="62">
        <f t="shared" si="12"/>
        <v>0.15239471579508973</v>
      </c>
      <c r="J83" s="62">
        <f t="shared" si="13"/>
        <v>-9.3737989685559686E-2</v>
      </c>
      <c r="K83" s="62">
        <f t="shared" ca="1" si="5"/>
        <v>7.8321623231658533E-2</v>
      </c>
      <c r="L83" s="62">
        <f t="shared" ca="1" si="14"/>
        <v>0.1063266165792499</v>
      </c>
      <c r="M83" s="62">
        <f t="shared" ca="1" si="18"/>
        <v>191213972.62556094</v>
      </c>
      <c r="N83" s="62">
        <f t="shared" ca="1" si="19"/>
        <v>2169805253.3208923</v>
      </c>
      <c r="O83" s="62">
        <f t="shared" ca="1" si="20"/>
        <v>746139199.83075869</v>
      </c>
      <c r="P83" s="80">
        <f t="shared" ca="1" si="15"/>
        <v>-0.32607762354882602</v>
      </c>
      <c r="Q83" s="32"/>
      <c r="R83" s="32"/>
    </row>
    <row r="84" spans="1:18" x14ac:dyDescent="0.2">
      <c r="A84" s="72">
        <v>-6080</v>
      </c>
      <c r="B84" s="72">
        <v>-2.0448000068427064E-3</v>
      </c>
      <c r="C84" s="32"/>
      <c r="D84" s="73">
        <f t="shared" si="16"/>
        <v>-0.60799999999999998</v>
      </c>
      <c r="E84" s="73">
        <f t="shared" si="17"/>
        <v>-0.20448000068427064</v>
      </c>
      <c r="F84" s="62">
        <f t="shared" si="9"/>
        <v>0.36966399999999999</v>
      </c>
      <c r="G84" s="62">
        <f t="shared" si="10"/>
        <v>-0.224755712</v>
      </c>
      <c r="H84" s="62">
        <f t="shared" si="11"/>
        <v>0.13665147289599999</v>
      </c>
      <c r="I84" s="62">
        <f t="shared" si="12"/>
        <v>0.12432384041603654</v>
      </c>
      <c r="J84" s="62">
        <f t="shared" si="13"/>
        <v>-7.558889497295021E-2</v>
      </c>
      <c r="K84" s="62">
        <f t="shared" ca="1" si="5"/>
        <v>7.9537059413142375E-2</v>
      </c>
      <c r="L84" s="62">
        <f t="shared" ca="1" si="14"/>
        <v>8.0665690426377515E-2</v>
      </c>
      <c r="M84" s="62">
        <f t="shared" ca="1" si="18"/>
        <v>201221039.07443872</v>
      </c>
      <c r="N84" s="62">
        <f t="shared" ca="1" si="19"/>
        <v>2094967131.4196618</v>
      </c>
      <c r="O84" s="62">
        <f t="shared" ca="1" si="20"/>
        <v>685796918.136814</v>
      </c>
      <c r="P84" s="80">
        <f t="shared" ca="1" si="15"/>
        <v>-0.28401706009741301</v>
      </c>
      <c r="Q84" s="32"/>
      <c r="R84" s="32"/>
    </row>
    <row r="85" spans="1:18" x14ac:dyDescent="0.2">
      <c r="A85" s="72">
        <v>-6080</v>
      </c>
      <c r="B85" s="72">
        <v>-2.0448000068427064E-3</v>
      </c>
      <c r="C85" s="32"/>
      <c r="D85" s="73">
        <f t="shared" ref="D85:D116" si="21">A85/A$18</f>
        <v>-0.60799999999999998</v>
      </c>
      <c r="E85" s="73">
        <f t="shared" ref="E85:E116" si="22">B85/B$18</f>
        <v>-0.20448000068427064</v>
      </c>
      <c r="F85" s="62">
        <f t="shared" si="9"/>
        <v>0.36966399999999999</v>
      </c>
      <c r="G85" s="62">
        <f t="shared" si="10"/>
        <v>-0.224755712</v>
      </c>
      <c r="H85" s="62">
        <f t="shared" si="11"/>
        <v>0.13665147289599999</v>
      </c>
      <c r="I85" s="62">
        <f t="shared" si="12"/>
        <v>0.12432384041603654</v>
      </c>
      <c r="J85" s="62">
        <f t="shared" si="13"/>
        <v>-7.558889497295021E-2</v>
      </c>
      <c r="K85" s="62">
        <f t="shared" ref="K85:K148" ca="1" si="23">+E$4+E$5*D85+E$6*D85^2</f>
        <v>7.9537059413142375E-2</v>
      </c>
      <c r="L85" s="62">
        <f t="shared" ca="1" si="14"/>
        <v>8.0665690426377515E-2</v>
      </c>
      <c r="M85" s="62">
        <f t="shared" ref="M85:M116" ca="1" si="24">(M$1-M$2*D85+M$3*F85)^2</f>
        <v>201221039.07443872</v>
      </c>
      <c r="N85" s="62">
        <f t="shared" ref="N85:N116" ca="1" si="25">(-M$2+M$4*D85-M$5*F85)^2</f>
        <v>2094967131.4196618</v>
      </c>
      <c r="O85" s="62">
        <f t="shared" ref="O85:O116" ca="1" si="26">+(M$3-D85*M$5+F85*M$6)^2</f>
        <v>685796918.136814</v>
      </c>
      <c r="P85" s="80">
        <f t="shared" ca="1" si="15"/>
        <v>-0.28401706009741301</v>
      </c>
      <c r="Q85" s="32"/>
      <c r="R85" s="32"/>
    </row>
    <row r="86" spans="1:18" x14ac:dyDescent="0.2">
      <c r="A86" s="72">
        <v>-6064</v>
      </c>
      <c r="B86" s="72">
        <v>-1.9078400000580586E-3</v>
      </c>
      <c r="C86" s="32"/>
      <c r="D86" s="73">
        <f t="shared" si="21"/>
        <v>-0.60640000000000005</v>
      </c>
      <c r="E86" s="73">
        <f t="shared" si="22"/>
        <v>-0.19078400000580586</v>
      </c>
      <c r="F86" s="62">
        <f t="shared" ref="F86:F123" si="27">D86*D86</f>
        <v>0.36772096000000004</v>
      </c>
      <c r="G86" s="62">
        <f t="shared" ref="G86:G123" si="28">D86*F86</f>
        <v>-0.22298599014400006</v>
      </c>
      <c r="H86" s="62">
        <f t="shared" ref="H86:H123" si="29">F86*F86</f>
        <v>0.13521870442332162</v>
      </c>
      <c r="I86" s="62">
        <f t="shared" ref="I86:I123" si="30">E86*D86</f>
        <v>0.11569141760352068</v>
      </c>
      <c r="J86" s="62">
        <f t="shared" ref="J86:J123" si="31">I86*D86</f>
        <v>-7.0155275634774944E-2</v>
      </c>
      <c r="K86" s="62">
        <f t="shared" ca="1" si="23"/>
        <v>7.9793150264617252E-2</v>
      </c>
      <c r="L86" s="62">
        <f t="shared" ref="L86:L123" ca="1" si="32">+(K86-E86)^2</f>
        <v>7.3211994248463128E-2</v>
      </c>
      <c r="M86" s="62">
        <f t="shared" ca="1" si="24"/>
        <v>203497639.59187204</v>
      </c>
      <c r="N86" s="62">
        <f t="shared" ca="1" si="25"/>
        <v>2078336673.6205103</v>
      </c>
      <c r="O86" s="62">
        <f t="shared" ca="1" si="26"/>
        <v>672618953.22061706</v>
      </c>
      <c r="P86" s="80">
        <f t="shared" ref="P86:P123" ca="1" si="33">+E86-K86</f>
        <v>-0.27057715027042312</v>
      </c>
      <c r="Q86" s="32"/>
      <c r="R86" s="32"/>
    </row>
    <row r="87" spans="1:18" x14ac:dyDescent="0.2">
      <c r="A87" s="72">
        <v>-6064</v>
      </c>
      <c r="B87" s="72">
        <v>-1.9078400000580586E-3</v>
      </c>
      <c r="C87" s="32"/>
      <c r="D87" s="73">
        <f t="shared" si="21"/>
        <v>-0.60640000000000005</v>
      </c>
      <c r="E87" s="73">
        <f t="shared" si="22"/>
        <v>-0.19078400000580586</v>
      </c>
      <c r="F87" s="62">
        <f t="shared" si="27"/>
        <v>0.36772096000000004</v>
      </c>
      <c r="G87" s="62">
        <f t="shared" si="28"/>
        <v>-0.22298599014400006</v>
      </c>
      <c r="H87" s="62">
        <f t="shared" si="29"/>
        <v>0.13521870442332162</v>
      </c>
      <c r="I87" s="62">
        <f t="shared" si="30"/>
        <v>0.11569141760352068</v>
      </c>
      <c r="J87" s="62">
        <f t="shared" si="31"/>
        <v>-7.0155275634774944E-2</v>
      </c>
      <c r="K87" s="62">
        <f t="shared" ca="1" si="23"/>
        <v>7.9793150264617252E-2</v>
      </c>
      <c r="L87" s="62">
        <f t="shared" ca="1" si="32"/>
        <v>7.3211994248463128E-2</v>
      </c>
      <c r="M87" s="62">
        <f t="shared" ca="1" si="24"/>
        <v>203497639.59187204</v>
      </c>
      <c r="N87" s="62">
        <f t="shared" ca="1" si="25"/>
        <v>2078336673.6205103</v>
      </c>
      <c r="O87" s="62">
        <f t="shared" ca="1" si="26"/>
        <v>672618953.22061706</v>
      </c>
      <c r="P87" s="80">
        <f t="shared" ca="1" si="33"/>
        <v>-0.27057715027042312</v>
      </c>
      <c r="Q87" s="32"/>
      <c r="R87" s="32"/>
    </row>
    <row r="88" spans="1:18" x14ac:dyDescent="0.2">
      <c r="A88" s="72">
        <v>-5593</v>
      </c>
      <c r="B88" s="72">
        <v>2.7489200001582503E-3</v>
      </c>
      <c r="C88" s="32"/>
      <c r="D88" s="73">
        <f t="shared" si="21"/>
        <v>-0.55930000000000002</v>
      </c>
      <c r="E88" s="73">
        <f t="shared" si="22"/>
        <v>0.27489200001582503</v>
      </c>
      <c r="F88" s="62">
        <f t="shared" si="27"/>
        <v>0.31281649</v>
      </c>
      <c r="G88" s="62">
        <f t="shared" si="28"/>
        <v>-0.174958262857</v>
      </c>
      <c r="H88" s="62">
        <f t="shared" si="29"/>
        <v>9.7854156415920102E-2</v>
      </c>
      <c r="I88" s="62">
        <f t="shared" si="30"/>
        <v>-0.15374709560885094</v>
      </c>
      <c r="J88" s="62">
        <f t="shared" si="31"/>
        <v>8.5990750574030342E-2</v>
      </c>
      <c r="K88" s="62">
        <f t="shared" ca="1" si="23"/>
        <v>8.4397008632649984E-2</v>
      </c>
      <c r="L88" s="62">
        <f t="shared" ca="1" si="32"/>
        <v>3.6288341742075937E-2</v>
      </c>
      <c r="M88" s="62">
        <f t="shared" ca="1" si="24"/>
        <v>273618608.37384778</v>
      </c>
      <c r="N88" s="62">
        <f t="shared" ca="1" si="25"/>
        <v>1626203885.6079037</v>
      </c>
      <c r="O88" s="62">
        <f t="shared" ca="1" si="26"/>
        <v>350128040.59132212</v>
      </c>
      <c r="P88" s="80">
        <f t="shared" ca="1" si="33"/>
        <v>0.19049499138317505</v>
      </c>
      <c r="Q88" s="32"/>
      <c r="R88" s="32"/>
    </row>
    <row r="89" spans="1:18" x14ac:dyDescent="0.2">
      <c r="A89" s="72">
        <v>-5570</v>
      </c>
      <c r="B89" s="72">
        <v>-3.1292000057874247E-3</v>
      </c>
      <c r="C89" s="32"/>
      <c r="D89" s="73">
        <f t="shared" si="21"/>
        <v>-0.55700000000000005</v>
      </c>
      <c r="E89" s="73">
        <f t="shared" si="22"/>
        <v>-0.31292000057874247</v>
      </c>
      <c r="F89" s="62">
        <f t="shared" si="27"/>
        <v>0.31024900000000005</v>
      </c>
      <c r="G89" s="62">
        <f t="shared" si="28"/>
        <v>-0.17280869300000004</v>
      </c>
      <c r="H89" s="62">
        <f t="shared" si="29"/>
        <v>9.6254442001000029E-2</v>
      </c>
      <c r="I89" s="62">
        <f t="shared" si="30"/>
        <v>0.17429644032235958</v>
      </c>
      <c r="J89" s="62">
        <f t="shared" si="31"/>
        <v>-9.7083117259554291E-2</v>
      </c>
      <c r="K89" s="62">
        <f t="shared" ca="1" si="23"/>
        <v>8.4476451808588982E-2</v>
      </c>
      <c r="L89" s="62">
        <f t="shared" ca="1" si="32"/>
        <v>0.1579239403700366</v>
      </c>
      <c r="M89" s="62">
        <f t="shared" ca="1" si="24"/>
        <v>277177119.30721724</v>
      </c>
      <c r="N89" s="62">
        <f t="shared" ca="1" si="25"/>
        <v>1605924888.4811652</v>
      </c>
      <c r="O89" s="62">
        <f t="shared" ca="1" si="26"/>
        <v>337451417.54430884</v>
      </c>
      <c r="P89" s="80">
        <f t="shared" ca="1" si="33"/>
        <v>-0.39739645238733146</v>
      </c>
      <c r="Q89" s="32"/>
      <c r="R89" s="32"/>
    </row>
    <row r="90" spans="1:18" x14ac:dyDescent="0.2">
      <c r="A90" s="72">
        <v>-5547</v>
      </c>
      <c r="B90" s="72">
        <v>-2.607319998787716E-3</v>
      </c>
      <c r="C90" s="32"/>
      <c r="D90" s="73">
        <f t="shared" si="21"/>
        <v>-0.55469999999999997</v>
      </c>
      <c r="E90" s="73">
        <f t="shared" si="22"/>
        <v>-0.2607319998787716</v>
      </c>
      <c r="F90" s="62">
        <f t="shared" si="27"/>
        <v>0.30769208999999997</v>
      </c>
      <c r="G90" s="62">
        <f t="shared" si="28"/>
        <v>-0.17067680232299998</v>
      </c>
      <c r="H90" s="62">
        <f t="shared" si="29"/>
        <v>9.4674422248568077E-2</v>
      </c>
      <c r="I90" s="62">
        <f t="shared" si="30"/>
        <v>0.14462804033275459</v>
      </c>
      <c r="J90" s="62">
        <f t="shared" si="31"/>
        <v>-8.0225173972578959E-2</v>
      </c>
      <c r="K90" s="62">
        <f t="shared" ca="1" si="23"/>
        <v>8.4542358163467168E-2</v>
      </c>
      <c r="L90" s="62">
        <f t="shared" ca="1" si="32"/>
        <v>0.1192143823214801</v>
      </c>
      <c r="M90" s="62">
        <f t="shared" ca="1" si="24"/>
        <v>280746345.01546329</v>
      </c>
      <c r="N90" s="62">
        <f t="shared" ca="1" si="25"/>
        <v>1585808406.5075209</v>
      </c>
      <c r="O90" s="62">
        <f t="shared" ca="1" si="26"/>
        <v>325045014.06263202</v>
      </c>
      <c r="P90" s="80">
        <f t="shared" ca="1" si="33"/>
        <v>-0.34527435804223877</v>
      </c>
      <c r="Q90" s="32"/>
      <c r="R90" s="32"/>
    </row>
    <row r="91" spans="1:18" x14ac:dyDescent="0.2">
      <c r="A91" s="72">
        <v>-5504</v>
      </c>
      <c r="B91" s="72">
        <v>-8.1142400013050064E-3</v>
      </c>
      <c r="C91" s="32"/>
      <c r="D91" s="73">
        <f t="shared" si="21"/>
        <v>-0.5504</v>
      </c>
      <c r="E91" s="73">
        <f t="shared" si="22"/>
        <v>-0.81142400013050064</v>
      </c>
      <c r="F91" s="62">
        <f t="shared" si="27"/>
        <v>0.30294016000000001</v>
      </c>
      <c r="G91" s="62">
        <f t="shared" si="28"/>
        <v>-0.166738264064</v>
      </c>
      <c r="H91" s="62">
        <f t="shared" si="29"/>
        <v>9.1772740540825612E-2</v>
      </c>
      <c r="I91" s="62">
        <f t="shared" si="30"/>
        <v>0.44660776967182758</v>
      </c>
      <c r="J91" s="62">
        <f t="shared" si="31"/>
        <v>-0.24581291642737391</v>
      </c>
      <c r="K91" s="62">
        <f t="shared" ca="1" si="23"/>
        <v>8.4629262957208851E-2</v>
      </c>
      <c r="L91" s="62">
        <f t="shared" ca="1" si="32"/>
        <v>0.80291145029013189</v>
      </c>
      <c r="M91" s="62">
        <f t="shared" ca="1" si="24"/>
        <v>287447174.82701504</v>
      </c>
      <c r="N91" s="62">
        <f t="shared" ca="1" si="25"/>
        <v>1548632950.8982685</v>
      </c>
      <c r="O91" s="62">
        <f t="shared" ca="1" si="26"/>
        <v>302568120.53278953</v>
      </c>
      <c r="P91" s="80">
        <f t="shared" ca="1" si="33"/>
        <v>-0.8960532630877095</v>
      </c>
      <c r="Q91" s="32"/>
      <c r="R91" s="32"/>
    </row>
    <row r="92" spans="1:18" x14ac:dyDescent="0.2">
      <c r="A92" s="72">
        <v>-5504</v>
      </c>
      <c r="B92" s="72">
        <v>-5.1142400043318048E-3</v>
      </c>
      <c r="C92" s="32"/>
      <c r="D92" s="73">
        <f t="shared" si="21"/>
        <v>-0.5504</v>
      </c>
      <c r="E92" s="73">
        <f t="shared" si="22"/>
        <v>-0.51142400043318048</v>
      </c>
      <c r="F92" s="62">
        <f t="shared" si="27"/>
        <v>0.30294016000000001</v>
      </c>
      <c r="G92" s="62">
        <f t="shared" si="28"/>
        <v>-0.166738264064</v>
      </c>
      <c r="H92" s="62">
        <f t="shared" si="29"/>
        <v>9.1772740540825612E-2</v>
      </c>
      <c r="I92" s="62">
        <f t="shared" si="30"/>
        <v>0.28148776983842255</v>
      </c>
      <c r="J92" s="62">
        <f t="shared" si="31"/>
        <v>-0.15493086851906776</v>
      </c>
      <c r="K92" s="62">
        <f t="shared" ca="1" si="23"/>
        <v>8.4629262957208851E-2</v>
      </c>
      <c r="L92" s="62">
        <f t="shared" ca="1" si="32"/>
        <v>0.35527949279833282</v>
      </c>
      <c r="M92" s="62">
        <f t="shared" ca="1" si="24"/>
        <v>287447174.82701504</v>
      </c>
      <c r="N92" s="62">
        <f t="shared" ca="1" si="25"/>
        <v>1548632950.8982685</v>
      </c>
      <c r="O92" s="62">
        <f t="shared" ca="1" si="26"/>
        <v>302568120.53278953</v>
      </c>
      <c r="P92" s="80">
        <f t="shared" ca="1" si="33"/>
        <v>-0.59605326339038933</v>
      </c>
      <c r="Q92" s="32"/>
      <c r="R92" s="32"/>
    </row>
    <row r="93" spans="1:18" x14ac:dyDescent="0.2">
      <c r="A93" s="72">
        <v>-5458</v>
      </c>
      <c r="B93" s="72">
        <v>-1.4704800050822087E-3</v>
      </c>
      <c r="C93" s="32"/>
      <c r="D93" s="73">
        <f t="shared" si="21"/>
        <v>-0.54579999999999995</v>
      </c>
      <c r="E93" s="73">
        <f t="shared" si="22"/>
        <v>-0.14704800050822087</v>
      </c>
      <c r="F93" s="62">
        <f t="shared" si="27"/>
        <v>0.29789763999999996</v>
      </c>
      <c r="G93" s="62">
        <f t="shared" si="28"/>
        <v>-0.16259253191199996</v>
      </c>
      <c r="H93" s="62">
        <f t="shared" si="29"/>
        <v>8.8743003917569577E-2</v>
      </c>
      <c r="I93" s="62">
        <f t="shared" si="30"/>
        <v>8.0258798677386944E-2</v>
      </c>
      <c r="J93" s="62">
        <f t="shared" si="31"/>
        <v>-4.3805252318117792E-2</v>
      </c>
      <c r="K93" s="62">
        <f t="shared" ca="1" si="23"/>
        <v>8.4669849264164709E-2</v>
      </c>
      <c r="L93" s="62">
        <f t="shared" ca="1" si="32"/>
        <v>5.3693161903137852E-2</v>
      </c>
      <c r="M93" s="62">
        <f t="shared" ca="1" si="24"/>
        <v>294654328.0643121</v>
      </c>
      <c r="N93" s="62">
        <f t="shared" ca="1" si="25"/>
        <v>1509485192.3522451</v>
      </c>
      <c r="O93" s="62">
        <f t="shared" ca="1" si="26"/>
        <v>279545448.77500391</v>
      </c>
      <c r="P93" s="80">
        <f t="shared" ca="1" si="33"/>
        <v>-0.23171784977238558</v>
      </c>
      <c r="Q93" s="32"/>
      <c r="R93" s="32"/>
    </row>
    <row r="94" spans="1:18" x14ac:dyDescent="0.2">
      <c r="A94" s="72">
        <v>-5450</v>
      </c>
      <c r="B94" s="72">
        <v>-1.4020000016898848E-3</v>
      </c>
      <c r="C94" s="32"/>
      <c r="D94" s="73">
        <f t="shared" si="21"/>
        <v>-0.54500000000000004</v>
      </c>
      <c r="E94" s="73">
        <f t="shared" si="22"/>
        <v>-0.14020000016898848</v>
      </c>
      <c r="F94" s="62">
        <f t="shared" si="27"/>
        <v>0.29702500000000004</v>
      </c>
      <c r="G94" s="62">
        <f t="shared" si="28"/>
        <v>-0.16187862500000003</v>
      </c>
      <c r="H94" s="62">
        <f t="shared" si="29"/>
        <v>8.8223850625000017E-2</v>
      </c>
      <c r="I94" s="62">
        <f t="shared" si="30"/>
        <v>7.6409000092098722E-2</v>
      </c>
      <c r="J94" s="62">
        <f t="shared" si="31"/>
        <v>-4.1642905050193808E-2</v>
      </c>
      <c r="K94" s="62">
        <f t="shared" ca="1" si="23"/>
        <v>8.4671380430309973E-2</v>
      </c>
      <c r="L94" s="62">
        <f t="shared" ca="1" si="32"/>
        <v>5.0567137812634541E-2</v>
      </c>
      <c r="M94" s="62">
        <f t="shared" ca="1" si="24"/>
        <v>295911709.27972561</v>
      </c>
      <c r="N94" s="62">
        <f t="shared" ca="1" si="25"/>
        <v>1502742067.6979947</v>
      </c>
      <c r="O94" s="62">
        <f t="shared" ca="1" si="26"/>
        <v>275648210.05389571</v>
      </c>
      <c r="P94" s="80">
        <f t="shared" ca="1" si="33"/>
        <v>-0.22487138059929845</v>
      </c>
      <c r="Q94" s="32"/>
      <c r="R94" s="32"/>
    </row>
    <row r="95" spans="1:18" x14ac:dyDescent="0.2">
      <c r="A95" s="72">
        <v>-5442</v>
      </c>
      <c r="B95" s="72">
        <v>2.6664799952413887E-3</v>
      </c>
      <c r="C95" s="32"/>
      <c r="D95" s="73">
        <f t="shared" si="21"/>
        <v>-0.54420000000000002</v>
      </c>
      <c r="E95" s="73">
        <f t="shared" si="22"/>
        <v>0.26664799952413887</v>
      </c>
      <c r="F95" s="62">
        <f t="shared" si="27"/>
        <v>0.29615364</v>
      </c>
      <c r="G95" s="62">
        <f t="shared" si="28"/>
        <v>-0.161166810888</v>
      </c>
      <c r="H95" s="62">
        <f t="shared" si="29"/>
        <v>8.7706978485249595E-2</v>
      </c>
      <c r="I95" s="62">
        <f t="shared" si="30"/>
        <v>-0.14510984134103638</v>
      </c>
      <c r="J95" s="62">
        <f t="shared" si="31"/>
        <v>7.8968775657792006E-2</v>
      </c>
      <c r="K95" s="62">
        <f t="shared" ca="1" si="23"/>
        <v>8.4671273871411989E-2</v>
      </c>
      <c r="L95" s="62">
        <f t="shared" ca="1" si="32"/>
        <v>3.3115528679287826E-2</v>
      </c>
      <c r="M95" s="62">
        <f t="shared" ca="1" si="24"/>
        <v>297170239.62620622</v>
      </c>
      <c r="N95" s="62">
        <f t="shared" ca="1" si="25"/>
        <v>1496018183.7676589</v>
      </c>
      <c r="O95" s="62">
        <f t="shared" ca="1" si="26"/>
        <v>271782365.18493021</v>
      </c>
      <c r="P95" s="80">
        <f t="shared" ca="1" si="33"/>
        <v>0.18197672565272688</v>
      </c>
      <c r="Q95" s="32"/>
      <c r="R95" s="32"/>
    </row>
    <row r="96" spans="1:18" x14ac:dyDescent="0.2">
      <c r="A96" s="72">
        <v>-5423</v>
      </c>
      <c r="B96" s="72">
        <v>-2.0458799990592524E-3</v>
      </c>
      <c r="C96" s="32"/>
      <c r="D96" s="73">
        <f t="shared" si="21"/>
        <v>-0.5423</v>
      </c>
      <c r="E96" s="73">
        <f t="shared" si="22"/>
        <v>-0.20458799990592524</v>
      </c>
      <c r="F96" s="62">
        <f t="shared" si="27"/>
        <v>0.29408929</v>
      </c>
      <c r="G96" s="62">
        <f t="shared" si="28"/>
        <v>-0.159484621967</v>
      </c>
      <c r="H96" s="62">
        <f t="shared" si="29"/>
        <v>8.6488510492704104E-2</v>
      </c>
      <c r="I96" s="62">
        <f t="shared" si="30"/>
        <v>0.11094807234898327</v>
      </c>
      <c r="J96" s="62">
        <f t="shared" si="31"/>
        <v>-6.0167139634853629E-2</v>
      </c>
      <c r="K96" s="62">
        <f t="shared" ca="1" si="23"/>
        <v>8.466445709912912E-2</v>
      </c>
      <c r="L96" s="62">
        <f t="shared" ca="1" si="32"/>
        <v>8.3666983883460819E-2</v>
      </c>
      <c r="M96" s="62">
        <f t="shared" ca="1" si="24"/>
        <v>300163797.93216032</v>
      </c>
      <c r="N96" s="62">
        <f t="shared" ca="1" si="25"/>
        <v>1480125909.5098712</v>
      </c>
      <c r="O96" s="62">
        <f t="shared" ca="1" si="26"/>
        <v>262726302.89104429</v>
      </c>
      <c r="P96" s="80">
        <f t="shared" ca="1" si="33"/>
        <v>-0.28925245700505436</v>
      </c>
      <c r="Q96" s="32"/>
      <c r="R96" s="32"/>
    </row>
    <row r="97" spans="1:18" x14ac:dyDescent="0.2">
      <c r="A97" s="72">
        <v>-5415</v>
      </c>
      <c r="B97" s="72">
        <v>-2.9773999995086342E-3</v>
      </c>
      <c r="C97" s="32"/>
      <c r="D97" s="73">
        <f t="shared" si="21"/>
        <v>-0.54149999999999998</v>
      </c>
      <c r="E97" s="73">
        <f t="shared" si="22"/>
        <v>-0.29773999995086342</v>
      </c>
      <c r="F97" s="62">
        <f t="shared" si="27"/>
        <v>0.29322224999999996</v>
      </c>
      <c r="G97" s="62">
        <f t="shared" si="28"/>
        <v>-0.15877984837499998</v>
      </c>
      <c r="H97" s="62">
        <f t="shared" si="29"/>
        <v>8.5979287895062484E-2</v>
      </c>
      <c r="I97" s="62">
        <f t="shared" si="30"/>
        <v>0.16122620997339254</v>
      </c>
      <c r="J97" s="62">
        <f t="shared" si="31"/>
        <v>-8.7303992700592054E-2</v>
      </c>
      <c r="K97" s="62">
        <f t="shared" ca="1" si="23"/>
        <v>8.4658823218210111E-2</v>
      </c>
      <c r="L97" s="62">
        <f t="shared" ca="1" si="32"/>
        <v>0.14622885996109236</v>
      </c>
      <c r="M97" s="62">
        <f t="shared" ca="1" si="24"/>
        <v>301426134.92701566</v>
      </c>
      <c r="N97" s="62">
        <f t="shared" ca="1" si="25"/>
        <v>1473466757.011874</v>
      </c>
      <c r="O97" s="62">
        <f t="shared" ca="1" si="26"/>
        <v>258965779.21909901</v>
      </c>
      <c r="P97" s="80">
        <f t="shared" ca="1" si="33"/>
        <v>-0.38239882316907353</v>
      </c>
      <c r="Q97" s="32"/>
      <c r="R97" s="32"/>
    </row>
    <row r="98" spans="1:18" x14ac:dyDescent="0.2">
      <c r="A98" s="72">
        <v>-5407</v>
      </c>
      <c r="B98" s="72">
        <v>-2.908920003392268E-3</v>
      </c>
      <c r="C98" s="32"/>
      <c r="D98" s="73">
        <f t="shared" si="21"/>
        <v>-0.54069999999999996</v>
      </c>
      <c r="E98" s="73">
        <f t="shared" si="22"/>
        <v>-0.2908920003392268</v>
      </c>
      <c r="F98" s="62">
        <f t="shared" si="27"/>
        <v>0.29235648999999997</v>
      </c>
      <c r="G98" s="62">
        <f t="shared" si="28"/>
        <v>-0.15807715414299997</v>
      </c>
      <c r="H98" s="62">
        <f t="shared" si="29"/>
        <v>8.5472317245120083E-2</v>
      </c>
      <c r="I98" s="62">
        <f t="shared" si="30"/>
        <v>0.15728530458341991</v>
      </c>
      <c r="J98" s="62">
        <f t="shared" si="31"/>
        <v>-8.5044164188255139E-2</v>
      </c>
      <c r="K98" s="62">
        <f t="shared" ca="1" si="23"/>
        <v>8.4651551612247689E-2</v>
      </c>
      <c r="L98" s="62">
        <f t="shared" ca="1" si="32"/>
        <v>0.14103295941232982</v>
      </c>
      <c r="M98" s="62">
        <f t="shared" ca="1" si="24"/>
        <v>302689578.62862104</v>
      </c>
      <c r="N98" s="62">
        <f t="shared" ca="1" si="25"/>
        <v>1466826723.2248113</v>
      </c>
      <c r="O98" s="62">
        <f t="shared" ca="1" si="26"/>
        <v>255236274.60864171</v>
      </c>
      <c r="P98" s="80">
        <f t="shared" ca="1" si="33"/>
        <v>-0.37554355195147449</v>
      </c>
      <c r="Q98" s="32"/>
      <c r="R98" s="32"/>
    </row>
    <row r="99" spans="1:18" x14ac:dyDescent="0.2">
      <c r="A99" s="72">
        <v>-5272</v>
      </c>
      <c r="B99" s="72">
        <v>3.8716799972462468E-3</v>
      </c>
      <c r="C99" s="32"/>
      <c r="D99" s="73">
        <f t="shared" si="21"/>
        <v>-0.5272</v>
      </c>
      <c r="E99" s="73">
        <f t="shared" si="22"/>
        <v>0.38716799972462468</v>
      </c>
      <c r="F99" s="62">
        <f t="shared" si="27"/>
        <v>0.27793983999999999</v>
      </c>
      <c r="G99" s="62">
        <f t="shared" si="28"/>
        <v>-0.14652988364799999</v>
      </c>
      <c r="H99" s="62">
        <f t="shared" si="29"/>
        <v>7.725055465922559E-2</v>
      </c>
      <c r="I99" s="62">
        <f t="shared" si="30"/>
        <v>-0.20411496945482213</v>
      </c>
      <c r="J99" s="62">
        <f t="shared" si="31"/>
        <v>0.10760941189658223</v>
      </c>
      <c r="K99" s="62">
        <f t="shared" ca="1" si="23"/>
        <v>8.4281841058819196E-2</v>
      </c>
      <c r="L99" s="62">
        <f t="shared" ca="1" si="32"/>
        <v>9.1740025111327492E-2</v>
      </c>
      <c r="M99" s="62">
        <f t="shared" ca="1" si="24"/>
        <v>324167977.80691642</v>
      </c>
      <c r="N99" s="62">
        <f t="shared" ca="1" si="25"/>
        <v>1357633287.9879391</v>
      </c>
      <c r="O99" s="62">
        <f t="shared" ca="1" si="26"/>
        <v>196898466.99242255</v>
      </c>
      <c r="P99" s="80">
        <f t="shared" ca="1" si="33"/>
        <v>0.30288615866580548</v>
      </c>
      <c r="Q99" s="32"/>
      <c r="R99" s="32"/>
    </row>
    <row r="100" spans="1:18" x14ac:dyDescent="0.2">
      <c r="A100" s="72">
        <v>-5245</v>
      </c>
      <c r="B100" s="72">
        <v>-5.7721999983186834E-3</v>
      </c>
      <c r="C100" s="32"/>
      <c r="D100" s="73">
        <f t="shared" si="21"/>
        <v>-0.52449999999999997</v>
      </c>
      <c r="E100" s="73">
        <f t="shared" si="22"/>
        <v>-0.57721999983186834</v>
      </c>
      <c r="F100" s="62">
        <f t="shared" si="27"/>
        <v>0.27510024999999999</v>
      </c>
      <c r="G100" s="62">
        <f t="shared" si="28"/>
        <v>-0.144290081125</v>
      </c>
      <c r="H100" s="62">
        <f t="shared" si="29"/>
        <v>7.5680147550062499E-2</v>
      </c>
      <c r="I100" s="62">
        <f t="shared" si="30"/>
        <v>0.3027518899118149</v>
      </c>
      <c r="J100" s="62">
        <f t="shared" si="31"/>
        <v>-0.1587933662587469</v>
      </c>
      <c r="K100" s="62">
        <f t="shared" ca="1" si="23"/>
        <v>8.4151934812670637E-2</v>
      </c>
      <c r="L100" s="62">
        <f t="shared" ca="1" si="32"/>
        <v>0.43741283593546038</v>
      </c>
      <c r="M100" s="62">
        <f t="shared" ca="1" si="24"/>
        <v>328497095.6097098</v>
      </c>
      <c r="N100" s="62">
        <f t="shared" ca="1" si="25"/>
        <v>1336435252.2777317</v>
      </c>
      <c r="O100" s="62">
        <f t="shared" ca="1" si="26"/>
        <v>186252125.85781789</v>
      </c>
      <c r="P100" s="80">
        <f t="shared" ca="1" si="33"/>
        <v>-0.66137193464453903</v>
      </c>
      <c r="Q100" s="32"/>
      <c r="R100" s="32"/>
    </row>
    <row r="101" spans="1:18" x14ac:dyDescent="0.2">
      <c r="A101" s="72">
        <v>-5130</v>
      </c>
      <c r="B101" s="72">
        <v>-6.6627999985939823E-3</v>
      </c>
      <c r="C101" s="32"/>
      <c r="D101" s="73">
        <f t="shared" si="21"/>
        <v>-0.51300000000000001</v>
      </c>
      <c r="E101" s="73">
        <f t="shared" si="22"/>
        <v>-0.66627999985939823</v>
      </c>
      <c r="F101" s="62">
        <f t="shared" si="27"/>
        <v>0.26316899999999999</v>
      </c>
      <c r="G101" s="62">
        <f t="shared" si="28"/>
        <v>-0.13500569700000001</v>
      </c>
      <c r="H101" s="62">
        <f t="shared" si="29"/>
        <v>6.9257922560999996E-2</v>
      </c>
      <c r="I101" s="62">
        <f t="shared" si="30"/>
        <v>0.34180163992787133</v>
      </c>
      <c r="J101" s="62">
        <f t="shared" si="31"/>
        <v>-0.175344241282998</v>
      </c>
      <c r="K101" s="62">
        <f t="shared" ca="1" si="23"/>
        <v>8.3389692540641769E-2</v>
      </c>
      <c r="L101" s="62">
        <f t="shared" ca="1" si="32"/>
        <v>0.5620046477031706</v>
      </c>
      <c r="M101" s="62">
        <f t="shared" ca="1" si="24"/>
        <v>347046856.93790722</v>
      </c>
      <c r="N101" s="62">
        <f t="shared" ca="1" si="25"/>
        <v>1248498616.9175291</v>
      </c>
      <c r="O101" s="62">
        <f t="shared" ca="1" si="26"/>
        <v>144595904.68809149</v>
      </c>
      <c r="P101" s="80">
        <f t="shared" ca="1" si="33"/>
        <v>-0.74966969240004</v>
      </c>
      <c r="Q101" s="32"/>
      <c r="R101" s="32"/>
    </row>
    <row r="102" spans="1:18" x14ac:dyDescent="0.2">
      <c r="A102" s="72">
        <v>-5014</v>
      </c>
      <c r="B102" s="72">
        <v>-1.1698400048771873E-3</v>
      </c>
      <c r="C102" s="32"/>
      <c r="D102" s="73">
        <f t="shared" si="21"/>
        <v>-0.50139999999999996</v>
      </c>
      <c r="E102" s="73">
        <f t="shared" si="22"/>
        <v>-0.11698400048771873</v>
      </c>
      <c r="F102" s="62">
        <f t="shared" si="27"/>
        <v>0.25140195999999998</v>
      </c>
      <c r="G102" s="62">
        <f t="shared" si="28"/>
        <v>-0.12605294274399997</v>
      </c>
      <c r="H102" s="62">
        <f t="shared" si="29"/>
        <v>6.3202945491841592E-2</v>
      </c>
      <c r="I102" s="62">
        <f t="shared" si="30"/>
        <v>5.8655777844542165E-2</v>
      </c>
      <c r="J102" s="62">
        <f t="shared" si="31"/>
        <v>-2.9410007011253438E-2</v>
      </c>
      <c r="K102" s="62">
        <f t="shared" ca="1" si="23"/>
        <v>8.2277974572917023E-2</v>
      </c>
      <c r="L102" s="62">
        <f t="shared" ca="1" si="32"/>
        <v>3.9705334705065425E-2</v>
      </c>
      <c r="M102" s="62">
        <f t="shared" ca="1" si="24"/>
        <v>365919003.53233993</v>
      </c>
      <c r="N102" s="62">
        <f t="shared" ca="1" si="25"/>
        <v>1163594102.7127454</v>
      </c>
      <c r="O102" s="62">
        <f t="shared" ca="1" si="26"/>
        <v>108445233.51370284</v>
      </c>
      <c r="P102" s="80">
        <f t="shared" ca="1" si="33"/>
        <v>-0.19926197506063575</v>
      </c>
      <c r="Q102" s="32"/>
      <c r="R102" s="32"/>
    </row>
    <row r="103" spans="1:18" x14ac:dyDescent="0.2">
      <c r="A103" s="72">
        <v>-4989</v>
      </c>
      <c r="B103" s="72">
        <v>-2.8808400020352565E-3</v>
      </c>
      <c r="C103" s="32"/>
      <c r="D103" s="73">
        <f t="shared" si="21"/>
        <v>-0.49890000000000001</v>
      </c>
      <c r="E103" s="73">
        <f t="shared" si="22"/>
        <v>-0.28808400020352565</v>
      </c>
      <c r="F103" s="62">
        <f t="shared" si="27"/>
        <v>0.24890121000000001</v>
      </c>
      <c r="G103" s="62">
        <f t="shared" si="28"/>
        <v>-0.12417681366900001</v>
      </c>
      <c r="H103" s="62">
        <f t="shared" si="29"/>
        <v>6.1951812339464105E-2</v>
      </c>
      <c r="I103" s="62">
        <f t="shared" si="30"/>
        <v>0.14372510770153896</v>
      </c>
      <c r="J103" s="62">
        <f t="shared" si="31"/>
        <v>-7.1704456232297792E-2</v>
      </c>
      <c r="K103" s="62">
        <f t="shared" ca="1" si="23"/>
        <v>8.1993278770996936E-2</v>
      </c>
      <c r="L103" s="62">
        <f t="shared" ca="1" si="32"/>
        <v>0.1369571924131866</v>
      </c>
      <c r="M103" s="62">
        <f t="shared" ca="1" si="24"/>
        <v>370004764.6595391</v>
      </c>
      <c r="N103" s="62">
        <f t="shared" ca="1" si="25"/>
        <v>1145787203.0452049</v>
      </c>
      <c r="O103" s="62">
        <f t="shared" ca="1" si="26"/>
        <v>101401995.27970146</v>
      </c>
      <c r="P103" s="80">
        <f t="shared" ca="1" si="33"/>
        <v>-0.37007727897452258</v>
      </c>
      <c r="Q103" s="32"/>
      <c r="R103" s="32"/>
    </row>
    <row r="104" spans="1:18" x14ac:dyDescent="0.2">
      <c r="A104" s="72">
        <v>-4968</v>
      </c>
      <c r="B104" s="72">
        <v>-7.5260800003889017E-3</v>
      </c>
      <c r="C104" s="32"/>
      <c r="D104" s="73">
        <f t="shared" si="21"/>
        <v>-0.49680000000000002</v>
      </c>
      <c r="E104" s="73">
        <f t="shared" si="22"/>
        <v>-0.75260800003889017</v>
      </c>
      <c r="F104" s="62">
        <f t="shared" si="27"/>
        <v>0.24681024000000001</v>
      </c>
      <c r="G104" s="62">
        <f t="shared" si="28"/>
        <v>-0.12261532723200001</v>
      </c>
      <c r="H104" s="62">
        <f t="shared" si="29"/>
        <v>6.0915294568857609E-2</v>
      </c>
      <c r="I104" s="62">
        <f t="shared" si="30"/>
        <v>0.37389565441932066</v>
      </c>
      <c r="J104" s="62">
        <f t="shared" si="31"/>
        <v>-0.18575136111551852</v>
      </c>
      <c r="K104" s="62">
        <f t="shared" ca="1" si="23"/>
        <v>8.1741774591198135E-2</v>
      </c>
      <c r="L104" s="62">
        <f t="shared" ca="1" si="32"/>
        <v>0.6961395464252792</v>
      </c>
      <c r="M104" s="62">
        <f t="shared" ca="1" si="24"/>
        <v>373441407.12976301</v>
      </c>
      <c r="N104" s="62">
        <f t="shared" ca="1" si="25"/>
        <v>1130962719.6793201</v>
      </c>
      <c r="O104" s="62">
        <f t="shared" ca="1" si="26"/>
        <v>95686488.39581497</v>
      </c>
      <c r="P104" s="80">
        <f t="shared" ca="1" si="33"/>
        <v>-0.8343497746300883</v>
      </c>
      <c r="Q104" s="32"/>
      <c r="R104" s="32"/>
    </row>
    <row r="105" spans="1:18" x14ac:dyDescent="0.2">
      <c r="A105" s="72">
        <v>-4925</v>
      </c>
      <c r="B105" s="72">
        <v>-3.300000389572233E-5</v>
      </c>
      <c r="C105" s="32"/>
      <c r="D105" s="73">
        <f t="shared" si="21"/>
        <v>-0.49249999999999999</v>
      </c>
      <c r="E105" s="73">
        <f t="shared" si="22"/>
        <v>-3.300000389572233E-3</v>
      </c>
      <c r="F105" s="62">
        <f t="shared" si="27"/>
        <v>0.24255625</v>
      </c>
      <c r="G105" s="62">
        <f t="shared" si="28"/>
        <v>-0.119458953125</v>
      </c>
      <c r="H105" s="62">
        <f t="shared" si="29"/>
        <v>5.8833534414062499E-2</v>
      </c>
      <c r="I105" s="62">
        <f t="shared" si="30"/>
        <v>1.6252501918643247E-3</v>
      </c>
      <c r="J105" s="62">
        <f t="shared" si="31"/>
        <v>-8.0043571949317994E-4</v>
      </c>
      <c r="K105" s="62">
        <f t="shared" ca="1" si="23"/>
        <v>8.1191578753656179E-2</v>
      </c>
      <c r="L105" s="62">
        <f t="shared" ca="1" si="32"/>
        <v>7.1388269461164309E-3</v>
      </c>
      <c r="M105" s="62">
        <f t="shared" ca="1" si="24"/>
        <v>380490736.08889741</v>
      </c>
      <c r="N105" s="62">
        <f t="shared" ca="1" si="25"/>
        <v>1100985468.7754366</v>
      </c>
      <c r="O105" s="62">
        <f t="shared" ca="1" si="26"/>
        <v>84548977.466314137</v>
      </c>
      <c r="P105" s="80">
        <f t="shared" ca="1" si="33"/>
        <v>-8.4491579143228412E-2</v>
      </c>
      <c r="Q105" s="32"/>
      <c r="R105" s="32"/>
    </row>
    <row r="106" spans="1:18" x14ac:dyDescent="0.2">
      <c r="A106" s="72">
        <v>-4790</v>
      </c>
      <c r="B106" s="72">
        <v>-2.5240000104531646E-4</v>
      </c>
      <c r="C106" s="32"/>
      <c r="D106" s="73">
        <f t="shared" si="21"/>
        <v>-0.47899999999999998</v>
      </c>
      <c r="E106" s="73">
        <f t="shared" si="22"/>
        <v>-2.5240000104531646E-2</v>
      </c>
      <c r="F106" s="62">
        <f t="shared" si="27"/>
        <v>0.22944099999999998</v>
      </c>
      <c r="G106" s="62">
        <f t="shared" si="28"/>
        <v>-0.10990223899999998</v>
      </c>
      <c r="H106" s="62">
        <f t="shared" si="29"/>
        <v>5.2643172480999992E-2</v>
      </c>
      <c r="I106" s="62">
        <f t="shared" si="30"/>
        <v>1.2089960050070658E-2</v>
      </c>
      <c r="J106" s="62">
        <f t="shared" si="31"/>
        <v>-5.791090863983845E-3</v>
      </c>
      <c r="K106" s="62">
        <f t="shared" ca="1" si="23"/>
        <v>7.9156762441395967E-2</v>
      </c>
      <c r="L106" s="62">
        <f t="shared" ca="1" si="32"/>
        <v>1.0898684030070794E-2</v>
      </c>
      <c r="M106" s="62">
        <f t="shared" ca="1" si="24"/>
        <v>402716661.02295244</v>
      </c>
      <c r="N106" s="62">
        <f t="shared" ca="1" si="25"/>
        <v>1010126676.8984439</v>
      </c>
      <c r="O106" s="62">
        <f t="shared" ca="1" si="26"/>
        <v>54397358.266841412</v>
      </c>
      <c r="P106" s="80">
        <f t="shared" ca="1" si="33"/>
        <v>-0.10439676254592761</v>
      </c>
      <c r="Q106" s="32"/>
      <c r="R106" s="32"/>
    </row>
    <row r="107" spans="1:18" x14ac:dyDescent="0.2">
      <c r="A107" s="72">
        <v>-4766</v>
      </c>
      <c r="B107" s="72">
        <v>-5.0469600028009154E-3</v>
      </c>
      <c r="C107" s="32"/>
      <c r="D107" s="73">
        <f t="shared" si="21"/>
        <v>-0.47660000000000002</v>
      </c>
      <c r="E107" s="73">
        <f t="shared" si="22"/>
        <v>-0.50469600028009154</v>
      </c>
      <c r="F107" s="62">
        <f t="shared" si="27"/>
        <v>0.22714756000000003</v>
      </c>
      <c r="G107" s="62">
        <f t="shared" si="28"/>
        <v>-0.10825852709600002</v>
      </c>
      <c r="H107" s="62">
        <f t="shared" si="29"/>
        <v>5.1596014013953612E-2</v>
      </c>
      <c r="I107" s="62">
        <f t="shared" si="30"/>
        <v>0.24053811373349163</v>
      </c>
      <c r="J107" s="62">
        <f t="shared" si="31"/>
        <v>-0.11464046500538211</v>
      </c>
      <c r="K107" s="62">
        <f t="shared" ca="1" si="23"/>
        <v>7.874619264136401E-2</v>
      </c>
      <c r="L107" s="62">
        <f t="shared" ca="1" si="32"/>
        <v>0.34040479248099687</v>
      </c>
      <c r="M107" s="62">
        <f t="shared" ca="1" si="24"/>
        <v>406680690.85218889</v>
      </c>
      <c r="N107" s="62">
        <f t="shared" ca="1" si="25"/>
        <v>994484344.28897655</v>
      </c>
      <c r="O107" s="62">
        <f t="shared" ca="1" si="26"/>
        <v>49781810.009241402</v>
      </c>
      <c r="P107" s="80">
        <f t="shared" ca="1" si="33"/>
        <v>-0.58344219292145549</v>
      </c>
      <c r="Q107" s="32"/>
      <c r="R107" s="32"/>
    </row>
    <row r="108" spans="1:18" x14ac:dyDescent="0.2">
      <c r="A108" s="72">
        <v>-4570</v>
      </c>
      <c r="B108" s="72">
        <v>-2.8692000050796196E-3</v>
      </c>
      <c r="C108" s="32"/>
      <c r="D108" s="73">
        <f t="shared" si="21"/>
        <v>-0.45700000000000002</v>
      </c>
      <c r="E108" s="73">
        <f t="shared" si="22"/>
        <v>-0.28692000050796196</v>
      </c>
      <c r="F108" s="62">
        <f t="shared" si="27"/>
        <v>0.20884900000000001</v>
      </c>
      <c r="G108" s="62">
        <f t="shared" si="28"/>
        <v>-9.5443993000000005E-2</v>
      </c>
      <c r="H108" s="62">
        <f t="shared" si="29"/>
        <v>4.3617904801000001E-2</v>
      </c>
      <c r="I108" s="62">
        <f t="shared" si="30"/>
        <v>0.13112244023213862</v>
      </c>
      <c r="J108" s="62">
        <f t="shared" si="31"/>
        <v>-5.9922955186087354E-2</v>
      </c>
      <c r="K108" s="62">
        <f t="shared" ca="1" si="23"/>
        <v>7.4841497317153616E-2</v>
      </c>
      <c r="L108" s="62">
        <f t="shared" ca="1" si="32"/>
        <v>0.1308713813086711</v>
      </c>
      <c r="M108" s="62">
        <f t="shared" ca="1" si="24"/>
        <v>439154318.52097422</v>
      </c>
      <c r="N108" s="62">
        <f t="shared" ca="1" si="25"/>
        <v>872373600.94410384</v>
      </c>
      <c r="O108" s="62">
        <f t="shared" ca="1" si="26"/>
        <v>20114209.228360951</v>
      </c>
      <c r="P108" s="80">
        <f t="shared" ca="1" si="33"/>
        <v>-0.36176149782511557</v>
      </c>
      <c r="Q108" s="32"/>
      <c r="R108" s="32"/>
    </row>
    <row r="109" spans="1:18" x14ac:dyDescent="0.2">
      <c r="A109" s="72">
        <v>-4408</v>
      </c>
      <c r="B109" s="72">
        <v>-2.5324800008093007E-3</v>
      </c>
      <c r="C109" s="32"/>
      <c r="D109" s="73">
        <f t="shared" si="21"/>
        <v>-0.44080000000000003</v>
      </c>
      <c r="E109" s="73">
        <f t="shared" si="22"/>
        <v>-0.25324800008093007</v>
      </c>
      <c r="F109" s="62">
        <f t="shared" si="27"/>
        <v>0.19430464000000003</v>
      </c>
      <c r="G109" s="62">
        <f t="shared" si="28"/>
        <v>-8.564948531200002E-2</v>
      </c>
      <c r="H109" s="62">
        <f t="shared" si="29"/>
        <v>3.7754293125529609E-2</v>
      </c>
      <c r="I109" s="62">
        <f t="shared" si="30"/>
        <v>0.11163171843567397</v>
      </c>
      <c r="J109" s="62">
        <f t="shared" si="31"/>
        <v>-4.9207261486445088E-2</v>
      </c>
      <c r="K109" s="62">
        <f t="shared" ca="1" si="23"/>
        <v>7.0872104118882423E-2</v>
      </c>
      <c r="L109" s="62">
        <f t="shared" ca="1" si="32"/>
        <v>0.10505384194649732</v>
      </c>
      <c r="M109" s="62">
        <f t="shared" ca="1" si="24"/>
        <v>466068785.87706602</v>
      </c>
      <c r="N109" s="62">
        <f t="shared" ca="1" si="25"/>
        <v>778835605.75761855</v>
      </c>
      <c r="O109" s="62">
        <f t="shared" ca="1" si="26"/>
        <v>5834947.8497888995</v>
      </c>
      <c r="P109" s="80">
        <f t="shared" ca="1" si="33"/>
        <v>-0.32412010419981252</v>
      </c>
      <c r="Q109" s="32"/>
      <c r="R109" s="32"/>
    </row>
    <row r="110" spans="1:18" x14ac:dyDescent="0.2">
      <c r="A110" s="72">
        <v>-4400</v>
      </c>
      <c r="B110" s="72">
        <v>-4.6640000000479631E-3</v>
      </c>
      <c r="C110" s="32"/>
      <c r="D110" s="73">
        <f t="shared" si="21"/>
        <v>-0.44</v>
      </c>
      <c r="E110" s="73">
        <f t="shared" si="22"/>
        <v>-0.46640000000479631</v>
      </c>
      <c r="F110" s="62">
        <f t="shared" si="27"/>
        <v>0.19359999999999999</v>
      </c>
      <c r="G110" s="62">
        <f t="shared" si="28"/>
        <v>-8.5183999999999996E-2</v>
      </c>
      <c r="H110" s="62">
        <f t="shared" si="29"/>
        <v>3.7480960000000001E-2</v>
      </c>
      <c r="I110" s="62">
        <f t="shared" si="30"/>
        <v>0.20521600000211038</v>
      </c>
      <c r="J110" s="62">
        <f t="shared" si="31"/>
        <v>-9.029504000092857E-2</v>
      </c>
      <c r="K110" s="62">
        <f t="shared" ca="1" si="23"/>
        <v>7.0658683873099204E-2</v>
      </c>
      <c r="L110" s="62">
        <f t="shared" ca="1" si="32"/>
        <v>0.28843202992865724</v>
      </c>
      <c r="M110" s="62">
        <f t="shared" ca="1" si="24"/>
        <v>467398273.90453243</v>
      </c>
      <c r="N110" s="62">
        <f t="shared" ca="1" si="25"/>
        <v>774385540.65420961</v>
      </c>
      <c r="O110" s="62">
        <f t="shared" ca="1" si="26"/>
        <v>5357723.1958464757</v>
      </c>
      <c r="P110" s="80">
        <f t="shared" ca="1" si="33"/>
        <v>-0.53705868387789546</v>
      </c>
      <c r="Q110" s="32"/>
      <c r="R110" s="32"/>
    </row>
    <row r="111" spans="1:18" x14ac:dyDescent="0.2">
      <c r="A111" s="72">
        <v>-4338</v>
      </c>
      <c r="B111" s="72">
        <v>-1.8832800051313825E-3</v>
      </c>
      <c r="C111" s="32"/>
      <c r="D111" s="73">
        <f t="shared" si="21"/>
        <v>-0.43380000000000002</v>
      </c>
      <c r="E111" s="73">
        <f t="shared" si="22"/>
        <v>-0.18832800051313825</v>
      </c>
      <c r="F111" s="62">
        <f t="shared" si="27"/>
        <v>0.18818244000000001</v>
      </c>
      <c r="G111" s="62">
        <f t="shared" si="28"/>
        <v>-8.1633542472000012E-2</v>
      </c>
      <c r="H111" s="62">
        <f t="shared" si="29"/>
        <v>3.5412630724353605E-2</v>
      </c>
      <c r="I111" s="62">
        <f t="shared" si="30"/>
        <v>8.1696686622599379E-2</v>
      </c>
      <c r="J111" s="62">
        <f t="shared" si="31"/>
        <v>-3.5440022656883612E-2</v>
      </c>
      <c r="K111" s="62">
        <f t="shared" ca="1" si="23"/>
        <v>6.8949147853530707E-2</v>
      </c>
      <c r="L111" s="62">
        <f t="shared" ca="1" si="32"/>
        <v>6.6191531071684975E-2</v>
      </c>
      <c r="M111" s="62">
        <f t="shared" ca="1" si="24"/>
        <v>477700320.28971589</v>
      </c>
      <c r="N111" s="62">
        <f t="shared" ca="1" si="25"/>
        <v>740428716.24479389</v>
      </c>
      <c r="O111" s="62">
        <f t="shared" ca="1" si="26"/>
        <v>2362197.0022369656</v>
      </c>
      <c r="P111" s="80">
        <f t="shared" ca="1" si="33"/>
        <v>-0.25727714836666893</v>
      </c>
      <c r="Q111" s="32"/>
      <c r="R111" s="32"/>
    </row>
    <row r="112" spans="1:18" x14ac:dyDescent="0.2">
      <c r="A112" s="72">
        <v>-4292</v>
      </c>
      <c r="B112" s="72">
        <v>-5.2395200036698952E-3</v>
      </c>
      <c r="C112" s="32"/>
      <c r="D112" s="73">
        <f t="shared" si="21"/>
        <v>-0.42920000000000003</v>
      </c>
      <c r="E112" s="73">
        <f t="shared" si="22"/>
        <v>-0.52395200036698952</v>
      </c>
      <c r="F112" s="62">
        <f t="shared" si="27"/>
        <v>0.18421264000000001</v>
      </c>
      <c r="G112" s="62">
        <f t="shared" si="28"/>
        <v>-7.9064065088000013E-2</v>
      </c>
      <c r="H112" s="62">
        <f t="shared" si="29"/>
        <v>3.3934296735769601E-2</v>
      </c>
      <c r="I112" s="62">
        <f t="shared" si="30"/>
        <v>0.22488019855751193</v>
      </c>
      <c r="J112" s="62">
        <f t="shared" si="31"/>
        <v>-9.6518581220884123E-2</v>
      </c>
      <c r="K112" s="62">
        <f t="shared" ca="1" si="23"/>
        <v>6.761721821641567E-2</v>
      </c>
      <c r="L112" s="62">
        <f t="shared" ca="1" si="32"/>
        <v>0.34995414037538058</v>
      </c>
      <c r="M112" s="62">
        <f t="shared" ca="1" si="24"/>
        <v>485340550.65270811</v>
      </c>
      <c r="N112" s="62">
        <f t="shared" ca="1" si="25"/>
        <v>715838187.28649437</v>
      </c>
      <c r="O112" s="62">
        <f t="shared" ca="1" si="26"/>
        <v>930586.11491383647</v>
      </c>
      <c r="P112" s="80">
        <f t="shared" ca="1" si="33"/>
        <v>-0.59156921858340517</v>
      </c>
      <c r="Q112" s="32"/>
      <c r="R112" s="32"/>
    </row>
    <row r="113" spans="1:18" x14ac:dyDescent="0.2">
      <c r="A113" s="72">
        <v>-4195</v>
      </c>
      <c r="B113" s="72">
        <v>-2.0341999988886528E-3</v>
      </c>
      <c r="C113" s="32"/>
      <c r="D113" s="73">
        <f t="shared" si="21"/>
        <v>-0.41949999999999998</v>
      </c>
      <c r="E113" s="73">
        <f t="shared" si="22"/>
        <v>-0.20341999988886528</v>
      </c>
      <c r="F113" s="62">
        <f t="shared" si="27"/>
        <v>0.17598024999999998</v>
      </c>
      <c r="G113" s="62">
        <f t="shared" si="28"/>
        <v>-7.3823714874999988E-2</v>
      </c>
      <c r="H113" s="62">
        <f t="shared" si="29"/>
        <v>3.0969048390062492E-2</v>
      </c>
      <c r="I113" s="62">
        <f t="shared" si="30"/>
        <v>8.5334689953378978E-2</v>
      </c>
      <c r="J113" s="62">
        <f t="shared" si="31"/>
        <v>-3.579790243544248E-2</v>
      </c>
      <c r="K113" s="62">
        <f t="shared" ca="1" si="23"/>
        <v>6.463110832479263E-2</v>
      </c>
      <c r="L113" s="62">
        <f t="shared" ca="1" si="32"/>
        <v>7.1851396614570143E-2</v>
      </c>
      <c r="M113" s="62">
        <f t="shared" ca="1" si="24"/>
        <v>501435031.03361171</v>
      </c>
      <c r="N113" s="62">
        <f t="shared" ca="1" si="25"/>
        <v>665644975.56820691</v>
      </c>
      <c r="O113" s="62">
        <f t="shared" ca="1" si="26"/>
        <v>52357.956336414834</v>
      </c>
      <c r="P113" s="80">
        <f t="shared" ca="1" si="33"/>
        <v>-0.26805110821365791</v>
      </c>
      <c r="Q113" s="32"/>
      <c r="R113" s="32"/>
    </row>
    <row r="114" spans="1:18" x14ac:dyDescent="0.2">
      <c r="A114" s="72">
        <v>-4176</v>
      </c>
      <c r="B114" s="72">
        <v>-1.7465600030845962E-3</v>
      </c>
      <c r="C114" s="32"/>
      <c r="D114" s="73">
        <f t="shared" si="21"/>
        <v>-0.41760000000000003</v>
      </c>
      <c r="E114" s="73">
        <f t="shared" si="22"/>
        <v>-0.17465600030845962</v>
      </c>
      <c r="F114" s="62">
        <f t="shared" si="27"/>
        <v>0.17438976000000003</v>
      </c>
      <c r="G114" s="62">
        <f t="shared" si="28"/>
        <v>-7.2825163776000013E-2</v>
      </c>
      <c r="H114" s="62">
        <f t="shared" si="29"/>
        <v>3.041178839285761E-2</v>
      </c>
      <c r="I114" s="62">
        <f t="shared" si="30"/>
        <v>7.2936345728812746E-2</v>
      </c>
      <c r="J114" s="62">
        <f t="shared" si="31"/>
        <v>-3.0458217976352203E-2</v>
      </c>
      <c r="K114" s="62">
        <f t="shared" ca="1" si="23"/>
        <v>6.4018000623602522E-2</v>
      </c>
      <c r="L114" s="62">
        <f t="shared" ca="1" si="32"/>
        <v>5.6965278720918E-2</v>
      </c>
      <c r="M114" s="62">
        <f t="shared" ca="1" si="24"/>
        <v>504584021.26464325</v>
      </c>
      <c r="N114" s="62">
        <f t="shared" ca="1" si="25"/>
        <v>656074247.87946618</v>
      </c>
      <c r="O114" s="62">
        <f t="shared" ca="1" si="26"/>
        <v>212047.87053754719</v>
      </c>
      <c r="P114" s="80">
        <f t="shared" ca="1" si="33"/>
        <v>-0.23867400093206215</v>
      </c>
      <c r="Q114" s="32"/>
      <c r="R114" s="32"/>
    </row>
    <row r="115" spans="1:18" x14ac:dyDescent="0.2">
      <c r="A115" s="72">
        <v>-4133</v>
      </c>
      <c r="B115" s="72">
        <v>-9.2534800060093403E-3</v>
      </c>
      <c r="C115" s="32"/>
      <c r="D115" s="73">
        <f t="shared" si="21"/>
        <v>-0.4133</v>
      </c>
      <c r="E115" s="73">
        <f t="shared" si="22"/>
        <v>-0.92534800060093403</v>
      </c>
      <c r="F115" s="62">
        <f t="shared" si="27"/>
        <v>0.17081689</v>
      </c>
      <c r="G115" s="62">
        <f t="shared" si="28"/>
        <v>-7.0598620636999995E-2</v>
      </c>
      <c r="H115" s="62">
        <f t="shared" si="29"/>
        <v>2.9178409909272101E-2</v>
      </c>
      <c r="I115" s="62">
        <f t="shared" si="30"/>
        <v>0.38244632864836603</v>
      </c>
      <c r="J115" s="62">
        <f t="shared" si="31"/>
        <v>-0.15806506763036968</v>
      </c>
      <c r="K115" s="62">
        <f t="shared" ca="1" si="23"/>
        <v>6.2596330347413298E-2</v>
      </c>
      <c r="L115" s="62">
        <f t="shared" ca="1" si="32"/>
        <v>0.97603400105297766</v>
      </c>
      <c r="M115" s="62">
        <f t="shared" ca="1" si="24"/>
        <v>511705317.79825395</v>
      </c>
      <c r="N115" s="62">
        <f t="shared" ca="1" si="25"/>
        <v>634726327.00561357</v>
      </c>
      <c r="O115" s="62">
        <f t="shared" ca="1" si="26"/>
        <v>964791.24957346474</v>
      </c>
      <c r="P115" s="80">
        <f t="shared" ca="1" si="33"/>
        <v>-0.98794433094834733</v>
      </c>
      <c r="Q115" s="32"/>
      <c r="R115" s="32"/>
    </row>
    <row r="116" spans="1:18" x14ac:dyDescent="0.2">
      <c r="A116" s="72">
        <v>-4133</v>
      </c>
      <c r="B116" s="72">
        <v>4.7465199968428351E-3</v>
      </c>
      <c r="C116" s="32"/>
      <c r="D116" s="73">
        <f t="shared" si="21"/>
        <v>-0.4133</v>
      </c>
      <c r="E116" s="73">
        <f t="shared" si="22"/>
        <v>0.47465199968428351</v>
      </c>
      <c r="F116" s="62">
        <f t="shared" si="27"/>
        <v>0.17081689</v>
      </c>
      <c r="G116" s="62">
        <f t="shared" si="28"/>
        <v>-7.0598620636999995E-2</v>
      </c>
      <c r="H116" s="62">
        <f t="shared" si="29"/>
        <v>2.9178409909272101E-2</v>
      </c>
      <c r="I116" s="62">
        <f t="shared" si="30"/>
        <v>-0.19617367146951437</v>
      </c>
      <c r="J116" s="62">
        <f t="shared" si="31"/>
        <v>8.1078578418350283E-2</v>
      </c>
      <c r="K116" s="62">
        <f t="shared" ca="1" si="23"/>
        <v>6.2596330347413298E-2</v>
      </c>
      <c r="L116" s="62">
        <f t="shared" ca="1" si="32"/>
        <v>0.16978987463265613</v>
      </c>
      <c r="M116" s="62">
        <f t="shared" ca="1" si="24"/>
        <v>511705317.79825395</v>
      </c>
      <c r="N116" s="62">
        <f t="shared" ca="1" si="25"/>
        <v>634726327.00561357</v>
      </c>
      <c r="O116" s="62">
        <f t="shared" ca="1" si="26"/>
        <v>964791.24957346474</v>
      </c>
      <c r="P116" s="80">
        <f t="shared" ca="1" si="33"/>
        <v>0.41205566933687021</v>
      </c>
      <c r="Q116" s="32"/>
      <c r="R116" s="32"/>
    </row>
    <row r="117" spans="1:18" x14ac:dyDescent="0.2">
      <c r="A117" s="72">
        <v>-4106</v>
      </c>
      <c r="B117" s="72">
        <v>-4.8973600059980527E-3</v>
      </c>
      <c r="C117" s="32"/>
      <c r="D117" s="73">
        <f t="shared" ref="D117:D123" si="34">A117/A$18</f>
        <v>-0.41060000000000002</v>
      </c>
      <c r="E117" s="73">
        <f t="shared" ref="E117:E123" si="35">B117/B$18</f>
        <v>-0.48973600059980527</v>
      </c>
      <c r="F117" s="62">
        <f t="shared" si="27"/>
        <v>0.16859236000000002</v>
      </c>
      <c r="G117" s="62">
        <f t="shared" si="28"/>
        <v>-6.9224023016000016E-2</v>
      </c>
      <c r="H117" s="62">
        <f t="shared" si="29"/>
        <v>2.8423383850369608E-2</v>
      </c>
      <c r="I117" s="62">
        <f t="shared" si="30"/>
        <v>0.20108560184628005</v>
      </c>
      <c r="J117" s="62">
        <f t="shared" si="31"/>
        <v>-8.2565748118082594E-2</v>
      </c>
      <c r="K117" s="62">
        <f t="shared" ca="1" si="23"/>
        <v>6.1679471628522387E-2</v>
      </c>
      <c r="L117" s="62">
        <f t="shared" ca="1" si="32"/>
        <v>0.30405902301278959</v>
      </c>
      <c r="M117" s="62">
        <f t="shared" ref="M117:M123" ca="1" si="36">(M$1-M$2*D117+M$3*F117)^2</f>
        <v>516172598.05597562</v>
      </c>
      <c r="N117" s="62">
        <f t="shared" ref="N117:N123" ca="1" si="37">(-M$2+M$4*D117-M$5*F117)^2</f>
        <v>621541731.99786639</v>
      </c>
      <c r="O117" s="62">
        <f t="shared" ref="O117:O123" ca="1" si="38">+(M$3-D117*M$5+F117*M$6)^2</f>
        <v>1710972.6461282647</v>
      </c>
      <c r="P117" s="80">
        <f t="shared" ca="1" si="33"/>
        <v>-0.55141547222832765</v>
      </c>
      <c r="Q117" s="32"/>
      <c r="R117" s="32"/>
    </row>
    <row r="118" spans="1:18" x14ac:dyDescent="0.2">
      <c r="A118" s="72">
        <v>-4106</v>
      </c>
      <c r="B118" s="72">
        <v>1.1026399952243082E-3</v>
      </c>
      <c r="C118" s="32"/>
      <c r="D118" s="73">
        <f t="shared" si="34"/>
        <v>-0.41060000000000002</v>
      </c>
      <c r="E118" s="73">
        <f t="shared" si="35"/>
        <v>0.11026399952243082</v>
      </c>
      <c r="F118" s="62">
        <f t="shared" si="27"/>
        <v>0.16859236000000002</v>
      </c>
      <c r="G118" s="62">
        <f t="shared" si="28"/>
        <v>-6.9224023016000016E-2</v>
      </c>
      <c r="H118" s="62">
        <f t="shared" si="29"/>
        <v>2.8423383850369608E-2</v>
      </c>
      <c r="I118" s="62">
        <f t="shared" si="30"/>
        <v>-4.5274398203910098E-2</v>
      </c>
      <c r="J118" s="62">
        <f t="shared" si="31"/>
        <v>1.8589667902525486E-2</v>
      </c>
      <c r="K118" s="62">
        <f t="shared" ca="1" si="23"/>
        <v>6.1679471628522387E-2</v>
      </c>
      <c r="L118" s="62">
        <f t="shared" ca="1" si="32"/>
        <v>2.3604563506739668E-3</v>
      </c>
      <c r="M118" s="62">
        <f t="shared" ca="1" si="36"/>
        <v>516172598.05597562</v>
      </c>
      <c r="N118" s="62">
        <f t="shared" ca="1" si="37"/>
        <v>621541731.99786639</v>
      </c>
      <c r="O118" s="62">
        <f t="shared" ca="1" si="38"/>
        <v>1710972.6461282647</v>
      </c>
      <c r="P118" s="80">
        <f t="shared" ca="1" si="33"/>
        <v>4.8584527893908436E-2</v>
      </c>
      <c r="Q118" s="32"/>
      <c r="R118" s="32"/>
    </row>
    <row r="119" spans="1:18" x14ac:dyDescent="0.2">
      <c r="A119" s="72">
        <v>-4048</v>
      </c>
      <c r="B119" s="72">
        <v>-6.6508800009614788E-3</v>
      </c>
      <c r="C119" s="32"/>
      <c r="D119" s="73">
        <f t="shared" si="34"/>
        <v>-0.40479999999999999</v>
      </c>
      <c r="E119" s="73">
        <f t="shared" si="35"/>
        <v>-0.66508800009614788</v>
      </c>
      <c r="F119" s="62">
        <f t="shared" si="27"/>
        <v>0.16386303999999999</v>
      </c>
      <c r="G119" s="62">
        <f t="shared" si="28"/>
        <v>-6.6331758591999995E-2</v>
      </c>
      <c r="H119" s="62">
        <f t="shared" si="29"/>
        <v>2.6851095878041596E-2</v>
      </c>
      <c r="I119" s="62">
        <f t="shared" si="30"/>
        <v>0.26922762243892068</v>
      </c>
      <c r="J119" s="62">
        <f t="shared" si="31"/>
        <v>-0.10898334156327509</v>
      </c>
      <c r="K119" s="62">
        <f t="shared" ca="1" si="23"/>
        <v>5.9646845265803827E-2</v>
      </c>
      <c r="L119" s="62">
        <f t="shared" ca="1" si="32"/>
        <v>0.52524059608181217</v>
      </c>
      <c r="M119" s="62">
        <f t="shared" ca="1" si="36"/>
        <v>525756346.61824</v>
      </c>
      <c r="N119" s="62">
        <f t="shared" ca="1" si="37"/>
        <v>593787759.13954258</v>
      </c>
      <c r="O119" s="62">
        <f t="shared" ca="1" si="38"/>
        <v>4012813.7372285803</v>
      </c>
      <c r="P119" s="80">
        <f t="shared" ca="1" si="33"/>
        <v>-0.72473484536195176</v>
      </c>
      <c r="Q119" s="32"/>
      <c r="R119" s="32"/>
    </row>
    <row r="120" spans="1:18" x14ac:dyDescent="0.2">
      <c r="A120" s="72">
        <v>-3991</v>
      </c>
      <c r="B120" s="72">
        <v>-2.7879600020241924E-3</v>
      </c>
      <c r="C120" s="32"/>
      <c r="D120" s="73">
        <f t="shared" si="34"/>
        <v>-0.39910000000000001</v>
      </c>
      <c r="E120" s="73">
        <f t="shared" si="35"/>
        <v>-0.27879600020241924</v>
      </c>
      <c r="F120" s="62">
        <f t="shared" si="27"/>
        <v>0.15928080999999999</v>
      </c>
      <c r="G120" s="62">
        <f t="shared" si="28"/>
        <v>-6.3568971271000002E-2</v>
      </c>
      <c r="H120" s="62">
        <f t="shared" si="29"/>
        <v>2.53703764342561E-2</v>
      </c>
      <c r="I120" s="62">
        <f t="shared" si="30"/>
        <v>0.11126748368078553</v>
      </c>
      <c r="J120" s="62">
        <f t="shared" si="31"/>
        <v>-4.4406852737001505E-2</v>
      </c>
      <c r="K120" s="62">
        <f t="shared" ca="1" si="23"/>
        <v>5.7565394750368287E-2</v>
      </c>
      <c r="L120" s="62">
        <f t="shared" ca="1" si="32"/>
        <v>0.11313898801458509</v>
      </c>
      <c r="M120" s="62">
        <f t="shared" ca="1" si="36"/>
        <v>535155733.63820583</v>
      </c>
      <c r="N120" s="62">
        <f t="shared" ca="1" si="37"/>
        <v>567260615.68176651</v>
      </c>
      <c r="O120" s="62">
        <f t="shared" ca="1" si="38"/>
        <v>7182964.6854030387</v>
      </c>
      <c r="P120" s="80">
        <f t="shared" ca="1" si="33"/>
        <v>-0.3363613949527875</v>
      </c>
      <c r="Q120" s="32"/>
      <c r="R120" s="32"/>
    </row>
    <row r="121" spans="1:18" x14ac:dyDescent="0.2">
      <c r="A121" s="72">
        <v>-3867</v>
      </c>
      <c r="B121" s="72">
        <v>-2.2265200022957288E-3</v>
      </c>
      <c r="C121" s="32"/>
      <c r="D121" s="73">
        <f t="shared" si="34"/>
        <v>-0.38669999999999999</v>
      </c>
      <c r="E121" s="73">
        <f t="shared" si="35"/>
        <v>-0.22265200022957288</v>
      </c>
      <c r="F121" s="62">
        <f t="shared" si="27"/>
        <v>0.14953688999999998</v>
      </c>
      <c r="G121" s="62">
        <f t="shared" si="28"/>
        <v>-5.782591536299999E-2</v>
      </c>
      <c r="H121" s="62">
        <f t="shared" si="29"/>
        <v>2.2361281470872095E-2</v>
      </c>
      <c r="I121" s="62">
        <f t="shared" si="30"/>
        <v>8.6099528488775834E-2</v>
      </c>
      <c r="J121" s="62">
        <f t="shared" si="31"/>
        <v>-3.3294687666609611E-2</v>
      </c>
      <c r="K121" s="62">
        <f t="shared" ca="1" si="23"/>
        <v>5.275016211184827E-2</v>
      </c>
      <c r="L121" s="62">
        <f t="shared" ca="1" si="32"/>
        <v>7.5846351022330477E-2</v>
      </c>
      <c r="M121" s="62">
        <f t="shared" ca="1" si="36"/>
        <v>555524786.35030508</v>
      </c>
      <c r="N121" s="62">
        <f t="shared" ca="1" si="37"/>
        <v>512071309.1992237</v>
      </c>
      <c r="O121" s="62">
        <f t="shared" ca="1" si="38"/>
        <v>17066842.306480754</v>
      </c>
      <c r="P121" s="80">
        <f t="shared" ca="1" si="33"/>
        <v>-0.27540216234142112</v>
      </c>
      <c r="Q121" s="32"/>
      <c r="R121" s="32"/>
    </row>
    <row r="122" spans="1:18" x14ac:dyDescent="0.2">
      <c r="A122" s="72">
        <v>-3843</v>
      </c>
      <c r="B122" s="72">
        <v>3.978920001827646E-3</v>
      </c>
      <c r="C122" s="32"/>
      <c r="D122" s="73">
        <f t="shared" si="34"/>
        <v>-0.38429999999999997</v>
      </c>
      <c r="E122" s="73">
        <f t="shared" si="35"/>
        <v>0.3978920001827646</v>
      </c>
      <c r="F122" s="62">
        <f t="shared" si="27"/>
        <v>0.14768648999999998</v>
      </c>
      <c r="G122" s="62">
        <f t="shared" si="28"/>
        <v>-5.6755918106999988E-2</v>
      </c>
      <c r="H122" s="62">
        <f t="shared" si="29"/>
        <v>2.1811299328520092E-2</v>
      </c>
      <c r="I122" s="62">
        <f t="shared" si="30"/>
        <v>-0.15290989567023644</v>
      </c>
      <c r="J122" s="62">
        <f t="shared" si="31"/>
        <v>5.8763272906071862E-2</v>
      </c>
      <c r="K122" s="62">
        <f t="shared" ca="1" si="23"/>
        <v>5.1772734731216408E-2</v>
      </c>
      <c r="L122" s="62">
        <f t="shared" ca="1" si="32"/>
        <v>0.11979854591671929</v>
      </c>
      <c r="M122" s="62">
        <f t="shared" ca="1" si="36"/>
        <v>559452946.35631073</v>
      </c>
      <c r="N122" s="62">
        <f t="shared" ca="1" si="37"/>
        <v>501782297.91126883</v>
      </c>
      <c r="O122" s="62">
        <f t="shared" ca="1" si="38"/>
        <v>19436318.096171085</v>
      </c>
      <c r="P122" s="80">
        <f t="shared" ca="1" si="33"/>
        <v>0.3461192654515482</v>
      </c>
      <c r="Q122" s="32"/>
      <c r="R122" s="32"/>
    </row>
    <row r="123" spans="1:18" x14ac:dyDescent="0.2">
      <c r="A123" s="72">
        <v>-3827</v>
      </c>
      <c r="B123" s="72">
        <v>-1.7841200096881948E-3</v>
      </c>
      <c r="C123" s="32"/>
      <c r="D123" s="73">
        <f t="shared" si="34"/>
        <v>-0.38269999999999998</v>
      </c>
      <c r="E123" s="73">
        <f t="shared" si="35"/>
        <v>-0.17841200096881948</v>
      </c>
      <c r="F123" s="62">
        <f t="shared" si="27"/>
        <v>0.14645928999999999</v>
      </c>
      <c r="G123" s="62">
        <f t="shared" si="28"/>
        <v>-5.6049970282999996E-2</v>
      </c>
      <c r="H123" s="62">
        <f t="shared" si="29"/>
        <v>2.1450323627304098E-2</v>
      </c>
      <c r="I123" s="62">
        <f t="shared" si="30"/>
        <v>6.8278272770767215E-2</v>
      </c>
      <c r="J123" s="62">
        <f t="shared" si="31"/>
        <v>-2.6130094989372611E-2</v>
      </c>
      <c r="K123" s="62">
        <f t="shared" ca="1" si="23"/>
        <v>5.1112927852245499E-2</v>
      </c>
      <c r="L123" s="62">
        <f t="shared" ca="1" si="32"/>
        <v>5.2681692950314947E-2</v>
      </c>
      <c r="M123" s="62">
        <f t="shared" ca="1" si="36"/>
        <v>562068901.13934612</v>
      </c>
      <c r="N123" s="62">
        <f t="shared" ca="1" si="37"/>
        <v>494992891.26670319</v>
      </c>
      <c r="O123" s="62">
        <f t="shared" ca="1" si="38"/>
        <v>21095883.497060228</v>
      </c>
      <c r="P123" s="80">
        <f t="shared" ca="1" si="33"/>
        <v>-0.22952492882106498</v>
      </c>
      <c r="Q123" s="32"/>
      <c r="R123" s="32"/>
    </row>
    <row r="124" spans="1:18" x14ac:dyDescent="0.2">
      <c r="A124" s="74">
        <v>-3819</v>
      </c>
      <c r="B124" s="74">
        <v>1.1843599932035431E-3</v>
      </c>
      <c r="C124" s="32"/>
      <c r="D124" s="73">
        <f t="shared" ref="D124:D187" si="39">A124/A$18</f>
        <v>-0.38190000000000002</v>
      </c>
      <c r="E124" s="73">
        <f t="shared" ref="E124:E187" si="40">B124/B$18</f>
        <v>0.11843599932035431</v>
      </c>
      <c r="F124" s="62">
        <f t="shared" ref="F124:F187" si="41">D124*D124</f>
        <v>0.14584761000000002</v>
      </c>
      <c r="G124" s="62">
        <f t="shared" ref="G124:G187" si="42">D124*F124</f>
        <v>-5.5699202259000012E-2</v>
      </c>
      <c r="H124" s="62">
        <f t="shared" ref="H124:H187" si="43">F124*F124</f>
        <v>2.1271525342712105E-2</v>
      </c>
      <c r="I124" s="62">
        <f t="shared" ref="I124:I187" si="44">E124*D124</f>
        <v>-4.5230708140443311E-2</v>
      </c>
      <c r="J124" s="62">
        <f t="shared" ref="J124:J187" si="45">I124*D124</f>
        <v>1.7273607438835301E-2</v>
      </c>
      <c r="K124" s="62">
        <f t="shared" ca="1" si="23"/>
        <v>5.0780567825195133E-2</v>
      </c>
      <c r="L124" s="62">
        <f t="shared" ref="L124:L187" ca="1" si="46">+(K124-E124)^2</f>
        <v>4.577257410796177E-3</v>
      </c>
      <c r="M124" s="62">
        <f t="shared" ref="M124:M187" ca="1" si="47">(M$1-M$2*D124+M$3*F124)^2</f>
        <v>563376010.91571021</v>
      </c>
      <c r="N124" s="62">
        <f t="shared" ref="N124:N187" ca="1" si="48">(-M$2+M$4*D124-M$5*F124)^2</f>
        <v>491619094.8399142</v>
      </c>
      <c r="O124" s="62">
        <f t="shared" ref="O124:O187" ca="1" si="49">+(M$3-D124*M$5+F124*M$6)^2</f>
        <v>21949437.395307872</v>
      </c>
      <c r="P124" s="80">
        <f t="shared" ref="P124:P187" ca="1" si="50">+E124-K124</f>
        <v>6.765543149515918E-2</v>
      </c>
      <c r="Q124" s="32"/>
      <c r="R124" s="32"/>
    </row>
    <row r="125" spans="1:18" x14ac:dyDescent="0.2">
      <c r="A125" s="74">
        <v>-3805</v>
      </c>
      <c r="B125" s="74">
        <v>-4.4458000047598034E-3</v>
      </c>
      <c r="C125" s="32"/>
      <c r="D125" s="73">
        <f t="shared" si="39"/>
        <v>-0.3805</v>
      </c>
      <c r="E125" s="73">
        <f t="shared" si="40"/>
        <v>-0.44458000047598034</v>
      </c>
      <c r="F125" s="62">
        <f t="shared" si="41"/>
        <v>0.14478025</v>
      </c>
      <c r="G125" s="62">
        <f t="shared" si="42"/>
        <v>-5.5088885125000001E-2</v>
      </c>
      <c r="H125" s="62">
        <f t="shared" si="43"/>
        <v>2.09613207900625E-2</v>
      </c>
      <c r="I125" s="62">
        <f t="shared" si="44"/>
        <v>0.16916269018111052</v>
      </c>
      <c r="J125" s="62">
        <f t="shared" si="45"/>
        <v>-6.4366403613912548E-2</v>
      </c>
      <c r="K125" s="62">
        <f t="shared" ca="1" si="23"/>
        <v>5.0194997001971692E-2</v>
      </c>
      <c r="L125" s="62">
        <f t="shared" ca="1" si="46"/>
        <v>0.24480229812930746</v>
      </c>
      <c r="M125" s="62">
        <f t="shared" ca="1" si="47"/>
        <v>565662033.31073904</v>
      </c>
      <c r="N125" s="62">
        <f t="shared" ca="1" si="48"/>
        <v>485748396.18935341</v>
      </c>
      <c r="O125" s="62">
        <f t="shared" ca="1" si="49"/>
        <v>23481032.205278412</v>
      </c>
      <c r="P125" s="80">
        <f t="shared" ca="1" si="50"/>
        <v>-0.49477499747795206</v>
      </c>
      <c r="Q125" s="32"/>
      <c r="R125" s="32"/>
    </row>
    <row r="126" spans="1:18" x14ac:dyDescent="0.2">
      <c r="A126" s="74">
        <v>-3660</v>
      </c>
      <c r="B126" s="74">
        <v>-3.8296000057016499E-3</v>
      </c>
      <c r="C126" s="32"/>
      <c r="D126" s="73">
        <f t="shared" si="39"/>
        <v>-0.36599999999999999</v>
      </c>
      <c r="E126" s="73">
        <f t="shared" si="40"/>
        <v>-0.38296000057016499</v>
      </c>
      <c r="F126" s="62">
        <f t="shared" si="41"/>
        <v>0.13395599999999999</v>
      </c>
      <c r="G126" s="62">
        <f t="shared" si="42"/>
        <v>-4.9027895999999994E-2</v>
      </c>
      <c r="H126" s="62">
        <f t="shared" si="43"/>
        <v>1.7944209935999999E-2</v>
      </c>
      <c r="I126" s="62">
        <f t="shared" si="44"/>
        <v>0.14016336020868039</v>
      </c>
      <c r="J126" s="62">
        <f t="shared" si="45"/>
        <v>-5.1299789836377022E-2</v>
      </c>
      <c r="K126" s="62">
        <f t="shared" ca="1" si="23"/>
        <v>4.3835173904180375E-2</v>
      </c>
      <c r="L126" s="62">
        <f t="shared" ca="1" si="46"/>
        <v>0.18215412095458688</v>
      </c>
      <c r="M126" s="62">
        <f t="shared" ca="1" si="47"/>
        <v>589223324.42472804</v>
      </c>
      <c r="N126" s="62">
        <f t="shared" ca="1" si="48"/>
        <v>427417741.32823998</v>
      </c>
      <c r="O126" s="62">
        <f t="shared" ca="1" si="49"/>
        <v>42095050.985559136</v>
      </c>
      <c r="P126" s="80">
        <f t="shared" ca="1" si="50"/>
        <v>-0.42679517447434534</v>
      </c>
      <c r="Q126" s="32"/>
      <c r="R126" s="32"/>
    </row>
    <row r="127" spans="1:18" x14ac:dyDescent="0.2">
      <c r="A127" s="74">
        <v>-3646</v>
      </c>
      <c r="B127" s="74">
        <v>-4.5975999819347635E-4</v>
      </c>
      <c r="C127" s="32"/>
      <c r="D127" s="73">
        <f t="shared" si="39"/>
        <v>-0.36459999999999998</v>
      </c>
      <c r="E127" s="73">
        <f t="shared" si="40"/>
        <v>-4.5975999819347635E-2</v>
      </c>
      <c r="F127" s="62">
        <f t="shared" si="41"/>
        <v>0.13293315999999999</v>
      </c>
      <c r="G127" s="62">
        <f t="shared" si="42"/>
        <v>-4.8467430135999995E-2</v>
      </c>
      <c r="H127" s="62">
        <f t="shared" si="43"/>
        <v>1.7671225027585599E-2</v>
      </c>
      <c r="I127" s="62">
        <f t="shared" si="44"/>
        <v>1.6762849534134146E-2</v>
      </c>
      <c r="J127" s="62">
        <f t="shared" si="45"/>
        <v>-6.1117349401453094E-3</v>
      </c>
      <c r="K127" s="62">
        <f t="shared" ca="1" si="23"/>
        <v>4.3192640956795758E-2</v>
      </c>
      <c r="L127" s="62">
        <f t="shared" ca="1" si="46"/>
        <v>7.9510464978649019E-3</v>
      </c>
      <c r="M127" s="62">
        <f t="shared" ca="1" si="47"/>
        <v>591486166.92665482</v>
      </c>
      <c r="N127" s="62">
        <f t="shared" ca="1" si="48"/>
        <v>422021552.37086689</v>
      </c>
      <c r="O127" s="62">
        <f t="shared" ca="1" si="49"/>
        <v>44149543.881868146</v>
      </c>
      <c r="P127" s="80">
        <f t="shared" ca="1" si="50"/>
        <v>-8.9168640776143393E-2</v>
      </c>
      <c r="Q127" s="32"/>
      <c r="R127" s="32"/>
    </row>
    <row r="128" spans="1:18" x14ac:dyDescent="0.2">
      <c r="A128" s="74">
        <v>-3643</v>
      </c>
      <c r="B128" s="74">
        <v>-3.0908000189810991E-4</v>
      </c>
      <c r="C128" s="32"/>
      <c r="D128" s="73">
        <f t="shared" si="39"/>
        <v>-0.36430000000000001</v>
      </c>
      <c r="E128" s="73">
        <f t="shared" si="40"/>
        <v>-3.0908000189810991E-2</v>
      </c>
      <c r="F128" s="62">
        <f t="shared" si="41"/>
        <v>0.13271449000000002</v>
      </c>
      <c r="G128" s="62">
        <f t="shared" si="42"/>
        <v>-4.8347888707000006E-2</v>
      </c>
      <c r="H128" s="62">
        <f t="shared" si="43"/>
        <v>1.7613135855960103E-2</v>
      </c>
      <c r="I128" s="62">
        <f t="shared" si="44"/>
        <v>1.1259784469148144E-2</v>
      </c>
      <c r="J128" s="62">
        <f t="shared" si="45"/>
        <v>-4.1019394821106689E-3</v>
      </c>
      <c r="K128" s="62">
        <f t="shared" ca="1" si="23"/>
        <v>4.3054302794141464E-2</v>
      </c>
      <c r="L128" s="62">
        <f t="shared" ca="1" si="46"/>
        <v>5.4704222626899826E-3</v>
      </c>
      <c r="M128" s="62">
        <f t="shared" ca="1" si="47"/>
        <v>591970766.71140373</v>
      </c>
      <c r="N128" s="62">
        <f t="shared" ca="1" si="48"/>
        <v>420870562.23101515</v>
      </c>
      <c r="O128" s="62">
        <f t="shared" ca="1" si="49"/>
        <v>44595509.179041818</v>
      </c>
      <c r="P128" s="80">
        <f t="shared" ca="1" si="50"/>
        <v>-7.3962302983952455E-2</v>
      </c>
      <c r="Q128" s="32"/>
      <c r="R128" s="32"/>
    </row>
    <row r="129" spans="1:18" x14ac:dyDescent="0.2">
      <c r="A129" s="74">
        <v>-3589</v>
      </c>
      <c r="B129" s="74">
        <v>-1.5968400039128028E-3</v>
      </c>
      <c r="C129" s="32"/>
      <c r="D129" s="73">
        <f t="shared" si="39"/>
        <v>-0.3589</v>
      </c>
      <c r="E129" s="73">
        <f t="shared" si="40"/>
        <v>-0.15968400039128028</v>
      </c>
      <c r="F129" s="62">
        <f t="shared" si="41"/>
        <v>0.12880921000000001</v>
      </c>
      <c r="G129" s="62">
        <f t="shared" si="42"/>
        <v>-4.6229625469000002E-2</v>
      </c>
      <c r="H129" s="62">
        <f t="shared" si="43"/>
        <v>1.6591812580824102E-2</v>
      </c>
      <c r="I129" s="62">
        <f t="shared" si="44"/>
        <v>5.7310587740430491E-2</v>
      </c>
      <c r="J129" s="62">
        <f t="shared" si="45"/>
        <v>-2.0568769940040504E-2</v>
      </c>
      <c r="K129" s="62">
        <f t="shared" ca="1" si="23"/>
        <v>4.0524833696963997E-2</v>
      </c>
      <c r="L129" s="62">
        <f t="shared" ca="1" si="46"/>
        <v>4.0083577246974124E-2</v>
      </c>
      <c r="M129" s="62">
        <f t="shared" ca="1" si="47"/>
        <v>600675255.06858313</v>
      </c>
      <c r="N129" s="62">
        <f t="shared" ca="1" si="48"/>
        <v>400473078.50064659</v>
      </c>
      <c r="O129" s="62">
        <f t="shared" ca="1" si="49"/>
        <v>52963254.927155077</v>
      </c>
      <c r="P129" s="80">
        <f t="shared" ca="1" si="50"/>
        <v>-0.20020883408824428</v>
      </c>
      <c r="Q129" s="32"/>
      <c r="R129" s="32"/>
    </row>
    <row r="130" spans="1:18" x14ac:dyDescent="0.2">
      <c r="A130" s="74">
        <v>-3475</v>
      </c>
      <c r="B130" s="74">
        <v>-8.710000038263388E-4</v>
      </c>
      <c r="C130" s="32"/>
      <c r="D130" s="73">
        <f t="shared" si="39"/>
        <v>-0.34749999999999998</v>
      </c>
      <c r="E130" s="73">
        <f t="shared" si="40"/>
        <v>-8.710000038263388E-2</v>
      </c>
      <c r="F130" s="62">
        <f t="shared" si="41"/>
        <v>0.12075624999999998</v>
      </c>
      <c r="G130" s="62">
        <f t="shared" si="42"/>
        <v>-4.1962796874999993E-2</v>
      </c>
      <c r="H130" s="62">
        <f t="shared" si="43"/>
        <v>1.4582071914062496E-2</v>
      </c>
      <c r="I130" s="62">
        <f t="shared" si="44"/>
        <v>3.026725013296527E-2</v>
      </c>
      <c r="J130" s="62">
        <f t="shared" si="45"/>
        <v>-1.0517869421205431E-2</v>
      </c>
      <c r="K130" s="62">
        <f t="shared" ca="1" si="23"/>
        <v>3.4939798771101788E-2</v>
      </c>
      <c r="L130" s="62">
        <f t="shared" ca="1" si="46"/>
        <v>1.489371257748414E-2</v>
      </c>
      <c r="M130" s="62">
        <f t="shared" ca="1" si="47"/>
        <v>618930040.66753173</v>
      </c>
      <c r="N130" s="62">
        <f t="shared" ca="1" si="48"/>
        <v>359379446.62441605</v>
      </c>
      <c r="O130" s="62">
        <f t="shared" ca="1" si="49"/>
        <v>72677129.032750279</v>
      </c>
      <c r="P130" s="80">
        <f t="shared" ca="1" si="50"/>
        <v>-0.12203979915373567</v>
      </c>
      <c r="Q130" s="32"/>
      <c r="R130" s="32"/>
    </row>
    <row r="131" spans="1:18" x14ac:dyDescent="0.2">
      <c r="A131" s="74">
        <v>-3331</v>
      </c>
      <c r="B131" s="74">
        <v>-3.6383600017870776E-3</v>
      </c>
      <c r="C131" s="32"/>
      <c r="D131" s="73">
        <f t="shared" si="39"/>
        <v>-0.33310000000000001</v>
      </c>
      <c r="E131" s="73">
        <f t="shared" si="40"/>
        <v>-0.36383600017870776</v>
      </c>
      <c r="F131" s="62">
        <f t="shared" si="41"/>
        <v>0.11095561000000001</v>
      </c>
      <c r="G131" s="62">
        <f t="shared" si="42"/>
        <v>-3.6959313691000001E-2</v>
      </c>
      <c r="H131" s="62">
        <f t="shared" si="43"/>
        <v>1.2311147390472102E-2</v>
      </c>
      <c r="I131" s="62">
        <f t="shared" si="44"/>
        <v>0.12119377165952756</v>
      </c>
      <c r="J131" s="62">
        <f t="shared" si="45"/>
        <v>-4.036964533978863E-2</v>
      </c>
      <c r="K131" s="62">
        <f t="shared" ca="1" si="23"/>
        <v>2.7409668118310471E-2</v>
      </c>
      <c r="L131" s="62">
        <f t="shared" ca="1" si="46"/>
        <v>0.15307317296118042</v>
      </c>
      <c r="M131" s="62">
        <f t="shared" ca="1" si="47"/>
        <v>641727403.38700294</v>
      </c>
      <c r="N131" s="62">
        <f t="shared" ca="1" si="48"/>
        <v>311199185.72122276</v>
      </c>
      <c r="O131" s="62">
        <f t="shared" ca="1" si="49"/>
        <v>101311223.94476925</v>
      </c>
      <c r="P131" s="80">
        <f t="shared" ca="1" si="50"/>
        <v>-0.39124566829701823</v>
      </c>
      <c r="Q131" s="32"/>
      <c r="R131" s="32"/>
    </row>
    <row r="132" spans="1:18" x14ac:dyDescent="0.2">
      <c r="A132" s="74">
        <v>-3320</v>
      </c>
      <c r="B132" s="74">
        <v>2.5807999991229735E-3</v>
      </c>
      <c r="C132" s="32"/>
      <c r="D132" s="73">
        <f t="shared" si="39"/>
        <v>-0.33200000000000002</v>
      </c>
      <c r="E132" s="73">
        <f t="shared" si="40"/>
        <v>0.25807999991229735</v>
      </c>
      <c r="F132" s="62">
        <f t="shared" si="41"/>
        <v>0.11022400000000002</v>
      </c>
      <c r="G132" s="62">
        <f t="shared" si="42"/>
        <v>-3.6594368000000009E-2</v>
      </c>
      <c r="H132" s="62">
        <f t="shared" si="43"/>
        <v>1.2149330176000004E-2</v>
      </c>
      <c r="I132" s="62">
        <f t="shared" si="44"/>
        <v>-8.5682559970882727E-2</v>
      </c>
      <c r="J132" s="62">
        <f t="shared" si="45"/>
        <v>2.8446609910333067E-2</v>
      </c>
      <c r="K132" s="62">
        <f t="shared" ca="1" si="23"/>
        <v>2.6812634795190221E-2</v>
      </c>
      <c r="L132" s="62">
        <f t="shared" ca="1" si="46"/>
        <v>5.3484594168209339E-2</v>
      </c>
      <c r="M132" s="62">
        <f t="shared" ca="1" si="47"/>
        <v>643455869.17580903</v>
      </c>
      <c r="N132" s="62">
        <f t="shared" ca="1" si="48"/>
        <v>307686293.55020225</v>
      </c>
      <c r="O132" s="62">
        <f t="shared" ca="1" si="49"/>
        <v>103660410.89429495</v>
      </c>
      <c r="P132" s="80">
        <f t="shared" ca="1" si="50"/>
        <v>0.23126736511710713</v>
      </c>
      <c r="Q132" s="32"/>
      <c r="R132" s="32"/>
    </row>
    <row r="133" spans="1:18" x14ac:dyDescent="0.2">
      <c r="A133" s="74">
        <v>-3315</v>
      </c>
      <c r="B133" s="74">
        <v>-4.5013999988441356E-3</v>
      </c>
      <c r="C133" s="32"/>
      <c r="D133" s="73">
        <f t="shared" si="39"/>
        <v>-0.33150000000000002</v>
      </c>
      <c r="E133" s="73">
        <f t="shared" si="40"/>
        <v>-0.45013999988441356</v>
      </c>
      <c r="F133" s="62">
        <f t="shared" si="41"/>
        <v>0.10989225000000001</v>
      </c>
      <c r="G133" s="62">
        <f t="shared" si="42"/>
        <v>-3.6429280875000004E-2</v>
      </c>
      <c r="H133" s="62">
        <f t="shared" si="43"/>
        <v>1.2076306610062502E-2</v>
      </c>
      <c r="I133" s="62">
        <f t="shared" si="44"/>
        <v>0.14922140996168309</v>
      </c>
      <c r="J133" s="62">
        <f t="shared" si="45"/>
        <v>-4.9466897402297948E-2</v>
      </c>
      <c r="K133" s="62">
        <f t="shared" ca="1" si="23"/>
        <v>2.6540232433801714E-2</v>
      </c>
      <c r="L133" s="62">
        <f t="shared" ca="1" si="46"/>
        <v>0.22722404388294767</v>
      </c>
      <c r="M133" s="62">
        <f t="shared" ca="1" si="47"/>
        <v>644240897.81512034</v>
      </c>
      <c r="N133" s="62">
        <f t="shared" ca="1" si="48"/>
        <v>306097288.09940606</v>
      </c>
      <c r="O133" s="62">
        <f t="shared" ca="1" si="49"/>
        <v>104735557.87057853</v>
      </c>
      <c r="P133" s="80">
        <f t="shared" ca="1" si="50"/>
        <v>-0.47668023231821527</v>
      </c>
      <c r="Q133" s="32"/>
      <c r="R133" s="32"/>
    </row>
    <row r="134" spans="1:18" x14ac:dyDescent="0.2">
      <c r="A134" s="74">
        <v>-3267</v>
      </c>
      <c r="B134" s="74">
        <v>-8.0905200011329725E-3</v>
      </c>
      <c r="C134" s="32"/>
      <c r="D134" s="73">
        <f t="shared" si="39"/>
        <v>-0.32669999999999999</v>
      </c>
      <c r="E134" s="73">
        <f t="shared" si="40"/>
        <v>-0.80905200011329725</v>
      </c>
      <c r="F134" s="62">
        <f t="shared" si="41"/>
        <v>0.10673289</v>
      </c>
      <c r="G134" s="62">
        <f t="shared" si="42"/>
        <v>-3.4869635162999998E-2</v>
      </c>
      <c r="H134" s="62">
        <f t="shared" si="43"/>
        <v>1.13919098077521E-2</v>
      </c>
      <c r="I134" s="62">
        <f t="shared" si="44"/>
        <v>0.26431728843701419</v>
      </c>
      <c r="J134" s="62">
        <f t="shared" si="45"/>
        <v>-8.6352458132372537E-2</v>
      </c>
      <c r="K134" s="62">
        <f t="shared" ca="1" si="23"/>
        <v>2.3892619979237001E-2</v>
      </c>
      <c r="L134" s="62">
        <f t="shared" ca="1" si="46"/>
        <v>0.69379674014109616</v>
      </c>
      <c r="M134" s="62">
        <f t="shared" ca="1" si="47"/>
        <v>651756548.07937181</v>
      </c>
      <c r="N134" s="62">
        <f t="shared" ca="1" si="48"/>
        <v>291088486.41070044</v>
      </c>
      <c r="O134" s="62">
        <f t="shared" ca="1" si="49"/>
        <v>115286938.32888162</v>
      </c>
      <c r="P134" s="80">
        <f t="shared" ca="1" si="50"/>
        <v>-0.83294462009253423</v>
      </c>
      <c r="Q134" s="32"/>
      <c r="R134" s="32"/>
    </row>
    <row r="135" spans="1:18" x14ac:dyDescent="0.2">
      <c r="A135" s="74">
        <v>-3253</v>
      </c>
      <c r="B135" s="74">
        <v>-2.7206800077692606E-3</v>
      </c>
      <c r="C135" s="32"/>
      <c r="D135" s="73">
        <f t="shared" si="39"/>
        <v>-0.32529999999999998</v>
      </c>
      <c r="E135" s="73">
        <f t="shared" si="40"/>
        <v>-0.27206800077692606</v>
      </c>
      <c r="F135" s="62">
        <f t="shared" si="41"/>
        <v>0.10582008999999999</v>
      </c>
      <c r="G135" s="62">
        <f t="shared" si="42"/>
        <v>-3.4423275276999996E-2</v>
      </c>
      <c r="H135" s="62">
        <f t="shared" si="43"/>
        <v>1.1197891447608098E-2</v>
      </c>
      <c r="I135" s="62">
        <f t="shared" si="44"/>
        <v>8.8503720652734041E-2</v>
      </c>
      <c r="J135" s="62">
        <f t="shared" si="45"/>
        <v>-2.8790260328334382E-2</v>
      </c>
      <c r="K135" s="62">
        <f t="shared" ca="1" si="23"/>
        <v>2.3109293857039304E-2</v>
      </c>
      <c r="L135" s="62">
        <f t="shared" ca="1" si="46"/>
        <v>8.71296352674268E-2</v>
      </c>
      <c r="M135" s="62">
        <f t="shared" ca="1" si="47"/>
        <v>653941451.91430509</v>
      </c>
      <c r="N135" s="62">
        <f t="shared" ca="1" si="48"/>
        <v>286794293.47064525</v>
      </c>
      <c r="O135" s="62">
        <f t="shared" ca="1" si="49"/>
        <v>118441723.15006498</v>
      </c>
      <c r="P135" s="80">
        <f t="shared" ca="1" si="50"/>
        <v>-0.29517729463396536</v>
      </c>
      <c r="Q135" s="32"/>
      <c r="R135" s="32"/>
    </row>
    <row r="136" spans="1:18" x14ac:dyDescent="0.2">
      <c r="A136" s="74">
        <v>-3253</v>
      </c>
      <c r="B136" s="74">
        <v>2.7931999647989869E-4</v>
      </c>
      <c r="C136" s="32"/>
      <c r="D136" s="73">
        <f t="shared" si="39"/>
        <v>-0.32529999999999998</v>
      </c>
      <c r="E136" s="73">
        <f t="shared" si="40"/>
        <v>2.7931999647989869E-2</v>
      </c>
      <c r="F136" s="62">
        <f t="shared" si="41"/>
        <v>0.10582008999999999</v>
      </c>
      <c r="G136" s="62">
        <f t="shared" si="42"/>
        <v>-3.4423275276999996E-2</v>
      </c>
      <c r="H136" s="62">
        <f t="shared" si="43"/>
        <v>1.1197891447608098E-2</v>
      </c>
      <c r="I136" s="62">
        <f t="shared" si="44"/>
        <v>-9.0862794854911031E-3</v>
      </c>
      <c r="J136" s="62">
        <f t="shared" si="45"/>
        <v>2.9557667166302554E-3</v>
      </c>
      <c r="K136" s="62">
        <f t="shared" ca="1" si="23"/>
        <v>2.3109293857039304E-2</v>
      </c>
      <c r="L136" s="62">
        <f t="shared" ca="1" si="46"/>
        <v>2.3258491146068121E-5</v>
      </c>
      <c r="M136" s="62">
        <f t="shared" ca="1" si="47"/>
        <v>653941451.91430509</v>
      </c>
      <c r="N136" s="62">
        <f t="shared" ca="1" si="48"/>
        <v>286794293.47064525</v>
      </c>
      <c r="O136" s="62">
        <f t="shared" ca="1" si="49"/>
        <v>118441723.15006498</v>
      </c>
      <c r="P136" s="80">
        <f t="shared" ca="1" si="50"/>
        <v>4.8227057909505655E-3</v>
      </c>
      <c r="Q136" s="32"/>
      <c r="R136" s="32"/>
    </row>
    <row r="137" spans="1:18" x14ac:dyDescent="0.2">
      <c r="A137" s="74">
        <v>-3246</v>
      </c>
      <c r="B137" s="74">
        <v>-6.3575999956810847E-4</v>
      </c>
      <c r="C137" s="32"/>
      <c r="D137" s="73">
        <f t="shared" si="39"/>
        <v>-0.3246</v>
      </c>
      <c r="E137" s="73">
        <f t="shared" si="40"/>
        <v>-6.3575999956810847E-2</v>
      </c>
      <c r="F137" s="62">
        <f t="shared" si="41"/>
        <v>0.10536516</v>
      </c>
      <c r="G137" s="62">
        <f t="shared" si="42"/>
        <v>-3.4201530936000001E-2</v>
      </c>
      <c r="H137" s="62">
        <f t="shared" si="43"/>
        <v>1.1101816941825601E-2</v>
      </c>
      <c r="I137" s="62">
        <f t="shared" si="44"/>
        <v>2.0636769585980801E-2</v>
      </c>
      <c r="J137" s="62">
        <f t="shared" si="45"/>
        <v>-6.6986954076093683E-3</v>
      </c>
      <c r="K137" s="62">
        <f t="shared" ca="1" si="23"/>
        <v>2.2715749971086135E-2</v>
      </c>
      <c r="L137" s="62">
        <f t="shared" ca="1" si="46"/>
        <v>7.4462661056187091E-3</v>
      </c>
      <c r="M137" s="62">
        <f t="shared" ca="1" si="47"/>
        <v>655032669.61093473</v>
      </c>
      <c r="N137" s="62">
        <f t="shared" ca="1" si="48"/>
        <v>284661240.12445343</v>
      </c>
      <c r="O137" s="62">
        <f t="shared" ca="1" si="49"/>
        <v>120032003.89364243</v>
      </c>
      <c r="P137" s="80">
        <f t="shared" ca="1" si="50"/>
        <v>-8.6291749927896982E-2</v>
      </c>
      <c r="Q137" s="32"/>
      <c r="R137" s="32"/>
    </row>
    <row r="138" spans="1:18" x14ac:dyDescent="0.2">
      <c r="A138" s="74">
        <v>-3242</v>
      </c>
      <c r="B138" s="74">
        <v>-5.0152000767411664E-4</v>
      </c>
      <c r="C138" s="32"/>
      <c r="D138" s="73">
        <f t="shared" si="39"/>
        <v>-0.32419999999999999</v>
      </c>
      <c r="E138" s="73">
        <f t="shared" si="40"/>
        <v>-5.0152000767411664E-2</v>
      </c>
      <c r="F138" s="62">
        <f t="shared" si="41"/>
        <v>0.10510563999999999</v>
      </c>
      <c r="G138" s="62">
        <f t="shared" si="42"/>
        <v>-3.4075248487999997E-2</v>
      </c>
      <c r="H138" s="62">
        <f t="shared" si="43"/>
        <v>1.1047195559809597E-2</v>
      </c>
      <c r="I138" s="62">
        <f t="shared" si="44"/>
        <v>1.625927864879486E-2</v>
      </c>
      <c r="J138" s="62">
        <f t="shared" si="45"/>
        <v>-5.2712581379392937E-3</v>
      </c>
      <c r="K138" s="62">
        <f t="shared" ca="1" si="23"/>
        <v>2.2490304782557785E-2</v>
      </c>
      <c r="L138" s="62">
        <f t="shared" ca="1" si="46"/>
        <v>5.2769045556151223E-3</v>
      </c>
      <c r="M138" s="62">
        <f t="shared" ca="1" si="47"/>
        <v>655655850.83171833</v>
      </c>
      <c r="N138" s="62">
        <f t="shared" ca="1" si="48"/>
        <v>283446547.57769722</v>
      </c>
      <c r="O138" s="62">
        <f t="shared" ca="1" si="49"/>
        <v>120944571.58087216</v>
      </c>
      <c r="P138" s="80">
        <f t="shared" ca="1" si="50"/>
        <v>-7.2642305549969449E-2</v>
      </c>
      <c r="Q138" s="32"/>
      <c r="R138" s="32"/>
    </row>
    <row r="139" spans="1:18" x14ac:dyDescent="0.2">
      <c r="A139" s="74">
        <v>-3232</v>
      </c>
      <c r="B139" s="74">
        <v>-2.6659200084395707E-3</v>
      </c>
      <c r="C139" s="32"/>
      <c r="D139" s="73">
        <f t="shared" si="39"/>
        <v>-0.32319999999999999</v>
      </c>
      <c r="E139" s="73">
        <f t="shared" si="40"/>
        <v>-0.26659200084395707</v>
      </c>
      <c r="F139" s="62">
        <f t="shared" si="41"/>
        <v>0.10445823999999999</v>
      </c>
      <c r="G139" s="62">
        <f t="shared" si="42"/>
        <v>-3.3760903167999998E-2</v>
      </c>
      <c r="H139" s="62">
        <f t="shared" si="43"/>
        <v>1.0911523903897598E-2</v>
      </c>
      <c r="I139" s="62">
        <f t="shared" si="44"/>
        <v>8.6162534672766924E-2</v>
      </c>
      <c r="J139" s="62">
        <f t="shared" si="45"/>
        <v>-2.784773120623827E-2</v>
      </c>
      <c r="K139" s="62">
        <f t="shared" ca="1" si="23"/>
        <v>2.1924900549470938E-2</v>
      </c>
      <c r="L139" s="62">
        <f t="shared" ca="1" si="46"/>
        <v>8.324200238966506E-2</v>
      </c>
      <c r="M139" s="62">
        <f t="shared" ca="1" si="47"/>
        <v>657212614.85291195</v>
      </c>
      <c r="N139" s="62">
        <f t="shared" ca="1" si="48"/>
        <v>280423142.01420772</v>
      </c>
      <c r="O139" s="62">
        <f t="shared" ca="1" si="49"/>
        <v>123238137.28977029</v>
      </c>
      <c r="P139" s="80">
        <f t="shared" ca="1" si="50"/>
        <v>-0.288516901393428</v>
      </c>
      <c r="Q139" s="32"/>
      <c r="R139" s="32"/>
    </row>
    <row r="140" spans="1:18" x14ac:dyDescent="0.2">
      <c r="A140" s="74">
        <v>-3216</v>
      </c>
      <c r="B140" s="74">
        <v>-6.5289600024698302E-3</v>
      </c>
      <c r="C140" s="32"/>
      <c r="D140" s="73">
        <f t="shared" si="39"/>
        <v>-0.3216</v>
      </c>
      <c r="E140" s="73">
        <f t="shared" si="40"/>
        <v>-0.65289600024698302</v>
      </c>
      <c r="F140" s="62">
        <f t="shared" si="41"/>
        <v>0.10342656</v>
      </c>
      <c r="G140" s="62">
        <f t="shared" si="42"/>
        <v>-3.3261981695999997E-2</v>
      </c>
      <c r="H140" s="62">
        <f t="shared" si="43"/>
        <v>1.06970533134336E-2</v>
      </c>
      <c r="I140" s="62">
        <f t="shared" si="44"/>
        <v>0.20997135367942973</v>
      </c>
      <c r="J140" s="62">
        <f t="shared" si="45"/>
        <v>-6.7526787343304598E-2</v>
      </c>
      <c r="K140" s="62">
        <f t="shared" ca="1" si="23"/>
        <v>2.1014931170141388E-2</v>
      </c>
      <c r="L140" s="62">
        <f t="shared" ca="1" si="46"/>
        <v>0.45415594348349619</v>
      </c>
      <c r="M140" s="62">
        <f t="shared" ca="1" si="47"/>
        <v>659699877.92956865</v>
      </c>
      <c r="N140" s="62">
        <f t="shared" ca="1" si="48"/>
        <v>275625195.72629309</v>
      </c>
      <c r="O140" s="62">
        <f t="shared" ca="1" si="49"/>
        <v>126943687.22665989</v>
      </c>
      <c r="P140" s="80">
        <f t="shared" ca="1" si="50"/>
        <v>-0.67391093141712444</v>
      </c>
      <c r="Q140" s="32"/>
      <c r="R140" s="32"/>
    </row>
    <row r="141" spans="1:18" x14ac:dyDescent="0.2">
      <c r="A141" s="74">
        <v>-3205</v>
      </c>
      <c r="B141" s="74">
        <v>6.9019999500596896E-4</v>
      </c>
      <c r="C141" s="32"/>
      <c r="D141" s="73">
        <f t="shared" si="39"/>
        <v>-0.32050000000000001</v>
      </c>
      <c r="E141" s="73">
        <f t="shared" si="40"/>
        <v>6.9019999500596896E-2</v>
      </c>
      <c r="F141" s="62">
        <f t="shared" si="41"/>
        <v>0.10272025</v>
      </c>
      <c r="G141" s="62">
        <f t="shared" si="42"/>
        <v>-3.2921840124999997E-2</v>
      </c>
      <c r="H141" s="62">
        <f t="shared" si="43"/>
        <v>1.05514497600625E-2</v>
      </c>
      <c r="I141" s="62">
        <f t="shared" si="44"/>
        <v>-2.2120909839941305E-2</v>
      </c>
      <c r="J141" s="62">
        <f t="shared" si="45"/>
        <v>7.089751603701188E-3</v>
      </c>
      <c r="K141" s="62">
        <f t="shared" ca="1" si="23"/>
        <v>2.0385527187962854E-2</v>
      </c>
      <c r="L141" s="62">
        <f t="shared" ca="1" si="46"/>
        <v>2.3653118971283674E-3</v>
      </c>
      <c r="M141" s="62">
        <f t="shared" ca="1" si="47"/>
        <v>661407307.07038569</v>
      </c>
      <c r="N141" s="62">
        <f t="shared" ca="1" si="48"/>
        <v>272354727.49756902</v>
      </c>
      <c r="O141" s="62">
        <f t="shared" ca="1" si="49"/>
        <v>129516626.29862019</v>
      </c>
      <c r="P141" s="80">
        <f t="shared" ca="1" si="50"/>
        <v>4.8634472312634042E-2</v>
      </c>
      <c r="Q141" s="32"/>
      <c r="R141" s="32"/>
    </row>
    <row r="142" spans="1:18" x14ac:dyDescent="0.2">
      <c r="A142" s="74">
        <v>-3197</v>
      </c>
      <c r="B142" s="74">
        <v>-1.2413200020091608E-3</v>
      </c>
      <c r="C142" s="32"/>
      <c r="D142" s="73">
        <f t="shared" si="39"/>
        <v>-0.31969999999999998</v>
      </c>
      <c r="E142" s="73">
        <f t="shared" si="40"/>
        <v>-0.12413200020091608</v>
      </c>
      <c r="F142" s="62">
        <f t="shared" si="41"/>
        <v>0.10220808999999999</v>
      </c>
      <c r="G142" s="62">
        <f t="shared" si="42"/>
        <v>-3.2675926372999993E-2</v>
      </c>
      <c r="H142" s="62">
        <f t="shared" si="43"/>
        <v>1.0446493661448097E-2</v>
      </c>
      <c r="I142" s="62">
        <f t="shared" si="44"/>
        <v>3.9685000464232872E-2</v>
      </c>
      <c r="J142" s="62">
        <f t="shared" si="45"/>
        <v>-1.2687294648415249E-2</v>
      </c>
      <c r="K142" s="62">
        <f t="shared" ca="1" si="23"/>
        <v>1.9925834038798662E-2</v>
      </c>
      <c r="L142" s="62">
        <f t="shared" ca="1" si="46"/>
        <v>2.075265960583713E-2</v>
      </c>
      <c r="M142" s="62">
        <f t="shared" ca="1" si="47"/>
        <v>662647750.25830185</v>
      </c>
      <c r="N142" s="62">
        <f t="shared" ca="1" si="48"/>
        <v>269990556.43456149</v>
      </c>
      <c r="O142" s="62">
        <f t="shared" ca="1" si="49"/>
        <v>131400735.33343557</v>
      </c>
      <c r="P142" s="80">
        <f t="shared" ca="1" si="50"/>
        <v>-0.14405783423971474</v>
      </c>
      <c r="Q142" s="32"/>
      <c r="R142" s="32"/>
    </row>
    <row r="143" spans="1:18" x14ac:dyDescent="0.2">
      <c r="A143" s="74">
        <v>-3192</v>
      </c>
      <c r="B143" s="74">
        <v>-3.235199983464554E-4</v>
      </c>
      <c r="C143" s="32"/>
      <c r="D143" s="73">
        <f t="shared" si="39"/>
        <v>-0.31919999999999998</v>
      </c>
      <c r="E143" s="73">
        <f t="shared" si="40"/>
        <v>-3.235199983464554E-2</v>
      </c>
      <c r="F143" s="62">
        <f t="shared" si="41"/>
        <v>0.10188863999999999</v>
      </c>
      <c r="G143" s="62">
        <f t="shared" si="42"/>
        <v>-3.2522853887999997E-2</v>
      </c>
      <c r="H143" s="62">
        <f t="shared" si="43"/>
        <v>1.0381294961049599E-2</v>
      </c>
      <c r="I143" s="62">
        <f t="shared" si="44"/>
        <v>1.0326758347218856E-2</v>
      </c>
      <c r="J143" s="62">
        <f t="shared" si="45"/>
        <v>-3.2963012644322588E-3</v>
      </c>
      <c r="K143" s="62">
        <f t="shared" ca="1" si="23"/>
        <v>1.9637694163322533E-2</v>
      </c>
      <c r="L143" s="62">
        <f t="shared" ca="1" si="46"/>
        <v>2.7029282820023575E-3</v>
      </c>
      <c r="M143" s="62">
        <f t="shared" ca="1" si="47"/>
        <v>663422458.04138708</v>
      </c>
      <c r="N143" s="62">
        <f t="shared" ca="1" si="48"/>
        <v>268519074.85995674</v>
      </c>
      <c r="O143" s="62">
        <f t="shared" ca="1" si="49"/>
        <v>132583780.86596888</v>
      </c>
      <c r="P143" s="80">
        <f t="shared" ca="1" si="50"/>
        <v>-5.1989693997968073E-2</v>
      </c>
      <c r="Q143" s="32"/>
      <c r="R143" s="32"/>
    </row>
    <row r="144" spans="1:18" x14ac:dyDescent="0.2">
      <c r="A144" s="74">
        <v>-3156</v>
      </c>
      <c r="B144" s="74">
        <v>2.4846399974194355E-3</v>
      </c>
      <c r="C144" s="32"/>
      <c r="D144" s="73">
        <f t="shared" si="39"/>
        <v>-0.31559999999999999</v>
      </c>
      <c r="E144" s="73">
        <f t="shared" si="40"/>
        <v>0.24846399974194355</v>
      </c>
      <c r="F144" s="62">
        <f t="shared" si="41"/>
        <v>9.9603359999999988E-2</v>
      </c>
      <c r="G144" s="62">
        <f t="shared" si="42"/>
        <v>-3.1434820415999994E-2</v>
      </c>
      <c r="H144" s="62">
        <f t="shared" si="43"/>
        <v>9.9208293232895973E-3</v>
      </c>
      <c r="I144" s="62">
        <f t="shared" si="44"/>
        <v>-7.8415238318557387E-2</v>
      </c>
      <c r="J144" s="62">
        <f t="shared" si="45"/>
        <v>2.4747849213336712E-2</v>
      </c>
      <c r="K144" s="62">
        <f t="shared" ca="1" si="23"/>
        <v>1.7544202042989204E-2</v>
      </c>
      <c r="L144" s="62">
        <f t="shared" ca="1" si="46"/>
        <v>5.3323952969326002E-2</v>
      </c>
      <c r="M144" s="62">
        <f t="shared" ca="1" si="47"/>
        <v>668987278.21122336</v>
      </c>
      <c r="N144" s="62">
        <f t="shared" ca="1" si="48"/>
        <v>258062957.12009493</v>
      </c>
      <c r="O144" s="62">
        <f t="shared" ca="1" si="49"/>
        <v>141224664.74904007</v>
      </c>
      <c r="P144" s="80">
        <f t="shared" ca="1" si="50"/>
        <v>0.23091979769895435</v>
      </c>
      <c r="Q144" s="32"/>
      <c r="R144" s="32"/>
    </row>
    <row r="145" spans="1:18" x14ac:dyDescent="0.2">
      <c r="A145" s="74">
        <v>-3130</v>
      </c>
      <c r="B145" s="74">
        <v>4.4571999969775788E-3</v>
      </c>
      <c r="C145" s="32"/>
      <c r="D145" s="73">
        <f t="shared" si="39"/>
        <v>-0.313</v>
      </c>
      <c r="E145" s="73">
        <f t="shared" si="40"/>
        <v>0.44571999969775788</v>
      </c>
      <c r="F145" s="62">
        <f t="shared" si="41"/>
        <v>9.7969000000000001E-2</v>
      </c>
      <c r="G145" s="62">
        <f t="shared" si="42"/>
        <v>-3.0664297E-2</v>
      </c>
      <c r="H145" s="62">
        <f t="shared" si="43"/>
        <v>9.5979249610000008E-3</v>
      </c>
      <c r="I145" s="62">
        <f t="shared" si="44"/>
        <v>-0.13951035990539823</v>
      </c>
      <c r="J145" s="62">
        <f t="shared" si="45"/>
        <v>4.3666742650389646E-2</v>
      </c>
      <c r="K145" s="62">
        <f t="shared" ca="1" si="23"/>
        <v>1.6011610411873684E-2</v>
      </c>
      <c r="L145" s="62">
        <f t="shared" ca="1" si="46"/>
        <v>0.18464929982266898</v>
      </c>
      <c r="M145" s="62">
        <f t="shared" ca="1" si="47"/>
        <v>672991810.62728679</v>
      </c>
      <c r="N145" s="62">
        <f t="shared" ca="1" si="48"/>
        <v>250661823.15161413</v>
      </c>
      <c r="O145" s="62">
        <f t="shared" ca="1" si="49"/>
        <v>147597471.22006902</v>
      </c>
      <c r="P145" s="80">
        <f t="shared" ca="1" si="50"/>
        <v>0.42970838928588417</v>
      </c>
      <c r="Q145" s="32"/>
      <c r="R145" s="32"/>
    </row>
    <row r="146" spans="1:18" x14ac:dyDescent="0.2">
      <c r="A146" s="74">
        <v>-3118</v>
      </c>
      <c r="B146" s="74">
        <v>3.0599199963035062E-3</v>
      </c>
      <c r="C146" s="32"/>
      <c r="D146" s="73">
        <f t="shared" si="39"/>
        <v>-0.31180000000000002</v>
      </c>
      <c r="E146" s="73">
        <f t="shared" si="40"/>
        <v>0.30599199963035062</v>
      </c>
      <c r="F146" s="62">
        <f t="shared" si="41"/>
        <v>9.7219240000000012E-2</v>
      </c>
      <c r="G146" s="62">
        <f t="shared" si="42"/>
        <v>-3.0312959032000007E-2</v>
      </c>
      <c r="H146" s="62">
        <f t="shared" si="43"/>
        <v>9.4515806261776022E-3</v>
      </c>
      <c r="I146" s="62">
        <f t="shared" si="44"/>
        <v>-9.5408305484743328E-2</v>
      </c>
      <c r="J146" s="62">
        <f t="shared" si="45"/>
        <v>2.9748309650142971E-2</v>
      </c>
      <c r="K146" s="62">
        <f t="shared" ca="1" si="23"/>
        <v>1.5298426032815365E-2</v>
      </c>
      <c r="L146" s="62">
        <f t="shared" ca="1" si="46"/>
        <v>8.4502753730905628E-2</v>
      </c>
      <c r="M146" s="62">
        <f t="shared" ca="1" si="47"/>
        <v>674835883.8175658</v>
      </c>
      <c r="N146" s="62">
        <f t="shared" ca="1" si="48"/>
        <v>247288237.92949662</v>
      </c>
      <c r="O146" s="62">
        <f t="shared" ca="1" si="49"/>
        <v>150575494.96868065</v>
      </c>
      <c r="P146" s="80">
        <f t="shared" ca="1" si="50"/>
        <v>0.29069357359753523</v>
      </c>
      <c r="Q146" s="32"/>
      <c r="R146" s="32"/>
    </row>
    <row r="147" spans="1:18" x14ac:dyDescent="0.2">
      <c r="A147" s="74">
        <v>-3108</v>
      </c>
      <c r="B147" s="74">
        <v>8.9551999553805217E-4</v>
      </c>
      <c r="C147" s="32"/>
      <c r="D147" s="73">
        <f t="shared" si="39"/>
        <v>-0.31080000000000002</v>
      </c>
      <c r="E147" s="73">
        <f t="shared" si="40"/>
        <v>8.9551999553805217E-2</v>
      </c>
      <c r="F147" s="62">
        <f t="shared" si="41"/>
        <v>9.6596640000000011E-2</v>
      </c>
      <c r="G147" s="62">
        <f t="shared" si="42"/>
        <v>-3.0022235712000005E-2</v>
      </c>
      <c r="H147" s="62">
        <f t="shared" si="43"/>
        <v>9.3309108592896026E-3</v>
      </c>
      <c r="I147" s="62">
        <f t="shared" si="44"/>
        <v>-2.7832761461322662E-2</v>
      </c>
      <c r="J147" s="62">
        <f t="shared" si="45"/>
        <v>8.6504222621790836E-3</v>
      </c>
      <c r="K147" s="62">
        <f t="shared" ca="1" si="23"/>
        <v>1.4701290877015216E-2</v>
      </c>
      <c r="L147" s="62">
        <f t="shared" ca="1" si="46"/>
        <v>5.6026285894176858E-3</v>
      </c>
      <c r="M147" s="62">
        <f t="shared" ca="1" si="47"/>
        <v>676370576.74448228</v>
      </c>
      <c r="N147" s="62">
        <f t="shared" ca="1" si="48"/>
        <v>244497256.98435029</v>
      </c>
      <c r="O147" s="62">
        <f t="shared" ca="1" si="49"/>
        <v>153074695.85915124</v>
      </c>
      <c r="P147" s="80">
        <f t="shared" ca="1" si="50"/>
        <v>7.4850708676790001E-2</v>
      </c>
      <c r="Q147" s="32"/>
      <c r="R147" s="32"/>
    </row>
    <row r="148" spans="1:18" x14ac:dyDescent="0.2">
      <c r="A148" s="74">
        <v>-3095</v>
      </c>
      <c r="B148" s="74">
        <v>1.8817999953171238E-3</v>
      </c>
      <c r="C148" s="32"/>
      <c r="D148" s="73">
        <f t="shared" si="39"/>
        <v>-0.3095</v>
      </c>
      <c r="E148" s="73">
        <f t="shared" si="40"/>
        <v>0.18817999953171238</v>
      </c>
      <c r="F148" s="62">
        <f t="shared" si="41"/>
        <v>9.5790249999999993E-2</v>
      </c>
      <c r="G148" s="62">
        <f t="shared" si="42"/>
        <v>-2.9647082374999998E-2</v>
      </c>
      <c r="H148" s="62">
        <f t="shared" si="43"/>
        <v>9.1757719950624986E-3</v>
      </c>
      <c r="I148" s="62">
        <f t="shared" si="44"/>
        <v>-5.824170985506498E-2</v>
      </c>
      <c r="J148" s="62">
        <f t="shared" si="45"/>
        <v>1.8025809200142611E-2</v>
      </c>
      <c r="K148" s="62">
        <f t="shared" ca="1" si="23"/>
        <v>1.3921189551131863E-2</v>
      </c>
      <c r="L148" s="62">
        <f t="shared" ca="1" si="46"/>
        <v>3.036613285584807E-2</v>
      </c>
      <c r="M148" s="62">
        <f t="shared" ca="1" si="47"/>
        <v>678362890.77160466</v>
      </c>
      <c r="N148" s="62">
        <f t="shared" ca="1" si="48"/>
        <v>240896547.78142691</v>
      </c>
      <c r="O148" s="62">
        <f t="shared" ca="1" si="49"/>
        <v>156347257.72090647</v>
      </c>
      <c r="P148" s="80">
        <f t="shared" ca="1" si="50"/>
        <v>0.17425880998058052</v>
      </c>
      <c r="Q148" s="32"/>
      <c r="R148" s="32"/>
    </row>
    <row r="149" spans="1:18" x14ac:dyDescent="0.2">
      <c r="A149" s="74">
        <v>-3022</v>
      </c>
      <c r="B149" s="74">
        <v>6.881679997604806E-3</v>
      </c>
      <c r="C149" s="32"/>
      <c r="D149" s="73">
        <f t="shared" si="39"/>
        <v>-0.30220000000000002</v>
      </c>
      <c r="E149" s="73">
        <f t="shared" si="40"/>
        <v>0.6881679997604806</v>
      </c>
      <c r="F149" s="62">
        <f t="shared" si="41"/>
        <v>9.1324840000000018E-2</v>
      </c>
      <c r="G149" s="62">
        <f t="shared" si="42"/>
        <v>-2.7598366648000007E-2</v>
      </c>
      <c r="H149" s="62">
        <f t="shared" si="43"/>
        <v>8.3402264010256025E-3</v>
      </c>
      <c r="I149" s="62">
        <f t="shared" si="44"/>
        <v>-0.20796436952761727</v>
      </c>
      <c r="J149" s="62">
        <f t="shared" si="45"/>
        <v>6.2846832471245936E-2</v>
      </c>
      <c r="K149" s="62">
        <f t="shared" ref="K149:K212" ca="1" si="51">+E$4+E$5*D149+E$6*D149^2</f>
        <v>9.4602952718438049E-3</v>
      </c>
      <c r="L149" s="62">
        <f t="shared" ca="1" si="46"/>
        <v>0.46064414813223475</v>
      </c>
      <c r="M149" s="62">
        <f t="shared" ca="1" si="47"/>
        <v>689490763.08015895</v>
      </c>
      <c r="N149" s="62">
        <f t="shared" ca="1" si="48"/>
        <v>221251495.3747924</v>
      </c>
      <c r="O149" s="62">
        <f t="shared" ca="1" si="49"/>
        <v>175207855.54211876</v>
      </c>
      <c r="P149" s="80">
        <f t="shared" ca="1" si="50"/>
        <v>0.67870770448863682</v>
      </c>
      <c r="Q149" s="32"/>
      <c r="R149" s="32"/>
    </row>
    <row r="150" spans="1:18" x14ac:dyDescent="0.2">
      <c r="A150" s="74">
        <v>-2874</v>
      </c>
      <c r="B150" s="74">
        <v>-3.3514400056446902E-3</v>
      </c>
      <c r="C150" s="32"/>
      <c r="D150" s="73">
        <f t="shared" si="39"/>
        <v>-0.28739999999999999</v>
      </c>
      <c r="E150" s="73">
        <f t="shared" si="40"/>
        <v>-0.33514400056446902</v>
      </c>
      <c r="F150" s="62">
        <f t="shared" si="41"/>
        <v>8.2598759999999993E-2</v>
      </c>
      <c r="G150" s="62">
        <f t="shared" si="42"/>
        <v>-2.3738883623999996E-2</v>
      </c>
      <c r="H150" s="62">
        <f t="shared" si="43"/>
        <v>6.8225551535375985E-3</v>
      </c>
      <c r="I150" s="62">
        <f t="shared" si="44"/>
        <v>9.63203857622284E-2</v>
      </c>
      <c r="J150" s="62">
        <f t="shared" si="45"/>
        <v>-2.768247886806444E-2</v>
      </c>
      <c r="K150" s="62">
        <f t="shared" ca="1" si="51"/>
        <v>-2.1994958183807478E-6</v>
      </c>
      <c r="L150" s="62">
        <f t="shared" ca="1" si="46"/>
        <v>0.112320026823539</v>
      </c>
      <c r="M150" s="62">
        <f t="shared" ca="1" si="47"/>
        <v>711724830.87812614</v>
      </c>
      <c r="N150" s="62">
        <f t="shared" ca="1" si="48"/>
        <v>184358753.28884652</v>
      </c>
      <c r="O150" s="62">
        <f t="shared" ca="1" si="49"/>
        <v>215820888.34739524</v>
      </c>
      <c r="P150" s="80">
        <f t="shared" ca="1" si="50"/>
        <v>-0.33514180106865066</v>
      </c>
      <c r="Q150" s="32"/>
      <c r="R150" s="32"/>
    </row>
    <row r="151" spans="1:18" x14ac:dyDescent="0.2">
      <c r="A151" s="74">
        <v>-2855</v>
      </c>
      <c r="B151" s="74">
        <v>-1.0638000021572225E-3</v>
      </c>
      <c r="C151" s="32"/>
      <c r="D151" s="73">
        <f t="shared" si="39"/>
        <v>-0.28549999999999998</v>
      </c>
      <c r="E151" s="73">
        <f t="shared" si="40"/>
        <v>-0.10638000021572225</v>
      </c>
      <c r="F151" s="62">
        <f t="shared" si="41"/>
        <v>8.1510249999999992E-2</v>
      </c>
      <c r="G151" s="62">
        <f t="shared" si="42"/>
        <v>-2.3271176374999997E-2</v>
      </c>
      <c r="H151" s="62">
        <f t="shared" si="43"/>
        <v>6.6439208550624984E-3</v>
      </c>
      <c r="I151" s="62">
        <f t="shared" si="44"/>
        <v>3.03714900615887E-2</v>
      </c>
      <c r="J151" s="62">
        <f t="shared" si="45"/>
        <v>-8.6710604125835727E-3</v>
      </c>
      <c r="K151" s="62">
        <f t="shared" ca="1" si="51"/>
        <v>-1.2575768979600777E-3</v>
      </c>
      <c r="L151" s="62">
        <f t="shared" ca="1" si="46"/>
        <v>1.1050723884198787E-2</v>
      </c>
      <c r="M151" s="62">
        <f t="shared" ca="1" si="47"/>
        <v>714546024.38869286</v>
      </c>
      <c r="N151" s="62">
        <f t="shared" ca="1" si="48"/>
        <v>179901709.62830448</v>
      </c>
      <c r="O151" s="62">
        <f t="shared" ca="1" si="49"/>
        <v>221250781.9567166</v>
      </c>
      <c r="P151" s="80">
        <f t="shared" ca="1" si="50"/>
        <v>-0.10512242331776217</v>
      </c>
      <c r="Q151" s="32"/>
      <c r="R151" s="32"/>
    </row>
    <row r="152" spans="1:18" x14ac:dyDescent="0.2">
      <c r="A152" s="74">
        <v>-2739</v>
      </c>
      <c r="B152" s="74">
        <v>-6.5708400070434436E-3</v>
      </c>
      <c r="C152" s="32"/>
      <c r="D152" s="73">
        <f t="shared" si="39"/>
        <v>-0.27389999999999998</v>
      </c>
      <c r="E152" s="73">
        <f t="shared" si="40"/>
        <v>-0.65708400070434436</v>
      </c>
      <c r="F152" s="62">
        <f t="shared" si="41"/>
        <v>7.5021209999999991E-2</v>
      </c>
      <c r="G152" s="62">
        <f t="shared" si="42"/>
        <v>-2.0548309418999995E-2</v>
      </c>
      <c r="H152" s="62">
        <f t="shared" si="43"/>
        <v>5.6281819498640983E-3</v>
      </c>
      <c r="I152" s="62">
        <f t="shared" si="44"/>
        <v>0.1799753077929199</v>
      </c>
      <c r="J152" s="62">
        <f t="shared" si="45"/>
        <v>-4.9295236804480759E-2</v>
      </c>
      <c r="K152" s="62">
        <f t="shared" ca="1" si="51"/>
        <v>-9.1223517237710855E-3</v>
      </c>
      <c r="L152" s="62">
        <f t="shared" ca="1" si="46"/>
        <v>0.41985429854962369</v>
      </c>
      <c r="M152" s="62">
        <f t="shared" ca="1" si="47"/>
        <v>731597847.69012487</v>
      </c>
      <c r="N152" s="62">
        <f t="shared" ca="1" si="48"/>
        <v>154035903.19483295</v>
      </c>
      <c r="O152" s="62">
        <f t="shared" ca="1" si="49"/>
        <v>255385970.90508389</v>
      </c>
      <c r="P152" s="80">
        <f t="shared" ca="1" si="50"/>
        <v>-0.64796164898057329</v>
      </c>
      <c r="Q152" s="32"/>
      <c r="R152" s="32"/>
    </row>
    <row r="153" spans="1:18" x14ac:dyDescent="0.2">
      <c r="A153" s="74">
        <v>-2709</v>
      </c>
      <c r="B153" s="74">
        <v>3.9359599977615289E-3</v>
      </c>
      <c r="C153" s="32"/>
      <c r="D153" s="73">
        <f t="shared" si="39"/>
        <v>-0.27089999999999997</v>
      </c>
      <c r="E153" s="73">
        <f t="shared" si="40"/>
        <v>0.39359599977615289</v>
      </c>
      <c r="F153" s="62">
        <f t="shared" si="41"/>
        <v>7.3386809999999983E-2</v>
      </c>
      <c r="G153" s="62">
        <f t="shared" si="42"/>
        <v>-1.9880486828999993E-2</v>
      </c>
      <c r="H153" s="62">
        <f t="shared" si="43"/>
        <v>5.3856238819760972E-3</v>
      </c>
      <c r="I153" s="62">
        <f t="shared" si="44"/>
        <v>-0.1066251563393598</v>
      </c>
      <c r="J153" s="62">
        <f t="shared" si="45"/>
        <v>2.8884754852332568E-2</v>
      </c>
      <c r="K153" s="62">
        <f t="shared" ca="1" si="51"/>
        <v>-1.1212386117029127E-2</v>
      </c>
      <c r="L153" s="62">
        <f t="shared" ca="1" si="46"/>
        <v>0.16386982928944338</v>
      </c>
      <c r="M153" s="62">
        <f t="shared" ca="1" si="47"/>
        <v>735958242.29692388</v>
      </c>
      <c r="N153" s="62">
        <f t="shared" ca="1" si="48"/>
        <v>147717607.08514503</v>
      </c>
      <c r="O153" s="62">
        <f t="shared" ca="1" si="49"/>
        <v>264476151.08987975</v>
      </c>
      <c r="P153" s="80">
        <f t="shared" ca="1" si="50"/>
        <v>0.40480838589318202</v>
      </c>
      <c r="Q153" s="32"/>
      <c r="R153" s="32"/>
    </row>
    <row r="154" spans="1:18" x14ac:dyDescent="0.2">
      <c r="A154" s="74">
        <v>-2707</v>
      </c>
      <c r="B154" s="74">
        <v>-5.2969200041843578E-3</v>
      </c>
      <c r="C154" s="32"/>
      <c r="D154" s="73">
        <f t="shared" si="39"/>
        <v>-0.2707</v>
      </c>
      <c r="E154" s="73">
        <f t="shared" si="40"/>
        <v>-0.52969200041843578</v>
      </c>
      <c r="F154" s="62">
        <f t="shared" si="41"/>
        <v>7.3278490000000002E-2</v>
      </c>
      <c r="G154" s="62">
        <f t="shared" si="42"/>
        <v>-1.9836487242999998E-2</v>
      </c>
      <c r="H154" s="62">
        <f t="shared" si="43"/>
        <v>5.3697370966801E-3</v>
      </c>
      <c r="I154" s="62">
        <f t="shared" si="44"/>
        <v>0.14338762451327056</v>
      </c>
      <c r="J154" s="62">
        <f t="shared" si="45"/>
        <v>-3.881502995574234E-2</v>
      </c>
      <c r="K154" s="62">
        <f t="shared" ca="1" si="51"/>
        <v>-1.1352540605767986E-2</v>
      </c>
      <c r="L154" s="62">
        <f t="shared" ca="1" si="46"/>
        <v>0.26867579559888827</v>
      </c>
      <c r="M154" s="62">
        <f t="shared" ca="1" si="47"/>
        <v>736248193.38435388</v>
      </c>
      <c r="N154" s="62">
        <f t="shared" ca="1" si="48"/>
        <v>147301742.15420577</v>
      </c>
      <c r="O154" s="62">
        <f t="shared" ca="1" si="49"/>
        <v>265085821.82466698</v>
      </c>
      <c r="P154" s="80">
        <f t="shared" ca="1" si="50"/>
        <v>-0.51833945981266782</v>
      </c>
      <c r="Q154" s="32"/>
      <c r="R154" s="32"/>
    </row>
    <row r="155" spans="1:18" x14ac:dyDescent="0.2">
      <c r="A155" s="74">
        <v>-2702</v>
      </c>
      <c r="B155" s="74">
        <v>6.2087999685900286E-4</v>
      </c>
      <c r="C155" s="32"/>
      <c r="D155" s="73">
        <f t="shared" si="39"/>
        <v>-0.2702</v>
      </c>
      <c r="E155" s="73">
        <f t="shared" si="40"/>
        <v>6.2087999685900286E-2</v>
      </c>
      <c r="F155" s="62">
        <f t="shared" si="41"/>
        <v>7.3008039999999996E-2</v>
      </c>
      <c r="G155" s="62">
        <f t="shared" si="42"/>
        <v>-1.9726772407999998E-2</v>
      </c>
      <c r="H155" s="62">
        <f t="shared" si="43"/>
        <v>5.3301739046415992E-3</v>
      </c>
      <c r="I155" s="62">
        <f t="shared" si="44"/>
        <v>-1.6776177515130258E-2</v>
      </c>
      <c r="J155" s="62">
        <f t="shared" si="45"/>
        <v>4.5329231645881958E-3</v>
      </c>
      <c r="K155" s="62">
        <f t="shared" ca="1" si="51"/>
        <v>-1.1703374643056583E-2</v>
      </c>
      <c r="L155" s="62">
        <f t="shared" ca="1" si="46"/>
        <v>5.4451669253562348E-3</v>
      </c>
      <c r="M155" s="62">
        <f t="shared" ca="1" si="47"/>
        <v>736972662.98404491</v>
      </c>
      <c r="N155" s="62">
        <f t="shared" ca="1" si="48"/>
        <v>146264998.95020416</v>
      </c>
      <c r="O155" s="62">
        <f t="shared" ca="1" si="49"/>
        <v>266611976.29296929</v>
      </c>
      <c r="P155" s="80">
        <f t="shared" ca="1" si="50"/>
        <v>7.3791374328956869E-2</v>
      </c>
      <c r="Q155" s="32"/>
      <c r="R155" s="32"/>
    </row>
    <row r="156" spans="1:18" x14ac:dyDescent="0.2">
      <c r="A156" s="74">
        <v>-2699</v>
      </c>
      <c r="B156" s="74">
        <v>3.7715599974035285E-3</v>
      </c>
      <c r="C156" s="32"/>
      <c r="D156" s="73">
        <f t="shared" si="39"/>
        <v>-0.26989999999999997</v>
      </c>
      <c r="E156" s="73">
        <f t="shared" si="40"/>
        <v>0.37715599974035285</v>
      </c>
      <c r="F156" s="62">
        <f t="shared" si="41"/>
        <v>7.2846009999999989E-2</v>
      </c>
      <c r="G156" s="62">
        <f t="shared" si="42"/>
        <v>-1.9661138098999994E-2</v>
      </c>
      <c r="H156" s="62">
        <f t="shared" si="43"/>
        <v>5.3065411729200981E-3</v>
      </c>
      <c r="I156" s="62">
        <f t="shared" si="44"/>
        <v>-0.10179440432992122</v>
      </c>
      <c r="J156" s="62">
        <f t="shared" si="45"/>
        <v>2.7474309728645736E-2</v>
      </c>
      <c r="K156" s="62">
        <f t="shared" ca="1" si="51"/>
        <v>-1.1914182138875351E-2</v>
      </c>
      <c r="L156" s="62">
        <f t="shared" ca="1" si="46"/>
        <v>0.15137560642753572</v>
      </c>
      <c r="M156" s="62">
        <f t="shared" ca="1" si="47"/>
        <v>737407064.44731426</v>
      </c>
      <c r="N156" s="62">
        <f t="shared" ca="1" si="48"/>
        <v>145644952.99269906</v>
      </c>
      <c r="O156" s="62">
        <f t="shared" ca="1" si="49"/>
        <v>267529020.76715007</v>
      </c>
      <c r="P156" s="80">
        <f t="shared" ca="1" si="50"/>
        <v>0.38907018187922821</v>
      </c>
      <c r="Q156" s="32"/>
      <c r="R156" s="32"/>
    </row>
    <row r="157" spans="1:18" x14ac:dyDescent="0.2">
      <c r="A157" s="74">
        <v>-2683</v>
      </c>
      <c r="B157" s="74">
        <v>-7.0914800089667551E-3</v>
      </c>
      <c r="C157" s="32"/>
      <c r="D157" s="73">
        <f t="shared" si="39"/>
        <v>-0.26829999999999998</v>
      </c>
      <c r="E157" s="73">
        <f t="shared" si="40"/>
        <v>-0.70914800089667551</v>
      </c>
      <c r="F157" s="62">
        <f t="shared" si="41"/>
        <v>7.1984889999999996E-2</v>
      </c>
      <c r="G157" s="62">
        <f t="shared" si="42"/>
        <v>-1.9313545986999997E-2</v>
      </c>
      <c r="H157" s="62">
        <f t="shared" si="43"/>
        <v>5.1818243883120993E-3</v>
      </c>
      <c r="I157" s="62">
        <f t="shared" si="44"/>
        <v>0.19026440864057803</v>
      </c>
      <c r="J157" s="62">
        <f t="shared" si="45"/>
        <v>-5.1047940838267081E-2</v>
      </c>
      <c r="K157" s="62">
        <f t="shared" ca="1" si="51"/>
        <v>-1.3042378380219974E-2</v>
      </c>
      <c r="L157" s="62">
        <f t="shared" ca="1" si="46"/>
        <v>0.48456303769902215</v>
      </c>
      <c r="M157" s="62">
        <f t="shared" ca="1" si="47"/>
        <v>739720308.36592054</v>
      </c>
      <c r="N157" s="62">
        <f t="shared" ca="1" si="48"/>
        <v>142363321.86286032</v>
      </c>
      <c r="O157" s="62">
        <f t="shared" ca="1" si="49"/>
        <v>272436916.89233822</v>
      </c>
      <c r="P157" s="80">
        <f t="shared" ca="1" si="50"/>
        <v>-0.69610562251645558</v>
      </c>
      <c r="Q157" s="32"/>
      <c r="R157" s="32"/>
    </row>
    <row r="158" spans="1:18" x14ac:dyDescent="0.2">
      <c r="A158" s="74">
        <v>-2680</v>
      </c>
      <c r="B158" s="74">
        <v>-1.9408000007388182E-3</v>
      </c>
      <c r="C158" s="32"/>
      <c r="D158" s="73">
        <f t="shared" si="39"/>
        <v>-0.26800000000000002</v>
      </c>
      <c r="E158" s="73">
        <f t="shared" si="40"/>
        <v>-0.19408000007388182</v>
      </c>
      <c r="F158" s="62">
        <f t="shared" si="41"/>
        <v>7.1824000000000013E-2</v>
      </c>
      <c r="G158" s="62">
        <f t="shared" si="42"/>
        <v>-1.9248832000000004E-2</v>
      </c>
      <c r="H158" s="62">
        <f t="shared" si="43"/>
        <v>5.1586869760000022E-3</v>
      </c>
      <c r="I158" s="62">
        <f t="shared" si="44"/>
        <v>5.2013440019800329E-2</v>
      </c>
      <c r="J158" s="62">
        <f t="shared" si="45"/>
        <v>-1.3939601925306489E-2</v>
      </c>
      <c r="K158" s="62">
        <f t="shared" ca="1" si="51"/>
        <v>-1.3254644474905375E-2</v>
      </c>
      <c r="L158" s="62">
        <f t="shared" ca="1" si="46"/>
        <v>3.269780922749628E-2</v>
      </c>
      <c r="M158" s="62">
        <f t="shared" ca="1" si="47"/>
        <v>740153371.06230462</v>
      </c>
      <c r="N158" s="62">
        <f t="shared" ca="1" si="48"/>
        <v>141752747.17297438</v>
      </c>
      <c r="O158" s="62">
        <f t="shared" ca="1" si="49"/>
        <v>273360311.07481414</v>
      </c>
      <c r="P158" s="80">
        <f t="shared" ca="1" si="50"/>
        <v>-0.18082535559897644</v>
      </c>
      <c r="Q158" s="32"/>
      <c r="R158" s="32"/>
    </row>
    <row r="159" spans="1:18" x14ac:dyDescent="0.2">
      <c r="A159" s="74">
        <v>-2665</v>
      </c>
      <c r="B159" s="74">
        <v>-2.4874000082490966E-3</v>
      </c>
      <c r="C159" s="32"/>
      <c r="D159" s="73">
        <f t="shared" si="39"/>
        <v>-0.26650000000000001</v>
      </c>
      <c r="E159" s="73">
        <f t="shared" si="40"/>
        <v>-0.24874000082490966</v>
      </c>
      <c r="F159" s="62">
        <f t="shared" si="41"/>
        <v>7.1022250000000009E-2</v>
      </c>
      <c r="G159" s="62">
        <f t="shared" si="42"/>
        <v>-1.8927429625000002E-2</v>
      </c>
      <c r="H159" s="62">
        <f t="shared" si="43"/>
        <v>5.0441599950625015E-3</v>
      </c>
      <c r="I159" s="62">
        <f t="shared" si="44"/>
        <v>6.6289210219838426E-2</v>
      </c>
      <c r="J159" s="62">
        <f t="shared" si="45"/>
        <v>-1.7666074523586942E-2</v>
      </c>
      <c r="K159" s="62">
        <f t="shared" ca="1" si="51"/>
        <v>-1.4319429524595667E-2</v>
      </c>
      <c r="L159" s="62">
        <f t="shared" ca="1" si="46"/>
        <v>5.4953004248765598E-2</v>
      </c>
      <c r="M159" s="62">
        <f t="shared" ca="1" si="47"/>
        <v>742315491.44139457</v>
      </c>
      <c r="N159" s="62">
        <f t="shared" ca="1" si="48"/>
        <v>138722218.78655711</v>
      </c>
      <c r="O159" s="62">
        <f t="shared" ca="1" si="49"/>
        <v>277992104.1413002</v>
      </c>
      <c r="P159" s="80">
        <f t="shared" ca="1" si="50"/>
        <v>-0.23442057130031399</v>
      </c>
      <c r="Q159" s="32"/>
      <c r="R159" s="32"/>
    </row>
    <row r="160" spans="1:18" x14ac:dyDescent="0.2">
      <c r="A160" s="74">
        <v>-2655</v>
      </c>
      <c r="B160" s="74">
        <v>-3.5180000850232318E-4</v>
      </c>
      <c r="C160" s="32"/>
      <c r="D160" s="73">
        <f t="shared" si="39"/>
        <v>-0.26550000000000001</v>
      </c>
      <c r="E160" s="73">
        <f t="shared" si="40"/>
        <v>-3.5180000850232318E-2</v>
      </c>
      <c r="F160" s="62">
        <f t="shared" si="41"/>
        <v>7.0490250000000004E-2</v>
      </c>
      <c r="G160" s="62">
        <f t="shared" si="42"/>
        <v>-1.8715161375000001E-2</v>
      </c>
      <c r="H160" s="62">
        <f t="shared" si="43"/>
        <v>4.9688753450625005E-3</v>
      </c>
      <c r="I160" s="62">
        <f t="shared" si="44"/>
        <v>9.3402902257366804E-3</v>
      </c>
      <c r="J160" s="62">
        <f t="shared" si="45"/>
        <v>-2.4798470549330888E-3</v>
      </c>
      <c r="K160" s="62">
        <f t="shared" ca="1" si="51"/>
        <v>-1.5032484906114335E-2</v>
      </c>
      <c r="L160" s="62">
        <f t="shared" ca="1" si="46"/>
        <v>4.0592239871848831E-4</v>
      </c>
      <c r="M160" s="62">
        <f t="shared" ca="1" si="47"/>
        <v>743753935.62497759</v>
      </c>
      <c r="N160" s="62">
        <f t="shared" ca="1" si="48"/>
        <v>136722506.40906474</v>
      </c>
      <c r="O160" s="62">
        <f t="shared" ca="1" si="49"/>
        <v>281093565.93538797</v>
      </c>
      <c r="P160" s="80">
        <f t="shared" ca="1" si="50"/>
        <v>-2.0147515944117983E-2</v>
      </c>
      <c r="Q160" s="32"/>
      <c r="R160" s="32"/>
    </row>
    <row r="161" spans="1:18" x14ac:dyDescent="0.2">
      <c r="A161" s="74">
        <v>-2645</v>
      </c>
      <c r="B161" s="74">
        <v>-3.5162000058335252E-3</v>
      </c>
      <c r="C161" s="32"/>
      <c r="D161" s="73">
        <f t="shared" si="39"/>
        <v>-0.26450000000000001</v>
      </c>
      <c r="E161" s="73">
        <f t="shared" si="40"/>
        <v>-0.35162000058335252</v>
      </c>
      <c r="F161" s="62">
        <f t="shared" si="41"/>
        <v>6.9960250000000002E-2</v>
      </c>
      <c r="G161" s="62">
        <f t="shared" si="42"/>
        <v>-1.8504486125E-2</v>
      </c>
      <c r="H161" s="62">
        <f t="shared" si="43"/>
        <v>4.8944365800625E-3</v>
      </c>
      <c r="I161" s="62">
        <f t="shared" si="44"/>
        <v>9.300349015429675E-2</v>
      </c>
      <c r="J161" s="62">
        <f t="shared" si="45"/>
        <v>-2.459942314581149E-2</v>
      </c>
      <c r="K161" s="62">
        <f t="shared" ca="1" si="51"/>
        <v>-1.5748099233013152E-2</v>
      </c>
      <c r="L161" s="62">
        <f t="shared" ca="1" si="46"/>
        <v>0.11280993411669211</v>
      </c>
      <c r="M161" s="62">
        <f t="shared" ca="1" si="47"/>
        <v>745189991.49268544</v>
      </c>
      <c r="N161" s="62">
        <f t="shared" ca="1" si="48"/>
        <v>134739255.98925528</v>
      </c>
      <c r="O161" s="62">
        <f t="shared" ca="1" si="49"/>
        <v>284205783.30560756</v>
      </c>
      <c r="P161" s="80">
        <f t="shared" ca="1" si="50"/>
        <v>-0.3358719013503394</v>
      </c>
      <c r="Q161" s="32"/>
      <c r="R161" s="32"/>
    </row>
    <row r="162" spans="1:18" x14ac:dyDescent="0.2">
      <c r="A162" s="74">
        <v>-2637</v>
      </c>
      <c r="B162" s="74">
        <v>-5.447720002848655E-3</v>
      </c>
      <c r="C162" s="32"/>
      <c r="D162" s="73">
        <f t="shared" si="39"/>
        <v>-0.26369999999999999</v>
      </c>
      <c r="E162" s="73">
        <f t="shared" si="40"/>
        <v>-0.5447720002848655</v>
      </c>
      <c r="F162" s="62">
        <f t="shared" si="41"/>
        <v>6.9537689999999999E-2</v>
      </c>
      <c r="G162" s="62">
        <f t="shared" si="42"/>
        <v>-1.8337088852999998E-2</v>
      </c>
      <c r="H162" s="62">
        <f t="shared" si="43"/>
        <v>4.8354903305360998E-3</v>
      </c>
      <c r="I162" s="62">
        <f t="shared" si="44"/>
        <v>0.14365637647511903</v>
      </c>
      <c r="J162" s="62">
        <f t="shared" si="45"/>
        <v>-3.7882186476488888E-2</v>
      </c>
      <c r="K162" s="62">
        <f t="shared" ca="1" si="51"/>
        <v>-1.632243313520583E-2</v>
      </c>
      <c r="L162" s="62">
        <f t="shared" ca="1" si="46"/>
        <v>0.27925894502066262</v>
      </c>
      <c r="M162" s="62">
        <f t="shared" ca="1" si="47"/>
        <v>746337109.25092304</v>
      </c>
      <c r="N162" s="62">
        <f t="shared" ca="1" si="48"/>
        <v>133164479.52419776</v>
      </c>
      <c r="O162" s="62">
        <f t="shared" ca="1" si="49"/>
        <v>286703229.82235444</v>
      </c>
      <c r="P162" s="80">
        <f t="shared" ca="1" si="50"/>
        <v>-0.52844956714965963</v>
      </c>
      <c r="Q162" s="32"/>
      <c r="R162" s="32"/>
    </row>
    <row r="163" spans="1:18" x14ac:dyDescent="0.2">
      <c r="A163" s="74">
        <v>-2599</v>
      </c>
      <c r="B163" s="74">
        <v>-5.8724400078062899E-3</v>
      </c>
      <c r="C163" s="32"/>
      <c r="D163" s="73">
        <f t="shared" si="39"/>
        <v>-0.25990000000000002</v>
      </c>
      <c r="E163" s="73">
        <f t="shared" si="40"/>
        <v>-0.58724400078062899</v>
      </c>
      <c r="F163" s="62">
        <f t="shared" si="41"/>
        <v>6.7548010000000006E-2</v>
      </c>
      <c r="G163" s="62">
        <f t="shared" si="42"/>
        <v>-1.7555727799000002E-2</v>
      </c>
      <c r="H163" s="62">
        <f t="shared" si="43"/>
        <v>4.5627336549601012E-3</v>
      </c>
      <c r="I163" s="62">
        <f t="shared" si="44"/>
        <v>0.15262471580288547</v>
      </c>
      <c r="J163" s="62">
        <f t="shared" si="45"/>
        <v>-3.966716363716994E-2</v>
      </c>
      <c r="K163" s="62">
        <f t="shared" ca="1" si="51"/>
        <v>-1.9072884353243155E-2</v>
      </c>
      <c r="L163" s="62">
        <f t="shared" ca="1" si="46"/>
        <v>0.32281841754234203</v>
      </c>
      <c r="M163" s="62">
        <f t="shared" ca="1" si="47"/>
        <v>751764777.88847995</v>
      </c>
      <c r="N163" s="62">
        <f t="shared" ca="1" si="48"/>
        <v>125827123.38866079</v>
      </c>
      <c r="O163" s="62">
        <f t="shared" ca="1" si="49"/>
        <v>298657510.48173469</v>
      </c>
      <c r="P163" s="80">
        <f t="shared" ca="1" si="50"/>
        <v>-0.56817111642738582</v>
      </c>
      <c r="Q163" s="32"/>
      <c r="R163" s="32"/>
    </row>
    <row r="164" spans="1:18" x14ac:dyDescent="0.2">
      <c r="A164" s="74">
        <v>-2523</v>
      </c>
      <c r="B164" s="74">
        <v>-4.721880002762191E-3</v>
      </c>
      <c r="C164" s="32"/>
      <c r="D164" s="73">
        <f t="shared" si="39"/>
        <v>-0.25230000000000002</v>
      </c>
      <c r="E164" s="73">
        <f t="shared" si="40"/>
        <v>-0.4721880002762191</v>
      </c>
      <c r="F164" s="62">
        <f t="shared" si="41"/>
        <v>6.3655290000000017E-2</v>
      </c>
      <c r="G164" s="62">
        <f t="shared" si="42"/>
        <v>-1.6060229667000006E-2</v>
      </c>
      <c r="H164" s="62">
        <f t="shared" si="43"/>
        <v>4.0519959449841023E-3</v>
      </c>
      <c r="I164" s="62">
        <f t="shared" si="44"/>
        <v>0.11913303246969009</v>
      </c>
      <c r="J164" s="62">
        <f t="shared" si="45"/>
        <v>-3.0057264092102812E-2</v>
      </c>
      <c r="K164" s="62">
        <f t="shared" ca="1" si="51"/>
        <v>-2.4684640303183916E-2</v>
      </c>
      <c r="L164" s="62">
        <f t="shared" ca="1" si="46"/>
        <v>0.20025925718715593</v>
      </c>
      <c r="M164" s="62">
        <f t="shared" ca="1" si="47"/>
        <v>762513429.40028262</v>
      </c>
      <c r="N164" s="62">
        <f t="shared" ca="1" si="48"/>
        <v>111852864.08395994</v>
      </c>
      <c r="O164" s="62">
        <f t="shared" ca="1" si="49"/>
        <v>323000621.09383607</v>
      </c>
      <c r="P164" s="80">
        <f t="shared" ca="1" si="50"/>
        <v>-0.4475033599730352</v>
      </c>
      <c r="Q164" s="32"/>
      <c r="R164" s="32"/>
    </row>
    <row r="165" spans="1:18" x14ac:dyDescent="0.2">
      <c r="A165" s="74">
        <v>-2488</v>
      </c>
      <c r="B165" s="74">
        <v>-1.2972800032002851E-3</v>
      </c>
      <c r="C165" s="32"/>
      <c r="D165" s="73">
        <f t="shared" si="39"/>
        <v>-0.24879999999999999</v>
      </c>
      <c r="E165" s="73">
        <f t="shared" si="40"/>
        <v>-0.12972800032002851</v>
      </c>
      <c r="F165" s="62">
        <f t="shared" si="41"/>
        <v>6.1901439999999995E-2</v>
      </c>
      <c r="G165" s="62">
        <f t="shared" si="42"/>
        <v>-1.5401078271999998E-2</v>
      </c>
      <c r="H165" s="62">
        <f t="shared" si="43"/>
        <v>3.8317882740735994E-3</v>
      </c>
      <c r="I165" s="62">
        <f t="shared" si="44"/>
        <v>3.2276326479623092E-2</v>
      </c>
      <c r="J165" s="62">
        <f t="shared" si="45"/>
        <v>-8.0303500281302259E-3</v>
      </c>
      <c r="K165" s="62">
        <f t="shared" ca="1" si="51"/>
        <v>-2.7318709109928216E-2</v>
      </c>
      <c r="L165" s="62">
        <f t="shared" ca="1" si="46"/>
        <v>1.0487662926155127E-2</v>
      </c>
      <c r="M165" s="62">
        <f t="shared" ca="1" si="47"/>
        <v>767414597.24401724</v>
      </c>
      <c r="N165" s="62">
        <f t="shared" ca="1" si="48"/>
        <v>105727348.15274452</v>
      </c>
      <c r="O165" s="62">
        <f t="shared" ca="1" si="49"/>
        <v>334396057.24156916</v>
      </c>
      <c r="P165" s="80">
        <f t="shared" ca="1" si="50"/>
        <v>-0.1024092912101003</v>
      </c>
      <c r="Q165" s="32"/>
      <c r="R165" s="32"/>
    </row>
    <row r="166" spans="1:18" x14ac:dyDescent="0.2">
      <c r="A166" s="74">
        <v>-2450</v>
      </c>
      <c r="B166" s="74">
        <v>-1.7220000008819625E-3</v>
      </c>
      <c r="C166" s="32"/>
      <c r="D166" s="73">
        <f t="shared" si="39"/>
        <v>-0.245</v>
      </c>
      <c r="E166" s="73">
        <f t="shared" si="40"/>
        <v>-0.17220000008819625</v>
      </c>
      <c r="F166" s="62">
        <f t="shared" si="41"/>
        <v>6.0024999999999995E-2</v>
      </c>
      <c r="G166" s="62">
        <f t="shared" si="42"/>
        <v>-1.4706124999999999E-2</v>
      </c>
      <c r="H166" s="62">
        <f t="shared" si="43"/>
        <v>3.6030006249999995E-3</v>
      </c>
      <c r="I166" s="62">
        <f t="shared" si="44"/>
        <v>4.2189000021608081E-2</v>
      </c>
      <c r="J166" s="62">
        <f t="shared" si="45"/>
        <v>-1.0336305005293979E-2</v>
      </c>
      <c r="K166" s="62">
        <f t="shared" ca="1" si="51"/>
        <v>-3.0214047815386919E-2</v>
      </c>
      <c r="L166" s="62">
        <f t="shared" ca="1" si="46"/>
        <v>2.016001064281649E-2</v>
      </c>
      <c r="M166" s="62">
        <f t="shared" ca="1" si="47"/>
        <v>772700244.86371243</v>
      </c>
      <c r="N166" s="62">
        <f t="shared" ca="1" si="48"/>
        <v>99295228.728013739</v>
      </c>
      <c r="O166" s="62">
        <f t="shared" ca="1" si="49"/>
        <v>346893078.76621586</v>
      </c>
      <c r="P166" s="80">
        <f t="shared" ca="1" si="50"/>
        <v>-0.14198595227280933</v>
      </c>
      <c r="Q166" s="32"/>
      <c r="R166" s="32"/>
    </row>
    <row r="167" spans="1:18" x14ac:dyDescent="0.2">
      <c r="A167" s="74">
        <v>-2418</v>
      </c>
      <c r="B167" s="74">
        <v>-3.4480800095479935E-3</v>
      </c>
      <c r="C167" s="32"/>
      <c r="D167" s="73">
        <f t="shared" si="39"/>
        <v>-0.24179999999999999</v>
      </c>
      <c r="E167" s="73">
        <f t="shared" si="40"/>
        <v>-0.34480800095479935</v>
      </c>
      <c r="F167" s="62">
        <f t="shared" si="41"/>
        <v>5.8467239999999997E-2</v>
      </c>
      <c r="G167" s="62">
        <f t="shared" si="42"/>
        <v>-1.4137378631999998E-2</v>
      </c>
      <c r="H167" s="62">
        <f t="shared" si="43"/>
        <v>3.4184181532175995E-3</v>
      </c>
      <c r="I167" s="62">
        <f t="shared" si="44"/>
        <v>8.3374574630870474E-2</v>
      </c>
      <c r="J167" s="62">
        <f t="shared" si="45"/>
        <v>-2.0159972145744481E-2</v>
      </c>
      <c r="K167" s="62">
        <f t="shared" ca="1" si="51"/>
        <v>-3.2680887966135594E-2</v>
      </c>
      <c r="L167" s="62">
        <f t="shared" ca="1" si="46"/>
        <v>9.742333466263807E-2</v>
      </c>
      <c r="M167" s="62">
        <f t="shared" ca="1" si="47"/>
        <v>777122144.91844606</v>
      </c>
      <c r="N167" s="62">
        <f t="shared" ca="1" si="48"/>
        <v>94053450.984502509</v>
      </c>
      <c r="O167" s="62">
        <f t="shared" ca="1" si="49"/>
        <v>357513680.24752253</v>
      </c>
      <c r="P167" s="80">
        <f t="shared" ca="1" si="50"/>
        <v>-0.31212711298866375</v>
      </c>
      <c r="Q167" s="32"/>
      <c r="R167" s="32"/>
    </row>
    <row r="168" spans="1:18" x14ac:dyDescent="0.2">
      <c r="A168" s="74">
        <v>-2380</v>
      </c>
      <c r="B168" s="74">
        <v>3.127199990558438E-3</v>
      </c>
      <c r="C168" s="32"/>
      <c r="D168" s="73">
        <f t="shared" si="39"/>
        <v>-0.23799999999999999</v>
      </c>
      <c r="E168" s="73">
        <f t="shared" si="40"/>
        <v>0.3127199990558438</v>
      </c>
      <c r="F168" s="62">
        <f t="shared" si="41"/>
        <v>5.6643999999999993E-2</v>
      </c>
      <c r="G168" s="62">
        <f t="shared" si="42"/>
        <v>-1.3481271999999997E-2</v>
      </c>
      <c r="H168" s="62">
        <f t="shared" si="43"/>
        <v>3.2085427359999992E-3</v>
      </c>
      <c r="I168" s="62">
        <f t="shared" si="44"/>
        <v>-7.4427359775290816E-2</v>
      </c>
      <c r="J168" s="62">
        <f t="shared" si="45"/>
        <v>1.7713711626519215E-2</v>
      </c>
      <c r="K168" s="62">
        <f t="shared" ca="1" si="51"/>
        <v>-3.5644294618704969E-2</v>
      </c>
      <c r="L168" s="62">
        <f t="shared" ca="1" si="46"/>
        <v>0.12135768110736728</v>
      </c>
      <c r="M168" s="62">
        <f t="shared" ca="1" si="47"/>
        <v>782338016.17255974</v>
      </c>
      <c r="N168" s="62">
        <f t="shared" ca="1" si="48"/>
        <v>88034344.243724346</v>
      </c>
      <c r="O168" s="62">
        <f t="shared" ca="1" si="49"/>
        <v>370235727.97594017</v>
      </c>
      <c r="P168" s="80">
        <f t="shared" ca="1" si="50"/>
        <v>0.3483642936745488</v>
      </c>
      <c r="Q168" s="32"/>
      <c r="R168" s="32"/>
    </row>
    <row r="169" spans="1:18" x14ac:dyDescent="0.2">
      <c r="A169" s="74">
        <v>-2198</v>
      </c>
      <c r="B169" s="74">
        <v>-5.0648800024646334E-3</v>
      </c>
      <c r="C169" s="32"/>
      <c r="D169" s="73">
        <f t="shared" si="39"/>
        <v>-0.2198</v>
      </c>
      <c r="E169" s="73">
        <f t="shared" si="40"/>
        <v>-0.50648800024646334</v>
      </c>
      <c r="F169" s="62">
        <f t="shared" si="41"/>
        <v>4.8312040000000001E-2</v>
      </c>
      <c r="G169" s="62">
        <f t="shared" si="42"/>
        <v>-1.0618986392000001E-2</v>
      </c>
      <c r="H169" s="62">
        <f t="shared" si="43"/>
        <v>2.3340532089616002E-3</v>
      </c>
      <c r="I169" s="62">
        <f t="shared" si="44"/>
        <v>0.11132606245417265</v>
      </c>
      <c r="J169" s="62">
        <f t="shared" si="45"/>
        <v>-2.4469468527427148E-2</v>
      </c>
      <c r="K169" s="62">
        <f t="shared" ca="1" si="51"/>
        <v>-5.0349753661896597E-2</v>
      </c>
      <c r="L169" s="62">
        <f t="shared" ca="1" si="46"/>
        <v>0.20806209999724301</v>
      </c>
      <c r="M169" s="62">
        <f t="shared" ca="1" si="47"/>
        <v>806773427.83848608</v>
      </c>
      <c r="N169" s="62">
        <f t="shared" ca="1" si="48"/>
        <v>62229497.831262164</v>
      </c>
      <c r="O169" s="62">
        <f t="shared" ca="1" si="49"/>
        <v>432656692.32172567</v>
      </c>
      <c r="P169" s="80">
        <f t="shared" ca="1" si="50"/>
        <v>-0.45613824658456675</v>
      </c>
      <c r="Q169" s="32"/>
      <c r="R169" s="32"/>
    </row>
    <row r="170" spans="1:18" x14ac:dyDescent="0.2">
      <c r="A170" s="74">
        <v>-2123</v>
      </c>
      <c r="B170" s="74">
        <v>-2.2978799970587716E-3</v>
      </c>
      <c r="C170" s="32"/>
      <c r="D170" s="73">
        <f t="shared" si="39"/>
        <v>-0.21229999999999999</v>
      </c>
      <c r="E170" s="73">
        <f t="shared" si="40"/>
        <v>-0.22978799970587716</v>
      </c>
      <c r="F170" s="62">
        <f t="shared" si="41"/>
        <v>4.5071289999999993E-2</v>
      </c>
      <c r="G170" s="62">
        <f t="shared" si="42"/>
        <v>-9.5686348669999973E-3</v>
      </c>
      <c r="H170" s="62">
        <f t="shared" si="43"/>
        <v>2.0314211822640995E-3</v>
      </c>
      <c r="I170" s="62">
        <f t="shared" si="44"/>
        <v>4.8783992337557716E-2</v>
      </c>
      <c r="J170" s="62">
        <f t="shared" si="45"/>
        <v>-1.0356841573263503E-2</v>
      </c>
      <c r="K170" s="62">
        <f t="shared" ca="1" si="51"/>
        <v>-5.6656313936306914E-2</v>
      </c>
      <c r="L170" s="62">
        <f t="shared" ca="1" si="46"/>
        <v>2.9974580617413212E-2</v>
      </c>
      <c r="M170" s="62">
        <f t="shared" ca="1" si="47"/>
        <v>816570836.67399716</v>
      </c>
      <c r="N170" s="62">
        <f t="shared" ca="1" si="48"/>
        <v>53012078.844002746</v>
      </c>
      <c r="O170" s="62">
        <f t="shared" ca="1" si="49"/>
        <v>459003467.02652949</v>
      </c>
      <c r="P170" s="80">
        <f t="shared" ca="1" si="50"/>
        <v>-0.17313168576957025</v>
      </c>
      <c r="Q170" s="32"/>
      <c r="R170" s="32"/>
    </row>
    <row r="171" spans="1:18" x14ac:dyDescent="0.2">
      <c r="A171" s="74">
        <v>-2114</v>
      </c>
      <c r="B171" s="74">
        <v>4.1541600003256463E-3</v>
      </c>
      <c r="C171" s="32"/>
      <c r="D171" s="73">
        <f t="shared" si="39"/>
        <v>-0.2114</v>
      </c>
      <c r="E171" s="73">
        <f t="shared" si="40"/>
        <v>0.41541600003256463</v>
      </c>
      <c r="F171" s="62">
        <f t="shared" si="41"/>
        <v>4.4689960000000001E-2</v>
      </c>
      <c r="G171" s="62">
        <f t="shared" si="42"/>
        <v>-9.4474575440000007E-3</v>
      </c>
      <c r="H171" s="62">
        <f t="shared" si="43"/>
        <v>1.9971925248016002E-3</v>
      </c>
      <c r="I171" s="62">
        <f t="shared" si="44"/>
        <v>-8.7818942406884162E-2</v>
      </c>
      <c r="J171" s="62">
        <f t="shared" si="45"/>
        <v>1.8564924424815311E-2</v>
      </c>
      <c r="K171" s="62">
        <f t="shared" ca="1" si="51"/>
        <v>-5.7422773982772936E-2</v>
      </c>
      <c r="L171" s="62">
        <f t="shared" ca="1" si="46"/>
        <v>0.22357650621232747</v>
      </c>
      <c r="M171" s="62">
        <f t="shared" ca="1" si="47"/>
        <v>817735528.92380929</v>
      </c>
      <c r="N171" s="62">
        <f t="shared" ca="1" si="48"/>
        <v>51960173.773413606</v>
      </c>
      <c r="O171" s="62">
        <f t="shared" ca="1" si="49"/>
        <v>462186316.43254834</v>
      </c>
      <c r="P171" s="80">
        <f t="shared" ca="1" si="50"/>
        <v>0.47283877401533758</v>
      </c>
      <c r="Q171" s="32"/>
      <c r="R171" s="32"/>
    </row>
    <row r="172" spans="1:18" x14ac:dyDescent="0.2">
      <c r="A172" s="74">
        <v>-2112</v>
      </c>
      <c r="B172" s="74">
        <v>-6.0787199981859885E-3</v>
      </c>
      <c r="C172" s="32"/>
      <c r="D172" s="73">
        <f t="shared" si="39"/>
        <v>-0.2112</v>
      </c>
      <c r="E172" s="73">
        <f t="shared" si="40"/>
        <v>-0.60787199981859885</v>
      </c>
      <c r="F172" s="62">
        <f t="shared" si="41"/>
        <v>4.4605439999999996E-2</v>
      </c>
      <c r="G172" s="62">
        <f t="shared" si="42"/>
        <v>-9.4206689279999999E-3</v>
      </c>
      <c r="H172" s="62">
        <f t="shared" si="43"/>
        <v>1.9896452775935995E-3</v>
      </c>
      <c r="I172" s="62">
        <f t="shared" si="44"/>
        <v>0.12838256636168807</v>
      </c>
      <c r="J172" s="62">
        <f t="shared" si="45"/>
        <v>-2.7114398015588521E-2</v>
      </c>
      <c r="K172" s="62">
        <f t="shared" ca="1" si="51"/>
        <v>-5.7593379921534966E-2</v>
      </c>
      <c r="L172" s="62">
        <f t="shared" ca="1" si="46"/>
        <v>0.30280655951581725</v>
      </c>
      <c r="M172" s="62">
        <f t="shared" ca="1" si="47"/>
        <v>817994026.42861271</v>
      </c>
      <c r="N172" s="62">
        <f t="shared" ca="1" si="48"/>
        <v>51727981.105296187</v>
      </c>
      <c r="O172" s="62">
        <f t="shared" ca="1" si="49"/>
        <v>462894204.34736001</v>
      </c>
      <c r="P172" s="80">
        <f t="shared" ca="1" si="50"/>
        <v>-0.55027861989706384</v>
      </c>
      <c r="Q172" s="32"/>
      <c r="R172" s="32"/>
    </row>
    <row r="173" spans="1:18" x14ac:dyDescent="0.2">
      <c r="A173" s="74">
        <v>-2084</v>
      </c>
      <c r="B173" s="74">
        <v>7.6095999975223094E-4</v>
      </c>
      <c r="C173" s="32"/>
      <c r="D173" s="73">
        <f t="shared" si="39"/>
        <v>-0.2084</v>
      </c>
      <c r="E173" s="73">
        <f t="shared" si="40"/>
        <v>7.6095999975223094E-2</v>
      </c>
      <c r="F173" s="62">
        <f t="shared" si="41"/>
        <v>4.343056E-2</v>
      </c>
      <c r="G173" s="62">
        <f t="shared" si="42"/>
        <v>-9.0509287040000004E-3</v>
      </c>
      <c r="H173" s="62">
        <f t="shared" si="43"/>
        <v>1.8862135419136E-3</v>
      </c>
      <c r="I173" s="62">
        <f t="shared" si="44"/>
        <v>-1.5858406394836492E-2</v>
      </c>
      <c r="J173" s="62">
        <f t="shared" si="45"/>
        <v>3.3048918926839249E-3</v>
      </c>
      <c r="K173" s="62">
        <f t="shared" ca="1" si="51"/>
        <v>-5.9992610634799964E-2</v>
      </c>
      <c r="L173" s="62">
        <f t="shared" ca="1" si="46"/>
        <v>1.8520109937766479E-2</v>
      </c>
      <c r="M173" s="62">
        <f t="shared" ca="1" si="47"/>
        <v>821600607.76529658</v>
      </c>
      <c r="N173" s="62">
        <f t="shared" ca="1" si="48"/>
        <v>48536779.612396657</v>
      </c>
      <c r="O173" s="62">
        <f t="shared" ca="1" si="49"/>
        <v>472826572.77143633</v>
      </c>
      <c r="P173" s="80">
        <f t="shared" ca="1" si="50"/>
        <v>0.13608861061002306</v>
      </c>
      <c r="Q173" s="32"/>
      <c r="R173" s="32"/>
    </row>
    <row r="174" spans="1:18" x14ac:dyDescent="0.2">
      <c r="A174" s="74">
        <v>-2077</v>
      </c>
      <c r="B174" s="74">
        <v>2.345879991480615E-3</v>
      </c>
      <c r="C174" s="32"/>
      <c r="D174" s="73">
        <f t="shared" si="39"/>
        <v>-0.2077</v>
      </c>
      <c r="E174" s="73">
        <f t="shared" si="40"/>
        <v>0.2345879991480615</v>
      </c>
      <c r="F174" s="62">
        <f t="shared" si="41"/>
        <v>4.3139289999999997E-2</v>
      </c>
      <c r="G174" s="62">
        <f t="shared" si="42"/>
        <v>-8.9600305329999991E-3</v>
      </c>
      <c r="H174" s="62">
        <f t="shared" si="43"/>
        <v>1.8609983417040997E-3</v>
      </c>
      <c r="I174" s="62">
        <f t="shared" si="44"/>
        <v>-4.8723927423052371E-2</v>
      </c>
      <c r="J174" s="62">
        <f t="shared" si="45"/>
        <v>1.0119959725767977E-2</v>
      </c>
      <c r="K174" s="62">
        <f t="shared" ca="1" si="51"/>
        <v>-6.0595553021206817E-2</v>
      </c>
      <c r="L174" s="62">
        <f t="shared" ca="1" si="46"/>
        <v>8.713332947126716E-2</v>
      </c>
      <c r="M174" s="62">
        <f t="shared" ca="1" si="47"/>
        <v>822498627.06376052</v>
      </c>
      <c r="N174" s="62">
        <f t="shared" ca="1" si="48"/>
        <v>47756271.106024094</v>
      </c>
      <c r="O174" s="62">
        <f t="shared" ca="1" si="49"/>
        <v>475315921.20307696</v>
      </c>
      <c r="P174" s="80">
        <f t="shared" ca="1" si="50"/>
        <v>0.29518355216926834</v>
      </c>
      <c r="Q174" s="32"/>
      <c r="R174" s="32"/>
    </row>
    <row r="175" spans="1:18" x14ac:dyDescent="0.2">
      <c r="A175" s="74">
        <v>-2066</v>
      </c>
      <c r="B175" s="74">
        <v>-1.4349600023706444E-3</v>
      </c>
      <c r="C175" s="32"/>
      <c r="D175" s="73">
        <f t="shared" si="39"/>
        <v>-0.20660000000000001</v>
      </c>
      <c r="E175" s="73">
        <f t="shared" si="40"/>
        <v>-0.14349600023706444</v>
      </c>
      <c r="F175" s="62">
        <f t="shared" si="41"/>
        <v>4.2683560000000002E-2</v>
      </c>
      <c r="G175" s="62">
        <f t="shared" si="42"/>
        <v>-8.8184234960000003E-3</v>
      </c>
      <c r="H175" s="62">
        <f t="shared" si="43"/>
        <v>1.8218862942736003E-3</v>
      </c>
      <c r="I175" s="62">
        <f t="shared" si="44"/>
        <v>2.9646273648977515E-2</v>
      </c>
      <c r="J175" s="62">
        <f t="shared" si="45"/>
        <v>-6.1249201358787551E-3</v>
      </c>
      <c r="K175" s="62">
        <f t="shared" ca="1" si="51"/>
        <v>-6.1545567270058187E-2</v>
      </c>
      <c r="L175" s="62">
        <f t="shared" ca="1" si="46"/>
        <v>6.7158734634797839E-3</v>
      </c>
      <c r="M175" s="62">
        <f t="shared" ca="1" si="47"/>
        <v>823906855.68937016</v>
      </c>
      <c r="N175" s="62">
        <f t="shared" ca="1" si="48"/>
        <v>46543671.084756985</v>
      </c>
      <c r="O175" s="62">
        <f t="shared" ca="1" si="49"/>
        <v>479232668.16506195</v>
      </c>
      <c r="P175" s="80">
        <f t="shared" ca="1" si="50"/>
        <v>-8.1950432967006243E-2</v>
      </c>
      <c r="Q175" s="32"/>
      <c r="R175" s="32"/>
    </row>
    <row r="176" spans="1:18" x14ac:dyDescent="0.2">
      <c r="A176" s="74">
        <v>-2006</v>
      </c>
      <c r="B176" s="74">
        <v>-2.4213600045186467E-3</v>
      </c>
      <c r="C176" s="32"/>
      <c r="D176" s="73">
        <f t="shared" si="39"/>
        <v>-0.2006</v>
      </c>
      <c r="E176" s="73">
        <f t="shared" si="40"/>
        <v>-0.24213600045186467</v>
      </c>
      <c r="F176" s="62">
        <f t="shared" si="41"/>
        <v>4.0240360000000003E-2</v>
      </c>
      <c r="G176" s="62">
        <f t="shared" si="42"/>
        <v>-8.072216216000001E-3</v>
      </c>
      <c r="H176" s="62">
        <f t="shared" si="43"/>
        <v>1.6192865729296002E-3</v>
      </c>
      <c r="I176" s="62">
        <f t="shared" si="44"/>
        <v>4.8572481690644057E-2</v>
      </c>
      <c r="J176" s="62">
        <f t="shared" si="45"/>
        <v>-9.7436398271431978E-3</v>
      </c>
      <c r="K176" s="62">
        <f t="shared" ca="1" si="51"/>
        <v>-6.678196870948E-2</v>
      </c>
      <c r="L176" s="62">
        <f t="shared" ca="1" si="46"/>
        <v>3.0749036448309251E-2</v>
      </c>
      <c r="M176" s="62">
        <f t="shared" ca="1" si="47"/>
        <v>831524238.90453422</v>
      </c>
      <c r="N176" s="62">
        <f t="shared" ca="1" si="48"/>
        <v>40226606.502431668</v>
      </c>
      <c r="O176" s="62">
        <f t="shared" ca="1" si="49"/>
        <v>500697298.17893475</v>
      </c>
      <c r="P176" s="80">
        <f t="shared" ca="1" si="50"/>
        <v>-0.17535403174238468</v>
      </c>
      <c r="Q176" s="32"/>
      <c r="R176" s="32"/>
    </row>
    <row r="177" spans="1:18" x14ac:dyDescent="0.2">
      <c r="A177" s="74">
        <v>-2006</v>
      </c>
      <c r="B177" s="74">
        <v>-4.2136000411119312E-4</v>
      </c>
      <c r="C177" s="32"/>
      <c r="D177" s="73">
        <f t="shared" si="39"/>
        <v>-0.2006</v>
      </c>
      <c r="E177" s="73">
        <f t="shared" si="40"/>
        <v>-4.2136000411119312E-2</v>
      </c>
      <c r="F177" s="62">
        <f t="shared" si="41"/>
        <v>4.0240360000000003E-2</v>
      </c>
      <c r="G177" s="62">
        <f t="shared" si="42"/>
        <v>-8.072216216000001E-3</v>
      </c>
      <c r="H177" s="62">
        <f t="shared" si="43"/>
        <v>1.6192865729296002E-3</v>
      </c>
      <c r="I177" s="62">
        <f t="shared" si="44"/>
        <v>8.4524816824705345E-3</v>
      </c>
      <c r="J177" s="62">
        <f t="shared" si="45"/>
        <v>-1.6955678255035891E-3</v>
      </c>
      <c r="K177" s="62">
        <f t="shared" ca="1" si="51"/>
        <v>-6.678196870948E-2</v>
      </c>
      <c r="L177" s="62">
        <f t="shared" ca="1" si="46"/>
        <v>6.074237533638E-4</v>
      </c>
      <c r="M177" s="62">
        <f t="shared" ca="1" si="47"/>
        <v>831524238.90453422</v>
      </c>
      <c r="N177" s="62">
        <f t="shared" ca="1" si="48"/>
        <v>40226606.502431668</v>
      </c>
      <c r="O177" s="62">
        <f t="shared" ca="1" si="49"/>
        <v>500697298.17893475</v>
      </c>
      <c r="P177" s="80">
        <f t="shared" ca="1" si="50"/>
        <v>2.4645968298360688E-2</v>
      </c>
      <c r="Q177" s="32"/>
      <c r="R177" s="32"/>
    </row>
    <row r="178" spans="1:18" x14ac:dyDescent="0.2">
      <c r="A178" s="74">
        <v>-2004</v>
      </c>
      <c r="B178" s="74">
        <v>-2.6542400009930134E-3</v>
      </c>
      <c r="C178" s="32"/>
      <c r="D178" s="73">
        <f t="shared" si="39"/>
        <v>-0.20039999999999999</v>
      </c>
      <c r="E178" s="73">
        <f t="shared" si="40"/>
        <v>-0.26542400009930134</v>
      </c>
      <c r="F178" s="62">
        <f t="shared" si="41"/>
        <v>4.016016E-2</v>
      </c>
      <c r="G178" s="62">
        <f t="shared" si="42"/>
        <v>-8.0480960639999991E-3</v>
      </c>
      <c r="H178" s="62">
        <f t="shared" si="43"/>
        <v>1.6128384512256E-3</v>
      </c>
      <c r="I178" s="62">
        <f t="shared" si="44"/>
        <v>5.319096961989999E-2</v>
      </c>
      <c r="J178" s="62">
        <f t="shared" si="45"/>
        <v>-1.0659470311827958E-2</v>
      </c>
      <c r="K178" s="62">
        <f t="shared" ca="1" si="51"/>
        <v>-6.6958101970263112E-2</v>
      </c>
      <c r="L178" s="62">
        <f t="shared" ca="1" si="46"/>
        <v>3.9388712720165781E-2</v>
      </c>
      <c r="M178" s="62">
        <f t="shared" ca="1" si="47"/>
        <v>831776278.89097881</v>
      </c>
      <c r="N178" s="62">
        <f t="shared" ca="1" si="48"/>
        <v>40024625.535703875</v>
      </c>
      <c r="O178" s="62">
        <f t="shared" ca="1" si="49"/>
        <v>501415572.81430334</v>
      </c>
      <c r="P178" s="80">
        <f t="shared" ca="1" si="50"/>
        <v>-0.19846589812903823</v>
      </c>
      <c r="Q178" s="32"/>
      <c r="R178" s="32"/>
    </row>
    <row r="179" spans="1:18" x14ac:dyDescent="0.2">
      <c r="A179" s="74">
        <v>-1990</v>
      </c>
      <c r="B179" s="74">
        <v>-2.8439999732654542E-4</v>
      </c>
      <c r="C179" s="32"/>
      <c r="D179" s="73">
        <f t="shared" si="39"/>
        <v>-0.19900000000000001</v>
      </c>
      <c r="E179" s="73">
        <f t="shared" si="40"/>
        <v>-2.8439999732654542E-2</v>
      </c>
      <c r="F179" s="62">
        <f t="shared" si="41"/>
        <v>3.9601000000000004E-2</v>
      </c>
      <c r="G179" s="62">
        <f t="shared" si="42"/>
        <v>-7.880599000000002E-3</v>
      </c>
      <c r="H179" s="62">
        <f t="shared" si="43"/>
        <v>1.5682392010000004E-3</v>
      </c>
      <c r="I179" s="62">
        <f t="shared" si="44"/>
        <v>5.6595599467982542E-3</v>
      </c>
      <c r="J179" s="62">
        <f t="shared" si="45"/>
        <v>-1.1262524294128526E-3</v>
      </c>
      <c r="K179" s="62">
        <f t="shared" ca="1" si="51"/>
        <v>-6.8193900814570205E-2</v>
      </c>
      <c r="L179" s="62">
        <f t="shared" ca="1" si="46"/>
        <v>1.5803726512307354E-3</v>
      </c>
      <c r="M179" s="62">
        <f t="shared" ca="1" si="47"/>
        <v>833537149.84485972</v>
      </c>
      <c r="N179" s="62">
        <f t="shared" ca="1" si="48"/>
        <v>38626158.535572946</v>
      </c>
      <c r="O179" s="62">
        <f t="shared" ca="1" si="49"/>
        <v>506448267.83503562</v>
      </c>
      <c r="P179" s="80">
        <f t="shared" ca="1" si="50"/>
        <v>3.9753901081915663E-2</v>
      </c>
      <c r="Q179" s="32"/>
      <c r="R179" s="32"/>
    </row>
    <row r="180" spans="1:18" x14ac:dyDescent="0.2">
      <c r="A180" s="74">
        <v>-1901</v>
      </c>
      <c r="B180" s="74">
        <v>-1.1475600040284917E-3</v>
      </c>
      <c r="C180" s="32"/>
      <c r="D180" s="73">
        <f t="shared" si="39"/>
        <v>-0.19009999999999999</v>
      </c>
      <c r="E180" s="73">
        <f t="shared" si="40"/>
        <v>-0.11475600040284917</v>
      </c>
      <c r="F180" s="62">
        <f t="shared" si="41"/>
        <v>3.6138009999999998E-2</v>
      </c>
      <c r="G180" s="62">
        <f t="shared" si="42"/>
        <v>-6.8698357009999997E-3</v>
      </c>
      <c r="H180" s="62">
        <f t="shared" si="43"/>
        <v>1.3059557667600998E-3</v>
      </c>
      <c r="I180" s="62">
        <f t="shared" si="44"/>
        <v>2.1815115676581627E-2</v>
      </c>
      <c r="J180" s="62">
        <f t="shared" si="45"/>
        <v>-4.1470534901181669E-3</v>
      </c>
      <c r="K180" s="62">
        <f t="shared" ca="1" si="51"/>
        <v>-7.6167339872019485E-2</v>
      </c>
      <c r="L180" s="62">
        <f t="shared" ca="1" si="46"/>
        <v>1.4890847215636126E-3</v>
      </c>
      <c r="M180" s="62">
        <f t="shared" ca="1" si="47"/>
        <v>844590307.16900814</v>
      </c>
      <c r="N180" s="62">
        <f t="shared" ca="1" si="48"/>
        <v>30359720.854906324</v>
      </c>
      <c r="O180" s="62">
        <f t="shared" ca="1" si="49"/>
        <v>538622476.98228908</v>
      </c>
      <c r="P180" s="80">
        <f t="shared" ca="1" si="50"/>
        <v>-3.8588660530829683E-2</v>
      </c>
      <c r="Q180" s="32"/>
      <c r="R180" s="32"/>
    </row>
    <row r="181" spans="1:18" x14ac:dyDescent="0.2">
      <c r="A181" s="74">
        <v>-1866</v>
      </c>
      <c r="B181" s="74">
        <v>3.2770399993751198E-3</v>
      </c>
      <c r="C181" s="32"/>
      <c r="D181" s="73">
        <f t="shared" si="39"/>
        <v>-0.18659999999999999</v>
      </c>
      <c r="E181" s="73">
        <f t="shared" si="40"/>
        <v>0.32770399993751198</v>
      </c>
      <c r="F181" s="62">
        <f t="shared" si="41"/>
        <v>3.4819559999999992E-2</v>
      </c>
      <c r="G181" s="62">
        <f t="shared" si="42"/>
        <v>-6.4973298959999978E-3</v>
      </c>
      <c r="H181" s="62">
        <f t="shared" si="43"/>
        <v>1.2124017585935995E-3</v>
      </c>
      <c r="I181" s="62">
        <f t="shared" si="44"/>
        <v>-6.1149566388339731E-2</v>
      </c>
      <c r="J181" s="62">
        <f t="shared" si="45"/>
        <v>1.1410509088064192E-2</v>
      </c>
      <c r="K181" s="62">
        <f t="shared" ca="1" si="51"/>
        <v>-7.9358491088011768E-2</v>
      </c>
      <c r="L181" s="62">
        <f t="shared" ca="1" si="46"/>
        <v>0.16569987159990457</v>
      </c>
      <c r="M181" s="62">
        <f t="shared" ca="1" si="47"/>
        <v>848869435.44358134</v>
      </c>
      <c r="N181" s="62">
        <f t="shared" ca="1" si="48"/>
        <v>27400242.114856303</v>
      </c>
      <c r="O181" s="62">
        <f t="shared" ca="1" si="49"/>
        <v>551351732.79155612</v>
      </c>
      <c r="P181" s="80">
        <f t="shared" ca="1" si="50"/>
        <v>0.40706249102552372</v>
      </c>
      <c r="Q181" s="32"/>
      <c r="R181" s="32"/>
    </row>
    <row r="182" spans="1:18" x14ac:dyDescent="0.2">
      <c r="A182" s="74">
        <v>-1785</v>
      </c>
      <c r="B182" s="74">
        <v>-1.6546000042580999E-3</v>
      </c>
      <c r="C182" s="32"/>
      <c r="D182" s="73">
        <f t="shared" si="39"/>
        <v>-0.17849999999999999</v>
      </c>
      <c r="E182" s="73">
        <f t="shared" si="40"/>
        <v>-0.16546000042580999</v>
      </c>
      <c r="F182" s="62">
        <f t="shared" si="41"/>
        <v>3.1862249999999995E-2</v>
      </c>
      <c r="G182" s="62">
        <f t="shared" si="42"/>
        <v>-5.6874116249999987E-3</v>
      </c>
      <c r="H182" s="62">
        <f t="shared" si="43"/>
        <v>1.0152029750624997E-3</v>
      </c>
      <c r="I182" s="62">
        <f t="shared" si="44"/>
        <v>2.9534610076007082E-2</v>
      </c>
      <c r="J182" s="62">
        <f t="shared" si="45"/>
        <v>-5.271927898567264E-3</v>
      </c>
      <c r="K182" s="62">
        <f t="shared" ca="1" si="51"/>
        <v>-8.6863946013265331E-2</v>
      </c>
      <c r="L182" s="62">
        <f t="shared" ca="1" si="46"/>
        <v>6.1773397692196814E-3</v>
      </c>
      <c r="M182" s="62">
        <f t="shared" ca="1" si="47"/>
        <v>858623363.36750662</v>
      </c>
      <c r="N182" s="62">
        <f t="shared" ca="1" si="48"/>
        <v>21169270.797158122</v>
      </c>
      <c r="O182" s="62">
        <f t="shared" ca="1" si="49"/>
        <v>580947723.39023268</v>
      </c>
      <c r="P182" s="80">
        <f t="shared" ca="1" si="50"/>
        <v>-7.8596054412544664E-2</v>
      </c>
      <c r="Q182" s="32"/>
      <c r="R182" s="32"/>
    </row>
    <row r="183" spans="1:18" x14ac:dyDescent="0.2">
      <c r="A183" s="74">
        <v>-1565</v>
      </c>
      <c r="B183" s="74">
        <v>-6.2714000014238991E-3</v>
      </c>
      <c r="C183" s="32"/>
      <c r="D183" s="73">
        <f t="shared" si="39"/>
        <v>-0.1565</v>
      </c>
      <c r="E183" s="73">
        <f t="shared" si="40"/>
        <v>-0.62714000014238991</v>
      </c>
      <c r="F183" s="62">
        <f t="shared" si="41"/>
        <v>2.449225E-2</v>
      </c>
      <c r="G183" s="62">
        <f t="shared" si="42"/>
        <v>-3.833037125E-3</v>
      </c>
      <c r="H183" s="62">
        <f t="shared" si="43"/>
        <v>5.9987031006250005E-4</v>
      </c>
      <c r="I183" s="62">
        <f t="shared" si="44"/>
        <v>9.8147410022284026E-2</v>
      </c>
      <c r="J183" s="62">
        <f t="shared" si="45"/>
        <v>-1.536006966848745E-2</v>
      </c>
      <c r="K183" s="62">
        <f t="shared" ca="1" si="51"/>
        <v>-0.10809639904535484</v>
      </c>
      <c r="L183" s="62">
        <f t="shared" ca="1" si="46"/>
        <v>0.26940625983977806</v>
      </c>
      <c r="M183" s="62">
        <f t="shared" ca="1" si="47"/>
        <v>884032761.14995682</v>
      </c>
      <c r="N183" s="62">
        <f t="shared" ca="1" si="48"/>
        <v>8456875.2560221292</v>
      </c>
      <c r="O183" s="62">
        <f t="shared" ca="1" si="49"/>
        <v>661973363.8584497</v>
      </c>
      <c r="P183" s="80">
        <f t="shared" ca="1" si="50"/>
        <v>-0.51904360109703507</v>
      </c>
      <c r="Q183" s="32"/>
      <c r="R183" s="32"/>
    </row>
    <row r="184" spans="1:18" x14ac:dyDescent="0.2">
      <c r="A184" s="74">
        <v>-1560</v>
      </c>
      <c r="B184" s="74">
        <v>-4.3536000011954457E-3</v>
      </c>
      <c r="C184" s="32"/>
      <c r="D184" s="73">
        <f t="shared" si="39"/>
        <v>-0.156</v>
      </c>
      <c r="E184" s="73">
        <f t="shared" si="40"/>
        <v>-0.43536000011954457</v>
      </c>
      <c r="F184" s="62">
        <f t="shared" si="41"/>
        <v>2.4336E-2</v>
      </c>
      <c r="G184" s="62">
        <f t="shared" si="42"/>
        <v>-3.7964159999999999E-3</v>
      </c>
      <c r="H184" s="62">
        <f t="shared" si="43"/>
        <v>5.9224089599999995E-4</v>
      </c>
      <c r="I184" s="62">
        <f t="shared" si="44"/>
        <v>6.7916160018648947E-2</v>
      </c>
      <c r="J184" s="62">
        <f t="shared" si="45"/>
        <v>-1.0594920962909236E-2</v>
      </c>
      <c r="K184" s="62">
        <f t="shared" ca="1" si="51"/>
        <v>-0.10859334886384721</v>
      </c>
      <c r="L184" s="62">
        <f t="shared" ca="1" si="46"/>
        <v>0.10677644437286254</v>
      </c>
      <c r="M184" s="62">
        <f t="shared" ca="1" si="47"/>
        <v>884591383.25993788</v>
      </c>
      <c r="N184" s="62">
        <f t="shared" ca="1" si="48"/>
        <v>8237278.2127503594</v>
      </c>
      <c r="O184" s="62">
        <f t="shared" ca="1" si="49"/>
        <v>663820862.69429719</v>
      </c>
      <c r="P184" s="80">
        <f t="shared" ca="1" si="50"/>
        <v>-0.32676665125569737</v>
      </c>
      <c r="Q184" s="32"/>
      <c r="R184" s="32"/>
    </row>
    <row r="185" spans="1:18" x14ac:dyDescent="0.2">
      <c r="A185" s="74">
        <v>-1538</v>
      </c>
      <c r="B185" s="74">
        <v>-9.1528000484686345E-4</v>
      </c>
      <c r="C185" s="32"/>
      <c r="D185" s="73">
        <f t="shared" si="39"/>
        <v>-0.15379999999999999</v>
      </c>
      <c r="E185" s="73">
        <f t="shared" si="40"/>
        <v>-9.1528000484686345E-2</v>
      </c>
      <c r="F185" s="62">
        <f t="shared" si="41"/>
        <v>2.3654439999999999E-2</v>
      </c>
      <c r="G185" s="62">
        <f t="shared" si="42"/>
        <v>-3.6380528719999997E-3</v>
      </c>
      <c r="H185" s="62">
        <f t="shared" si="43"/>
        <v>5.5953253171359997E-4</v>
      </c>
      <c r="I185" s="62">
        <f t="shared" si="44"/>
        <v>1.4077006474544759E-2</v>
      </c>
      <c r="J185" s="62">
        <f t="shared" si="45"/>
        <v>-2.165043595784984E-3</v>
      </c>
      <c r="K185" s="62">
        <f t="shared" ca="1" si="51"/>
        <v>-0.11078752813299256</v>
      </c>
      <c r="L185" s="62">
        <f t="shared" ca="1" si="46"/>
        <v>3.7092940523587143E-4</v>
      </c>
      <c r="M185" s="62">
        <f t="shared" ca="1" si="47"/>
        <v>887039165.9074614</v>
      </c>
      <c r="N185" s="62">
        <f t="shared" ca="1" si="48"/>
        <v>7306713.809812705</v>
      </c>
      <c r="O185" s="62">
        <f t="shared" ca="1" si="49"/>
        <v>671950988.85761106</v>
      </c>
      <c r="P185" s="80">
        <f t="shared" ca="1" si="50"/>
        <v>1.9259527648306213E-2</v>
      </c>
      <c r="Q185" s="32"/>
      <c r="R185" s="32"/>
    </row>
    <row r="186" spans="1:18" x14ac:dyDescent="0.2">
      <c r="A186" s="74">
        <v>-1465</v>
      </c>
      <c r="B186" s="74">
        <v>-9.1540000721579418E-4</v>
      </c>
      <c r="C186" s="32"/>
      <c r="D186" s="73">
        <f t="shared" si="39"/>
        <v>-0.14649999999999999</v>
      </c>
      <c r="E186" s="73">
        <f t="shared" si="40"/>
        <v>-9.1540000721579418E-2</v>
      </c>
      <c r="F186" s="62">
        <f t="shared" si="41"/>
        <v>2.1462249999999999E-2</v>
      </c>
      <c r="G186" s="62">
        <f t="shared" si="42"/>
        <v>-3.1442196249999994E-3</v>
      </c>
      <c r="H186" s="62">
        <f t="shared" si="43"/>
        <v>4.6062817506249996E-4</v>
      </c>
      <c r="I186" s="62">
        <f t="shared" si="44"/>
        <v>1.3410610105711384E-2</v>
      </c>
      <c r="J186" s="62">
        <f t="shared" si="45"/>
        <v>-1.9646543804867178E-3</v>
      </c>
      <c r="K186" s="62">
        <f t="shared" ca="1" si="51"/>
        <v>-0.11815694532075713</v>
      </c>
      <c r="L186" s="62">
        <f t="shared" ca="1" si="46"/>
        <v>7.0846173979569548E-4</v>
      </c>
      <c r="M186" s="62">
        <f t="shared" ca="1" si="47"/>
        <v>895041905.5688206</v>
      </c>
      <c r="N186" s="62">
        <f t="shared" ca="1" si="48"/>
        <v>4630896.4938398292</v>
      </c>
      <c r="O186" s="62">
        <f t="shared" ca="1" si="49"/>
        <v>698931991.99020565</v>
      </c>
      <c r="P186" s="80">
        <f t="shared" ca="1" si="50"/>
        <v>2.6616944599177711E-2</v>
      </c>
      <c r="Q186" s="32"/>
      <c r="R186" s="32"/>
    </row>
    <row r="187" spans="1:18" x14ac:dyDescent="0.2">
      <c r="A187" s="74">
        <v>-1458</v>
      </c>
      <c r="B187" s="74">
        <v>2.7695199969457462E-3</v>
      </c>
      <c r="C187" s="32"/>
      <c r="D187" s="73">
        <f t="shared" si="39"/>
        <v>-0.14580000000000001</v>
      </c>
      <c r="E187" s="73">
        <f t="shared" si="40"/>
        <v>0.27695199969457462</v>
      </c>
      <c r="F187" s="62">
        <f t="shared" si="41"/>
        <v>2.1257640000000005E-2</v>
      </c>
      <c r="G187" s="62">
        <f t="shared" si="42"/>
        <v>-3.0993639120000011E-3</v>
      </c>
      <c r="H187" s="62">
        <f t="shared" si="43"/>
        <v>4.5188725836960017E-4</v>
      </c>
      <c r="I187" s="62">
        <f t="shared" si="44"/>
        <v>-4.0379601555468984E-2</v>
      </c>
      <c r="J187" s="62">
        <f t="shared" si="45"/>
        <v>5.8873459067873782E-3</v>
      </c>
      <c r="K187" s="62">
        <f t="shared" ca="1" si="51"/>
        <v>-0.11887076681048377</v>
      </c>
      <c r="L187" s="62">
        <f t="shared" ca="1" si="46"/>
        <v>0.15667566248371798</v>
      </c>
      <c r="M187" s="62">
        <f t="shared" ca="1" si="47"/>
        <v>895799573.40688455</v>
      </c>
      <c r="N187" s="62">
        <f t="shared" ca="1" si="48"/>
        <v>4407216.072940968</v>
      </c>
      <c r="O187" s="62">
        <f t="shared" ca="1" si="49"/>
        <v>701518743.53854167</v>
      </c>
      <c r="P187" s="80">
        <f t="shared" ca="1" si="50"/>
        <v>0.39582276650505838</v>
      </c>
      <c r="Q187" s="32"/>
      <c r="R187" s="32"/>
    </row>
    <row r="188" spans="1:18" x14ac:dyDescent="0.2">
      <c r="A188" s="74">
        <v>-1444</v>
      </c>
      <c r="B188" s="74">
        <v>-1.8606400044518523E-3</v>
      </c>
      <c r="C188" s="32"/>
      <c r="D188" s="73">
        <f t="shared" ref="D188:D251" si="52">A188/A$18</f>
        <v>-0.1444</v>
      </c>
      <c r="E188" s="73">
        <f t="shared" ref="E188:E251" si="53">B188/B$18</f>
        <v>-0.18606400044518523</v>
      </c>
      <c r="F188" s="62">
        <f t="shared" ref="F188:F251" si="54">D188*D188</f>
        <v>2.0851359999999999E-2</v>
      </c>
      <c r="G188" s="62">
        <f t="shared" ref="G188:G251" si="55">D188*F188</f>
        <v>-3.0109363839999998E-3</v>
      </c>
      <c r="H188" s="62">
        <f t="shared" ref="H188:H251" si="56">F188*F188</f>
        <v>4.3477921384959997E-4</v>
      </c>
      <c r="I188" s="62">
        <f t="shared" ref="I188:I251" si="57">E188*D188</f>
        <v>2.6867641664284746E-2</v>
      </c>
      <c r="J188" s="62">
        <f t="shared" ref="J188:J251" si="58">I188*D188</f>
        <v>-3.8796874563227172E-3</v>
      </c>
      <c r="K188" s="62">
        <f t="shared" ca="1" si="51"/>
        <v>-0.12030217143964579</v>
      </c>
      <c r="L188" s="62">
        <f t="shared" ref="L188:L251" ca="1" si="59">+(K188-E188)^2</f>
        <v>4.3246181541538083E-3</v>
      </c>
      <c r="M188" s="62">
        <f t="shared" ref="M188:M251" ca="1" si="60">(M$1-M$2*D188+M$3*F188)^2</f>
        <v>897309772.24403155</v>
      </c>
      <c r="N188" s="62">
        <f t="shared" ref="N188:N251" ca="1" si="61">(-M$2+M$4*D188-M$5*F188)^2</f>
        <v>3976956.0260300026</v>
      </c>
      <c r="O188" s="62">
        <f t="shared" ref="O188:O251" ca="1" si="62">+(M$3-D188*M$5+F188*M$6)^2</f>
        <v>706691630.3637538</v>
      </c>
      <c r="P188" s="80">
        <f t="shared" ref="P188:P251" ca="1" si="63">+E188-K188</f>
        <v>-6.5761829005539438E-2</v>
      </c>
      <c r="Q188" s="32"/>
      <c r="R188" s="32"/>
    </row>
    <row r="189" spans="1:18" x14ac:dyDescent="0.2">
      <c r="A189" s="74">
        <v>-1430</v>
      </c>
      <c r="B189" s="74">
        <v>-7.4908000024151988E-3</v>
      </c>
      <c r="C189" s="32"/>
      <c r="D189" s="73">
        <f t="shared" si="52"/>
        <v>-0.14299999999999999</v>
      </c>
      <c r="E189" s="73">
        <f t="shared" si="53"/>
        <v>-0.74908000024151988</v>
      </c>
      <c r="F189" s="62">
        <f t="shared" si="54"/>
        <v>2.0448999999999995E-2</v>
      </c>
      <c r="G189" s="62">
        <f t="shared" si="55"/>
        <v>-2.924206999999999E-3</v>
      </c>
      <c r="H189" s="62">
        <f t="shared" si="56"/>
        <v>4.1816160099999978E-4</v>
      </c>
      <c r="I189" s="62">
        <f t="shared" si="57"/>
        <v>0.10711844003453734</v>
      </c>
      <c r="J189" s="62">
        <f t="shared" si="58"/>
        <v>-1.5317936924938838E-2</v>
      </c>
      <c r="K189" s="62">
        <f t="shared" ca="1" si="51"/>
        <v>-0.12173859160175282</v>
      </c>
      <c r="L189" s="62">
        <f t="shared" ca="1" si="59"/>
        <v>0.3935572429941272</v>
      </c>
      <c r="M189" s="62">
        <f t="shared" ca="1" si="60"/>
        <v>898813104.86028492</v>
      </c>
      <c r="N189" s="62">
        <f t="shared" ca="1" si="61"/>
        <v>3569410.8036683616</v>
      </c>
      <c r="O189" s="62">
        <f t="shared" ca="1" si="62"/>
        <v>711863512.85926449</v>
      </c>
      <c r="P189" s="80">
        <f t="shared" ca="1" si="63"/>
        <v>-0.62734140863976706</v>
      </c>
      <c r="Q189" s="32"/>
      <c r="R189" s="32"/>
    </row>
    <row r="190" spans="1:18" x14ac:dyDescent="0.2">
      <c r="A190" s="74">
        <v>-1392</v>
      </c>
      <c r="B190" s="74">
        <v>-1.9155199988745153E-3</v>
      </c>
      <c r="C190" s="32"/>
      <c r="D190" s="73">
        <f t="shared" si="52"/>
        <v>-0.13919999999999999</v>
      </c>
      <c r="E190" s="73">
        <f t="shared" si="53"/>
        <v>-0.19155199988745153</v>
      </c>
      <c r="F190" s="62">
        <f t="shared" si="54"/>
        <v>1.9376639999999997E-2</v>
      </c>
      <c r="G190" s="62">
        <f t="shared" si="55"/>
        <v>-2.6972282879999996E-3</v>
      </c>
      <c r="H190" s="62">
        <f t="shared" si="56"/>
        <v>3.7545417768959991E-4</v>
      </c>
      <c r="I190" s="62">
        <f t="shared" si="57"/>
        <v>2.666403838433325E-2</v>
      </c>
      <c r="J190" s="62">
        <f t="shared" si="58"/>
        <v>-3.711634143099188E-3</v>
      </c>
      <c r="K190" s="62">
        <f t="shared" ca="1" si="51"/>
        <v>-0.12566272870782727</v>
      </c>
      <c r="L190" s="62">
        <f t="shared" ca="1" si="59"/>
        <v>4.3413960565820637E-3</v>
      </c>
      <c r="M190" s="62">
        <f t="shared" ca="1" si="60"/>
        <v>902858806.32118356</v>
      </c>
      <c r="N190" s="62">
        <f t="shared" ca="1" si="61"/>
        <v>2576899.8429666255</v>
      </c>
      <c r="O190" s="62">
        <f t="shared" ca="1" si="62"/>
        <v>725894689.66128004</v>
      </c>
      <c r="P190" s="80">
        <f t="shared" ca="1" si="63"/>
        <v>-6.5889271179624259E-2</v>
      </c>
      <c r="Q190" s="32"/>
      <c r="R190" s="32"/>
    </row>
    <row r="191" spans="1:18" x14ac:dyDescent="0.2">
      <c r="A191" s="74">
        <v>-1384</v>
      </c>
      <c r="B191" s="74">
        <v>3.1529600018984638E-3</v>
      </c>
      <c r="C191" s="32"/>
      <c r="D191" s="73">
        <f t="shared" si="52"/>
        <v>-0.1384</v>
      </c>
      <c r="E191" s="73">
        <f t="shared" si="53"/>
        <v>0.31529600018984638</v>
      </c>
      <c r="F191" s="62">
        <f t="shared" si="54"/>
        <v>1.9154559999999998E-2</v>
      </c>
      <c r="G191" s="62">
        <f t="shared" si="55"/>
        <v>-2.6509911039999997E-3</v>
      </c>
      <c r="H191" s="62">
        <f t="shared" si="56"/>
        <v>3.668971687935999E-4</v>
      </c>
      <c r="I191" s="62">
        <f t="shared" si="57"/>
        <v>-4.3636966426274737E-2</v>
      </c>
      <c r="J191" s="62">
        <f t="shared" si="58"/>
        <v>6.0393561533964232E-3</v>
      </c>
      <c r="K191" s="62">
        <f t="shared" ca="1" si="51"/>
        <v>-0.12649357129492128</v>
      </c>
      <c r="L191" s="62">
        <f t="shared" ca="1" si="59"/>
        <v>0.19517802547269464</v>
      </c>
      <c r="M191" s="62">
        <f t="shared" ca="1" si="60"/>
        <v>903704029.90752649</v>
      </c>
      <c r="N191" s="62">
        <f t="shared" ca="1" si="61"/>
        <v>2388983.7276876434</v>
      </c>
      <c r="O191" s="62">
        <f t="shared" ca="1" si="62"/>
        <v>728847066.14058781</v>
      </c>
      <c r="P191" s="80">
        <f t="shared" ca="1" si="63"/>
        <v>0.44178957148476766</v>
      </c>
      <c r="Q191" s="32"/>
      <c r="R191" s="32"/>
    </row>
    <row r="192" spans="1:18" x14ac:dyDescent="0.2">
      <c r="A192" s="74">
        <v>-1374</v>
      </c>
      <c r="B192" s="74">
        <v>-2.0114400031161495E-3</v>
      </c>
      <c r="C192" s="32"/>
      <c r="D192" s="73">
        <f t="shared" si="52"/>
        <v>-0.13739999999999999</v>
      </c>
      <c r="E192" s="73">
        <f t="shared" si="53"/>
        <v>-0.20114400031161495</v>
      </c>
      <c r="F192" s="62">
        <f t="shared" si="54"/>
        <v>1.8878759999999998E-2</v>
      </c>
      <c r="G192" s="62">
        <f t="shared" si="55"/>
        <v>-2.5939416239999995E-3</v>
      </c>
      <c r="H192" s="62">
        <f t="shared" si="56"/>
        <v>3.564075791375999E-4</v>
      </c>
      <c r="I192" s="62">
        <f t="shared" si="57"/>
        <v>2.7637185642815892E-2</v>
      </c>
      <c r="J192" s="62">
        <f t="shared" si="58"/>
        <v>-3.7973493073229034E-3</v>
      </c>
      <c r="K192" s="62">
        <f t="shared" ca="1" si="51"/>
        <v>-0.12753442757963088</v>
      </c>
      <c r="L192" s="62">
        <f t="shared" ca="1" si="59"/>
        <v>5.4183691977852527E-3</v>
      </c>
      <c r="M192" s="62">
        <f t="shared" ca="1" si="60"/>
        <v>904757366.25443876</v>
      </c>
      <c r="N192" s="62">
        <f t="shared" ca="1" si="61"/>
        <v>2164313.765145218</v>
      </c>
      <c r="O192" s="62">
        <f t="shared" ca="1" si="62"/>
        <v>732536643.72808671</v>
      </c>
      <c r="P192" s="80">
        <f t="shared" ca="1" si="63"/>
        <v>-7.3609572731984069E-2</v>
      </c>
      <c r="Q192" s="32"/>
      <c r="R192" s="32"/>
    </row>
    <row r="193" spans="1:18" x14ac:dyDescent="0.2">
      <c r="A193" s="74">
        <v>-1303</v>
      </c>
      <c r="B193" s="74">
        <v>2.2213199918041937E-3</v>
      </c>
      <c r="C193" s="32"/>
      <c r="D193" s="73">
        <f t="shared" si="52"/>
        <v>-0.1303</v>
      </c>
      <c r="E193" s="73">
        <f t="shared" si="53"/>
        <v>0.22213199918041937</v>
      </c>
      <c r="F193" s="62">
        <f t="shared" si="54"/>
        <v>1.6978090000000001E-2</v>
      </c>
      <c r="G193" s="62">
        <f t="shared" si="55"/>
        <v>-2.2122451270000002E-3</v>
      </c>
      <c r="H193" s="62">
        <f t="shared" si="56"/>
        <v>2.8825554004810005E-4</v>
      </c>
      <c r="I193" s="62">
        <f t="shared" si="57"/>
        <v>-2.8943799493208643E-2</v>
      </c>
      <c r="J193" s="62">
        <f t="shared" si="58"/>
        <v>3.771377073965086E-3</v>
      </c>
      <c r="K193" s="62">
        <f t="shared" ca="1" si="51"/>
        <v>-0.13499808967547386</v>
      </c>
      <c r="L193" s="62">
        <f t="shared" ca="1" si="59"/>
        <v>0.12754190036621821</v>
      </c>
      <c r="M193" s="62">
        <f t="shared" ca="1" si="60"/>
        <v>912133416.71191525</v>
      </c>
      <c r="N193" s="62">
        <f t="shared" ca="1" si="61"/>
        <v>892665.34809907468</v>
      </c>
      <c r="O193" s="62">
        <f t="shared" ca="1" si="62"/>
        <v>758697460.57066286</v>
      </c>
      <c r="P193" s="80">
        <f t="shared" ca="1" si="63"/>
        <v>0.35713008885589326</v>
      </c>
      <c r="Q193" s="32"/>
      <c r="R193" s="32"/>
    </row>
    <row r="194" spans="1:18" x14ac:dyDescent="0.2">
      <c r="A194" s="74">
        <v>-1271</v>
      </c>
      <c r="B194" s="74">
        <v>-1.5047600027173758E-3</v>
      </c>
      <c r="C194" s="32"/>
      <c r="D194" s="73">
        <f t="shared" si="52"/>
        <v>-0.12709999999999999</v>
      </c>
      <c r="E194" s="73">
        <f t="shared" si="53"/>
        <v>-0.15047600027173758</v>
      </c>
      <c r="F194" s="62">
        <f t="shared" si="54"/>
        <v>1.6154409999999998E-2</v>
      </c>
      <c r="G194" s="62">
        <f t="shared" si="55"/>
        <v>-2.0532255109999994E-3</v>
      </c>
      <c r="H194" s="62">
        <f t="shared" si="56"/>
        <v>2.6096496244809993E-4</v>
      </c>
      <c r="I194" s="62">
        <f t="shared" si="57"/>
        <v>1.9125499634537843E-2</v>
      </c>
      <c r="J194" s="62">
        <f t="shared" si="58"/>
        <v>-2.4308510035497598E-3</v>
      </c>
      <c r="K194" s="62">
        <f t="shared" ca="1" si="51"/>
        <v>-0.13840416513853476</v>
      </c>
      <c r="L194" s="62">
        <f t="shared" ca="1" si="59"/>
        <v>1.4572920348322976E-4</v>
      </c>
      <c r="M194" s="62">
        <f t="shared" ca="1" si="60"/>
        <v>915398566.8871516</v>
      </c>
      <c r="N194" s="62">
        <f t="shared" ca="1" si="61"/>
        <v>502625.7669080639</v>
      </c>
      <c r="O194" s="62">
        <f t="shared" ca="1" si="62"/>
        <v>770463287.23454416</v>
      </c>
      <c r="P194" s="80">
        <f t="shared" ca="1" si="63"/>
        <v>-1.2071835133202813E-2</v>
      </c>
      <c r="Q194" s="32"/>
      <c r="R194" s="32"/>
    </row>
    <row r="195" spans="1:18" x14ac:dyDescent="0.2">
      <c r="A195" s="74">
        <v>-1260</v>
      </c>
      <c r="B195" s="74">
        <v>5.7143999947584234E-3</v>
      </c>
      <c r="C195" s="32"/>
      <c r="D195" s="73">
        <f t="shared" si="52"/>
        <v>-0.126</v>
      </c>
      <c r="E195" s="73">
        <f t="shared" si="53"/>
        <v>0.57143999947584234</v>
      </c>
      <c r="F195" s="62">
        <f t="shared" si="54"/>
        <v>1.5876000000000001E-2</v>
      </c>
      <c r="G195" s="62">
        <f t="shared" si="55"/>
        <v>-2.0003760000000003E-3</v>
      </c>
      <c r="H195" s="62">
        <f t="shared" si="56"/>
        <v>2.5204737600000005E-4</v>
      </c>
      <c r="I195" s="62">
        <f t="shared" si="57"/>
        <v>-7.2001439933956135E-2</v>
      </c>
      <c r="J195" s="62">
        <f t="shared" si="58"/>
        <v>9.0721814316784728E-3</v>
      </c>
      <c r="K195" s="62">
        <f t="shared" ca="1" si="51"/>
        <v>-0.13958105548478589</v>
      </c>
      <c r="L195" s="62">
        <f t="shared" ca="1" si="59"/>
        <v>0.50555094059732464</v>
      </c>
      <c r="M195" s="62">
        <f t="shared" ca="1" si="60"/>
        <v>916512393.61609674</v>
      </c>
      <c r="N195" s="62">
        <f t="shared" ca="1" si="61"/>
        <v>394492.16643781809</v>
      </c>
      <c r="O195" s="62">
        <f t="shared" ca="1" si="62"/>
        <v>774503518.89797413</v>
      </c>
      <c r="P195" s="80">
        <f t="shared" ca="1" si="63"/>
        <v>0.71102105496062817</v>
      </c>
      <c r="Q195" s="32"/>
      <c r="R195" s="32"/>
    </row>
    <row r="196" spans="1:18" x14ac:dyDescent="0.2">
      <c r="A196" s="74">
        <v>-1233</v>
      </c>
      <c r="B196" s="74">
        <v>-9.2948000383330509E-4</v>
      </c>
      <c r="C196" s="32"/>
      <c r="D196" s="73">
        <f t="shared" si="52"/>
        <v>-0.12330000000000001</v>
      </c>
      <c r="E196" s="73">
        <f t="shared" si="53"/>
        <v>-9.2948000383330509E-2</v>
      </c>
      <c r="F196" s="62">
        <f t="shared" si="54"/>
        <v>1.5202890000000002E-2</v>
      </c>
      <c r="G196" s="62">
        <f t="shared" si="55"/>
        <v>-1.8745163370000003E-3</v>
      </c>
      <c r="H196" s="62">
        <f t="shared" si="56"/>
        <v>2.3112786435210006E-4</v>
      </c>
      <c r="I196" s="62">
        <f t="shared" si="57"/>
        <v>1.1460488447264652E-2</v>
      </c>
      <c r="J196" s="62">
        <f t="shared" si="58"/>
        <v>-1.4130782255477317E-3</v>
      </c>
      <c r="K196" s="62">
        <f t="shared" ca="1" si="51"/>
        <v>-0.14248291372447489</v>
      </c>
      <c r="L196" s="62">
        <f t="shared" ca="1" si="59"/>
        <v>2.453707639714683E-3</v>
      </c>
      <c r="M196" s="62">
        <f t="shared" ca="1" si="60"/>
        <v>919227662.18121088</v>
      </c>
      <c r="N196" s="62">
        <f t="shared" ca="1" si="61"/>
        <v>184903.85390807813</v>
      </c>
      <c r="O196" s="62">
        <f t="shared" ca="1" si="62"/>
        <v>784410278.171278</v>
      </c>
      <c r="P196" s="80">
        <f t="shared" ca="1" si="63"/>
        <v>4.9534913341144376E-2</v>
      </c>
      <c r="Q196" s="32"/>
      <c r="R196" s="32"/>
    </row>
    <row r="197" spans="1:18" x14ac:dyDescent="0.2">
      <c r="A197" s="74">
        <v>-1148</v>
      </c>
      <c r="B197" s="74">
        <v>-2.3268799996003509E-3</v>
      </c>
      <c r="C197" s="32"/>
      <c r="D197" s="73">
        <f t="shared" si="52"/>
        <v>-0.1148</v>
      </c>
      <c r="E197" s="73">
        <f t="shared" si="53"/>
        <v>-0.23268799996003509</v>
      </c>
      <c r="F197" s="62">
        <f t="shared" si="54"/>
        <v>1.317904E-2</v>
      </c>
      <c r="G197" s="62">
        <f t="shared" si="55"/>
        <v>-1.5129537919999999E-3</v>
      </c>
      <c r="H197" s="62">
        <f t="shared" si="56"/>
        <v>1.7368709532159998E-4</v>
      </c>
      <c r="I197" s="62">
        <f t="shared" si="57"/>
        <v>2.6712582395412028E-2</v>
      </c>
      <c r="J197" s="62">
        <f t="shared" si="58"/>
        <v>-3.066604458993301E-3</v>
      </c>
      <c r="K197" s="62">
        <f t="shared" ca="1" si="51"/>
        <v>-0.15174019916803316</v>
      </c>
      <c r="L197" s="62">
        <f t="shared" ca="1" si="59"/>
        <v>6.5525464530616275E-3</v>
      </c>
      <c r="M197" s="62">
        <f t="shared" ca="1" si="60"/>
        <v>927601162.32318819</v>
      </c>
      <c r="N197" s="62">
        <f t="shared" ca="1" si="61"/>
        <v>35948.154994149212</v>
      </c>
      <c r="O197" s="62">
        <f t="shared" ca="1" si="62"/>
        <v>815489192.02526224</v>
      </c>
      <c r="P197" s="80">
        <f t="shared" ca="1" si="63"/>
        <v>-8.0947800792001923E-2</v>
      </c>
      <c r="Q197" s="32"/>
      <c r="R197" s="32"/>
    </row>
    <row r="198" spans="1:18" x14ac:dyDescent="0.2">
      <c r="A198" s="43">
        <v>-1086</v>
      </c>
      <c r="B198" s="43">
        <v>-5.4616000852547586E-4</v>
      </c>
      <c r="C198" s="32"/>
      <c r="D198" s="73">
        <f t="shared" si="52"/>
        <v>-0.1086</v>
      </c>
      <c r="E198" s="73">
        <f t="shared" si="53"/>
        <v>-5.4616000852547586E-2</v>
      </c>
      <c r="F198" s="62">
        <f t="shared" si="54"/>
        <v>1.1793960000000001E-2</v>
      </c>
      <c r="G198" s="62">
        <f t="shared" si="55"/>
        <v>-1.2808240560000001E-3</v>
      </c>
      <c r="H198" s="62">
        <f t="shared" si="56"/>
        <v>1.3909749248160002E-4</v>
      </c>
      <c r="I198" s="62">
        <f t="shared" si="57"/>
        <v>5.931297692586668E-3</v>
      </c>
      <c r="J198" s="62">
        <f t="shared" si="58"/>
        <v>-6.4413892941491216E-4</v>
      </c>
      <c r="K198" s="62">
        <f t="shared" ca="1" si="51"/>
        <v>-0.1586091832207763</v>
      </c>
      <c r="L198" s="62">
        <f t="shared" ca="1" si="59"/>
        <v>1.0814581979071676E-2</v>
      </c>
      <c r="M198" s="62">
        <f t="shared" ca="1" si="60"/>
        <v>933539995.71058261</v>
      </c>
      <c r="N198" s="62">
        <f t="shared" ca="1" si="61"/>
        <v>406700.70531959838</v>
      </c>
      <c r="O198" s="62">
        <f t="shared" ca="1" si="62"/>
        <v>838034577.56583154</v>
      </c>
      <c r="P198" s="80">
        <f t="shared" ca="1" si="63"/>
        <v>0.10399318236822871</v>
      </c>
      <c r="Q198" s="32"/>
      <c r="R198" s="32"/>
    </row>
    <row r="199" spans="1:18" x14ac:dyDescent="0.2">
      <c r="A199" s="43">
        <v>-1018</v>
      </c>
      <c r="B199" s="43">
        <v>6.5359199943486601E-3</v>
      </c>
      <c r="C199" s="32"/>
      <c r="D199" s="73">
        <f t="shared" si="52"/>
        <v>-0.1018</v>
      </c>
      <c r="E199" s="73">
        <f t="shared" si="53"/>
        <v>0.65359199943486601</v>
      </c>
      <c r="F199" s="62">
        <f t="shared" si="54"/>
        <v>1.0363240000000001E-2</v>
      </c>
      <c r="G199" s="62">
        <f t="shared" si="55"/>
        <v>-1.0549778320000001E-3</v>
      </c>
      <c r="H199" s="62">
        <f t="shared" si="56"/>
        <v>1.0739674329760002E-4</v>
      </c>
      <c r="I199" s="62">
        <f t="shared" si="57"/>
        <v>-6.6535665542469355E-2</v>
      </c>
      <c r="J199" s="62">
        <f t="shared" si="58"/>
        <v>6.7733307522233801E-3</v>
      </c>
      <c r="K199" s="62">
        <f t="shared" ca="1" si="51"/>
        <v>-0.16625601305152082</v>
      </c>
      <c r="L199" s="62">
        <f t="shared" ca="1" si="59"/>
        <v>0.67215076357787873</v>
      </c>
      <c r="M199" s="62">
        <f t="shared" ca="1" si="60"/>
        <v>939887666.20988262</v>
      </c>
      <c r="N199" s="62">
        <f t="shared" ca="1" si="61"/>
        <v>1266813.6740389946</v>
      </c>
      <c r="O199" s="62">
        <f t="shared" ca="1" si="62"/>
        <v>862618541.91003656</v>
      </c>
      <c r="P199" s="80">
        <f t="shared" ca="1" si="63"/>
        <v>0.81984801248638683</v>
      </c>
      <c r="Q199" s="32"/>
      <c r="R199" s="32"/>
    </row>
    <row r="200" spans="1:18" x14ac:dyDescent="0.2">
      <c r="A200" s="43">
        <v>-994</v>
      </c>
      <c r="B200" s="43">
        <v>3.7413600002764724E-3</v>
      </c>
      <c r="C200" s="32"/>
      <c r="D200" s="73">
        <f t="shared" si="52"/>
        <v>-9.9400000000000002E-2</v>
      </c>
      <c r="E200" s="73">
        <f t="shared" si="53"/>
        <v>0.37413600002764724</v>
      </c>
      <c r="F200" s="62">
        <f t="shared" si="54"/>
        <v>9.8803600000000012E-3</v>
      </c>
      <c r="G200" s="62">
        <f t="shared" si="55"/>
        <v>-9.821077840000002E-4</v>
      </c>
      <c r="H200" s="62">
        <f t="shared" si="56"/>
        <v>9.7621513729600017E-5</v>
      </c>
      <c r="I200" s="62">
        <f t="shared" si="57"/>
        <v>-3.7189118402748134E-2</v>
      </c>
      <c r="J200" s="62">
        <f t="shared" si="58"/>
        <v>3.6965983692331646E-3</v>
      </c>
      <c r="K200" s="62">
        <f t="shared" ca="1" si="51"/>
        <v>-0.16898314492525052</v>
      </c>
      <c r="L200" s="62">
        <f t="shared" ca="1" si="59"/>
        <v>0.29497840561436683</v>
      </c>
      <c r="M200" s="62">
        <f t="shared" ca="1" si="60"/>
        <v>942086225.22711468</v>
      </c>
      <c r="N200" s="62">
        <f t="shared" ca="1" si="61"/>
        <v>1681605.8656535933</v>
      </c>
      <c r="O200" s="62">
        <f t="shared" ca="1" si="62"/>
        <v>871255415.51467776</v>
      </c>
      <c r="P200" s="80">
        <f t="shared" ca="1" si="63"/>
        <v>0.54311914495289781</v>
      </c>
      <c r="Q200" s="32"/>
      <c r="R200" s="32"/>
    </row>
    <row r="201" spans="1:18" x14ac:dyDescent="0.2">
      <c r="A201" s="43">
        <v>-986</v>
      </c>
      <c r="B201" s="43">
        <v>3.8098399963928387E-3</v>
      </c>
      <c r="C201" s="32"/>
      <c r="D201" s="73">
        <f t="shared" si="52"/>
        <v>-9.8599999999999993E-2</v>
      </c>
      <c r="E201" s="73">
        <f t="shared" si="53"/>
        <v>0.38098399963928387</v>
      </c>
      <c r="F201" s="62">
        <f t="shared" si="54"/>
        <v>9.7219599999999982E-3</v>
      </c>
      <c r="G201" s="62">
        <f t="shared" si="55"/>
        <v>-9.5858525599999971E-4</v>
      </c>
      <c r="H201" s="62">
        <f t="shared" si="56"/>
        <v>9.4516506241599965E-5</v>
      </c>
      <c r="I201" s="62">
        <f t="shared" si="57"/>
        <v>-3.756502236443339E-2</v>
      </c>
      <c r="J201" s="62">
        <f t="shared" si="58"/>
        <v>3.7039112051331321E-3</v>
      </c>
      <c r="K201" s="62">
        <f t="shared" ca="1" si="51"/>
        <v>-0.16989546433324695</v>
      </c>
      <c r="L201" s="62">
        <f t="shared" ca="1" si="59"/>
        <v>0.30346818382666291</v>
      </c>
      <c r="M201" s="62">
        <f t="shared" ca="1" si="60"/>
        <v>942814205.74985695</v>
      </c>
      <c r="N201" s="62">
        <f t="shared" ca="1" si="61"/>
        <v>1832612.1208709667</v>
      </c>
      <c r="O201" s="62">
        <f t="shared" ca="1" si="62"/>
        <v>874129455.945472</v>
      </c>
      <c r="P201" s="80">
        <f t="shared" ca="1" si="63"/>
        <v>0.55087946397253085</v>
      </c>
      <c r="Q201" s="32"/>
      <c r="R201" s="32"/>
    </row>
    <row r="202" spans="1:18" x14ac:dyDescent="0.2">
      <c r="A202" s="43">
        <v>-984</v>
      </c>
      <c r="B202" s="43">
        <v>5.7695999566931278E-4</v>
      </c>
      <c r="C202" s="32"/>
      <c r="D202" s="73">
        <f t="shared" si="52"/>
        <v>-9.8400000000000001E-2</v>
      </c>
      <c r="E202" s="73">
        <f t="shared" si="53"/>
        <v>5.7695999566931278E-2</v>
      </c>
      <c r="F202" s="62">
        <f t="shared" si="54"/>
        <v>9.6825599999999998E-3</v>
      </c>
      <c r="G202" s="62">
        <f t="shared" si="55"/>
        <v>-9.5276390399999999E-4</v>
      </c>
      <c r="H202" s="62">
        <f t="shared" si="56"/>
        <v>9.3751968153599991E-5</v>
      </c>
      <c r="I202" s="62">
        <f t="shared" si="57"/>
        <v>-5.6772863573860376E-3</v>
      </c>
      <c r="J202" s="62">
        <f t="shared" si="58"/>
        <v>5.5864497756678605E-4</v>
      </c>
      <c r="K202" s="62">
        <f t="shared" ca="1" si="51"/>
        <v>-0.17012380007978403</v>
      </c>
      <c r="L202" s="62">
        <f t="shared" ca="1" si="59"/>
        <v>5.1901861111069508E-2</v>
      </c>
      <c r="M202" s="62">
        <f t="shared" ca="1" si="60"/>
        <v>942995819.51813066</v>
      </c>
      <c r="N202" s="62">
        <f t="shared" ca="1" si="61"/>
        <v>1871355.1106705174</v>
      </c>
      <c r="O202" s="62">
        <f t="shared" ca="1" si="62"/>
        <v>874847573.9555006</v>
      </c>
      <c r="P202" s="80">
        <f t="shared" ca="1" si="63"/>
        <v>0.22781979964671531</v>
      </c>
      <c r="Q202" s="32"/>
      <c r="R202" s="32"/>
    </row>
    <row r="203" spans="1:18" x14ac:dyDescent="0.2">
      <c r="A203" s="43">
        <v>-983</v>
      </c>
      <c r="B203" s="43">
        <v>9.6051999571500346E-4</v>
      </c>
      <c r="C203" s="32"/>
      <c r="D203" s="73">
        <f t="shared" si="52"/>
        <v>-9.8299999999999998E-2</v>
      </c>
      <c r="E203" s="73">
        <f t="shared" si="53"/>
        <v>9.6051999571500346E-2</v>
      </c>
      <c r="F203" s="62">
        <f t="shared" si="54"/>
        <v>9.6628900000000004E-3</v>
      </c>
      <c r="G203" s="62">
        <f t="shared" si="55"/>
        <v>-9.4986208699999997E-4</v>
      </c>
      <c r="H203" s="62">
        <f t="shared" si="56"/>
        <v>9.3371443152100002E-5</v>
      </c>
      <c r="I203" s="62">
        <f t="shared" si="57"/>
        <v>-9.4419115578784837E-3</v>
      </c>
      <c r="J203" s="62">
        <f t="shared" si="58"/>
        <v>9.2813990613945495E-4</v>
      </c>
      <c r="K203" s="62">
        <f t="shared" ca="1" si="51"/>
        <v>-0.17023800633723329</v>
      </c>
      <c r="L203" s="62">
        <f t="shared" ca="1" si="59"/>
        <v>7.0910367246873399E-2</v>
      </c>
      <c r="M203" s="62">
        <f t="shared" ca="1" si="60"/>
        <v>943086569.16408908</v>
      </c>
      <c r="N203" s="62">
        <f t="shared" ca="1" si="61"/>
        <v>1890875.1227540667</v>
      </c>
      <c r="O203" s="62">
        <f t="shared" ca="1" si="62"/>
        <v>875206573.76242888</v>
      </c>
      <c r="P203" s="80">
        <f t="shared" ca="1" si="63"/>
        <v>0.26629000590873364</v>
      </c>
      <c r="Q203" s="32"/>
      <c r="R203" s="32"/>
    </row>
    <row r="204" spans="1:18" x14ac:dyDescent="0.2">
      <c r="A204" s="43">
        <v>-941</v>
      </c>
      <c r="B204" s="43">
        <v>-1.9299600025988184E-3</v>
      </c>
      <c r="C204" s="32"/>
      <c r="D204" s="73">
        <f t="shared" si="52"/>
        <v>-9.4100000000000003E-2</v>
      </c>
      <c r="E204" s="73">
        <f t="shared" si="53"/>
        <v>-0.19299600025988184</v>
      </c>
      <c r="F204" s="62">
        <f t="shared" si="54"/>
        <v>8.8548100000000012E-3</v>
      </c>
      <c r="G204" s="62">
        <f t="shared" si="55"/>
        <v>-8.3323762100000014E-4</v>
      </c>
      <c r="H204" s="62">
        <f t="shared" si="56"/>
        <v>7.8407660136100023E-5</v>
      </c>
      <c r="I204" s="62">
        <f t="shared" si="57"/>
        <v>1.8160923624454883E-2</v>
      </c>
      <c r="J204" s="62">
        <f t="shared" si="58"/>
        <v>-1.7089429130612045E-3</v>
      </c>
      <c r="K204" s="62">
        <f t="shared" ca="1" si="51"/>
        <v>-0.1750577764268845</v>
      </c>
      <c r="L204" s="62">
        <f t="shared" ca="1" si="59"/>
        <v>3.2177987428271384E-4</v>
      </c>
      <c r="M204" s="62">
        <f t="shared" ca="1" si="60"/>
        <v>946863514.14665687</v>
      </c>
      <c r="N204" s="62">
        <f t="shared" ca="1" si="61"/>
        <v>2799639.2732999786</v>
      </c>
      <c r="O204" s="62">
        <f t="shared" ca="1" si="62"/>
        <v>890247988.04797065</v>
      </c>
      <c r="P204" s="80">
        <f t="shared" ca="1" si="63"/>
        <v>-1.7938223832997341E-2</v>
      </c>
      <c r="Q204" s="32"/>
      <c r="R204" s="32"/>
    </row>
    <row r="205" spans="1:18" x14ac:dyDescent="0.2">
      <c r="A205" s="43">
        <v>-938</v>
      </c>
      <c r="B205" s="43">
        <v>2.2207199945114553E-3</v>
      </c>
      <c r="C205" s="32"/>
      <c r="D205" s="73">
        <f t="shared" si="52"/>
        <v>-9.3799999999999994E-2</v>
      </c>
      <c r="E205" s="73">
        <f t="shared" si="53"/>
        <v>0.22207199945114553</v>
      </c>
      <c r="F205" s="62">
        <f t="shared" si="54"/>
        <v>8.7984399999999994E-3</v>
      </c>
      <c r="G205" s="62">
        <f t="shared" si="55"/>
        <v>-8.2529367199999986E-4</v>
      </c>
      <c r="H205" s="62">
        <f t="shared" si="56"/>
        <v>7.7412546433599985E-5</v>
      </c>
      <c r="I205" s="62">
        <f t="shared" si="57"/>
        <v>-2.083035354851745E-2</v>
      </c>
      <c r="J205" s="62">
        <f t="shared" si="58"/>
        <v>1.9538871628509368E-3</v>
      </c>
      <c r="K205" s="62">
        <f t="shared" ca="1" si="51"/>
        <v>-0.17540377300713403</v>
      </c>
      <c r="L205" s="62">
        <f t="shared" ca="1" si="59"/>
        <v>0.15798698969130606</v>
      </c>
      <c r="M205" s="62">
        <f t="shared" ca="1" si="60"/>
        <v>947130707.73794353</v>
      </c>
      <c r="N205" s="62">
        <f t="shared" ca="1" si="61"/>
        <v>2871161.2061777608</v>
      </c>
      <c r="O205" s="62">
        <f t="shared" ca="1" si="62"/>
        <v>891319568.99436796</v>
      </c>
      <c r="P205" s="80">
        <f t="shared" ca="1" si="63"/>
        <v>0.39747577245827959</v>
      </c>
      <c r="Q205" s="32"/>
      <c r="R205" s="32"/>
    </row>
    <row r="206" spans="1:18" x14ac:dyDescent="0.2">
      <c r="A206" s="43">
        <v>-878</v>
      </c>
      <c r="B206" s="43">
        <v>-6.765680001990404E-3</v>
      </c>
      <c r="C206" s="32"/>
      <c r="D206" s="73">
        <f t="shared" si="52"/>
        <v>-8.7800000000000003E-2</v>
      </c>
      <c r="E206" s="73">
        <f t="shared" si="53"/>
        <v>-0.6765680001990404</v>
      </c>
      <c r="F206" s="62">
        <f t="shared" si="54"/>
        <v>7.7088400000000007E-3</v>
      </c>
      <c r="G206" s="62">
        <f t="shared" si="55"/>
        <v>-6.7683615200000004E-4</v>
      </c>
      <c r="H206" s="62">
        <f t="shared" si="56"/>
        <v>5.9426214145600012E-5</v>
      </c>
      <c r="I206" s="62">
        <f t="shared" si="57"/>
        <v>5.9402670417475746E-2</v>
      </c>
      <c r="J206" s="62">
        <f t="shared" si="58"/>
        <v>-5.2155544626543704E-3</v>
      </c>
      <c r="K206" s="62">
        <f t="shared" ca="1" si="51"/>
        <v>-0.18237206867980812</v>
      </c>
      <c r="L206" s="62">
        <f t="shared" ca="1" si="59"/>
        <v>0.24422961873016169</v>
      </c>
      <c r="M206" s="62">
        <f t="shared" ca="1" si="60"/>
        <v>952401713.28381503</v>
      </c>
      <c r="N206" s="62">
        <f t="shared" ca="1" si="61"/>
        <v>4484334.134101266</v>
      </c>
      <c r="O206" s="62">
        <f t="shared" ca="1" si="62"/>
        <v>912668089.31814563</v>
      </c>
      <c r="P206" s="80">
        <f t="shared" ca="1" si="63"/>
        <v>-0.49419593151923225</v>
      </c>
      <c r="Q206" s="32"/>
      <c r="R206" s="32"/>
    </row>
    <row r="207" spans="1:18" x14ac:dyDescent="0.2">
      <c r="A207" s="43">
        <v>-862</v>
      </c>
      <c r="B207" s="43">
        <v>-8.6287200028891675E-3</v>
      </c>
      <c r="C207" s="32"/>
      <c r="D207" s="73">
        <f t="shared" si="52"/>
        <v>-8.6199999999999999E-2</v>
      </c>
      <c r="E207" s="73">
        <f t="shared" si="53"/>
        <v>-0.86287200028891675</v>
      </c>
      <c r="F207" s="62">
        <f t="shared" si="54"/>
        <v>7.43044E-3</v>
      </c>
      <c r="G207" s="62">
        <f t="shared" si="55"/>
        <v>-6.4050392800000004E-4</v>
      </c>
      <c r="H207" s="62">
        <f t="shared" si="56"/>
        <v>5.52114385936E-5</v>
      </c>
      <c r="I207" s="62">
        <f t="shared" si="57"/>
        <v>7.437956642490462E-2</v>
      </c>
      <c r="J207" s="62">
        <f t="shared" si="58"/>
        <v>-6.4115186258267782E-3</v>
      </c>
      <c r="K207" s="62">
        <f t="shared" ca="1" si="51"/>
        <v>-0.18424583924709892</v>
      </c>
      <c r="L207" s="62">
        <f t="shared" ca="1" si="59"/>
        <v>0.46053346645035526</v>
      </c>
      <c r="M207" s="62">
        <f t="shared" ca="1" si="60"/>
        <v>953783779.51821494</v>
      </c>
      <c r="N207" s="62">
        <f t="shared" ca="1" si="61"/>
        <v>4972730.8179878779</v>
      </c>
      <c r="O207" s="62">
        <f t="shared" ca="1" si="62"/>
        <v>918333208.45145321</v>
      </c>
      <c r="P207" s="80">
        <f t="shared" ca="1" si="63"/>
        <v>-0.67862616104181783</v>
      </c>
      <c r="Q207" s="32"/>
      <c r="R207" s="32"/>
    </row>
    <row r="208" spans="1:18" x14ac:dyDescent="0.2">
      <c r="A208" s="43">
        <v>-862</v>
      </c>
      <c r="B208" s="43">
        <v>-6.2872000125935301E-4</v>
      </c>
      <c r="C208" s="32"/>
      <c r="D208" s="73">
        <f t="shared" si="52"/>
        <v>-8.6199999999999999E-2</v>
      </c>
      <c r="E208" s="73">
        <f t="shared" si="53"/>
        <v>-6.2872000125935301E-2</v>
      </c>
      <c r="F208" s="62">
        <f t="shared" si="54"/>
        <v>7.43044E-3</v>
      </c>
      <c r="G208" s="62">
        <f t="shared" si="55"/>
        <v>-6.4050392800000004E-4</v>
      </c>
      <c r="H208" s="62">
        <f t="shared" si="56"/>
        <v>5.52114385936E-5</v>
      </c>
      <c r="I208" s="62">
        <f t="shared" si="57"/>
        <v>5.4195664108556228E-3</v>
      </c>
      <c r="J208" s="62">
        <f t="shared" si="58"/>
        <v>-4.6716662461575466E-4</v>
      </c>
      <c r="K208" s="62">
        <f t="shared" ca="1" si="51"/>
        <v>-0.18424583924709892</v>
      </c>
      <c r="L208" s="62">
        <f t="shared" ca="1" si="59"/>
        <v>1.4731608823010108E-2</v>
      </c>
      <c r="M208" s="62">
        <f t="shared" ca="1" si="60"/>
        <v>953783779.51821494</v>
      </c>
      <c r="N208" s="62">
        <f t="shared" ca="1" si="61"/>
        <v>4972730.8179878779</v>
      </c>
      <c r="O208" s="62">
        <f t="shared" ca="1" si="62"/>
        <v>918333208.45145321</v>
      </c>
      <c r="P208" s="80">
        <f t="shared" ca="1" si="63"/>
        <v>0.12137383912116362</v>
      </c>
      <c r="Q208" s="32"/>
      <c r="R208" s="32"/>
    </row>
    <row r="209" spans="1:18" x14ac:dyDescent="0.2">
      <c r="A209" s="43">
        <v>-862</v>
      </c>
      <c r="B209" s="43">
        <v>4.3712799961213022E-3</v>
      </c>
      <c r="C209" s="32"/>
      <c r="D209" s="73">
        <f t="shared" si="52"/>
        <v>-8.6199999999999999E-2</v>
      </c>
      <c r="E209" s="73">
        <f t="shared" si="53"/>
        <v>0.43712799961213022</v>
      </c>
      <c r="F209" s="62">
        <f t="shared" si="54"/>
        <v>7.43044E-3</v>
      </c>
      <c r="G209" s="62">
        <f t="shared" si="55"/>
        <v>-6.4050392800000004E-4</v>
      </c>
      <c r="H209" s="62">
        <f t="shared" si="56"/>
        <v>5.52114385936E-5</v>
      </c>
      <c r="I209" s="62">
        <f t="shared" si="57"/>
        <v>-3.7680433566565627E-2</v>
      </c>
      <c r="J209" s="62">
        <f t="shared" si="58"/>
        <v>3.2480533734379571E-3</v>
      </c>
      <c r="K209" s="62">
        <f t="shared" ca="1" si="51"/>
        <v>-0.18424583924709892</v>
      </c>
      <c r="L209" s="62">
        <f t="shared" ca="1" si="59"/>
        <v>0.38610544761865528</v>
      </c>
      <c r="M209" s="62">
        <f t="shared" ca="1" si="60"/>
        <v>953783779.51821494</v>
      </c>
      <c r="N209" s="62">
        <f t="shared" ca="1" si="61"/>
        <v>4972730.8179878779</v>
      </c>
      <c r="O209" s="62">
        <f t="shared" ca="1" si="62"/>
        <v>918333208.45145321</v>
      </c>
      <c r="P209" s="80">
        <f t="shared" ca="1" si="63"/>
        <v>0.62137383885922914</v>
      </c>
      <c r="Q209" s="32"/>
      <c r="R209" s="32"/>
    </row>
    <row r="210" spans="1:18" x14ac:dyDescent="0.2">
      <c r="A210" s="43">
        <v>-832</v>
      </c>
      <c r="B210" s="43">
        <v>-1.219200057676062E-4</v>
      </c>
      <c r="C210" s="32"/>
      <c r="D210" s="73">
        <f t="shared" si="52"/>
        <v>-8.3199999999999996E-2</v>
      </c>
      <c r="E210" s="73">
        <f t="shared" si="53"/>
        <v>-1.219200057676062E-2</v>
      </c>
      <c r="F210" s="62">
        <f t="shared" si="54"/>
        <v>6.9222399999999996E-3</v>
      </c>
      <c r="G210" s="62">
        <f t="shared" si="55"/>
        <v>-5.7593036799999994E-4</v>
      </c>
      <c r="H210" s="62">
        <f t="shared" si="56"/>
        <v>4.7917406617599992E-5</v>
      </c>
      <c r="I210" s="62">
        <f t="shared" si="57"/>
        <v>1.0143744479864836E-3</v>
      </c>
      <c r="J210" s="62">
        <f t="shared" si="58"/>
        <v>-8.4395954072475436E-5</v>
      </c>
      <c r="K210" s="62">
        <f t="shared" ca="1" si="51"/>
        <v>-0.18777681578389183</v>
      </c>
      <c r="L210" s="62">
        <f t="shared" ca="1" si="59"/>
        <v>3.0830027331322413E-2</v>
      </c>
      <c r="M210" s="62">
        <f t="shared" ca="1" si="60"/>
        <v>956348302.06602895</v>
      </c>
      <c r="N210" s="62">
        <f t="shared" ca="1" si="61"/>
        <v>5953682.7228978155</v>
      </c>
      <c r="O210" s="62">
        <f t="shared" ca="1" si="62"/>
        <v>928922094.02705383</v>
      </c>
      <c r="P210" s="80">
        <f t="shared" ca="1" si="63"/>
        <v>0.17558481520713121</v>
      </c>
      <c r="Q210" s="32"/>
      <c r="R210" s="32"/>
    </row>
    <row r="211" spans="1:18" x14ac:dyDescent="0.2">
      <c r="A211" s="43">
        <v>-816</v>
      </c>
      <c r="B211" s="43">
        <v>3.0150399979902431E-3</v>
      </c>
      <c r="C211" s="32"/>
      <c r="D211" s="73">
        <f t="shared" si="52"/>
        <v>-8.1600000000000006E-2</v>
      </c>
      <c r="E211" s="73">
        <f t="shared" si="53"/>
        <v>0.30150399979902431</v>
      </c>
      <c r="F211" s="62">
        <f t="shared" si="54"/>
        <v>6.6585600000000009E-3</v>
      </c>
      <c r="G211" s="62">
        <f t="shared" si="55"/>
        <v>-5.4333849600000006E-4</v>
      </c>
      <c r="H211" s="62">
        <f t="shared" si="56"/>
        <v>4.4336421273600013E-5</v>
      </c>
      <c r="I211" s="62">
        <f t="shared" si="57"/>
        <v>-2.4602726383600386E-2</v>
      </c>
      <c r="J211" s="62">
        <f t="shared" si="58"/>
        <v>2.0075824729017915E-3</v>
      </c>
      <c r="K211" s="62">
        <f t="shared" ca="1" si="51"/>
        <v>-0.18966942018918015</v>
      </c>
      <c r="L211" s="62">
        <f t="shared" ca="1" si="59"/>
        <v>0.24125132850290909</v>
      </c>
      <c r="M211" s="62">
        <f t="shared" ca="1" si="60"/>
        <v>957701682.84623086</v>
      </c>
      <c r="N211" s="62">
        <f t="shared" ca="1" si="61"/>
        <v>6511367.1932376456</v>
      </c>
      <c r="O211" s="62">
        <f t="shared" ca="1" si="62"/>
        <v>934551279.29771638</v>
      </c>
      <c r="P211" s="80">
        <f t="shared" ca="1" si="63"/>
        <v>0.49117341998820446</v>
      </c>
      <c r="Q211" s="32"/>
      <c r="R211" s="32"/>
    </row>
    <row r="212" spans="1:18" x14ac:dyDescent="0.2">
      <c r="A212" s="43">
        <v>-797</v>
      </c>
      <c r="B212" s="43">
        <v>-2.6973200001521036E-3</v>
      </c>
      <c r="C212" s="32"/>
      <c r="D212" s="73">
        <f t="shared" si="52"/>
        <v>-7.9699999999999993E-2</v>
      </c>
      <c r="E212" s="73">
        <f t="shared" si="53"/>
        <v>-0.26973200001521036</v>
      </c>
      <c r="F212" s="62">
        <f t="shared" si="54"/>
        <v>6.3520899999999986E-3</v>
      </c>
      <c r="G212" s="62">
        <f t="shared" si="55"/>
        <v>-5.0626157299999981E-4</v>
      </c>
      <c r="H212" s="62">
        <f t="shared" si="56"/>
        <v>4.0349047368099985E-5</v>
      </c>
      <c r="I212" s="62">
        <f t="shared" si="57"/>
        <v>2.1497640401212263E-2</v>
      </c>
      <c r="J212" s="62">
        <f t="shared" si="58"/>
        <v>-1.7133619399766172E-3</v>
      </c>
      <c r="K212" s="62">
        <f t="shared" ca="1" si="51"/>
        <v>-0.19192539641384887</v>
      </c>
      <c r="L212" s="62">
        <f t="shared" ca="1" si="59"/>
        <v>6.0538675639793989E-3</v>
      </c>
      <c r="M212" s="62">
        <f t="shared" ca="1" si="60"/>
        <v>959295802.6794312</v>
      </c>
      <c r="N212" s="62">
        <f t="shared" ca="1" si="61"/>
        <v>7204545.7033202564</v>
      </c>
      <c r="O212" s="62">
        <f t="shared" ca="1" si="62"/>
        <v>941218997.17132986</v>
      </c>
      <c r="P212" s="80">
        <f t="shared" ca="1" si="63"/>
        <v>-7.780660360136149E-2</v>
      </c>
      <c r="Q212" s="32"/>
      <c r="R212" s="32"/>
    </row>
    <row r="213" spans="1:18" x14ac:dyDescent="0.2">
      <c r="A213" s="43">
        <v>-754</v>
      </c>
      <c r="B213" s="43">
        <v>-2.2042400087229908E-3</v>
      </c>
      <c r="C213" s="32"/>
      <c r="D213" s="73">
        <f t="shared" si="52"/>
        <v>-7.5399999999999995E-2</v>
      </c>
      <c r="E213" s="73">
        <f t="shared" si="53"/>
        <v>-0.22042400087229908</v>
      </c>
      <c r="F213" s="62">
        <f t="shared" si="54"/>
        <v>5.685159999999999E-3</v>
      </c>
      <c r="G213" s="62">
        <f t="shared" si="55"/>
        <v>-4.286610639999999E-4</v>
      </c>
      <c r="H213" s="62">
        <f t="shared" si="56"/>
        <v>3.2321044225599987E-5</v>
      </c>
      <c r="I213" s="62">
        <f t="shared" si="57"/>
        <v>1.661996966577135E-2</v>
      </c>
      <c r="J213" s="62">
        <f t="shared" si="58"/>
        <v>-1.2531457127991598E-3</v>
      </c>
      <c r="K213" s="62">
        <f t="shared" ref="K213:K276" ca="1" si="64">+E$4+E$5*D213+E$6*D213^2</f>
        <v>-0.19706513755896324</v>
      </c>
      <c r="L213" s="62">
        <f t="shared" ca="1" si="59"/>
        <v>5.4563649529110691E-4</v>
      </c>
      <c r="M213" s="62">
        <f t="shared" ca="1" si="60"/>
        <v>962851156.27349579</v>
      </c>
      <c r="N213" s="62">
        <f t="shared" ca="1" si="61"/>
        <v>8896097.6509831827</v>
      </c>
      <c r="O213" s="62">
        <f t="shared" ca="1" si="62"/>
        <v>956238910.218364</v>
      </c>
      <c r="P213" s="80">
        <f t="shared" ca="1" si="63"/>
        <v>-2.3358863313335837E-2</v>
      </c>
      <c r="Q213" s="32"/>
      <c r="R213" s="32"/>
    </row>
    <row r="214" spans="1:18" x14ac:dyDescent="0.2">
      <c r="A214" s="43">
        <v>-751</v>
      </c>
      <c r="B214" s="43">
        <v>2.9464399995049462E-3</v>
      </c>
      <c r="C214" s="32"/>
      <c r="D214" s="73">
        <f t="shared" si="52"/>
        <v>-7.51E-2</v>
      </c>
      <c r="E214" s="73">
        <f t="shared" si="53"/>
        <v>0.29464399995049462</v>
      </c>
      <c r="F214" s="62">
        <f t="shared" si="54"/>
        <v>5.64001E-3</v>
      </c>
      <c r="G214" s="62">
        <f t="shared" si="55"/>
        <v>-4.2356475100000001E-4</v>
      </c>
      <c r="H214" s="62">
        <f t="shared" si="56"/>
        <v>3.1809712800099998E-5</v>
      </c>
      <c r="I214" s="62">
        <f t="shared" si="57"/>
        <v>-2.2127764396282147E-2</v>
      </c>
      <c r="J214" s="62">
        <f t="shared" si="58"/>
        <v>1.6617951061607893E-3</v>
      </c>
      <c r="K214" s="62">
        <f t="shared" ca="1" si="64"/>
        <v>-0.19742548982279512</v>
      </c>
      <c r="L214" s="62">
        <f t="shared" ca="1" si="59"/>
        <v>0.2421323827657457</v>
      </c>
      <c r="M214" s="62">
        <f t="shared" ca="1" si="60"/>
        <v>963096483.97085428</v>
      </c>
      <c r="N214" s="62">
        <f t="shared" ca="1" si="61"/>
        <v>9020416.1653509159</v>
      </c>
      <c r="O214" s="62">
        <f t="shared" ca="1" si="62"/>
        <v>957283080.70854521</v>
      </c>
      <c r="P214" s="80">
        <f t="shared" ca="1" si="63"/>
        <v>0.49206948977328974</v>
      </c>
      <c r="Q214" s="32"/>
      <c r="R214" s="32"/>
    </row>
    <row r="215" spans="1:18" x14ac:dyDescent="0.2">
      <c r="A215" s="43">
        <v>-743</v>
      </c>
      <c r="B215" s="43">
        <v>1.4919991372153163E-5</v>
      </c>
      <c r="C215" s="32"/>
      <c r="D215" s="73">
        <f t="shared" si="52"/>
        <v>-7.4300000000000005E-2</v>
      </c>
      <c r="E215" s="73">
        <f t="shared" si="53"/>
        <v>1.4919991372153163E-3</v>
      </c>
      <c r="F215" s="62">
        <f t="shared" si="54"/>
        <v>5.5204900000000012E-3</v>
      </c>
      <c r="G215" s="62">
        <f t="shared" si="55"/>
        <v>-4.101724070000001E-4</v>
      </c>
      <c r="H215" s="62">
        <f t="shared" si="56"/>
        <v>3.0475809840100012E-5</v>
      </c>
      <c r="I215" s="62">
        <f t="shared" si="57"/>
        <v>-1.1085553589509801E-4</v>
      </c>
      <c r="J215" s="62">
        <f t="shared" si="58"/>
        <v>8.2365663170057824E-6</v>
      </c>
      <c r="K215" s="62">
        <f t="shared" ca="1" si="64"/>
        <v>-0.19838755512898068</v>
      </c>
      <c r="L215" s="62">
        <f t="shared" ca="1" si="59"/>
        <v>3.995183621365319E-2</v>
      </c>
      <c r="M215" s="62">
        <f t="shared" ca="1" si="60"/>
        <v>963748952.17005897</v>
      </c>
      <c r="N215" s="62">
        <f t="shared" ca="1" si="61"/>
        <v>9355924.0995505657</v>
      </c>
      <c r="O215" s="62">
        <f t="shared" ca="1" si="62"/>
        <v>960065105.23656428</v>
      </c>
      <c r="P215" s="80">
        <f t="shared" ca="1" si="63"/>
        <v>0.199879554266196</v>
      </c>
      <c r="Q215" s="32"/>
      <c r="R215" s="32"/>
    </row>
    <row r="216" spans="1:18" x14ac:dyDescent="0.2">
      <c r="A216" s="43">
        <v>-743</v>
      </c>
      <c r="B216" s="43">
        <v>5.014919996028766E-3</v>
      </c>
      <c r="C216" s="32"/>
      <c r="D216" s="73">
        <f t="shared" si="52"/>
        <v>-7.4300000000000005E-2</v>
      </c>
      <c r="E216" s="73">
        <f t="shared" si="53"/>
        <v>0.5014919996028766</v>
      </c>
      <c r="F216" s="62">
        <f t="shared" si="54"/>
        <v>5.5204900000000012E-3</v>
      </c>
      <c r="G216" s="62">
        <f t="shared" si="55"/>
        <v>-4.101724070000001E-4</v>
      </c>
      <c r="H216" s="62">
        <f t="shared" si="56"/>
        <v>3.0475809840100012E-5</v>
      </c>
      <c r="I216" s="62">
        <f t="shared" si="57"/>
        <v>-3.7260855570493731E-2</v>
      </c>
      <c r="J216" s="62">
        <f t="shared" si="58"/>
        <v>2.7684815688876845E-3</v>
      </c>
      <c r="K216" s="62">
        <f t="shared" ca="1" si="64"/>
        <v>-0.19838755512898068</v>
      </c>
      <c r="L216" s="62">
        <f t="shared" ca="1" si="59"/>
        <v>0.4898313911316628</v>
      </c>
      <c r="M216" s="62">
        <f t="shared" ca="1" si="60"/>
        <v>963748952.17005897</v>
      </c>
      <c r="N216" s="62">
        <f t="shared" ca="1" si="61"/>
        <v>9355924.0995505657</v>
      </c>
      <c r="O216" s="62">
        <f t="shared" ca="1" si="62"/>
        <v>960065105.23656428</v>
      </c>
      <c r="P216" s="80">
        <f t="shared" ca="1" si="63"/>
        <v>0.69987955473185726</v>
      </c>
      <c r="Q216" s="32"/>
      <c r="R216" s="32"/>
    </row>
    <row r="217" spans="1:18" x14ac:dyDescent="0.2">
      <c r="A217" s="43">
        <v>-725</v>
      </c>
      <c r="B217" s="43">
        <v>-1.081000009435229E-3</v>
      </c>
      <c r="C217" s="32"/>
      <c r="D217" s="73">
        <f t="shared" si="52"/>
        <v>-7.2499999999999995E-2</v>
      </c>
      <c r="E217" s="73">
        <f t="shared" si="53"/>
        <v>-0.1081000009435229</v>
      </c>
      <c r="F217" s="62">
        <f t="shared" si="54"/>
        <v>5.2562499999999996E-3</v>
      </c>
      <c r="G217" s="62">
        <f t="shared" si="55"/>
        <v>-3.8107812499999996E-4</v>
      </c>
      <c r="H217" s="62">
        <f t="shared" si="56"/>
        <v>2.7628164062499995E-5</v>
      </c>
      <c r="I217" s="62">
        <f t="shared" si="57"/>
        <v>7.8372500684054103E-3</v>
      </c>
      <c r="J217" s="62">
        <f t="shared" si="58"/>
        <v>-5.682006299593922E-4</v>
      </c>
      <c r="K217" s="62">
        <f t="shared" ca="1" si="64"/>
        <v>-0.20055819000008773</v>
      </c>
      <c r="L217" s="62">
        <f t="shared" ca="1" si="59"/>
        <v>8.5485167236194846E-3</v>
      </c>
      <c r="M217" s="62">
        <f t="shared" ca="1" si="60"/>
        <v>965207745.01023853</v>
      </c>
      <c r="N217" s="62">
        <f t="shared" ca="1" si="61"/>
        <v>10131967.993142733</v>
      </c>
      <c r="O217" s="62">
        <f t="shared" ca="1" si="62"/>
        <v>966311591.04018033</v>
      </c>
      <c r="P217" s="80">
        <f t="shared" ca="1" si="63"/>
        <v>9.2458189056564832E-2</v>
      </c>
      <c r="Q217" s="32"/>
      <c r="R217" s="32"/>
    </row>
    <row r="218" spans="1:18" x14ac:dyDescent="0.2">
      <c r="A218" s="43">
        <v>-708</v>
      </c>
      <c r="B218" s="43">
        <v>5.4395199986174703E-3</v>
      </c>
      <c r="C218" s="32"/>
      <c r="D218" s="73">
        <f t="shared" si="52"/>
        <v>-7.0800000000000002E-2</v>
      </c>
      <c r="E218" s="73">
        <f t="shared" si="53"/>
        <v>0.54395199986174703</v>
      </c>
      <c r="F218" s="62">
        <f t="shared" si="54"/>
        <v>5.0126400000000005E-3</v>
      </c>
      <c r="G218" s="62">
        <f t="shared" si="55"/>
        <v>-3.5489491200000006E-4</v>
      </c>
      <c r="H218" s="62">
        <f t="shared" si="56"/>
        <v>2.5126559769600006E-5</v>
      </c>
      <c r="I218" s="62">
        <f t="shared" si="57"/>
        <v>-3.851180159021169E-2</v>
      </c>
      <c r="J218" s="62">
        <f t="shared" si="58"/>
        <v>2.7266355525869877E-3</v>
      </c>
      <c r="K218" s="62">
        <f t="shared" ca="1" si="64"/>
        <v>-0.2026158469075279</v>
      </c>
      <c r="L218" s="62">
        <f t="shared" ca="1" si="59"/>
        <v>0.55736354982971148</v>
      </c>
      <c r="M218" s="62">
        <f t="shared" ca="1" si="60"/>
        <v>966573697.07792807</v>
      </c>
      <c r="N218" s="62">
        <f t="shared" ca="1" si="61"/>
        <v>10891641.144970508</v>
      </c>
      <c r="O218" s="62">
        <f t="shared" ca="1" si="62"/>
        <v>972194160.45680261</v>
      </c>
      <c r="P218" s="80">
        <f t="shared" ca="1" si="63"/>
        <v>0.7465678467692749</v>
      </c>
      <c r="Q218" s="32"/>
      <c r="R218" s="32"/>
    </row>
    <row r="219" spans="1:18" x14ac:dyDescent="0.2">
      <c r="A219" s="43">
        <v>-445</v>
      </c>
      <c r="B219" s="43">
        <v>-4.6842000010656193E-3</v>
      </c>
      <c r="C219" s="32"/>
      <c r="D219" s="73">
        <f t="shared" si="52"/>
        <v>-4.4499999999999998E-2</v>
      </c>
      <c r="E219" s="73">
        <f t="shared" si="53"/>
        <v>-0.46842000010656193</v>
      </c>
      <c r="F219" s="62">
        <f t="shared" si="54"/>
        <v>1.9802499999999998E-3</v>
      </c>
      <c r="G219" s="62">
        <f t="shared" si="55"/>
        <v>-8.8121124999999994E-5</v>
      </c>
      <c r="H219" s="62">
        <f t="shared" si="56"/>
        <v>3.9213900624999993E-6</v>
      </c>
      <c r="I219" s="62">
        <f t="shared" si="57"/>
        <v>2.0844690004742004E-2</v>
      </c>
      <c r="J219" s="62">
        <f t="shared" si="58"/>
        <v>-9.2758870521101916E-4</v>
      </c>
      <c r="K219" s="62">
        <f t="shared" ca="1" si="64"/>
        <v>-0.23539121334099689</v>
      </c>
      <c r="L219" s="62">
        <f t="shared" ca="1" si="59"/>
        <v>5.4302415461431185E-2</v>
      </c>
      <c r="M219" s="62">
        <f t="shared" ca="1" si="60"/>
        <v>986226761.4580766</v>
      </c>
      <c r="N219" s="62">
        <f t="shared" ca="1" si="61"/>
        <v>25828334.134654723</v>
      </c>
      <c r="O219" s="62">
        <f t="shared" ca="1" si="62"/>
        <v>1060882294.7316034</v>
      </c>
      <c r="P219" s="80">
        <f t="shared" ca="1" si="63"/>
        <v>-0.23302878676556504</v>
      </c>
      <c r="Q219" s="32"/>
      <c r="R219" s="32"/>
    </row>
    <row r="220" spans="1:18" x14ac:dyDescent="0.2">
      <c r="A220" s="43">
        <v>-394</v>
      </c>
      <c r="B220" s="43">
        <v>2.8773599915439263E-3</v>
      </c>
      <c r="C220" s="32"/>
      <c r="D220" s="73">
        <f t="shared" si="52"/>
        <v>-3.9399999999999998E-2</v>
      </c>
      <c r="E220" s="73">
        <f t="shared" si="53"/>
        <v>0.28773599915439263</v>
      </c>
      <c r="F220" s="62">
        <f t="shared" si="54"/>
        <v>1.5523599999999998E-3</v>
      </c>
      <c r="G220" s="62">
        <f t="shared" si="55"/>
        <v>-6.1162983999999993E-5</v>
      </c>
      <c r="H220" s="62">
        <f t="shared" si="56"/>
        <v>2.4098215695999996E-6</v>
      </c>
      <c r="I220" s="62">
        <f t="shared" si="57"/>
        <v>-1.133679836668307E-2</v>
      </c>
      <c r="J220" s="62">
        <f t="shared" si="58"/>
        <v>4.4666985564731289E-4</v>
      </c>
      <c r="K220" s="62">
        <f t="shared" ca="1" si="64"/>
        <v>-0.24195178752004134</v>
      </c>
      <c r="L220" s="62">
        <f t="shared" ca="1" si="59"/>
        <v>0.28056915135206062</v>
      </c>
      <c r="M220" s="62">
        <f t="shared" ca="1" si="60"/>
        <v>989711812.44756031</v>
      </c>
      <c r="N220" s="62">
        <f t="shared" ca="1" si="61"/>
        <v>29387187.544143461</v>
      </c>
      <c r="O220" s="62">
        <f t="shared" ca="1" si="62"/>
        <v>1077522679.3833518</v>
      </c>
      <c r="P220" s="80">
        <f t="shared" ca="1" si="63"/>
        <v>0.52968778667443395</v>
      </c>
      <c r="Q220" s="32"/>
      <c r="R220" s="32"/>
    </row>
    <row r="221" spans="1:18" x14ac:dyDescent="0.2">
      <c r="A221" s="43">
        <v>-391</v>
      </c>
      <c r="B221" s="43">
        <v>2.8039998142048717E-5</v>
      </c>
      <c r="C221" s="32"/>
      <c r="D221" s="73">
        <f t="shared" si="52"/>
        <v>-3.9100000000000003E-2</v>
      </c>
      <c r="E221" s="73">
        <f t="shared" si="53"/>
        <v>2.8039998142048717E-3</v>
      </c>
      <c r="F221" s="62">
        <f t="shared" si="54"/>
        <v>1.5288100000000002E-3</v>
      </c>
      <c r="G221" s="62">
        <f t="shared" si="55"/>
        <v>-5.9776471000000014E-5</v>
      </c>
      <c r="H221" s="62">
        <f t="shared" si="56"/>
        <v>2.3372600161000006E-6</v>
      </c>
      <c r="I221" s="62">
        <f t="shared" si="57"/>
        <v>-1.096363927354105E-4</v>
      </c>
      <c r="J221" s="62">
        <f t="shared" si="58"/>
        <v>4.2867829559545505E-6</v>
      </c>
      <c r="K221" s="62">
        <f t="shared" ca="1" si="64"/>
        <v>-0.2423397763939783</v>
      </c>
      <c r="L221" s="62">
        <f t="shared" ca="1" si="59"/>
        <v>6.0095471013607793E-2</v>
      </c>
      <c r="M221" s="62">
        <f t="shared" ca="1" si="60"/>
        <v>989913477.33093977</v>
      </c>
      <c r="N221" s="62">
        <f t="shared" ca="1" si="61"/>
        <v>29602944.601607498</v>
      </c>
      <c r="O221" s="62">
        <f t="shared" ca="1" si="62"/>
        <v>1078495381.4967108</v>
      </c>
      <c r="P221" s="80">
        <f t="shared" ca="1" si="63"/>
        <v>0.24514377620818317</v>
      </c>
      <c r="Q221" s="32"/>
      <c r="R221" s="32"/>
    </row>
    <row r="222" spans="1:18" x14ac:dyDescent="0.2">
      <c r="A222" s="43">
        <v>-364</v>
      </c>
      <c r="B222" s="43">
        <v>1.3841600011801347E-3</v>
      </c>
      <c r="C222" s="32"/>
      <c r="D222" s="73">
        <f t="shared" si="52"/>
        <v>-3.6400000000000002E-2</v>
      </c>
      <c r="E222" s="73">
        <f t="shared" si="53"/>
        <v>0.13841600011801347</v>
      </c>
      <c r="F222" s="62">
        <f t="shared" si="54"/>
        <v>1.32496E-3</v>
      </c>
      <c r="G222" s="62">
        <f t="shared" si="55"/>
        <v>-4.8228544000000001E-5</v>
      </c>
      <c r="H222" s="62">
        <f t="shared" si="56"/>
        <v>1.7555190016E-6</v>
      </c>
      <c r="I222" s="62">
        <f t="shared" si="57"/>
        <v>-5.038342404295691E-3</v>
      </c>
      <c r="J222" s="62">
        <f t="shared" si="58"/>
        <v>1.8339566351636315E-4</v>
      </c>
      <c r="K222" s="62">
        <f t="shared" ca="1" si="64"/>
        <v>-0.24584203998820039</v>
      </c>
      <c r="L222" s="62">
        <f t="shared" ca="1" si="59"/>
        <v>0.14765424138626868</v>
      </c>
      <c r="M222" s="62">
        <f t="shared" ca="1" si="60"/>
        <v>991711721.97519684</v>
      </c>
      <c r="N222" s="62">
        <f t="shared" ca="1" si="61"/>
        <v>31576457.770980328</v>
      </c>
      <c r="O222" s="62">
        <f t="shared" ca="1" si="62"/>
        <v>1087218359.18276</v>
      </c>
      <c r="P222" s="80">
        <f t="shared" ca="1" si="63"/>
        <v>0.38425804010621389</v>
      </c>
      <c r="Q222" s="32"/>
      <c r="R222" s="32"/>
    </row>
    <row r="223" spans="1:18" x14ac:dyDescent="0.2">
      <c r="A223">
        <v>-345</v>
      </c>
      <c r="B223">
        <v>5.6717999977990985E-3</v>
      </c>
      <c r="D223" s="73">
        <f t="shared" si="52"/>
        <v>-3.4500000000000003E-2</v>
      </c>
      <c r="E223" s="73">
        <f t="shared" si="53"/>
        <v>0.56717999977990985</v>
      </c>
      <c r="F223" s="62">
        <f t="shared" si="54"/>
        <v>1.1902500000000001E-3</v>
      </c>
      <c r="G223" s="62">
        <f t="shared" si="55"/>
        <v>-4.1063625000000006E-5</v>
      </c>
      <c r="H223" s="62">
        <f t="shared" si="56"/>
        <v>1.4166950625000004E-6</v>
      </c>
      <c r="I223" s="62">
        <f t="shared" si="57"/>
        <v>-1.9567709992406892E-2</v>
      </c>
      <c r="J223" s="62">
        <f t="shared" si="58"/>
        <v>6.7508599473803778E-4</v>
      </c>
      <c r="K223" s="62">
        <f t="shared" ca="1" si="64"/>
        <v>-0.2483177784421122</v>
      </c>
      <c r="L223" s="62">
        <f t="shared" ca="1" si="59"/>
        <v>0.66503662628505433</v>
      </c>
      <c r="M223" s="62">
        <f t="shared" ca="1" si="60"/>
        <v>992959060.18162239</v>
      </c>
      <c r="N223" s="62">
        <f t="shared" ca="1" si="61"/>
        <v>32999193.73972977</v>
      </c>
      <c r="O223" s="62">
        <f t="shared" ca="1" si="62"/>
        <v>1093322531.6907666</v>
      </c>
      <c r="P223" s="80">
        <f t="shared" ca="1" si="63"/>
        <v>0.81549777822202207</v>
      </c>
    </row>
    <row r="224" spans="1:18" x14ac:dyDescent="0.2">
      <c r="A224">
        <v>-345</v>
      </c>
      <c r="B224">
        <v>1.2671800002863165E-2</v>
      </c>
      <c r="D224" s="73">
        <f t="shared" si="52"/>
        <v>-3.4500000000000003E-2</v>
      </c>
      <c r="E224" s="73">
        <f t="shared" si="53"/>
        <v>1.2671800002863165</v>
      </c>
      <c r="F224" s="62">
        <f t="shared" si="54"/>
        <v>1.1902500000000001E-3</v>
      </c>
      <c r="G224" s="62">
        <f t="shared" si="55"/>
        <v>-4.1063625000000006E-5</v>
      </c>
      <c r="H224" s="62">
        <f t="shared" si="56"/>
        <v>1.4166950625000004E-6</v>
      </c>
      <c r="I224" s="62">
        <f t="shared" si="57"/>
        <v>-4.3717710009877925E-2</v>
      </c>
      <c r="J224" s="62">
        <f t="shared" si="58"/>
        <v>1.5082609953407885E-3</v>
      </c>
      <c r="K224" s="62">
        <f t="shared" ca="1" si="64"/>
        <v>-0.2483177784421122</v>
      </c>
      <c r="L224" s="62">
        <f t="shared" ca="1" si="59"/>
        <v>2.2967335173308014</v>
      </c>
      <c r="M224" s="62">
        <f t="shared" ca="1" si="60"/>
        <v>992959060.18162239</v>
      </c>
      <c r="N224" s="62">
        <f t="shared" ca="1" si="61"/>
        <v>32999193.73972977</v>
      </c>
      <c r="O224" s="62">
        <f t="shared" ca="1" si="62"/>
        <v>1093322531.6907666</v>
      </c>
      <c r="P224" s="80">
        <f t="shared" ca="1" si="63"/>
        <v>1.5154977787284287</v>
      </c>
    </row>
    <row r="225" spans="1:16" x14ac:dyDescent="0.2">
      <c r="A225">
        <v>-345</v>
      </c>
      <c r="B225">
        <v>1.2671800002863165E-2</v>
      </c>
      <c r="D225" s="73">
        <f t="shared" si="52"/>
        <v>-3.4500000000000003E-2</v>
      </c>
      <c r="E225" s="73">
        <f t="shared" si="53"/>
        <v>1.2671800002863165</v>
      </c>
      <c r="F225" s="62">
        <f t="shared" si="54"/>
        <v>1.1902500000000001E-3</v>
      </c>
      <c r="G225" s="62">
        <f t="shared" si="55"/>
        <v>-4.1063625000000006E-5</v>
      </c>
      <c r="H225" s="62">
        <f t="shared" si="56"/>
        <v>1.4166950625000004E-6</v>
      </c>
      <c r="I225" s="62">
        <f t="shared" si="57"/>
        <v>-4.3717710009877925E-2</v>
      </c>
      <c r="J225" s="62">
        <f t="shared" si="58"/>
        <v>1.5082609953407885E-3</v>
      </c>
      <c r="K225" s="62">
        <f t="shared" ca="1" si="64"/>
        <v>-0.2483177784421122</v>
      </c>
      <c r="L225" s="62">
        <f t="shared" ca="1" si="59"/>
        <v>2.2967335173308014</v>
      </c>
      <c r="M225" s="62">
        <f t="shared" ca="1" si="60"/>
        <v>992959060.18162239</v>
      </c>
      <c r="N225" s="62">
        <f t="shared" ca="1" si="61"/>
        <v>32999193.73972977</v>
      </c>
      <c r="O225" s="62">
        <f t="shared" ca="1" si="62"/>
        <v>1093322531.6907666</v>
      </c>
      <c r="P225" s="80">
        <f t="shared" ca="1" si="63"/>
        <v>1.5154977787284287</v>
      </c>
    </row>
    <row r="226" spans="1:16" x14ac:dyDescent="0.2">
      <c r="A226">
        <v>-334</v>
      </c>
      <c r="B226">
        <v>-2.0090399993932806E-3</v>
      </c>
      <c r="D226" s="73">
        <f t="shared" si="52"/>
        <v>-3.3399999999999999E-2</v>
      </c>
      <c r="E226" s="73">
        <f t="shared" si="53"/>
        <v>-0.20090399993932806</v>
      </c>
      <c r="F226" s="62">
        <f t="shared" si="54"/>
        <v>1.11556E-3</v>
      </c>
      <c r="G226" s="62">
        <f t="shared" si="55"/>
        <v>-3.7259704000000003E-5</v>
      </c>
      <c r="H226" s="62">
        <f t="shared" si="56"/>
        <v>1.2444741136000001E-6</v>
      </c>
      <c r="I226" s="62">
        <f t="shared" si="57"/>
        <v>6.7101935979735567E-3</v>
      </c>
      <c r="J226" s="62">
        <f t="shared" si="58"/>
        <v>-2.2412046617231677E-4</v>
      </c>
      <c r="K226" s="62">
        <f t="shared" ca="1" si="64"/>
        <v>-0.2497553229647804</v>
      </c>
      <c r="L226" s="62">
        <f t="shared" ca="1" si="59"/>
        <v>2.3864517613370897E-3</v>
      </c>
      <c r="M226" s="62">
        <f t="shared" ca="1" si="60"/>
        <v>993674358.212713</v>
      </c>
      <c r="N226" s="62">
        <f t="shared" ca="1" si="61"/>
        <v>33835604.378663346</v>
      </c>
      <c r="O226" s="62">
        <f t="shared" ca="1" si="62"/>
        <v>1096843430.6901779</v>
      </c>
      <c r="P226" s="80">
        <f t="shared" ca="1" si="63"/>
        <v>4.8851323025452337E-2</v>
      </c>
    </row>
    <row r="227" spans="1:16" x14ac:dyDescent="0.2">
      <c r="A227">
        <v>-327</v>
      </c>
      <c r="B227">
        <v>-2.4241200080723502E-3</v>
      </c>
      <c r="D227" s="73">
        <f t="shared" si="52"/>
        <v>-3.27E-2</v>
      </c>
      <c r="E227" s="73">
        <f t="shared" si="53"/>
        <v>-0.24241200080723502</v>
      </c>
      <c r="F227" s="62">
        <f t="shared" si="54"/>
        <v>1.0692900000000001E-3</v>
      </c>
      <c r="G227" s="62">
        <f t="shared" si="55"/>
        <v>-3.4965783000000003E-5</v>
      </c>
      <c r="H227" s="62">
        <f t="shared" si="56"/>
        <v>1.1433811041000003E-6</v>
      </c>
      <c r="I227" s="62">
        <f t="shared" si="57"/>
        <v>7.9268724263965844E-3</v>
      </c>
      <c r="J227" s="62">
        <f t="shared" si="58"/>
        <v>-2.592087283431683E-4</v>
      </c>
      <c r="K227" s="62">
        <f t="shared" ca="1" si="64"/>
        <v>-0.25067173616024963</v>
      </c>
      <c r="L227" s="62">
        <f t="shared" ca="1" si="59"/>
        <v>6.8223228101839352E-5</v>
      </c>
      <c r="M227" s="62">
        <f t="shared" ca="1" si="60"/>
        <v>994126930.93244457</v>
      </c>
      <c r="N227" s="62">
        <f t="shared" ca="1" si="61"/>
        <v>34372697.269278452</v>
      </c>
      <c r="O227" s="62">
        <f t="shared" ca="1" si="62"/>
        <v>1099078959.4592588</v>
      </c>
      <c r="P227" s="80">
        <f t="shared" ca="1" si="63"/>
        <v>8.2597353530146078E-3</v>
      </c>
    </row>
    <row r="228" spans="1:16" x14ac:dyDescent="0.2">
      <c r="A228">
        <v>-292</v>
      </c>
      <c r="B228">
        <v>2.0004799953312613E-3</v>
      </c>
      <c r="D228" s="73">
        <f t="shared" si="52"/>
        <v>-2.92E-2</v>
      </c>
      <c r="E228" s="73">
        <f t="shared" si="53"/>
        <v>0.20004799953312613</v>
      </c>
      <c r="F228" s="62">
        <f t="shared" si="54"/>
        <v>8.5264E-4</v>
      </c>
      <c r="G228" s="62">
        <f t="shared" si="55"/>
        <v>-2.4897088E-5</v>
      </c>
      <c r="H228" s="62">
        <f t="shared" si="56"/>
        <v>7.2699496959999997E-7</v>
      </c>
      <c r="I228" s="62">
        <f t="shared" si="57"/>
        <v>-5.8414015863672833E-3</v>
      </c>
      <c r="J228" s="62">
        <f t="shared" si="58"/>
        <v>1.7056892632192467E-4</v>
      </c>
      <c r="K228" s="62">
        <f t="shared" ca="1" si="64"/>
        <v>-0.25527261038613952</v>
      </c>
      <c r="L228" s="62">
        <f t="shared" ca="1" si="59"/>
        <v>0.20731685781725206</v>
      </c>
      <c r="M228" s="62">
        <f t="shared" ca="1" si="60"/>
        <v>996359208.5099268</v>
      </c>
      <c r="N228" s="62">
        <f t="shared" ca="1" si="61"/>
        <v>37114101.847116672</v>
      </c>
      <c r="O228" s="62">
        <f t="shared" ca="1" si="62"/>
        <v>1110197048.0861912</v>
      </c>
      <c r="P228" s="80">
        <f t="shared" ca="1" si="63"/>
        <v>0.45532060991926565</v>
      </c>
    </row>
    <row r="229" spans="1:16" x14ac:dyDescent="0.2">
      <c r="A229">
        <v>-283</v>
      </c>
      <c r="B229">
        <v>-4.5474800062947907E-3</v>
      </c>
      <c r="D229" s="73">
        <f t="shared" si="52"/>
        <v>-2.8299999999999999E-2</v>
      </c>
      <c r="E229" s="73">
        <f t="shared" si="53"/>
        <v>-0.45474800062947907</v>
      </c>
      <c r="F229" s="62">
        <f t="shared" si="54"/>
        <v>8.0088999999999996E-4</v>
      </c>
      <c r="G229" s="62">
        <f t="shared" si="55"/>
        <v>-2.2665186999999999E-5</v>
      </c>
      <c r="H229" s="62">
        <f t="shared" si="56"/>
        <v>6.4142479209999992E-7</v>
      </c>
      <c r="I229" s="62">
        <f t="shared" si="57"/>
        <v>1.2869368417814256E-2</v>
      </c>
      <c r="J229" s="62">
        <f t="shared" si="58"/>
        <v>-3.6420312622414345E-4</v>
      </c>
      <c r="K229" s="62">
        <f t="shared" ca="1" si="64"/>
        <v>-0.25646075904179239</v>
      </c>
      <c r="L229" s="62">
        <f t="shared" ca="1" si="59"/>
        <v>3.9317830176453621E-2</v>
      </c>
      <c r="M229" s="62">
        <f t="shared" ca="1" si="60"/>
        <v>996924969.11247921</v>
      </c>
      <c r="N229" s="62">
        <f t="shared" ca="1" si="61"/>
        <v>37833993.245224081</v>
      </c>
      <c r="O229" s="62">
        <f t="shared" ca="1" si="62"/>
        <v>1113039757.1360388</v>
      </c>
      <c r="P229" s="80">
        <f t="shared" ca="1" si="63"/>
        <v>-0.19828724158768668</v>
      </c>
    </row>
    <row r="230" spans="1:16" x14ac:dyDescent="0.2">
      <c r="A230">
        <v>-280</v>
      </c>
      <c r="B230">
        <v>2.6031999950646423E-3</v>
      </c>
      <c r="D230" s="73">
        <f t="shared" si="52"/>
        <v>-2.8000000000000001E-2</v>
      </c>
      <c r="E230" s="73">
        <f t="shared" si="53"/>
        <v>0.26031999950646423</v>
      </c>
      <c r="F230" s="62">
        <f t="shared" si="54"/>
        <v>7.8400000000000008E-4</v>
      </c>
      <c r="G230" s="62">
        <f t="shared" si="55"/>
        <v>-2.1952000000000003E-5</v>
      </c>
      <c r="H230" s="62">
        <f t="shared" si="56"/>
        <v>6.1465600000000018E-7</v>
      </c>
      <c r="I230" s="62">
        <f t="shared" si="57"/>
        <v>-7.2889599861809982E-3</v>
      </c>
      <c r="J230" s="62">
        <f t="shared" si="58"/>
        <v>2.0409087961306796E-4</v>
      </c>
      <c r="K230" s="62">
        <f t="shared" ca="1" si="64"/>
        <v>-0.25685726920384505</v>
      </c>
      <c r="L230" s="62">
        <f t="shared" ca="1" si="59"/>
        <v>0.26747232727065551</v>
      </c>
      <c r="M230" s="62">
        <f t="shared" ca="1" si="60"/>
        <v>997112804.47682858</v>
      </c>
      <c r="N230" s="62">
        <f t="shared" ca="1" si="61"/>
        <v>38075307.668765336</v>
      </c>
      <c r="O230" s="62">
        <f t="shared" ca="1" si="62"/>
        <v>1113985836.1639991</v>
      </c>
      <c r="P230" s="80">
        <f t="shared" ca="1" si="63"/>
        <v>0.51717726871030933</v>
      </c>
    </row>
    <row r="231" spans="1:16" x14ac:dyDescent="0.2">
      <c r="A231">
        <v>-262</v>
      </c>
      <c r="B231">
        <v>-1.4927200027159415E-3</v>
      </c>
      <c r="D231" s="73">
        <f t="shared" si="52"/>
        <v>-2.6200000000000001E-2</v>
      </c>
      <c r="E231" s="73">
        <f t="shared" si="53"/>
        <v>-0.14927200027159415</v>
      </c>
      <c r="F231" s="62">
        <f t="shared" si="54"/>
        <v>6.8644000000000008E-4</v>
      </c>
      <c r="G231" s="62">
        <f t="shared" si="55"/>
        <v>-1.7984728000000004E-5</v>
      </c>
      <c r="H231" s="62">
        <f t="shared" si="56"/>
        <v>4.7119987360000013E-7</v>
      </c>
      <c r="I231" s="62">
        <f t="shared" si="57"/>
        <v>3.9109264071157668E-3</v>
      </c>
      <c r="J231" s="62">
        <f t="shared" si="58"/>
        <v>-1.024662718664331E-4</v>
      </c>
      <c r="K231" s="62">
        <f t="shared" ca="1" si="64"/>
        <v>-0.25924116658292967</v>
      </c>
      <c r="L231" s="62">
        <f t="shared" ca="1" si="59"/>
        <v>1.2093217539210171E-2</v>
      </c>
      <c r="M231" s="62">
        <f t="shared" ca="1" si="60"/>
        <v>998231918.10630965</v>
      </c>
      <c r="N231" s="62">
        <f t="shared" ca="1" si="61"/>
        <v>39537313.790820353</v>
      </c>
      <c r="O231" s="62">
        <f t="shared" ca="1" si="62"/>
        <v>1119646556.044662</v>
      </c>
      <c r="P231" s="80">
        <f t="shared" ca="1" si="63"/>
        <v>0.10996916631133552</v>
      </c>
    </row>
    <row r="232" spans="1:16" x14ac:dyDescent="0.2">
      <c r="A232">
        <v>-248</v>
      </c>
      <c r="B232">
        <v>1.8771199975162745E-3</v>
      </c>
      <c r="D232" s="73">
        <f t="shared" si="52"/>
        <v>-2.4799999999999999E-2</v>
      </c>
      <c r="E232" s="73">
        <f t="shared" si="53"/>
        <v>0.18771199975162745</v>
      </c>
      <c r="F232" s="62">
        <f t="shared" si="54"/>
        <v>6.1503999999999997E-4</v>
      </c>
      <c r="G232" s="62">
        <f t="shared" si="55"/>
        <v>-1.5252991999999999E-5</v>
      </c>
      <c r="H232" s="62">
        <f t="shared" si="56"/>
        <v>3.7827420159999997E-7</v>
      </c>
      <c r="I232" s="62">
        <f t="shared" si="57"/>
        <v>-4.6552575938403609E-3</v>
      </c>
      <c r="J232" s="62">
        <f t="shared" si="58"/>
        <v>1.1545038832724094E-4</v>
      </c>
      <c r="K232" s="62">
        <f t="shared" ca="1" si="64"/>
        <v>-0.26110104102653581</v>
      </c>
      <c r="L232" s="62">
        <f t="shared" ca="1" si="59"/>
        <v>0.20143314557254122</v>
      </c>
      <c r="M232" s="62">
        <f t="shared" ca="1" si="60"/>
        <v>999092967.90021706</v>
      </c>
      <c r="N232" s="62">
        <f t="shared" ca="1" si="61"/>
        <v>40691078.411401719</v>
      </c>
      <c r="O232" s="62">
        <f t="shared" ca="1" si="62"/>
        <v>1124030525.458765</v>
      </c>
      <c r="P232" s="80">
        <f t="shared" ca="1" si="63"/>
        <v>0.44881304077816325</v>
      </c>
    </row>
    <row r="233" spans="1:16" x14ac:dyDescent="0.2">
      <c r="A233">
        <v>-246</v>
      </c>
      <c r="B233">
        <v>-6.3557600005879067E-3</v>
      </c>
      <c r="D233" s="73">
        <f t="shared" si="52"/>
        <v>-2.46E-2</v>
      </c>
      <c r="E233" s="73">
        <f t="shared" si="53"/>
        <v>-0.63557600005879067</v>
      </c>
      <c r="F233" s="62">
        <f t="shared" si="54"/>
        <v>6.0515999999999999E-4</v>
      </c>
      <c r="G233" s="62">
        <f t="shared" si="55"/>
        <v>-1.4886936E-5</v>
      </c>
      <c r="H233" s="62">
        <f t="shared" si="56"/>
        <v>3.6621862559999997E-7</v>
      </c>
      <c r="I233" s="62">
        <f t="shared" si="57"/>
        <v>1.5635169601446251E-2</v>
      </c>
      <c r="J233" s="62">
        <f t="shared" si="58"/>
        <v>-3.8462517219557777E-4</v>
      </c>
      <c r="K233" s="62">
        <f t="shared" ca="1" si="64"/>
        <v>-0.26136714680688322</v>
      </c>
      <c r="L233" s="62">
        <f t="shared" ca="1" si="59"/>
        <v>0.1400322658521076</v>
      </c>
      <c r="M233" s="62">
        <f t="shared" ca="1" si="60"/>
        <v>999215304.85568655</v>
      </c>
      <c r="N233" s="62">
        <f t="shared" ca="1" si="61"/>
        <v>40857085.19444219</v>
      </c>
      <c r="O233" s="62">
        <f t="shared" ca="1" si="62"/>
        <v>1124655453.2936547</v>
      </c>
      <c r="P233" s="80">
        <f t="shared" ca="1" si="63"/>
        <v>-0.37420885325190745</v>
      </c>
    </row>
    <row r="234" spans="1:16" x14ac:dyDescent="0.2">
      <c r="A234">
        <v>-210</v>
      </c>
      <c r="B234">
        <v>-4.5476000013877638E-3</v>
      </c>
      <c r="D234" s="73">
        <f t="shared" si="52"/>
        <v>-2.1000000000000001E-2</v>
      </c>
      <c r="E234" s="73">
        <f t="shared" si="53"/>
        <v>-0.45476000013877638</v>
      </c>
      <c r="F234" s="62">
        <f t="shared" si="54"/>
        <v>4.4100000000000004E-4</v>
      </c>
      <c r="G234" s="62">
        <f t="shared" si="55"/>
        <v>-9.2610000000000016E-6</v>
      </c>
      <c r="H234" s="62">
        <f t="shared" si="56"/>
        <v>1.9448100000000003E-7</v>
      </c>
      <c r="I234" s="62">
        <f t="shared" si="57"/>
        <v>9.5499600029143039E-3</v>
      </c>
      <c r="J234" s="62">
        <f t="shared" si="58"/>
        <v>-2.0054916006120039E-4</v>
      </c>
      <c r="K234" s="62">
        <f t="shared" ca="1" si="64"/>
        <v>-0.26617455403953638</v>
      </c>
      <c r="L234" s="62">
        <f t="shared" ca="1" si="59"/>
        <v>3.5564470480449355E-2</v>
      </c>
      <c r="M234" s="62">
        <f t="shared" ca="1" si="60"/>
        <v>1001388673.3272995</v>
      </c>
      <c r="N234" s="62">
        <f t="shared" ca="1" si="61"/>
        <v>43895405.028068289</v>
      </c>
      <c r="O234" s="62">
        <f t="shared" ca="1" si="62"/>
        <v>1135845659.1998711</v>
      </c>
      <c r="P234" s="80">
        <f t="shared" ca="1" si="63"/>
        <v>-0.18858544609924</v>
      </c>
    </row>
    <row r="235" spans="1:16" x14ac:dyDescent="0.2">
      <c r="A235">
        <v>-194</v>
      </c>
      <c r="B235">
        <v>5.8935999550158158E-4</v>
      </c>
      <c r="D235" s="73">
        <f t="shared" si="52"/>
        <v>-1.9400000000000001E-2</v>
      </c>
      <c r="E235" s="73">
        <f t="shared" si="53"/>
        <v>5.8935999550158158E-2</v>
      </c>
      <c r="F235" s="62">
        <f t="shared" si="54"/>
        <v>3.7636000000000001E-4</v>
      </c>
      <c r="G235" s="62">
        <f t="shared" si="55"/>
        <v>-7.3013840000000005E-6</v>
      </c>
      <c r="H235" s="62">
        <f t="shared" si="56"/>
        <v>1.416468496E-7</v>
      </c>
      <c r="I235" s="62">
        <f t="shared" si="57"/>
        <v>-1.1433583912730683E-3</v>
      </c>
      <c r="J235" s="62">
        <f t="shared" si="58"/>
        <v>2.2181152790697527E-5</v>
      </c>
      <c r="K235" s="62">
        <f t="shared" ca="1" si="64"/>
        <v>-0.26832182468905236</v>
      </c>
      <c r="L235" s="62">
        <f t="shared" ca="1" si="59"/>
        <v>0.107097683525782</v>
      </c>
      <c r="M235" s="62">
        <f t="shared" ca="1" si="60"/>
        <v>1002337132.2724346</v>
      </c>
      <c r="N235" s="62">
        <f t="shared" ca="1" si="61"/>
        <v>45276055.211191975</v>
      </c>
      <c r="O235" s="62">
        <f t="shared" ca="1" si="62"/>
        <v>1140783111.3432691</v>
      </c>
      <c r="P235" s="80">
        <f t="shared" ca="1" si="63"/>
        <v>0.32725782423921052</v>
      </c>
    </row>
    <row r="236" spans="1:16" x14ac:dyDescent="0.2">
      <c r="A236">
        <v>-148</v>
      </c>
      <c r="B236">
        <v>9.233119992131833E-3</v>
      </c>
      <c r="D236" s="73">
        <f t="shared" si="52"/>
        <v>-1.4800000000000001E-2</v>
      </c>
      <c r="E236" s="73">
        <f t="shared" si="53"/>
        <v>0.9233119992131833</v>
      </c>
      <c r="F236" s="62">
        <f t="shared" si="54"/>
        <v>2.1904000000000002E-4</v>
      </c>
      <c r="G236" s="62">
        <f t="shared" si="55"/>
        <v>-3.2417920000000002E-6</v>
      </c>
      <c r="H236" s="62">
        <f t="shared" si="56"/>
        <v>4.7978521600000009E-8</v>
      </c>
      <c r="I236" s="62">
        <f t="shared" si="57"/>
        <v>-1.3665017588355113E-2</v>
      </c>
      <c r="J236" s="62">
        <f t="shared" si="58"/>
        <v>2.0224226030765569E-4</v>
      </c>
      <c r="K236" s="62">
        <f t="shared" ca="1" si="64"/>
        <v>-0.27453171836753099</v>
      </c>
      <c r="L236" s="62">
        <f t="shared" ca="1" si="59"/>
        <v>1.4348295717475856</v>
      </c>
      <c r="M236" s="62">
        <f t="shared" ca="1" si="60"/>
        <v>1005003842.5110081</v>
      </c>
      <c r="N236" s="62">
        <f t="shared" ca="1" si="61"/>
        <v>49347728.944819123</v>
      </c>
      <c r="O236" s="62">
        <f t="shared" ca="1" si="62"/>
        <v>1154852533.5383613</v>
      </c>
      <c r="P236" s="80">
        <f t="shared" ca="1" si="63"/>
        <v>1.1978437175807142</v>
      </c>
    </row>
    <row r="237" spans="1:16" x14ac:dyDescent="0.2">
      <c r="A237">
        <v>-140</v>
      </c>
      <c r="B237">
        <v>-1.6984000030788593E-3</v>
      </c>
      <c r="D237" s="73">
        <f t="shared" si="52"/>
        <v>-1.4E-2</v>
      </c>
      <c r="E237" s="73">
        <f t="shared" si="53"/>
        <v>-0.16984000030788593</v>
      </c>
      <c r="F237" s="62">
        <f t="shared" si="54"/>
        <v>1.9600000000000002E-4</v>
      </c>
      <c r="G237" s="62">
        <f t="shared" si="55"/>
        <v>-2.7440000000000003E-6</v>
      </c>
      <c r="H237" s="62">
        <f t="shared" si="56"/>
        <v>3.8416000000000011E-8</v>
      </c>
      <c r="I237" s="62">
        <f t="shared" si="57"/>
        <v>2.3777600043104032E-3</v>
      </c>
      <c r="J237" s="62">
        <f t="shared" si="58"/>
        <v>-3.3288640060345644E-5</v>
      </c>
      <c r="K237" s="62">
        <f t="shared" ca="1" si="64"/>
        <v>-0.27561722719885262</v>
      </c>
      <c r="L237" s="62">
        <f t="shared" ca="1" si="59"/>
        <v>1.1188821728743047E-2</v>
      </c>
      <c r="M237" s="62">
        <f t="shared" ca="1" si="60"/>
        <v>1005458494.1122367</v>
      </c>
      <c r="N237" s="62">
        <f t="shared" ca="1" si="61"/>
        <v>50071179.434752427</v>
      </c>
      <c r="O237" s="62">
        <f t="shared" ca="1" si="62"/>
        <v>1157280080.1479421</v>
      </c>
      <c r="P237" s="80">
        <f t="shared" ca="1" si="63"/>
        <v>0.10577722689096669</v>
      </c>
    </row>
    <row r="238" spans="1:16" x14ac:dyDescent="0.2">
      <c r="A238">
        <v>-137</v>
      </c>
      <c r="B238">
        <v>-1.5477199995075352E-3</v>
      </c>
      <c r="D238" s="73">
        <f t="shared" si="52"/>
        <v>-1.37E-2</v>
      </c>
      <c r="E238" s="73">
        <f t="shared" si="53"/>
        <v>-0.15477199995075352</v>
      </c>
      <c r="F238" s="62">
        <f t="shared" si="54"/>
        <v>1.8769000000000001E-4</v>
      </c>
      <c r="G238" s="62">
        <f t="shared" si="55"/>
        <v>-2.5713530000000002E-6</v>
      </c>
      <c r="H238" s="62">
        <f t="shared" si="56"/>
        <v>3.5227536100000002E-8</v>
      </c>
      <c r="I238" s="62">
        <f t="shared" si="57"/>
        <v>2.1203763993253234E-3</v>
      </c>
      <c r="J238" s="62">
        <f t="shared" si="58"/>
        <v>-2.9049156670756933E-5</v>
      </c>
      <c r="K238" s="62">
        <f t="shared" ca="1" si="64"/>
        <v>-0.27602471523658595</v>
      </c>
      <c r="L238" s="62">
        <f t="shared" ca="1" si="59"/>
        <v>1.470222096418714E-2</v>
      </c>
      <c r="M238" s="62">
        <f t="shared" ca="1" si="60"/>
        <v>1005628290.3063215</v>
      </c>
      <c r="N238" s="62">
        <f t="shared" ca="1" si="61"/>
        <v>50343634.548225783</v>
      </c>
      <c r="O238" s="62">
        <f t="shared" ca="1" si="62"/>
        <v>1158188918.971513</v>
      </c>
      <c r="P238" s="80">
        <f t="shared" ca="1" si="63"/>
        <v>0.12125271528583242</v>
      </c>
    </row>
    <row r="239" spans="1:16" x14ac:dyDescent="0.2">
      <c r="A239">
        <v>-113</v>
      </c>
      <c r="B239">
        <v>-3.4228000731673092E-4</v>
      </c>
      <c r="D239" s="73">
        <f t="shared" si="52"/>
        <v>-1.1299999999999999E-2</v>
      </c>
      <c r="E239" s="73">
        <f t="shared" si="53"/>
        <v>-3.4228000731673092E-2</v>
      </c>
      <c r="F239" s="62">
        <f t="shared" si="54"/>
        <v>1.2768999999999999E-4</v>
      </c>
      <c r="G239" s="62">
        <f t="shared" si="55"/>
        <v>-1.4428969999999999E-6</v>
      </c>
      <c r="H239" s="62">
        <f t="shared" si="56"/>
        <v>1.6304736099999996E-8</v>
      </c>
      <c r="I239" s="62">
        <f t="shared" si="57"/>
        <v>3.8677640826790589E-4</v>
      </c>
      <c r="J239" s="62">
        <f t="shared" si="58"/>
        <v>-4.3705734134273359E-6</v>
      </c>
      <c r="K239" s="62">
        <f t="shared" ca="1" si="64"/>
        <v>-0.27929291052148419</v>
      </c>
      <c r="L239" s="62">
        <f t="shared" ca="1" si="59"/>
        <v>6.0056810010288252E-2</v>
      </c>
      <c r="M239" s="62">
        <f t="shared" ca="1" si="60"/>
        <v>1006972936.634063</v>
      </c>
      <c r="N239" s="62">
        <f t="shared" ca="1" si="61"/>
        <v>52545955.159723192</v>
      </c>
      <c r="O239" s="62">
        <f t="shared" ca="1" si="62"/>
        <v>1165430155.8975832</v>
      </c>
      <c r="P239" s="80">
        <f t="shared" ca="1" si="63"/>
        <v>0.2450649097898111</v>
      </c>
    </row>
    <row r="240" spans="1:16" x14ac:dyDescent="0.2">
      <c r="A240">
        <v>-113</v>
      </c>
      <c r="B240">
        <v>3.6577199934981763E-3</v>
      </c>
      <c r="D240" s="73">
        <f t="shared" si="52"/>
        <v>-1.1299999999999999E-2</v>
      </c>
      <c r="E240" s="73">
        <f t="shared" si="53"/>
        <v>0.36577199934981763</v>
      </c>
      <c r="F240" s="62">
        <f t="shared" si="54"/>
        <v>1.2768999999999999E-4</v>
      </c>
      <c r="G240" s="62">
        <f t="shared" si="55"/>
        <v>-1.4428969999999999E-6</v>
      </c>
      <c r="H240" s="62">
        <f t="shared" si="56"/>
        <v>1.6304736099999996E-8</v>
      </c>
      <c r="I240" s="62">
        <f t="shared" si="57"/>
        <v>-4.133223592652939E-3</v>
      </c>
      <c r="J240" s="62">
        <f t="shared" si="58"/>
        <v>4.6705426596978209E-5</v>
      </c>
      <c r="K240" s="62">
        <f t="shared" ca="1" si="64"/>
        <v>-0.27929291052148419</v>
      </c>
      <c r="L240" s="62">
        <f t="shared" ca="1" si="59"/>
        <v>0.41610873794727077</v>
      </c>
      <c r="M240" s="62">
        <f t="shared" ca="1" si="60"/>
        <v>1006972936.634063</v>
      </c>
      <c r="N240" s="62">
        <f t="shared" ca="1" si="61"/>
        <v>52545955.159723192</v>
      </c>
      <c r="O240" s="62">
        <f t="shared" ca="1" si="62"/>
        <v>1165430155.8975832</v>
      </c>
      <c r="P240" s="80">
        <f t="shared" ca="1" si="63"/>
        <v>0.64506490987130183</v>
      </c>
    </row>
    <row r="241" spans="1:16" x14ac:dyDescent="0.2">
      <c r="A241">
        <v>-105</v>
      </c>
      <c r="B241">
        <v>-3.2738000008976087E-3</v>
      </c>
      <c r="D241" s="73">
        <f t="shared" si="52"/>
        <v>-1.0500000000000001E-2</v>
      </c>
      <c r="E241" s="73">
        <f t="shared" si="53"/>
        <v>-0.32738000008976087</v>
      </c>
      <c r="F241" s="62">
        <f t="shared" si="54"/>
        <v>1.1025000000000001E-4</v>
      </c>
      <c r="G241" s="62">
        <f t="shared" si="55"/>
        <v>-1.1576250000000002E-6</v>
      </c>
      <c r="H241" s="62">
        <f t="shared" si="56"/>
        <v>1.2155062500000002E-8</v>
      </c>
      <c r="I241" s="62">
        <f t="shared" si="57"/>
        <v>3.4374900009424892E-3</v>
      </c>
      <c r="J241" s="62">
        <f t="shared" si="58"/>
        <v>-3.6093645009896136E-5</v>
      </c>
      <c r="K241" s="62">
        <f t="shared" ca="1" si="64"/>
        <v>-0.28038558439987016</v>
      </c>
      <c r="L241" s="62">
        <f t="shared" ca="1" si="59"/>
        <v>2.2084751060342462E-3</v>
      </c>
      <c r="M241" s="62">
        <f t="shared" ca="1" si="60"/>
        <v>1007415725.081882</v>
      </c>
      <c r="N241" s="62">
        <f t="shared" ca="1" si="61"/>
        <v>53288973.923788816</v>
      </c>
      <c r="O241" s="62">
        <f t="shared" ca="1" si="62"/>
        <v>1167832181.8079939</v>
      </c>
      <c r="P241" s="80">
        <f t="shared" ca="1" si="63"/>
        <v>-4.6994415689890712E-2</v>
      </c>
    </row>
    <row r="242" spans="1:16" x14ac:dyDescent="0.2">
      <c r="A242">
        <v>0</v>
      </c>
      <c r="B242">
        <v>0</v>
      </c>
      <c r="D242" s="73">
        <f t="shared" si="52"/>
        <v>0</v>
      </c>
      <c r="E242" s="73">
        <f t="shared" si="53"/>
        <v>0</v>
      </c>
      <c r="F242" s="62">
        <f t="shared" si="54"/>
        <v>0</v>
      </c>
      <c r="G242" s="62">
        <f t="shared" si="55"/>
        <v>0</v>
      </c>
      <c r="H242" s="62">
        <f t="shared" si="56"/>
        <v>0</v>
      </c>
      <c r="I242" s="62">
        <f t="shared" si="57"/>
        <v>0</v>
      </c>
      <c r="J242" s="62">
        <f t="shared" si="58"/>
        <v>0</v>
      </c>
      <c r="K242" s="62">
        <f t="shared" ca="1" si="64"/>
        <v>-0.29487873848835999</v>
      </c>
      <c r="L242" s="62">
        <f t="shared" ca="1" si="59"/>
        <v>8.6953470412486605E-2</v>
      </c>
      <c r="M242" s="62">
        <f t="shared" ca="1" si="60"/>
        <v>1012974829.2075881</v>
      </c>
      <c r="N242" s="62">
        <f t="shared" ca="1" si="61"/>
        <v>63445474.337694012</v>
      </c>
      <c r="O242" s="62">
        <f t="shared" ca="1" si="62"/>
        <v>1198802043.6537831</v>
      </c>
      <c r="P242" s="80">
        <f t="shared" ca="1" si="63"/>
        <v>0.29487873848835999</v>
      </c>
    </row>
    <row r="243" spans="1:16" x14ac:dyDescent="0.2">
      <c r="A243">
        <v>179</v>
      </c>
      <c r="B243">
        <v>-1.0342760004277807E-2</v>
      </c>
      <c r="D243" s="73">
        <f t="shared" si="52"/>
        <v>1.7899999999999999E-2</v>
      </c>
      <c r="E243" s="73">
        <f t="shared" si="53"/>
        <v>-1.0342760004277807</v>
      </c>
      <c r="F243" s="62">
        <f t="shared" si="54"/>
        <v>3.2040999999999998E-4</v>
      </c>
      <c r="G243" s="62">
        <f t="shared" si="55"/>
        <v>5.7353389999999991E-6</v>
      </c>
      <c r="H243" s="62">
        <f t="shared" si="56"/>
        <v>1.0266256809999999E-7</v>
      </c>
      <c r="I243" s="62">
        <f t="shared" si="57"/>
        <v>-1.8513540407657274E-2</v>
      </c>
      <c r="J243" s="62">
        <f t="shared" si="58"/>
        <v>-3.313923732970652E-4</v>
      </c>
      <c r="K243" s="62">
        <f t="shared" ca="1" si="64"/>
        <v>-0.32023654819497582</v>
      </c>
      <c r="L243" s="62">
        <f t="shared" ca="1" si="59"/>
        <v>0.50985233934492402</v>
      </c>
      <c r="M243" s="62">
        <f t="shared" ca="1" si="60"/>
        <v>1021361700.8190774</v>
      </c>
      <c r="N243" s="62">
        <f t="shared" ca="1" si="61"/>
        <v>82414147.744499162</v>
      </c>
      <c r="O243" s="62">
        <f t="shared" ca="1" si="62"/>
        <v>1249093550.629945</v>
      </c>
      <c r="P243" s="80">
        <f t="shared" ca="1" si="63"/>
        <v>-0.71403945223280485</v>
      </c>
    </row>
    <row r="244" spans="1:16" x14ac:dyDescent="0.2">
      <c r="A244">
        <v>222</v>
      </c>
      <c r="B244">
        <v>-5.849680004757829E-3</v>
      </c>
      <c r="D244" s="73">
        <f t="shared" si="52"/>
        <v>2.2200000000000001E-2</v>
      </c>
      <c r="E244" s="73">
        <f t="shared" si="53"/>
        <v>-0.5849680004757829</v>
      </c>
      <c r="F244" s="62">
        <f t="shared" si="54"/>
        <v>4.9284000000000003E-4</v>
      </c>
      <c r="G244" s="62">
        <f t="shared" si="55"/>
        <v>1.0941048E-5</v>
      </c>
      <c r="H244" s="62">
        <f t="shared" si="56"/>
        <v>2.4289126560000003E-7</v>
      </c>
      <c r="I244" s="62">
        <f t="shared" si="57"/>
        <v>-1.2986289610562382E-2</v>
      </c>
      <c r="J244" s="62">
        <f t="shared" si="58"/>
        <v>-2.8829562935448491E-4</v>
      </c>
      <c r="K244" s="62">
        <f t="shared" ca="1" si="64"/>
        <v>-0.32645022753721098</v>
      </c>
      <c r="L244" s="62">
        <f t="shared" ca="1" si="59"/>
        <v>6.683143892511903E-2</v>
      </c>
      <c r="M244" s="62">
        <f t="shared" ca="1" si="60"/>
        <v>1023170118.1093252</v>
      </c>
      <c r="N244" s="62">
        <f t="shared" ca="1" si="61"/>
        <v>87265219.316055894</v>
      </c>
      <c r="O244" s="62">
        <f t="shared" ca="1" si="62"/>
        <v>1260680256.4797208</v>
      </c>
      <c r="P244" s="80">
        <f t="shared" ca="1" si="63"/>
        <v>-0.25851777293857192</v>
      </c>
    </row>
    <row r="245" spans="1:16" x14ac:dyDescent="0.2">
      <c r="A245">
        <v>269</v>
      </c>
      <c r="B245">
        <v>-3.8223600058699958E-3</v>
      </c>
      <c r="D245" s="73">
        <f t="shared" si="52"/>
        <v>2.69E-2</v>
      </c>
      <c r="E245" s="73">
        <f t="shared" si="53"/>
        <v>-0.38223600058699958</v>
      </c>
      <c r="F245" s="62">
        <f t="shared" si="54"/>
        <v>7.2360999999999997E-4</v>
      </c>
      <c r="G245" s="62">
        <f t="shared" si="55"/>
        <v>1.9465108999999999E-5</v>
      </c>
      <c r="H245" s="62">
        <f t="shared" si="56"/>
        <v>5.2361143209999999E-7</v>
      </c>
      <c r="I245" s="62">
        <f t="shared" si="57"/>
        <v>-1.0282148415790289E-2</v>
      </c>
      <c r="J245" s="62">
        <f t="shared" si="58"/>
        <v>-2.7658979238475876E-4</v>
      </c>
      <c r="K245" s="62">
        <f t="shared" ca="1" si="64"/>
        <v>-0.33329604525723383</v>
      </c>
      <c r="L245" s="62">
        <f t="shared" ca="1" si="59"/>
        <v>2.3951192276794671E-3</v>
      </c>
      <c r="M245" s="62">
        <f t="shared" ca="1" si="60"/>
        <v>1025054806.2052953</v>
      </c>
      <c r="N245" s="62">
        <f t="shared" ca="1" si="61"/>
        <v>92692123.503873065</v>
      </c>
      <c r="O245" s="62">
        <f t="shared" ca="1" si="62"/>
        <v>1273117260.8541896</v>
      </c>
      <c r="P245" s="80">
        <f t="shared" ca="1" si="63"/>
        <v>-4.893995532976575E-2</v>
      </c>
    </row>
    <row r="246" spans="1:16" x14ac:dyDescent="0.2">
      <c r="A246">
        <v>304</v>
      </c>
      <c r="B246">
        <v>3.6022399945068173E-3</v>
      </c>
      <c r="D246" s="73">
        <f t="shared" si="52"/>
        <v>3.04E-2</v>
      </c>
      <c r="E246" s="73">
        <f t="shared" si="53"/>
        <v>0.36022399945068173</v>
      </c>
      <c r="F246" s="62">
        <f t="shared" si="54"/>
        <v>9.2416000000000004E-4</v>
      </c>
      <c r="G246" s="62">
        <f t="shared" si="55"/>
        <v>2.8094464000000002E-5</v>
      </c>
      <c r="H246" s="62">
        <f t="shared" si="56"/>
        <v>8.5407170560000009E-7</v>
      </c>
      <c r="I246" s="62">
        <f t="shared" si="57"/>
        <v>1.0950809583300724E-2</v>
      </c>
      <c r="J246" s="62">
        <f t="shared" si="58"/>
        <v>3.3290461133234203E-4</v>
      </c>
      <c r="K246" s="62">
        <f t="shared" ca="1" si="64"/>
        <v>-0.33843071548941273</v>
      </c>
      <c r="L246" s="62">
        <f t="shared" ca="1" si="59"/>
        <v>0.48811841070802464</v>
      </c>
      <c r="M246" s="62">
        <f t="shared" ca="1" si="60"/>
        <v>1026395751.7190732</v>
      </c>
      <c r="N246" s="62">
        <f t="shared" ca="1" si="61"/>
        <v>96816125.28771773</v>
      </c>
      <c r="O246" s="62">
        <f t="shared" ca="1" si="62"/>
        <v>1282221927.0949428</v>
      </c>
      <c r="P246" s="80">
        <f t="shared" ca="1" si="63"/>
        <v>0.69865471494009446</v>
      </c>
    </row>
    <row r="247" spans="1:16" x14ac:dyDescent="0.2">
      <c r="A247">
        <v>323</v>
      </c>
      <c r="B247">
        <v>7.8898799984017387E-3</v>
      </c>
      <c r="D247" s="73">
        <f t="shared" si="52"/>
        <v>3.2300000000000002E-2</v>
      </c>
      <c r="E247" s="73">
        <f t="shared" si="53"/>
        <v>0.78898799984017387</v>
      </c>
      <c r="F247" s="62">
        <f t="shared" si="54"/>
        <v>1.0432900000000001E-3</v>
      </c>
      <c r="G247" s="62">
        <f t="shared" si="55"/>
        <v>3.3698267000000005E-5</v>
      </c>
      <c r="H247" s="62">
        <f t="shared" si="56"/>
        <v>1.0884540241000002E-6</v>
      </c>
      <c r="I247" s="62">
        <f t="shared" si="57"/>
        <v>2.5484312394837619E-2</v>
      </c>
      <c r="J247" s="62">
        <f t="shared" si="58"/>
        <v>8.2314329035325514E-4</v>
      </c>
      <c r="K247" s="62">
        <f t="shared" ca="1" si="64"/>
        <v>-0.34123123529096694</v>
      </c>
      <c r="L247" s="62">
        <f t="shared" ca="1" si="59"/>
        <v>1.2773955194604212</v>
      </c>
      <c r="M247" s="62">
        <f t="shared" ca="1" si="60"/>
        <v>1027101290.7856821</v>
      </c>
      <c r="N247" s="62">
        <f t="shared" ca="1" si="61"/>
        <v>99083904.407075271</v>
      </c>
      <c r="O247" s="62">
        <f t="shared" ca="1" si="62"/>
        <v>1287107634.1631587</v>
      </c>
      <c r="P247" s="80">
        <f t="shared" ca="1" si="63"/>
        <v>1.1302192351311409</v>
      </c>
    </row>
    <row r="248" spans="1:16" x14ac:dyDescent="0.2">
      <c r="A248">
        <v>331</v>
      </c>
      <c r="B248">
        <v>-1.1041640005714726E-2</v>
      </c>
      <c r="D248" s="73">
        <f t="shared" si="52"/>
        <v>3.3099999999999997E-2</v>
      </c>
      <c r="E248" s="73">
        <f t="shared" si="53"/>
        <v>-1.1041640005714726</v>
      </c>
      <c r="F248" s="62">
        <f t="shared" si="54"/>
        <v>1.0956099999999999E-3</v>
      </c>
      <c r="G248" s="62">
        <f t="shared" si="55"/>
        <v>3.6264690999999994E-5</v>
      </c>
      <c r="H248" s="62">
        <f t="shared" si="56"/>
        <v>1.2003612720999997E-6</v>
      </c>
      <c r="I248" s="62">
        <f t="shared" si="57"/>
        <v>-3.654782841891574E-2</v>
      </c>
      <c r="J248" s="62">
        <f t="shared" si="58"/>
        <v>-1.2097331206661109E-3</v>
      </c>
      <c r="K248" s="62">
        <f t="shared" ca="1" si="64"/>
        <v>-0.34241316518421078</v>
      </c>
      <c r="L248" s="62">
        <f t="shared" ca="1" si="59"/>
        <v>0.5802643352131911</v>
      </c>
      <c r="M248" s="62">
        <f t="shared" ca="1" si="60"/>
        <v>1027393638.0740237</v>
      </c>
      <c r="N248" s="62">
        <f t="shared" ca="1" si="61"/>
        <v>100044803.78205734</v>
      </c>
      <c r="O248" s="62">
        <f t="shared" ca="1" si="62"/>
        <v>1289152718.3836029</v>
      </c>
      <c r="P248" s="80">
        <f t="shared" ca="1" si="63"/>
        <v>-0.76175083538726174</v>
      </c>
    </row>
    <row r="249" spans="1:16" x14ac:dyDescent="0.2">
      <c r="A249">
        <v>331</v>
      </c>
      <c r="B249">
        <v>-8.0416400014655665E-3</v>
      </c>
      <c r="D249" s="73">
        <f t="shared" si="52"/>
        <v>3.3099999999999997E-2</v>
      </c>
      <c r="E249" s="73">
        <f t="shared" si="53"/>
        <v>-0.80416400014655665</v>
      </c>
      <c r="F249" s="62">
        <f t="shared" si="54"/>
        <v>1.0956099999999999E-3</v>
      </c>
      <c r="G249" s="62">
        <f t="shared" si="55"/>
        <v>3.6264690999999994E-5</v>
      </c>
      <c r="H249" s="62">
        <f t="shared" si="56"/>
        <v>1.2003612720999997E-6</v>
      </c>
      <c r="I249" s="62">
        <f t="shared" si="57"/>
        <v>-2.6617828404851024E-2</v>
      </c>
      <c r="J249" s="62">
        <f t="shared" si="58"/>
        <v>-8.8105012020056887E-4</v>
      </c>
      <c r="K249" s="62">
        <f t="shared" ca="1" si="64"/>
        <v>-0.34241316518421078</v>
      </c>
      <c r="L249" s="62">
        <f t="shared" ca="1" si="59"/>
        <v>0.21321383358842358</v>
      </c>
      <c r="M249" s="62">
        <f t="shared" ca="1" si="60"/>
        <v>1027393638.0740237</v>
      </c>
      <c r="N249" s="62">
        <f t="shared" ca="1" si="61"/>
        <v>100044803.78205734</v>
      </c>
      <c r="O249" s="62">
        <f t="shared" ca="1" si="62"/>
        <v>1289152718.3836029</v>
      </c>
      <c r="P249" s="80">
        <f t="shared" ca="1" si="63"/>
        <v>-0.46175083496234587</v>
      </c>
    </row>
    <row r="250" spans="1:16" x14ac:dyDescent="0.2">
      <c r="A250">
        <v>331</v>
      </c>
      <c r="B250">
        <v>-4.1640007111709565E-5</v>
      </c>
      <c r="D250" s="73">
        <f t="shared" si="52"/>
        <v>3.3099999999999997E-2</v>
      </c>
      <c r="E250" s="73">
        <f t="shared" si="53"/>
        <v>-4.1640007111709565E-3</v>
      </c>
      <c r="F250" s="62">
        <f t="shared" si="54"/>
        <v>1.0956099999999999E-3</v>
      </c>
      <c r="G250" s="62">
        <f t="shared" si="55"/>
        <v>3.6264690999999994E-5</v>
      </c>
      <c r="H250" s="62">
        <f t="shared" si="56"/>
        <v>1.2003612720999997E-6</v>
      </c>
      <c r="I250" s="62">
        <f t="shared" si="57"/>
        <v>-1.3782842353975865E-4</v>
      </c>
      <c r="J250" s="62">
        <f t="shared" si="58"/>
        <v>-4.562120819166011E-6</v>
      </c>
      <c r="K250" s="62">
        <f t="shared" ca="1" si="64"/>
        <v>-0.34241316518421078</v>
      </c>
      <c r="L250" s="62">
        <f t="shared" ca="1" si="59"/>
        <v>0.11441249726670955</v>
      </c>
      <c r="M250" s="62">
        <f t="shared" ca="1" si="60"/>
        <v>1027393638.0740237</v>
      </c>
      <c r="N250" s="62">
        <f t="shared" ca="1" si="61"/>
        <v>100044803.78205734</v>
      </c>
      <c r="O250" s="62">
        <f t="shared" ca="1" si="62"/>
        <v>1289152718.3836029</v>
      </c>
      <c r="P250" s="80">
        <f t="shared" ca="1" si="63"/>
        <v>0.33824916447303982</v>
      </c>
    </row>
    <row r="251" spans="1:16" x14ac:dyDescent="0.2">
      <c r="A251">
        <v>342</v>
      </c>
      <c r="B251">
        <v>-2.8224800043972209E-3</v>
      </c>
      <c r="D251" s="73">
        <f t="shared" si="52"/>
        <v>3.4200000000000001E-2</v>
      </c>
      <c r="E251" s="73">
        <f t="shared" si="53"/>
        <v>-0.28224800043972209</v>
      </c>
      <c r="F251" s="62">
        <f t="shared" si="54"/>
        <v>1.16964E-3</v>
      </c>
      <c r="G251" s="62">
        <f t="shared" si="55"/>
        <v>4.0001688000000001E-5</v>
      </c>
      <c r="H251" s="62">
        <f t="shared" si="56"/>
        <v>1.3680577296E-6</v>
      </c>
      <c r="I251" s="62">
        <f t="shared" si="57"/>
        <v>-9.6528816150384961E-3</v>
      </c>
      <c r="J251" s="62">
        <f t="shared" si="58"/>
        <v>-3.3012855123431656E-4</v>
      </c>
      <c r="K251" s="62">
        <f t="shared" ca="1" si="64"/>
        <v>-0.34404099288534329</v>
      </c>
      <c r="L251" s="62">
        <f t="shared" ca="1" si="59"/>
        <v>3.8183739153845983E-3</v>
      </c>
      <c r="M251" s="62">
        <f t="shared" ca="1" si="60"/>
        <v>1027791043.6813176</v>
      </c>
      <c r="N251" s="62">
        <f t="shared" ca="1" si="61"/>
        <v>101371849.49049707</v>
      </c>
      <c r="O251" s="62">
        <f t="shared" ca="1" si="62"/>
        <v>1291952990.1184645</v>
      </c>
      <c r="P251" s="80">
        <f t="shared" ca="1" si="63"/>
        <v>6.1792992445621198E-2</v>
      </c>
    </row>
    <row r="252" spans="1:16" x14ac:dyDescent="0.2">
      <c r="A252">
        <v>358</v>
      </c>
      <c r="B252">
        <v>-4.6855200052959844E-3</v>
      </c>
      <c r="D252" s="73">
        <f t="shared" ref="D252:D315" si="65">A252/A$18</f>
        <v>3.5799999999999998E-2</v>
      </c>
      <c r="E252" s="73">
        <f t="shared" ref="E252:E315" si="66">B252/B$18</f>
        <v>-0.46855200052959844</v>
      </c>
      <c r="F252" s="62">
        <f t="shared" ref="F252:F315" si="67">D252*D252</f>
        <v>1.2816399999999999E-3</v>
      </c>
      <c r="G252" s="62">
        <f t="shared" ref="G252:G315" si="68">D252*F252</f>
        <v>4.5882711999999993E-5</v>
      </c>
      <c r="H252" s="62">
        <f t="shared" ref="H252:H315" si="69">F252*F252</f>
        <v>1.6426010895999998E-6</v>
      </c>
      <c r="I252" s="62">
        <f t="shared" ref="I252:I315" si="70">E252*D252</f>
        <v>-1.6774161618959622E-2</v>
      </c>
      <c r="J252" s="62">
        <f t="shared" ref="J252:J315" si="71">I252*D252</f>
        <v>-6.0051498595875444E-4</v>
      </c>
      <c r="K252" s="62">
        <f t="shared" ca="1" si="64"/>
        <v>-0.34641426959082983</v>
      </c>
      <c r="L252" s="62">
        <f t="shared" ref="L252:L315" ca="1" si="72">+(K252-E252)^2</f>
        <v>1.4917625318871038E-2</v>
      </c>
      <c r="M252" s="62">
        <f t="shared" ref="M252:M315" ca="1" si="73">(M$1-M$2*D252+M$3*F252)^2</f>
        <v>1028359632.2344819</v>
      </c>
      <c r="N252" s="62">
        <f t="shared" ref="N252:N315" ca="1" si="74">(-M$2+M$4*D252-M$5*F252)^2</f>
        <v>103314028.97214282</v>
      </c>
      <c r="O252" s="62">
        <f t="shared" ref="O252:O315" ca="1" si="75">+(M$3-D252*M$5+F252*M$6)^2</f>
        <v>1296001787.1307445</v>
      </c>
      <c r="P252" s="80">
        <f t="shared" ref="P252:P315" ca="1" si="76">+E252-K252</f>
        <v>-0.12213773093876862</v>
      </c>
    </row>
    <row r="253" spans="1:16" x14ac:dyDescent="0.2">
      <c r="A253">
        <v>368</v>
      </c>
      <c r="B253">
        <v>-3.8499200018122792E-3</v>
      </c>
      <c r="D253" s="73">
        <f t="shared" si="65"/>
        <v>3.6799999999999999E-2</v>
      </c>
      <c r="E253" s="73">
        <f t="shared" si="66"/>
        <v>-0.38499200018122792</v>
      </c>
      <c r="F253" s="62">
        <f t="shared" si="67"/>
        <v>1.35424E-3</v>
      </c>
      <c r="G253" s="62">
        <f t="shared" si="68"/>
        <v>4.9836032000000003E-5</v>
      </c>
      <c r="H253" s="62">
        <f t="shared" si="69"/>
        <v>1.8339659776000001E-6</v>
      </c>
      <c r="I253" s="62">
        <f t="shared" si="70"/>
        <v>-1.4167705606669188E-2</v>
      </c>
      <c r="J253" s="62">
        <f t="shared" si="71"/>
        <v>-5.2137156632542608E-4</v>
      </c>
      <c r="K253" s="62">
        <f t="shared" ca="1" si="64"/>
        <v>-0.34790089416075298</v>
      </c>
      <c r="L253" s="62">
        <f t="shared" ca="1" si="72"/>
        <v>1.3757501458221124E-3</v>
      </c>
      <c r="M253" s="62">
        <f t="shared" ca="1" si="73"/>
        <v>1028709305.2964873</v>
      </c>
      <c r="N253" s="62">
        <f t="shared" ca="1" si="74"/>
        <v>104535023.61963339</v>
      </c>
      <c r="O253" s="62">
        <f t="shared" ca="1" si="75"/>
        <v>1298517580.1762362</v>
      </c>
      <c r="P253" s="80">
        <f t="shared" ca="1" si="76"/>
        <v>-3.709110602047494E-2</v>
      </c>
    </row>
    <row r="254" spans="1:16" x14ac:dyDescent="0.2">
      <c r="A254">
        <v>874</v>
      </c>
      <c r="B254">
        <v>-1.7685600032564253E-3</v>
      </c>
      <c r="D254" s="73">
        <f t="shared" si="65"/>
        <v>8.7400000000000005E-2</v>
      </c>
      <c r="E254" s="73">
        <f t="shared" si="66"/>
        <v>-0.17685600032564253</v>
      </c>
      <c r="F254" s="62">
        <f t="shared" si="67"/>
        <v>7.6387600000000014E-3</v>
      </c>
      <c r="G254" s="62">
        <f t="shared" si="68"/>
        <v>6.6762762400000017E-4</v>
      </c>
      <c r="H254" s="62">
        <f t="shared" si="69"/>
        <v>5.8350654337600022E-5</v>
      </c>
      <c r="I254" s="62">
        <f t="shared" si="70"/>
        <v>-1.5457214428461158E-2</v>
      </c>
      <c r="J254" s="62">
        <f t="shared" si="71"/>
        <v>-1.3509605410475052E-3</v>
      </c>
      <c r="K254" s="62">
        <f t="shared" ca="1" si="64"/>
        <v>-0.42646474941368007</v>
      </c>
      <c r="L254" s="62">
        <f t="shared" ca="1" si="72"/>
        <v>6.2304527621294882E-2</v>
      </c>
      <c r="M254" s="62">
        <f t="shared" ca="1" si="73"/>
        <v>1040639695.0942725</v>
      </c>
      <c r="N254" s="62">
        <f t="shared" ca="1" si="74"/>
        <v>172795269.91931948</v>
      </c>
      <c r="O254" s="62">
        <f t="shared" ca="1" si="75"/>
        <v>1410183945.0541739</v>
      </c>
      <c r="P254" s="80">
        <f t="shared" ca="1" si="76"/>
        <v>0.24960874908803754</v>
      </c>
    </row>
    <row r="255" spans="1:16" x14ac:dyDescent="0.2">
      <c r="A255">
        <v>918</v>
      </c>
      <c r="B255">
        <v>-4.8919200053205714E-3</v>
      </c>
      <c r="D255" s="73">
        <f t="shared" si="65"/>
        <v>9.1800000000000007E-2</v>
      </c>
      <c r="E255" s="73">
        <f t="shared" si="66"/>
        <v>-0.48919200053205714</v>
      </c>
      <c r="F255" s="62">
        <f t="shared" si="67"/>
        <v>8.4272400000000008E-3</v>
      </c>
      <c r="G255" s="62">
        <f t="shared" si="68"/>
        <v>7.7362063200000011E-4</v>
      </c>
      <c r="H255" s="62">
        <f t="shared" si="69"/>
        <v>7.1018374017600016E-5</v>
      </c>
      <c r="I255" s="62">
        <f t="shared" si="70"/>
        <v>-4.4907825648842846E-2</v>
      </c>
      <c r="J255" s="62">
        <f t="shared" si="71"/>
        <v>-4.1225383945637734E-3</v>
      </c>
      <c r="K255" s="62">
        <f t="shared" ca="1" si="64"/>
        <v>-0.43360602139188331</v>
      </c>
      <c r="L255" s="62">
        <f t="shared" ca="1" si="72"/>
        <v>3.0898010769718396E-3</v>
      </c>
      <c r="M255" s="62">
        <f t="shared" ca="1" si="73"/>
        <v>1041139579.2628343</v>
      </c>
      <c r="N255" s="62">
        <f t="shared" ca="1" si="74"/>
        <v>179265930.86822018</v>
      </c>
      <c r="O255" s="62">
        <f t="shared" ca="1" si="75"/>
        <v>1418367802.1506913</v>
      </c>
      <c r="P255" s="80">
        <f t="shared" ca="1" si="76"/>
        <v>-5.5585979140173825E-2</v>
      </c>
    </row>
    <row r="256" spans="1:16" x14ac:dyDescent="0.2">
      <c r="A256">
        <v>918</v>
      </c>
      <c r="B256">
        <v>-3.8919200014788657E-3</v>
      </c>
      <c r="D256" s="73">
        <f t="shared" si="65"/>
        <v>9.1800000000000007E-2</v>
      </c>
      <c r="E256" s="73">
        <f t="shared" si="66"/>
        <v>-0.38919200014788657</v>
      </c>
      <c r="F256" s="62">
        <f t="shared" si="67"/>
        <v>8.4272400000000008E-3</v>
      </c>
      <c r="G256" s="62">
        <f t="shared" si="68"/>
        <v>7.7362063200000011E-4</v>
      </c>
      <c r="H256" s="62">
        <f t="shared" si="69"/>
        <v>7.1018374017600016E-5</v>
      </c>
      <c r="I256" s="62">
        <f t="shared" si="70"/>
        <v>-3.5727825613575993E-2</v>
      </c>
      <c r="J256" s="62">
        <f t="shared" si="71"/>
        <v>-3.2798143913262763E-3</v>
      </c>
      <c r="K256" s="62">
        <f t="shared" ca="1" si="64"/>
        <v>-0.43360602139188331</v>
      </c>
      <c r="L256" s="62">
        <f t="shared" ca="1" si="72"/>
        <v>1.9726052830621936E-3</v>
      </c>
      <c r="M256" s="62">
        <f t="shared" ca="1" si="73"/>
        <v>1041139579.2628343</v>
      </c>
      <c r="N256" s="62">
        <f t="shared" ca="1" si="74"/>
        <v>179265930.86822018</v>
      </c>
      <c r="O256" s="62">
        <f t="shared" ca="1" si="75"/>
        <v>1418367802.1506913</v>
      </c>
      <c r="P256" s="80">
        <f t="shared" ca="1" si="76"/>
        <v>4.4414021243996737E-2</v>
      </c>
    </row>
    <row r="257" spans="1:16" x14ac:dyDescent="0.2">
      <c r="A257">
        <v>920</v>
      </c>
      <c r="B257">
        <v>-5.1248000090708956E-3</v>
      </c>
      <c r="D257" s="73">
        <f t="shared" si="65"/>
        <v>9.1999999999999998E-2</v>
      </c>
      <c r="E257" s="73">
        <f t="shared" si="66"/>
        <v>-0.51248000090708956</v>
      </c>
      <c r="F257" s="62">
        <f t="shared" si="67"/>
        <v>8.4639999999999993E-3</v>
      </c>
      <c r="G257" s="62">
        <f t="shared" si="68"/>
        <v>7.7868799999999993E-4</v>
      </c>
      <c r="H257" s="62">
        <f t="shared" si="69"/>
        <v>7.1639295999999993E-5</v>
      </c>
      <c r="I257" s="62">
        <f t="shared" si="70"/>
        <v>-4.714816008345224E-2</v>
      </c>
      <c r="J257" s="62">
        <f t="shared" si="71"/>
        <v>-4.337630727677606E-3</v>
      </c>
      <c r="K257" s="62">
        <f t="shared" ca="1" si="64"/>
        <v>-0.43393180177849466</v>
      </c>
      <c r="L257" s="62">
        <f t="shared" ca="1" si="72"/>
        <v>6.1698195863453958E-3</v>
      </c>
      <c r="M257" s="62">
        <f t="shared" ca="1" si="73"/>
        <v>1041160248.4659572</v>
      </c>
      <c r="N257" s="62">
        <f t="shared" ca="1" si="74"/>
        <v>179561845.48501801</v>
      </c>
      <c r="O257" s="62">
        <f t="shared" ca="1" si="75"/>
        <v>1418733729.7013683</v>
      </c>
      <c r="P257" s="80">
        <f t="shared" ca="1" si="76"/>
        <v>-7.8548199128594898E-2</v>
      </c>
    </row>
    <row r="258" spans="1:16" x14ac:dyDescent="0.2">
      <c r="A258">
        <v>964</v>
      </c>
      <c r="B258">
        <v>-5.2481599996099249E-3</v>
      </c>
      <c r="D258" s="73">
        <f t="shared" si="65"/>
        <v>9.64E-2</v>
      </c>
      <c r="E258" s="73">
        <f t="shared" si="66"/>
        <v>-0.52481599996099249</v>
      </c>
      <c r="F258" s="62">
        <f t="shared" si="67"/>
        <v>9.2929599999999994E-3</v>
      </c>
      <c r="G258" s="62">
        <f t="shared" si="68"/>
        <v>8.958413439999999E-4</v>
      </c>
      <c r="H258" s="62">
        <f t="shared" si="69"/>
        <v>8.6359105561599993E-5</v>
      </c>
      <c r="I258" s="62">
        <f t="shared" si="70"/>
        <v>-5.0592262396239672E-2</v>
      </c>
      <c r="J258" s="62">
        <f t="shared" si="71"/>
        <v>-4.877094094997504E-3</v>
      </c>
      <c r="K258" s="62">
        <f t="shared" ca="1" si="64"/>
        <v>-0.44112486681119112</v>
      </c>
      <c r="L258" s="62">
        <f t="shared" ca="1" si="72"/>
        <v>7.0042057678977813E-3</v>
      </c>
      <c r="M258" s="62">
        <f t="shared" ca="1" si="73"/>
        <v>1041569789.0342132</v>
      </c>
      <c r="N258" s="62">
        <f t="shared" ca="1" si="74"/>
        <v>186110585.22123247</v>
      </c>
      <c r="O258" s="62">
        <f t="shared" ca="1" si="75"/>
        <v>1426649838.4921229</v>
      </c>
      <c r="P258" s="80">
        <f t="shared" ca="1" si="76"/>
        <v>-8.3691133149801367E-2</v>
      </c>
    </row>
    <row r="259" spans="1:16" x14ac:dyDescent="0.2">
      <c r="A259">
        <v>964</v>
      </c>
      <c r="B259">
        <v>-1.2481600060709752E-3</v>
      </c>
      <c r="D259" s="73">
        <f t="shared" si="65"/>
        <v>9.64E-2</v>
      </c>
      <c r="E259" s="73">
        <f t="shared" si="66"/>
        <v>-0.12481600060709752</v>
      </c>
      <c r="F259" s="62">
        <f t="shared" si="67"/>
        <v>9.2929599999999994E-3</v>
      </c>
      <c r="G259" s="62">
        <f t="shared" si="68"/>
        <v>8.958413439999999E-4</v>
      </c>
      <c r="H259" s="62">
        <f t="shared" si="69"/>
        <v>8.6359105561599993E-5</v>
      </c>
      <c r="I259" s="62">
        <f t="shared" si="70"/>
        <v>-1.2032262458524201E-2</v>
      </c>
      <c r="J259" s="62">
        <f t="shared" si="71"/>
        <v>-1.1599101010017329E-3</v>
      </c>
      <c r="K259" s="62">
        <f t="shared" ca="1" si="64"/>
        <v>-0.44112486681119112</v>
      </c>
      <c r="L259" s="62">
        <f t="shared" ca="1" si="72"/>
        <v>0.10005129883931918</v>
      </c>
      <c r="M259" s="62">
        <f t="shared" ca="1" si="73"/>
        <v>1041569789.0342132</v>
      </c>
      <c r="N259" s="62">
        <f t="shared" ca="1" si="74"/>
        <v>186110585.22123247</v>
      </c>
      <c r="O259" s="62">
        <f t="shared" ca="1" si="75"/>
        <v>1426649838.4921229</v>
      </c>
      <c r="P259" s="80">
        <f t="shared" ca="1" si="76"/>
        <v>0.3163088662040936</v>
      </c>
    </row>
    <row r="260" spans="1:16" x14ac:dyDescent="0.2">
      <c r="A260">
        <v>972</v>
      </c>
      <c r="B260">
        <v>1.8203200015705079E-3</v>
      </c>
      <c r="D260" s="73">
        <f t="shared" si="65"/>
        <v>9.7199999999999995E-2</v>
      </c>
      <c r="E260" s="73">
        <f t="shared" si="66"/>
        <v>0.18203200015705079</v>
      </c>
      <c r="F260" s="62">
        <f t="shared" si="67"/>
        <v>9.447839999999999E-3</v>
      </c>
      <c r="G260" s="62">
        <f t="shared" si="68"/>
        <v>9.1833004799999989E-4</v>
      </c>
      <c r="H260" s="62">
        <f t="shared" si="69"/>
        <v>8.9261680665599986E-5</v>
      </c>
      <c r="I260" s="62">
        <f t="shared" si="70"/>
        <v>1.7693510415265335E-2</v>
      </c>
      <c r="J260" s="62">
        <f t="shared" si="71"/>
        <v>1.7198092123637905E-3</v>
      </c>
      <c r="K260" s="62">
        <f t="shared" ca="1" si="64"/>
        <v>-0.44243801942352656</v>
      </c>
      <c r="L260" s="62">
        <f t="shared" ca="1" si="72"/>
        <v>0.38996280535496664</v>
      </c>
      <c r="M260" s="62">
        <f t="shared" ca="1" si="73"/>
        <v>1041634962.3299783</v>
      </c>
      <c r="N260" s="62">
        <f t="shared" ca="1" si="74"/>
        <v>187309098.99831641</v>
      </c>
      <c r="O260" s="62">
        <f t="shared" ca="1" si="75"/>
        <v>1428061426.0301495</v>
      </c>
      <c r="P260" s="80">
        <f t="shared" ca="1" si="76"/>
        <v>0.62447001958057735</v>
      </c>
    </row>
    <row r="261" spans="1:16" x14ac:dyDescent="0.2">
      <c r="A261">
        <v>988</v>
      </c>
      <c r="B261">
        <v>-4.2720006604213268E-5</v>
      </c>
      <c r="D261" s="73">
        <f t="shared" si="65"/>
        <v>9.8799999999999999E-2</v>
      </c>
      <c r="E261" s="73">
        <f t="shared" si="66"/>
        <v>-4.2720006604213268E-3</v>
      </c>
      <c r="F261" s="62">
        <f t="shared" si="67"/>
        <v>9.7614399999999997E-3</v>
      </c>
      <c r="G261" s="62">
        <f t="shared" si="68"/>
        <v>9.6443027199999995E-4</v>
      </c>
      <c r="H261" s="62">
        <f t="shared" si="69"/>
        <v>9.5285710873599996E-5</v>
      </c>
      <c r="I261" s="62">
        <f t="shared" si="70"/>
        <v>-4.2207366524962706E-4</v>
      </c>
      <c r="J261" s="62">
        <f t="shared" si="71"/>
        <v>-4.1700878126663151E-5</v>
      </c>
      <c r="K261" s="62">
        <f t="shared" ca="1" si="64"/>
        <v>-0.44506923782332725</v>
      </c>
      <c r="L261" s="62">
        <f t="shared" ca="1" si="72"/>
        <v>0.19430220429045111</v>
      </c>
      <c r="M261" s="62">
        <f t="shared" ca="1" si="73"/>
        <v>1041756732.4356544</v>
      </c>
      <c r="N261" s="62">
        <f t="shared" ca="1" si="74"/>
        <v>189713237.78175148</v>
      </c>
      <c r="O261" s="62">
        <f t="shared" ca="1" si="75"/>
        <v>1430858909.9808874</v>
      </c>
      <c r="P261" s="80">
        <f t="shared" ca="1" si="76"/>
        <v>0.44079723716290592</v>
      </c>
    </row>
    <row r="262" spans="1:16" x14ac:dyDescent="0.2">
      <c r="A262">
        <v>990</v>
      </c>
      <c r="B262">
        <v>-2.756000030785799E-4</v>
      </c>
      <c r="D262" s="73">
        <f t="shared" si="65"/>
        <v>9.9000000000000005E-2</v>
      </c>
      <c r="E262" s="73">
        <f t="shared" si="66"/>
        <v>-2.756000030785799E-2</v>
      </c>
      <c r="F262" s="62">
        <f t="shared" si="67"/>
        <v>9.8010000000000007E-3</v>
      </c>
      <c r="G262" s="62">
        <f t="shared" si="68"/>
        <v>9.702990000000001E-4</v>
      </c>
      <c r="H262" s="62">
        <f t="shared" si="69"/>
        <v>9.6059601000000007E-5</v>
      </c>
      <c r="I262" s="62">
        <f t="shared" si="70"/>
        <v>-2.7284400304779413E-3</v>
      </c>
      <c r="J262" s="62">
        <f t="shared" si="71"/>
        <v>-2.7011556301731622E-4</v>
      </c>
      <c r="K262" s="62">
        <f t="shared" ca="1" si="64"/>
        <v>-0.44539860073347076</v>
      </c>
      <c r="L262" s="62">
        <f t="shared" ca="1" si="72"/>
        <v>0.17458909600563488</v>
      </c>
      <c r="M262" s="62">
        <f t="shared" ca="1" si="73"/>
        <v>1041771149.5762231</v>
      </c>
      <c r="N262" s="62">
        <f t="shared" ca="1" si="74"/>
        <v>190014417.51765984</v>
      </c>
      <c r="O262" s="62">
        <f t="shared" ca="1" si="75"/>
        <v>1431206182.7867126</v>
      </c>
      <c r="P262" s="80">
        <f t="shared" ca="1" si="76"/>
        <v>0.41783860042561277</v>
      </c>
    </row>
    <row r="263" spans="1:16" x14ac:dyDescent="0.2">
      <c r="A263">
        <v>1010</v>
      </c>
      <c r="B263">
        <v>-5.604400001175236E-3</v>
      </c>
      <c r="D263" s="73">
        <f t="shared" si="65"/>
        <v>0.10100000000000001</v>
      </c>
      <c r="E263" s="73">
        <f t="shared" si="66"/>
        <v>-0.5604400001175236</v>
      </c>
      <c r="F263" s="62">
        <f t="shared" si="67"/>
        <v>1.0201000000000002E-2</v>
      </c>
      <c r="G263" s="62">
        <f t="shared" si="68"/>
        <v>1.0303010000000002E-3</v>
      </c>
      <c r="H263" s="62">
        <f t="shared" si="69"/>
        <v>1.0406040100000004E-4</v>
      </c>
      <c r="I263" s="62">
        <f t="shared" si="70"/>
        <v>-5.6604440011869886E-2</v>
      </c>
      <c r="J263" s="62">
        <f t="shared" si="71"/>
        <v>-5.7170484411988584E-3</v>
      </c>
      <c r="K263" s="62">
        <f t="shared" ca="1" si="64"/>
        <v>-0.448697859514742</v>
      </c>
      <c r="L263" s="62">
        <f t="shared" ca="1" si="72"/>
        <v>1.248630598649181E-2</v>
      </c>
      <c r="M263" s="62">
        <f t="shared" ca="1" si="73"/>
        <v>1041905491.5313889</v>
      </c>
      <c r="N263" s="62">
        <f t="shared" ca="1" si="74"/>
        <v>193034234.23550895</v>
      </c>
      <c r="O263" s="62">
        <f t="shared" ca="1" si="75"/>
        <v>1434649349.0959022</v>
      </c>
      <c r="P263" s="80">
        <f t="shared" ca="1" si="76"/>
        <v>-0.11174214060278159</v>
      </c>
    </row>
    <row r="264" spans="1:16" x14ac:dyDescent="0.2">
      <c r="A264">
        <v>1227</v>
      </c>
      <c r="B264">
        <v>-5.3718800045317039E-3</v>
      </c>
      <c r="D264" s="73">
        <f t="shared" si="65"/>
        <v>0.1227</v>
      </c>
      <c r="E264" s="73">
        <f t="shared" si="66"/>
        <v>-0.53718800045317039</v>
      </c>
      <c r="F264" s="62">
        <f t="shared" si="67"/>
        <v>1.5055290000000001E-2</v>
      </c>
      <c r="G264" s="62">
        <f t="shared" si="68"/>
        <v>1.8472840830000001E-3</v>
      </c>
      <c r="H264" s="62">
        <f t="shared" si="69"/>
        <v>2.2666175698410001E-4</v>
      </c>
      <c r="I264" s="62">
        <f t="shared" si="70"/>
        <v>-6.5912967655604005E-2</v>
      </c>
      <c r="J264" s="62">
        <f t="shared" si="71"/>
        <v>-8.0875211313426124E-3</v>
      </c>
      <c r="K264" s="62">
        <f t="shared" ca="1" si="64"/>
        <v>-0.48515283730130071</v>
      </c>
      <c r="L264" s="62">
        <f t="shared" ca="1" si="72"/>
        <v>2.707658204241696E-3</v>
      </c>
      <c r="M264" s="62">
        <f t="shared" ca="1" si="73"/>
        <v>1042213626.5134239</v>
      </c>
      <c r="N264" s="62">
        <f t="shared" ca="1" si="74"/>
        <v>226680896.53509089</v>
      </c>
      <c r="O264" s="62">
        <f t="shared" ca="1" si="75"/>
        <v>1468501357.4213924</v>
      </c>
      <c r="P264" s="80">
        <f t="shared" ca="1" si="76"/>
        <v>-5.2035163151869679E-2</v>
      </c>
    </row>
    <row r="265" spans="1:16" x14ac:dyDescent="0.2">
      <c r="A265">
        <v>1391</v>
      </c>
      <c r="B265">
        <v>-9.4680400070501491E-3</v>
      </c>
      <c r="D265" s="73">
        <f t="shared" si="65"/>
        <v>0.1391</v>
      </c>
      <c r="E265" s="73">
        <f t="shared" si="66"/>
        <v>-0.94680400070501491</v>
      </c>
      <c r="F265" s="62">
        <f t="shared" si="67"/>
        <v>1.9348810000000001E-2</v>
      </c>
      <c r="G265" s="62">
        <f t="shared" si="68"/>
        <v>2.6914194710000003E-3</v>
      </c>
      <c r="H265" s="62">
        <f t="shared" si="69"/>
        <v>3.7437644841610004E-4</v>
      </c>
      <c r="I265" s="62">
        <f t="shared" si="70"/>
        <v>-0.13170043649806756</v>
      </c>
      <c r="J265" s="62">
        <f t="shared" si="71"/>
        <v>-1.8319530716881197E-2</v>
      </c>
      <c r="K265" s="62">
        <f t="shared" ca="1" si="64"/>
        <v>-0.51350353046854458</v>
      </c>
      <c r="L265" s="62">
        <f t="shared" ca="1" si="72"/>
        <v>0.18774929750714631</v>
      </c>
      <c r="M265" s="62">
        <f t="shared" ca="1" si="73"/>
        <v>1041049991.1935945</v>
      </c>
      <c r="N265" s="62">
        <f t="shared" ca="1" si="74"/>
        <v>253069136.00344628</v>
      </c>
      <c r="O265" s="62">
        <f t="shared" ca="1" si="75"/>
        <v>1489730481.8579462</v>
      </c>
      <c r="P265" s="80">
        <f t="shared" ca="1" si="76"/>
        <v>-0.43330047023647034</v>
      </c>
    </row>
    <row r="266" spans="1:16" x14ac:dyDescent="0.2">
      <c r="A266">
        <v>1429</v>
      </c>
      <c r="B266">
        <v>-1.2892760001705028E-2</v>
      </c>
      <c r="D266" s="73">
        <f t="shared" si="65"/>
        <v>0.1429</v>
      </c>
      <c r="E266" s="73">
        <f t="shared" si="66"/>
        <v>-1.2892760001705028</v>
      </c>
      <c r="F266" s="62">
        <f t="shared" si="67"/>
        <v>2.042041E-2</v>
      </c>
      <c r="G266" s="62">
        <f t="shared" si="68"/>
        <v>2.9180765890000002E-3</v>
      </c>
      <c r="H266" s="62">
        <f t="shared" si="69"/>
        <v>4.169931445681E-4</v>
      </c>
      <c r="I266" s="62">
        <f t="shared" si="70"/>
        <v>-0.18423754042436485</v>
      </c>
      <c r="J266" s="62">
        <f t="shared" si="71"/>
        <v>-2.6327544526641738E-2</v>
      </c>
      <c r="K266" s="62">
        <f t="shared" ca="1" si="64"/>
        <v>-0.52017080584317976</v>
      </c>
      <c r="L266" s="62">
        <f t="shared" ca="1" si="72"/>
        <v>0.59152279994126933</v>
      </c>
      <c r="M266" s="62">
        <f t="shared" ca="1" si="73"/>
        <v>1040608986.296425</v>
      </c>
      <c r="N266" s="62">
        <f t="shared" ca="1" si="74"/>
        <v>259287251.25926867</v>
      </c>
      <c r="O266" s="62">
        <f t="shared" ca="1" si="75"/>
        <v>1494103559.0191677</v>
      </c>
      <c r="P266" s="80">
        <f t="shared" ca="1" si="76"/>
        <v>-0.76910519432732305</v>
      </c>
    </row>
    <row r="267" spans="1:16" x14ac:dyDescent="0.2">
      <c r="A267">
        <v>1437</v>
      </c>
      <c r="B267">
        <v>-7.824280000932049E-3</v>
      </c>
      <c r="D267" s="73">
        <f t="shared" si="65"/>
        <v>0.14369999999999999</v>
      </c>
      <c r="E267" s="73">
        <f t="shared" si="66"/>
        <v>-0.7824280000932049</v>
      </c>
      <c r="F267" s="62">
        <f t="shared" si="67"/>
        <v>2.0649689999999998E-2</v>
      </c>
      <c r="G267" s="62">
        <f t="shared" si="68"/>
        <v>2.9673604529999995E-3</v>
      </c>
      <c r="H267" s="62">
        <f t="shared" si="69"/>
        <v>4.2640969709609991E-4</v>
      </c>
      <c r="I267" s="62">
        <f t="shared" si="70"/>
        <v>-0.11243490361339353</v>
      </c>
      <c r="J267" s="62">
        <f t="shared" si="71"/>
        <v>-1.6156895649244649E-2</v>
      </c>
      <c r="K267" s="62">
        <f t="shared" ca="1" si="64"/>
        <v>-0.52157915122365484</v>
      </c>
      <c r="L267" s="62">
        <f t="shared" ca="1" si="72"/>
        <v>6.8042121956569376E-2</v>
      </c>
      <c r="M267" s="62">
        <f t="shared" ca="1" si="73"/>
        <v>1040507935.0028642</v>
      </c>
      <c r="N267" s="62">
        <f t="shared" ca="1" si="74"/>
        <v>260600970.00702515</v>
      </c>
      <c r="O267" s="62">
        <f t="shared" ca="1" si="75"/>
        <v>1494997805.874779</v>
      </c>
      <c r="P267" s="80">
        <f t="shared" ca="1" si="76"/>
        <v>-0.26084884886955007</v>
      </c>
    </row>
    <row r="268" spans="1:16" x14ac:dyDescent="0.2">
      <c r="A268">
        <v>1445</v>
      </c>
      <c r="B268">
        <v>-5.7558000044082291E-3</v>
      </c>
      <c r="D268" s="73">
        <f t="shared" si="65"/>
        <v>0.14449999999999999</v>
      </c>
      <c r="E268" s="73">
        <f t="shared" si="66"/>
        <v>-0.57558000044082291</v>
      </c>
      <c r="F268" s="62">
        <f t="shared" si="67"/>
        <v>2.0880249999999996E-2</v>
      </c>
      <c r="G268" s="62">
        <f t="shared" si="68"/>
        <v>3.0171961249999993E-3</v>
      </c>
      <c r="H268" s="62">
        <f t="shared" si="69"/>
        <v>4.3598484006249986E-4</v>
      </c>
      <c r="I268" s="62">
        <f t="shared" si="70"/>
        <v>-8.3171310063698906E-2</v>
      </c>
      <c r="J268" s="62">
        <f t="shared" si="71"/>
        <v>-1.2018254304204491E-2</v>
      </c>
      <c r="K268" s="62">
        <f t="shared" ca="1" si="64"/>
        <v>-0.52298913432917327</v>
      </c>
      <c r="L268" s="62">
        <f t="shared" ca="1" si="72"/>
        <v>2.7657991983734594E-3</v>
      </c>
      <c r="M268" s="62">
        <f t="shared" ca="1" si="73"/>
        <v>1040404029.6103266</v>
      </c>
      <c r="N268" s="62">
        <f t="shared" ca="1" si="74"/>
        <v>261916273.8000741</v>
      </c>
      <c r="O268" s="62">
        <f t="shared" ca="1" si="75"/>
        <v>1495882850.4807365</v>
      </c>
      <c r="P268" s="80">
        <f t="shared" ca="1" si="76"/>
        <v>-5.2590866111649648E-2</v>
      </c>
    </row>
    <row r="269" spans="1:16" x14ac:dyDescent="0.2">
      <c r="A269">
        <v>1491</v>
      </c>
      <c r="B269">
        <v>-1.011203999951249E-2</v>
      </c>
      <c r="D269" s="73">
        <f t="shared" si="65"/>
        <v>0.14910000000000001</v>
      </c>
      <c r="E269" s="73">
        <f t="shared" si="66"/>
        <v>-1.011203999951249</v>
      </c>
      <c r="F269" s="62">
        <f t="shared" si="67"/>
        <v>2.2230810000000004E-2</v>
      </c>
      <c r="G269" s="62">
        <f t="shared" si="68"/>
        <v>3.3146137710000009E-3</v>
      </c>
      <c r="H269" s="62">
        <f t="shared" si="69"/>
        <v>4.9420891325610019E-4</v>
      </c>
      <c r="I269" s="62">
        <f t="shared" si="70"/>
        <v>-0.15077051639273123</v>
      </c>
      <c r="J269" s="62">
        <f t="shared" si="71"/>
        <v>-2.2479883994156229E-2</v>
      </c>
      <c r="K269" s="62">
        <f t="shared" ca="1" si="64"/>
        <v>-0.53112831928752524</v>
      </c>
      <c r="L269" s="62">
        <f t="shared" ca="1" si="72"/>
        <v>0.23047265916473766</v>
      </c>
      <c r="M269" s="62">
        <f t="shared" ca="1" si="73"/>
        <v>1039751208.4176022</v>
      </c>
      <c r="N269" s="62">
        <f t="shared" ca="1" si="74"/>
        <v>269509375.53401905</v>
      </c>
      <c r="O269" s="62">
        <f t="shared" ca="1" si="75"/>
        <v>1500792859.7708619</v>
      </c>
      <c r="P269" s="80">
        <f t="shared" ca="1" si="76"/>
        <v>-0.48007568066372375</v>
      </c>
    </row>
    <row r="270" spans="1:16" x14ac:dyDescent="0.2">
      <c r="A270">
        <v>1497</v>
      </c>
      <c r="B270">
        <v>-1.8106800052919425E-3</v>
      </c>
      <c r="D270" s="73">
        <f t="shared" si="65"/>
        <v>0.1497</v>
      </c>
      <c r="E270" s="73">
        <f t="shared" si="66"/>
        <v>-0.18106800052919425</v>
      </c>
      <c r="F270" s="62">
        <f t="shared" si="67"/>
        <v>2.2410090000000001E-2</v>
      </c>
      <c r="G270" s="62">
        <f t="shared" si="68"/>
        <v>3.3547904730000001E-3</v>
      </c>
      <c r="H270" s="62">
        <f t="shared" si="69"/>
        <v>5.0221213380810005E-4</v>
      </c>
      <c r="I270" s="62">
        <f t="shared" si="70"/>
        <v>-2.7105879679220381E-2</v>
      </c>
      <c r="J270" s="62">
        <f t="shared" si="71"/>
        <v>-4.0577501879792907E-3</v>
      </c>
      <c r="K270" s="62">
        <f t="shared" ca="1" si="64"/>
        <v>-0.53219394406297271</v>
      </c>
      <c r="L270" s="62">
        <f t="shared" ca="1" si="72"/>
        <v>0.12328942822248617</v>
      </c>
      <c r="M270" s="62">
        <f t="shared" ca="1" si="73"/>
        <v>1039659106.5936913</v>
      </c>
      <c r="N270" s="62">
        <f t="shared" ca="1" si="74"/>
        <v>270503482.02616286</v>
      </c>
      <c r="O270" s="62">
        <f t="shared" ca="1" si="75"/>
        <v>1501410763.6201475</v>
      </c>
      <c r="P270" s="80">
        <f t="shared" ca="1" si="76"/>
        <v>0.35112594353377846</v>
      </c>
    </row>
    <row r="271" spans="1:16" x14ac:dyDescent="0.2">
      <c r="A271">
        <v>1497</v>
      </c>
      <c r="B271">
        <v>1.8931999511551112E-4</v>
      </c>
      <c r="D271" s="73">
        <f t="shared" si="65"/>
        <v>0.1497</v>
      </c>
      <c r="E271" s="73">
        <f t="shared" si="66"/>
        <v>1.8931999511551112E-2</v>
      </c>
      <c r="F271" s="62">
        <f t="shared" si="67"/>
        <v>2.2410090000000001E-2</v>
      </c>
      <c r="G271" s="62">
        <f t="shared" si="68"/>
        <v>3.3547904730000001E-3</v>
      </c>
      <c r="H271" s="62">
        <f t="shared" si="69"/>
        <v>5.0221213380810005E-4</v>
      </c>
      <c r="I271" s="62">
        <f t="shared" si="70"/>
        <v>2.8341203268792015E-3</v>
      </c>
      <c r="J271" s="62">
        <f t="shared" si="71"/>
        <v>4.2426781293381649E-4</v>
      </c>
      <c r="K271" s="62">
        <f t="shared" ca="1" si="64"/>
        <v>-0.53219394406297271</v>
      </c>
      <c r="L271" s="62">
        <f t="shared" ca="1" si="72"/>
        <v>0.30373980568090919</v>
      </c>
      <c r="M271" s="62">
        <f t="shared" ca="1" si="73"/>
        <v>1039659106.5936913</v>
      </c>
      <c r="N271" s="62">
        <f t="shared" ca="1" si="74"/>
        <v>270503482.02616286</v>
      </c>
      <c r="O271" s="62">
        <f t="shared" ca="1" si="75"/>
        <v>1501410763.6201475</v>
      </c>
      <c r="P271" s="80">
        <f t="shared" ca="1" si="76"/>
        <v>0.55112594357452382</v>
      </c>
    </row>
    <row r="272" spans="1:16" x14ac:dyDescent="0.2">
      <c r="A272">
        <v>1497</v>
      </c>
      <c r="B272">
        <v>1.8931999511551112E-4</v>
      </c>
      <c r="D272" s="73">
        <f t="shared" si="65"/>
        <v>0.1497</v>
      </c>
      <c r="E272" s="73">
        <f t="shared" si="66"/>
        <v>1.8931999511551112E-2</v>
      </c>
      <c r="F272" s="62">
        <f t="shared" si="67"/>
        <v>2.2410090000000001E-2</v>
      </c>
      <c r="G272" s="62">
        <f t="shared" si="68"/>
        <v>3.3547904730000001E-3</v>
      </c>
      <c r="H272" s="62">
        <f t="shared" si="69"/>
        <v>5.0221213380810005E-4</v>
      </c>
      <c r="I272" s="62">
        <f t="shared" si="70"/>
        <v>2.8341203268792015E-3</v>
      </c>
      <c r="J272" s="62">
        <f t="shared" si="71"/>
        <v>4.2426781293381649E-4</v>
      </c>
      <c r="K272" s="62">
        <f t="shared" ca="1" si="64"/>
        <v>-0.53219394406297271</v>
      </c>
      <c r="L272" s="62">
        <f t="shared" ca="1" si="72"/>
        <v>0.30373980568090919</v>
      </c>
      <c r="M272" s="62">
        <f t="shared" ca="1" si="73"/>
        <v>1039659106.5936913</v>
      </c>
      <c r="N272" s="62">
        <f t="shared" ca="1" si="74"/>
        <v>270503482.02616286</v>
      </c>
      <c r="O272" s="62">
        <f t="shared" ca="1" si="75"/>
        <v>1501410763.6201475</v>
      </c>
      <c r="P272" s="80">
        <f t="shared" ca="1" si="76"/>
        <v>0.55112594357452382</v>
      </c>
    </row>
    <row r="273" spans="1:16" x14ac:dyDescent="0.2">
      <c r="A273">
        <v>1497</v>
      </c>
      <c r="B273">
        <v>5.1893199924961664E-3</v>
      </c>
      <c r="D273" s="73">
        <f t="shared" si="65"/>
        <v>0.1497</v>
      </c>
      <c r="E273" s="73">
        <f t="shared" si="66"/>
        <v>0.51893199924961664</v>
      </c>
      <c r="F273" s="62">
        <f t="shared" si="67"/>
        <v>2.2410090000000001E-2</v>
      </c>
      <c r="G273" s="62">
        <f t="shared" si="68"/>
        <v>3.3547904730000001E-3</v>
      </c>
      <c r="H273" s="62">
        <f t="shared" si="69"/>
        <v>5.0221213380810005E-4</v>
      </c>
      <c r="I273" s="62">
        <f t="shared" si="70"/>
        <v>7.7684120287667607E-2</v>
      </c>
      <c r="J273" s="62">
        <f t="shared" si="71"/>
        <v>1.162931280706384E-2</v>
      </c>
      <c r="K273" s="62">
        <f t="shared" ca="1" si="64"/>
        <v>-0.53219394406297271</v>
      </c>
      <c r="L273" s="62">
        <f t="shared" ca="1" si="72"/>
        <v>1.1048657487047806</v>
      </c>
      <c r="M273" s="62">
        <f t="shared" ca="1" si="73"/>
        <v>1039659106.5936913</v>
      </c>
      <c r="N273" s="62">
        <f t="shared" ca="1" si="74"/>
        <v>270503482.02616286</v>
      </c>
      <c r="O273" s="62">
        <f t="shared" ca="1" si="75"/>
        <v>1501410763.6201475</v>
      </c>
      <c r="P273" s="80">
        <f t="shared" ca="1" si="76"/>
        <v>1.0511259433125892</v>
      </c>
    </row>
    <row r="274" spans="1:16" x14ac:dyDescent="0.2">
      <c r="A274">
        <v>1497</v>
      </c>
      <c r="B274">
        <v>1.0189319997152779E-2</v>
      </c>
      <c r="D274" s="73">
        <f t="shared" si="65"/>
        <v>0.1497</v>
      </c>
      <c r="E274" s="73">
        <f t="shared" si="66"/>
        <v>1.0189319997152779</v>
      </c>
      <c r="F274" s="62">
        <f t="shared" si="67"/>
        <v>2.2410090000000001E-2</v>
      </c>
      <c r="G274" s="62">
        <f t="shared" si="68"/>
        <v>3.3547904730000001E-3</v>
      </c>
      <c r="H274" s="62">
        <f t="shared" si="69"/>
        <v>5.0221213380810005E-4</v>
      </c>
      <c r="I274" s="62">
        <f t="shared" si="70"/>
        <v>0.1525341203573771</v>
      </c>
      <c r="J274" s="62">
        <f t="shared" si="71"/>
        <v>2.2834357817499353E-2</v>
      </c>
      <c r="K274" s="62">
        <f t="shared" ca="1" si="64"/>
        <v>-0.53219394406297271</v>
      </c>
      <c r="L274" s="62">
        <f t="shared" ca="1" si="72"/>
        <v>2.4059916934619685</v>
      </c>
      <c r="M274" s="62">
        <f t="shared" ca="1" si="73"/>
        <v>1039659106.5936913</v>
      </c>
      <c r="N274" s="62">
        <f t="shared" ca="1" si="74"/>
        <v>270503482.02616286</v>
      </c>
      <c r="O274" s="62">
        <f t="shared" ca="1" si="75"/>
        <v>1501410763.6201475</v>
      </c>
      <c r="P274" s="80">
        <f t="shared" ca="1" si="76"/>
        <v>1.5511259437782505</v>
      </c>
    </row>
    <row r="275" spans="1:16" x14ac:dyDescent="0.2">
      <c r="A275">
        <v>1497</v>
      </c>
      <c r="B275">
        <v>1.8189319991506636E-2</v>
      </c>
      <c r="D275" s="73">
        <f t="shared" si="65"/>
        <v>0.1497</v>
      </c>
      <c r="E275" s="73">
        <f t="shared" si="66"/>
        <v>1.8189319991506636</v>
      </c>
      <c r="F275" s="62">
        <f t="shared" si="67"/>
        <v>2.2410090000000001E-2</v>
      </c>
      <c r="G275" s="62">
        <f t="shared" si="68"/>
        <v>3.3547904730000001E-3</v>
      </c>
      <c r="H275" s="62">
        <f t="shared" si="69"/>
        <v>5.0221213380810005E-4</v>
      </c>
      <c r="I275" s="62">
        <f t="shared" si="70"/>
        <v>0.27229412027285432</v>
      </c>
      <c r="J275" s="62">
        <f t="shared" si="71"/>
        <v>4.076242980484629E-2</v>
      </c>
      <c r="K275" s="62">
        <f t="shared" ca="1" si="64"/>
        <v>-0.53219394406297271</v>
      </c>
      <c r="L275" s="62">
        <f t="shared" ca="1" si="72"/>
        <v>5.5277932008522104</v>
      </c>
      <c r="M275" s="62">
        <f t="shared" ca="1" si="73"/>
        <v>1039659106.5936913</v>
      </c>
      <c r="N275" s="62">
        <f t="shared" ca="1" si="74"/>
        <v>270503482.02616286</v>
      </c>
      <c r="O275" s="62">
        <f t="shared" ca="1" si="75"/>
        <v>1501410763.6201475</v>
      </c>
      <c r="P275" s="80">
        <f t="shared" ca="1" si="76"/>
        <v>2.3511259432136362</v>
      </c>
    </row>
    <row r="276" spans="1:16" x14ac:dyDescent="0.2">
      <c r="A276">
        <v>1497</v>
      </c>
      <c r="B276">
        <v>1.8189319991506636E-2</v>
      </c>
      <c r="D276" s="73">
        <f t="shared" si="65"/>
        <v>0.1497</v>
      </c>
      <c r="E276" s="73">
        <f t="shared" si="66"/>
        <v>1.8189319991506636</v>
      </c>
      <c r="F276" s="62">
        <f t="shared" si="67"/>
        <v>2.2410090000000001E-2</v>
      </c>
      <c r="G276" s="62">
        <f t="shared" si="68"/>
        <v>3.3547904730000001E-3</v>
      </c>
      <c r="H276" s="62">
        <f t="shared" si="69"/>
        <v>5.0221213380810005E-4</v>
      </c>
      <c r="I276" s="62">
        <f t="shared" si="70"/>
        <v>0.27229412027285432</v>
      </c>
      <c r="J276" s="62">
        <f t="shared" si="71"/>
        <v>4.076242980484629E-2</v>
      </c>
      <c r="K276" s="62">
        <f t="shared" ca="1" si="64"/>
        <v>-0.53219394406297271</v>
      </c>
      <c r="L276" s="62">
        <f t="shared" ca="1" si="72"/>
        <v>5.5277932008522104</v>
      </c>
      <c r="M276" s="62">
        <f t="shared" ca="1" si="73"/>
        <v>1039659106.5936913</v>
      </c>
      <c r="N276" s="62">
        <f t="shared" ca="1" si="74"/>
        <v>270503482.02616286</v>
      </c>
      <c r="O276" s="62">
        <f t="shared" ca="1" si="75"/>
        <v>1501410763.6201475</v>
      </c>
      <c r="P276" s="80">
        <f t="shared" ca="1" si="76"/>
        <v>2.3511259432136362</v>
      </c>
    </row>
    <row r="277" spans="1:16" x14ac:dyDescent="0.2">
      <c r="A277">
        <v>1567</v>
      </c>
      <c r="B277">
        <v>-5.9614800047711469E-3</v>
      </c>
      <c r="D277" s="73">
        <f t="shared" si="65"/>
        <v>0.15670000000000001</v>
      </c>
      <c r="E277" s="73">
        <f t="shared" si="66"/>
        <v>-0.59614800047711469</v>
      </c>
      <c r="F277" s="62">
        <f t="shared" si="67"/>
        <v>2.4554890000000003E-2</v>
      </c>
      <c r="G277" s="62">
        <f t="shared" si="68"/>
        <v>3.8477512630000006E-3</v>
      </c>
      <c r="H277" s="62">
        <f t="shared" si="69"/>
        <v>6.0294262291210013E-4</v>
      </c>
      <c r="I277" s="62">
        <f t="shared" si="70"/>
        <v>-9.3416391674763871E-2</v>
      </c>
      <c r="J277" s="62">
        <f t="shared" si="71"/>
        <v>-1.4638348575435499E-2</v>
      </c>
      <c r="K277" s="62">
        <f t="shared" ref="K277:K340" ca="1" si="77">+E$4+E$5*D277+E$6*D277^2</f>
        <v>-0.54469430105697159</v>
      </c>
      <c r="L277" s="62">
        <f t="shared" ca="1" si="72"/>
        <v>2.647483184018435E-3</v>
      </c>
      <c r="M277" s="62">
        <f t="shared" ca="1" si="73"/>
        <v>1038466166.7192566</v>
      </c>
      <c r="N277" s="62">
        <f t="shared" ca="1" si="74"/>
        <v>282161776.27951509</v>
      </c>
      <c r="O277" s="62">
        <f t="shared" ca="1" si="75"/>
        <v>1508233804.1400332</v>
      </c>
      <c r="P277" s="80">
        <f t="shared" ca="1" si="76"/>
        <v>-5.1453699420143106E-2</v>
      </c>
    </row>
    <row r="278" spans="1:16" x14ac:dyDescent="0.2">
      <c r="A278">
        <v>1577</v>
      </c>
      <c r="B278">
        <v>-1.3125880002917256E-2</v>
      </c>
      <c r="D278" s="73">
        <f t="shared" si="65"/>
        <v>0.15770000000000001</v>
      </c>
      <c r="E278" s="73">
        <f t="shared" si="66"/>
        <v>-1.3125880002917256</v>
      </c>
      <c r="F278" s="62">
        <f t="shared" si="67"/>
        <v>2.4869290000000002E-2</v>
      </c>
      <c r="G278" s="62">
        <f t="shared" si="68"/>
        <v>3.9218870330000009E-3</v>
      </c>
      <c r="H278" s="62">
        <f t="shared" si="69"/>
        <v>6.1848158510410009E-4</v>
      </c>
      <c r="I278" s="62">
        <f t="shared" si="70"/>
        <v>-0.20699512764600514</v>
      </c>
      <c r="J278" s="62">
        <f t="shared" si="71"/>
        <v>-3.2643131629775009E-2</v>
      </c>
      <c r="K278" s="62">
        <f t="shared" ca="1" si="77"/>
        <v>-0.54649030212334893</v>
      </c>
      <c r="L278" s="62">
        <f t="shared" ca="1" si="72"/>
        <v>0.58690568313888525</v>
      </c>
      <c r="M278" s="62">
        <f t="shared" ca="1" si="73"/>
        <v>1038277952.0565412</v>
      </c>
      <c r="N278" s="62">
        <f t="shared" ca="1" si="74"/>
        <v>283836038.79876745</v>
      </c>
      <c r="O278" s="62">
        <f t="shared" ca="1" si="75"/>
        <v>1509150338.4165463</v>
      </c>
      <c r="P278" s="80">
        <f t="shared" ca="1" si="76"/>
        <v>-0.7660976981683767</v>
      </c>
    </row>
    <row r="279" spans="1:16" x14ac:dyDescent="0.2">
      <c r="A279">
        <v>1597</v>
      </c>
      <c r="B279">
        <v>-5.4546800020034425E-3</v>
      </c>
      <c r="D279" s="73">
        <f t="shared" si="65"/>
        <v>0.15970000000000001</v>
      </c>
      <c r="E279" s="73">
        <f t="shared" si="66"/>
        <v>-0.54546800020034425</v>
      </c>
      <c r="F279" s="62">
        <f t="shared" si="67"/>
        <v>2.5504090000000004E-2</v>
      </c>
      <c r="G279" s="62">
        <f t="shared" si="68"/>
        <v>4.073003173000001E-3</v>
      </c>
      <c r="H279" s="62">
        <f t="shared" si="69"/>
        <v>6.5045860672810019E-4</v>
      </c>
      <c r="I279" s="62">
        <f t="shared" si="70"/>
        <v>-8.7111239631994977E-2</v>
      </c>
      <c r="J279" s="62">
        <f t="shared" si="71"/>
        <v>-1.3911664969229598E-2</v>
      </c>
      <c r="K279" s="62">
        <f t="shared" ca="1" si="77"/>
        <v>-0.55008998109224405</v>
      </c>
      <c r="L279" s="62">
        <f t="shared" ca="1" si="72"/>
        <v>2.1362707365086888E-5</v>
      </c>
      <c r="M279" s="62">
        <f t="shared" ca="1" si="73"/>
        <v>1037888188.4949229</v>
      </c>
      <c r="N279" s="62">
        <f t="shared" ca="1" si="74"/>
        <v>287190907.22920066</v>
      </c>
      <c r="O279" s="62">
        <f t="shared" ca="1" si="75"/>
        <v>1510939629.4672</v>
      </c>
      <c r="P279" s="80">
        <f t="shared" ca="1" si="76"/>
        <v>4.6219808918998018E-3</v>
      </c>
    </row>
    <row r="280" spans="1:16" x14ac:dyDescent="0.2">
      <c r="A280">
        <v>1623</v>
      </c>
      <c r="B280">
        <v>-1.1482120004075114E-2</v>
      </c>
      <c r="D280" s="73">
        <f t="shared" si="65"/>
        <v>0.1623</v>
      </c>
      <c r="E280" s="73">
        <f t="shared" si="66"/>
        <v>-1.1482120004075114</v>
      </c>
      <c r="F280" s="62">
        <f t="shared" si="67"/>
        <v>2.634129E-2</v>
      </c>
      <c r="G280" s="62">
        <f t="shared" si="68"/>
        <v>4.2751913670000001E-3</v>
      </c>
      <c r="H280" s="62">
        <f t="shared" si="69"/>
        <v>6.9386355886410004E-4</v>
      </c>
      <c r="I280" s="62">
        <f t="shared" si="70"/>
        <v>-0.1863548076661391</v>
      </c>
      <c r="J280" s="62">
        <f t="shared" si="71"/>
        <v>-3.0245385284214377E-2</v>
      </c>
      <c r="K280" s="62">
        <f t="shared" ca="1" si="77"/>
        <v>-0.55478486624518064</v>
      </c>
      <c r="L280" s="62">
        <f t="shared" ca="1" si="72"/>
        <v>0.35215576356011685</v>
      </c>
      <c r="M280" s="62">
        <f t="shared" ca="1" si="73"/>
        <v>1037354930.4422787</v>
      </c>
      <c r="N280" s="62">
        <f t="shared" ca="1" si="74"/>
        <v>291564602.49119854</v>
      </c>
      <c r="O280" s="62">
        <f t="shared" ca="1" si="75"/>
        <v>1513178298.1810822</v>
      </c>
      <c r="P280" s="80">
        <f t="shared" ca="1" si="76"/>
        <v>-0.59342713416233073</v>
      </c>
    </row>
    <row r="281" spans="1:16" x14ac:dyDescent="0.2">
      <c r="A281">
        <v>1631</v>
      </c>
      <c r="B281">
        <v>-9.4136400075512938E-3</v>
      </c>
      <c r="D281" s="73">
        <f t="shared" si="65"/>
        <v>0.16309999999999999</v>
      </c>
      <c r="E281" s="73">
        <f t="shared" si="66"/>
        <v>-0.94136400075512938</v>
      </c>
      <c r="F281" s="62">
        <f t="shared" si="67"/>
        <v>2.6601609999999998E-2</v>
      </c>
      <c r="G281" s="62">
        <f t="shared" si="68"/>
        <v>4.3387225909999995E-3</v>
      </c>
      <c r="H281" s="62">
        <f t="shared" si="69"/>
        <v>7.0764565459209984E-4</v>
      </c>
      <c r="I281" s="62">
        <f t="shared" si="70"/>
        <v>-0.15353646852316161</v>
      </c>
      <c r="J281" s="62">
        <f t="shared" si="71"/>
        <v>-2.5041798016127659E-2</v>
      </c>
      <c r="K281" s="62">
        <f t="shared" ca="1" si="77"/>
        <v>-0.55623292645795508</v>
      </c>
      <c r="L281" s="62">
        <f t="shared" ca="1" si="72"/>
        <v>0.14832594438929558</v>
      </c>
      <c r="M281" s="62">
        <f t="shared" ca="1" si="73"/>
        <v>1037184812.6238092</v>
      </c>
      <c r="N281" s="62">
        <f t="shared" ca="1" si="74"/>
        <v>292913106.4393028</v>
      </c>
      <c r="O281" s="62">
        <f t="shared" ca="1" si="75"/>
        <v>1513847208.9383326</v>
      </c>
      <c r="P281" s="80">
        <f t="shared" ca="1" si="76"/>
        <v>-0.3851310742971743</v>
      </c>
    </row>
    <row r="282" spans="1:16" x14ac:dyDescent="0.2">
      <c r="A282">
        <v>1634</v>
      </c>
      <c r="B282">
        <v>-9.2629600039799698E-3</v>
      </c>
      <c r="D282" s="73">
        <f t="shared" si="65"/>
        <v>0.16339999999999999</v>
      </c>
      <c r="E282" s="73">
        <f t="shared" si="66"/>
        <v>-0.92629600039799698</v>
      </c>
      <c r="F282" s="62">
        <f t="shared" si="67"/>
        <v>2.6699559999999997E-2</v>
      </c>
      <c r="G282" s="62">
        <f t="shared" si="68"/>
        <v>4.3627081039999994E-3</v>
      </c>
      <c r="H282" s="62">
        <f t="shared" si="69"/>
        <v>7.1286650419359989E-4</v>
      </c>
      <c r="I282" s="62">
        <f t="shared" si="70"/>
        <v>-0.15135676646503268</v>
      </c>
      <c r="J282" s="62">
        <f t="shared" si="71"/>
        <v>-2.4731695640386339E-2</v>
      </c>
      <c r="K282" s="62">
        <f t="shared" ca="1" si="77"/>
        <v>-0.55677637126373303</v>
      </c>
      <c r="L282" s="62">
        <f t="shared" ca="1" si="72"/>
        <v>0.13654475631552396</v>
      </c>
      <c r="M282" s="62">
        <f t="shared" ca="1" si="73"/>
        <v>1037120286.1155024</v>
      </c>
      <c r="N282" s="62">
        <f t="shared" ca="1" si="74"/>
        <v>293419124.20312893</v>
      </c>
      <c r="O282" s="62">
        <f t="shared" ca="1" si="75"/>
        <v>1514095632.3385031</v>
      </c>
      <c r="P282" s="80">
        <f t="shared" ca="1" si="76"/>
        <v>-0.36951962913426395</v>
      </c>
    </row>
    <row r="283" spans="1:16" x14ac:dyDescent="0.2">
      <c r="A283">
        <v>1895</v>
      </c>
      <c r="B283">
        <v>-1.415380000253208E-2</v>
      </c>
      <c r="D283" s="73">
        <f t="shared" si="65"/>
        <v>0.1895</v>
      </c>
      <c r="E283" s="73">
        <f t="shared" si="66"/>
        <v>-1.415380000253208</v>
      </c>
      <c r="F283" s="62">
        <f t="shared" si="67"/>
        <v>3.5910249999999998E-2</v>
      </c>
      <c r="G283" s="62">
        <f t="shared" si="68"/>
        <v>6.804992375E-3</v>
      </c>
      <c r="H283" s="62">
        <f t="shared" si="69"/>
        <v>1.2895460550624998E-3</v>
      </c>
      <c r="I283" s="62">
        <f t="shared" si="70"/>
        <v>-0.26821451004798291</v>
      </c>
      <c r="J283" s="62">
        <f t="shared" si="71"/>
        <v>-5.0826649654092761E-2</v>
      </c>
      <c r="K283" s="62">
        <f t="shared" ca="1" si="77"/>
        <v>-0.60493767722877989</v>
      </c>
      <c r="L283" s="62">
        <f t="shared" ca="1" si="72"/>
        <v>0.65681675894923142</v>
      </c>
      <c r="M283" s="62">
        <f t="shared" ca="1" si="73"/>
        <v>1029982284.7831565</v>
      </c>
      <c r="N283" s="62">
        <f t="shared" ca="1" si="74"/>
        <v>338052699.24279279</v>
      </c>
      <c r="O283" s="62">
        <f t="shared" ca="1" si="75"/>
        <v>1530625593.8455093</v>
      </c>
      <c r="P283" s="80">
        <f t="shared" ca="1" si="76"/>
        <v>-0.81044232302442809</v>
      </c>
    </row>
    <row r="284" spans="1:16" x14ac:dyDescent="0.2">
      <c r="A284">
        <v>1962</v>
      </c>
      <c r="B284">
        <v>-1.2455280004360247E-2</v>
      </c>
      <c r="D284" s="73">
        <f t="shared" si="65"/>
        <v>0.19620000000000001</v>
      </c>
      <c r="E284" s="73">
        <f t="shared" si="66"/>
        <v>-1.2455280004360247</v>
      </c>
      <c r="F284" s="62">
        <f t="shared" si="67"/>
        <v>3.8494440000000005E-2</v>
      </c>
      <c r="G284" s="62">
        <f t="shared" si="68"/>
        <v>7.5526091280000013E-3</v>
      </c>
      <c r="H284" s="62">
        <f t="shared" si="69"/>
        <v>1.4818219109136003E-3</v>
      </c>
      <c r="I284" s="62">
        <f t="shared" si="70"/>
        <v>-0.24437259368554806</v>
      </c>
      <c r="J284" s="62">
        <f t="shared" si="71"/>
        <v>-4.7945902881104535E-2</v>
      </c>
      <c r="K284" s="62">
        <f t="shared" ca="1" si="77"/>
        <v>-0.61758210127227242</v>
      </c>
      <c r="L284" s="62">
        <f t="shared" ca="1" si="72"/>
        <v>0.3943160522765734</v>
      </c>
      <c r="M284" s="62">
        <f t="shared" ca="1" si="73"/>
        <v>1027666001.1579187</v>
      </c>
      <c r="N284" s="62">
        <f t="shared" ca="1" si="74"/>
        <v>349675673.90692043</v>
      </c>
      <c r="O284" s="62">
        <f t="shared" ca="1" si="75"/>
        <v>1533236936.2598557</v>
      </c>
      <c r="P284" s="80">
        <f t="shared" ca="1" si="76"/>
        <v>-0.62794589916375232</v>
      </c>
    </row>
    <row r="285" spans="1:16" x14ac:dyDescent="0.2">
      <c r="A285">
        <v>2003</v>
      </c>
      <c r="B285">
        <v>-6.7293200045241974E-3</v>
      </c>
      <c r="D285" s="73">
        <f t="shared" si="65"/>
        <v>0.20030000000000001</v>
      </c>
      <c r="E285" s="73">
        <f t="shared" si="66"/>
        <v>-0.67293200045241974</v>
      </c>
      <c r="F285" s="62">
        <f t="shared" si="67"/>
        <v>4.0120090000000004E-2</v>
      </c>
      <c r="G285" s="62">
        <f t="shared" si="68"/>
        <v>8.0360540270000003E-3</v>
      </c>
      <c r="H285" s="62">
        <f t="shared" si="69"/>
        <v>1.6096216216081004E-3</v>
      </c>
      <c r="I285" s="62">
        <f t="shared" si="70"/>
        <v>-0.13478827969061968</v>
      </c>
      <c r="J285" s="62">
        <f t="shared" si="71"/>
        <v>-2.6998092422031123E-2</v>
      </c>
      <c r="K285" s="62">
        <f t="shared" ca="1" si="77"/>
        <v>-0.62537638894661762</v>
      </c>
      <c r="L285" s="62">
        <f t="shared" ca="1" si="72"/>
        <v>2.2615361856907789E-3</v>
      </c>
      <c r="M285" s="62">
        <f t="shared" ca="1" si="73"/>
        <v>1026151633.6260799</v>
      </c>
      <c r="N285" s="62">
        <f t="shared" ca="1" si="74"/>
        <v>356815086.89630502</v>
      </c>
      <c r="O285" s="62">
        <f t="shared" ca="1" si="75"/>
        <v>1534504204.9380689</v>
      </c>
      <c r="P285" s="80">
        <f t="shared" ca="1" si="76"/>
        <v>-4.755561150580212E-2</v>
      </c>
    </row>
    <row r="286" spans="1:16" x14ac:dyDescent="0.2">
      <c r="A286">
        <v>2003</v>
      </c>
      <c r="B286">
        <v>4.2706800013547763E-3</v>
      </c>
      <c r="D286" s="73">
        <f t="shared" si="65"/>
        <v>0.20030000000000001</v>
      </c>
      <c r="E286" s="73">
        <f t="shared" si="66"/>
        <v>0.42706800013547763</v>
      </c>
      <c r="F286" s="62">
        <f t="shared" si="67"/>
        <v>4.0120090000000004E-2</v>
      </c>
      <c r="G286" s="62">
        <f t="shared" si="68"/>
        <v>8.0360540270000003E-3</v>
      </c>
      <c r="H286" s="62">
        <f t="shared" si="69"/>
        <v>1.6096216216081004E-3</v>
      </c>
      <c r="I286" s="62">
        <f t="shared" si="70"/>
        <v>8.5541720427136175E-2</v>
      </c>
      <c r="J286" s="62">
        <f t="shared" si="71"/>
        <v>1.7134006601555375E-2</v>
      </c>
      <c r="K286" s="62">
        <f t="shared" ca="1" si="77"/>
        <v>-0.62537638894661762</v>
      </c>
      <c r="L286" s="62">
        <f t="shared" ca="1" si="72"/>
        <v>1.107639192110385</v>
      </c>
      <c r="M286" s="62">
        <f t="shared" ca="1" si="73"/>
        <v>1026151633.6260799</v>
      </c>
      <c r="N286" s="62">
        <f t="shared" ca="1" si="74"/>
        <v>356815086.89630502</v>
      </c>
      <c r="O286" s="62">
        <f t="shared" ca="1" si="75"/>
        <v>1534504204.9380689</v>
      </c>
      <c r="P286" s="80">
        <f t="shared" ca="1" si="76"/>
        <v>1.0524443890820954</v>
      </c>
    </row>
    <row r="287" spans="1:16" x14ac:dyDescent="0.2">
      <c r="A287">
        <v>2010</v>
      </c>
      <c r="B287">
        <v>-8.0444000050192699E-3</v>
      </c>
      <c r="D287" s="73">
        <f t="shared" si="65"/>
        <v>0.20100000000000001</v>
      </c>
      <c r="E287" s="73">
        <f t="shared" si="66"/>
        <v>-0.80444000050192699</v>
      </c>
      <c r="F287" s="62">
        <f t="shared" si="67"/>
        <v>4.0401000000000006E-2</v>
      </c>
      <c r="G287" s="62">
        <f t="shared" si="68"/>
        <v>8.1206010000000016E-3</v>
      </c>
      <c r="H287" s="62">
        <f t="shared" si="69"/>
        <v>1.6322408010000006E-3</v>
      </c>
      <c r="I287" s="62">
        <f t="shared" si="70"/>
        <v>-0.16169244010088735</v>
      </c>
      <c r="J287" s="62">
        <f t="shared" si="71"/>
        <v>-3.2500180460278361E-2</v>
      </c>
      <c r="K287" s="62">
        <f t="shared" ca="1" si="77"/>
        <v>-0.62671142001681746</v>
      </c>
      <c r="L287" s="62">
        <f t="shared" ca="1" si="72"/>
        <v>3.1587448321252057E-2</v>
      </c>
      <c r="M287" s="62">
        <f t="shared" ca="1" si="73"/>
        <v>1025885742.3153393</v>
      </c>
      <c r="N287" s="62">
        <f t="shared" ca="1" si="74"/>
        <v>358035897.89599204</v>
      </c>
      <c r="O287" s="62">
        <f t="shared" ca="1" si="75"/>
        <v>1534695441.5410321</v>
      </c>
      <c r="P287" s="80">
        <f t="shared" ca="1" si="76"/>
        <v>-0.17772858048510953</v>
      </c>
    </row>
    <row r="288" spans="1:16" x14ac:dyDescent="0.2">
      <c r="A288">
        <v>2076</v>
      </c>
      <c r="B288">
        <v>-4.7294400064856745E-3</v>
      </c>
      <c r="D288" s="73">
        <f t="shared" si="65"/>
        <v>0.20760000000000001</v>
      </c>
      <c r="E288" s="73">
        <f t="shared" si="66"/>
        <v>-0.47294400064856745</v>
      </c>
      <c r="F288" s="62">
        <f t="shared" si="67"/>
        <v>4.3097760000000006E-2</v>
      </c>
      <c r="G288" s="62">
        <f t="shared" si="68"/>
        <v>8.9470949760000022E-3</v>
      </c>
      <c r="H288" s="62">
        <f t="shared" si="69"/>
        <v>1.8574169170176005E-3</v>
      </c>
      <c r="I288" s="62">
        <f t="shared" si="70"/>
        <v>-9.8183174534642606E-2</v>
      </c>
      <c r="J288" s="62">
        <f t="shared" si="71"/>
        <v>-2.0382827033391806E-2</v>
      </c>
      <c r="K288" s="62">
        <f t="shared" ca="1" si="77"/>
        <v>-0.63936050081576634</v>
      </c>
      <c r="L288" s="62">
        <f t="shared" ca="1" si="72"/>
        <v>2.7694451527899306E-2</v>
      </c>
      <c r="M288" s="62">
        <f t="shared" ca="1" si="73"/>
        <v>1023273733.0549219</v>
      </c>
      <c r="N288" s="62">
        <f t="shared" ca="1" si="74"/>
        <v>369571338.46077329</v>
      </c>
      <c r="O288" s="62">
        <f t="shared" ca="1" si="75"/>
        <v>1536137881.9230754</v>
      </c>
      <c r="P288" s="80">
        <f t="shared" ca="1" si="76"/>
        <v>0.16641650016719889</v>
      </c>
    </row>
    <row r="289" spans="1:16" x14ac:dyDescent="0.2">
      <c r="A289">
        <v>2100</v>
      </c>
      <c r="B289">
        <v>-5.5240000001504086E-3</v>
      </c>
      <c r="D289" s="73">
        <f t="shared" si="65"/>
        <v>0.21</v>
      </c>
      <c r="E289" s="73">
        <f t="shared" si="66"/>
        <v>-0.55240000001504086</v>
      </c>
      <c r="F289" s="62">
        <f t="shared" si="67"/>
        <v>4.4099999999999993E-2</v>
      </c>
      <c r="G289" s="62">
        <f t="shared" si="68"/>
        <v>9.2609999999999984E-3</v>
      </c>
      <c r="H289" s="62">
        <f t="shared" si="69"/>
        <v>1.9448099999999995E-3</v>
      </c>
      <c r="I289" s="62">
        <f t="shared" si="70"/>
        <v>-0.11600400000315858</v>
      </c>
      <c r="J289" s="62">
        <f t="shared" si="71"/>
        <v>-2.4360840000663301E-2</v>
      </c>
      <c r="K289" s="62">
        <f t="shared" ca="1" si="77"/>
        <v>-0.64398780317094373</v>
      </c>
      <c r="L289" s="62">
        <f t="shared" ca="1" si="72"/>
        <v>8.3883256869244117E-3</v>
      </c>
      <c r="M289" s="62">
        <f t="shared" ca="1" si="73"/>
        <v>1022276912.887972</v>
      </c>
      <c r="N289" s="62">
        <f t="shared" ca="1" si="74"/>
        <v>373776420.54502118</v>
      </c>
      <c r="O289" s="62">
        <f t="shared" ca="1" si="75"/>
        <v>1536500612.0928948</v>
      </c>
      <c r="P289" s="80">
        <f t="shared" ca="1" si="76"/>
        <v>9.1587803155902869E-2</v>
      </c>
    </row>
    <row r="290" spans="1:16" x14ac:dyDescent="0.2">
      <c r="A290">
        <v>2130</v>
      </c>
      <c r="B290">
        <v>-1.501720000669593E-2</v>
      </c>
      <c r="D290" s="73">
        <f t="shared" si="65"/>
        <v>0.21299999999999999</v>
      </c>
      <c r="E290" s="73">
        <f t="shared" si="66"/>
        <v>-1.501720000669593</v>
      </c>
      <c r="F290" s="62">
        <f t="shared" si="67"/>
        <v>4.5369E-2</v>
      </c>
      <c r="G290" s="62">
        <f t="shared" si="68"/>
        <v>9.6635969999999995E-3</v>
      </c>
      <c r="H290" s="62">
        <f t="shared" si="69"/>
        <v>2.0583461609999998E-3</v>
      </c>
      <c r="I290" s="62">
        <f t="shared" si="70"/>
        <v>-0.31986636014262332</v>
      </c>
      <c r="J290" s="62">
        <f t="shared" si="71"/>
        <v>-6.8131534710378763E-2</v>
      </c>
      <c r="K290" s="62">
        <f t="shared" ca="1" si="77"/>
        <v>-0.64979265857249446</v>
      </c>
      <c r="L290" s="62">
        <f t="shared" ca="1" si="72"/>
        <v>0.72578019621262679</v>
      </c>
      <c r="M290" s="62">
        <f t="shared" ca="1" si="73"/>
        <v>1020995725.2919335</v>
      </c>
      <c r="N290" s="62">
        <f t="shared" ca="1" si="74"/>
        <v>379039814.52588612</v>
      </c>
      <c r="O290" s="62">
        <f t="shared" ca="1" si="75"/>
        <v>1536832601.5060236</v>
      </c>
      <c r="P290" s="80">
        <f t="shared" ca="1" si="76"/>
        <v>-0.85192734209709853</v>
      </c>
    </row>
    <row r="291" spans="1:16" x14ac:dyDescent="0.2">
      <c r="A291">
        <v>2156</v>
      </c>
      <c r="B291">
        <v>-8.0446400024811737E-3</v>
      </c>
      <c r="D291" s="73">
        <f t="shared" si="65"/>
        <v>0.21560000000000001</v>
      </c>
      <c r="E291" s="73">
        <f t="shared" si="66"/>
        <v>-0.80446400024811737</v>
      </c>
      <c r="F291" s="62">
        <f t="shared" si="67"/>
        <v>4.6483360000000008E-2</v>
      </c>
      <c r="G291" s="62">
        <f t="shared" si="68"/>
        <v>1.0021812416000003E-2</v>
      </c>
      <c r="H291" s="62">
        <f t="shared" si="69"/>
        <v>2.1607027568896009E-3</v>
      </c>
      <c r="I291" s="62">
        <f t="shared" si="70"/>
        <v>-0.17344243845349411</v>
      </c>
      <c r="J291" s="62">
        <f t="shared" si="71"/>
        <v>-3.7394189730573332E-2</v>
      </c>
      <c r="K291" s="62">
        <f t="shared" ca="1" si="77"/>
        <v>-0.65484216237620541</v>
      </c>
      <c r="L291" s="62">
        <f t="shared" ca="1" si="72"/>
        <v>2.2386694368168709E-2</v>
      </c>
      <c r="M291" s="62">
        <f t="shared" ca="1" si="73"/>
        <v>1019853813.8834342</v>
      </c>
      <c r="N291" s="62">
        <f t="shared" ca="1" si="74"/>
        <v>383607310.21287441</v>
      </c>
      <c r="O291" s="62">
        <f t="shared" ca="1" si="75"/>
        <v>1537011163.3636541</v>
      </c>
      <c r="P291" s="80">
        <f t="shared" ca="1" si="76"/>
        <v>-0.14962183787191197</v>
      </c>
    </row>
    <row r="292" spans="1:16" x14ac:dyDescent="0.2">
      <c r="A292">
        <v>2165</v>
      </c>
      <c r="B292">
        <v>-7.5926000063191168E-3</v>
      </c>
      <c r="D292" s="73">
        <f t="shared" si="65"/>
        <v>0.2165</v>
      </c>
      <c r="E292" s="73">
        <f t="shared" si="66"/>
        <v>-0.75926000063191168</v>
      </c>
      <c r="F292" s="62">
        <f t="shared" si="67"/>
        <v>4.6872249999999997E-2</v>
      </c>
      <c r="G292" s="62">
        <f t="shared" si="68"/>
        <v>1.0147842124999999E-2</v>
      </c>
      <c r="H292" s="62">
        <f t="shared" si="69"/>
        <v>2.1970078200624996E-3</v>
      </c>
      <c r="I292" s="62">
        <f t="shared" si="70"/>
        <v>-0.16437979013680887</v>
      </c>
      <c r="J292" s="62">
        <f t="shared" si="71"/>
        <v>-3.5588224564619117E-2</v>
      </c>
      <c r="K292" s="62">
        <f t="shared" ca="1" si="77"/>
        <v>-0.65659409787800194</v>
      </c>
      <c r="L292" s="62">
        <f t="shared" ca="1" si="72"/>
        <v>1.0540287588275252E-2</v>
      </c>
      <c r="M292" s="62">
        <f t="shared" ca="1" si="73"/>
        <v>1019451721.0857592</v>
      </c>
      <c r="N292" s="62">
        <f t="shared" ca="1" si="74"/>
        <v>385189562.96974385</v>
      </c>
      <c r="O292" s="62">
        <f t="shared" ca="1" si="75"/>
        <v>1537049352.5697403</v>
      </c>
      <c r="P292" s="80">
        <f t="shared" ca="1" si="76"/>
        <v>-0.10266590275390974</v>
      </c>
    </row>
    <row r="293" spans="1:16" x14ac:dyDescent="0.2">
      <c r="A293">
        <v>2538</v>
      </c>
      <c r="B293">
        <v>-5.5247200070880353E-3</v>
      </c>
      <c r="D293" s="73">
        <f t="shared" si="65"/>
        <v>0.25380000000000003</v>
      </c>
      <c r="E293" s="73">
        <f t="shared" si="66"/>
        <v>-0.55247200070880353</v>
      </c>
      <c r="F293" s="62">
        <f t="shared" si="67"/>
        <v>6.4414440000000017E-2</v>
      </c>
      <c r="G293" s="62">
        <f t="shared" si="68"/>
        <v>1.6348384872000007E-2</v>
      </c>
      <c r="H293" s="62">
        <f t="shared" si="69"/>
        <v>4.1492200805136022E-3</v>
      </c>
      <c r="I293" s="62">
        <f t="shared" si="70"/>
        <v>-0.14021739377989434</v>
      </c>
      <c r="J293" s="62">
        <f t="shared" si="71"/>
        <v>-3.558717454133719E-2</v>
      </c>
      <c r="K293" s="62">
        <f t="shared" ca="1" si="77"/>
        <v>-0.73102516090961012</v>
      </c>
      <c r="L293" s="62">
        <f t="shared" ca="1" si="72"/>
        <v>3.1881231017694897E-2</v>
      </c>
      <c r="M293" s="62">
        <f t="shared" ca="1" si="73"/>
        <v>999734766.43154514</v>
      </c>
      <c r="N293" s="62">
        <f t="shared" ca="1" si="74"/>
        <v>451091679.43096334</v>
      </c>
      <c r="O293" s="62">
        <f t="shared" ca="1" si="75"/>
        <v>1527960027.6475053</v>
      </c>
      <c r="P293" s="80">
        <f t="shared" ca="1" si="76"/>
        <v>0.17855316020080658</v>
      </c>
    </row>
    <row r="294" spans="1:16" x14ac:dyDescent="0.2">
      <c r="A294">
        <v>2678</v>
      </c>
      <c r="B294">
        <v>-9.8263200052315369E-3</v>
      </c>
      <c r="D294" s="73">
        <f t="shared" si="65"/>
        <v>0.26779999999999998</v>
      </c>
      <c r="E294" s="73">
        <f t="shared" si="66"/>
        <v>-0.98263200052315369</v>
      </c>
      <c r="F294" s="62">
        <f t="shared" si="67"/>
        <v>7.171683999999999E-2</v>
      </c>
      <c r="G294" s="62">
        <f t="shared" si="68"/>
        <v>1.9205769751999995E-2</v>
      </c>
      <c r="H294" s="62">
        <f t="shared" si="69"/>
        <v>5.1433051395855982E-3</v>
      </c>
      <c r="I294" s="62">
        <f t="shared" si="70"/>
        <v>-0.26314884974010055</v>
      </c>
      <c r="J294" s="62">
        <f t="shared" si="71"/>
        <v>-7.047126196039892E-2</v>
      </c>
      <c r="K294" s="62">
        <f t="shared" ca="1" si="77"/>
        <v>-0.75988067021819172</v>
      </c>
      <c r="L294" s="62">
        <f t="shared" ca="1" si="72"/>
        <v>4.9618155152630267E-2</v>
      </c>
      <c r="M294" s="62">
        <f t="shared" ca="1" si="73"/>
        <v>990817902.65599358</v>
      </c>
      <c r="N294" s="62">
        <f t="shared" ca="1" si="74"/>
        <v>475856778.93389022</v>
      </c>
      <c r="O294" s="62">
        <f t="shared" ca="1" si="75"/>
        <v>1519196052.6176739</v>
      </c>
      <c r="P294" s="80">
        <f t="shared" ca="1" si="76"/>
        <v>-0.22275133030496197</v>
      </c>
    </row>
    <row r="295" spans="1:16" x14ac:dyDescent="0.2">
      <c r="A295">
        <v>2708</v>
      </c>
      <c r="B295">
        <v>-1.1319520002871286E-2</v>
      </c>
      <c r="D295" s="73">
        <f t="shared" si="65"/>
        <v>0.27079999999999999</v>
      </c>
      <c r="E295" s="73">
        <f t="shared" si="66"/>
        <v>-1.1319520002871286</v>
      </c>
      <c r="F295" s="62">
        <f t="shared" si="67"/>
        <v>7.3332639999999991E-2</v>
      </c>
      <c r="G295" s="62">
        <f t="shared" si="68"/>
        <v>1.9858478911999995E-2</v>
      </c>
      <c r="H295" s="62">
        <f t="shared" si="69"/>
        <v>5.377676089369599E-3</v>
      </c>
      <c r="I295" s="62">
        <f t="shared" si="70"/>
        <v>-0.30653260167775442</v>
      </c>
      <c r="J295" s="62">
        <f t="shared" si="71"/>
        <v>-8.3009028534335894E-2</v>
      </c>
      <c r="K295" s="62">
        <f t="shared" ca="1" si="77"/>
        <v>-0.76612924674865179</v>
      </c>
      <c r="L295" s="62">
        <f t="shared" ca="1" si="72"/>
        <v>0.13382628700647314</v>
      </c>
      <c r="M295" s="62">
        <f t="shared" ca="1" si="73"/>
        <v>988801287.3043679</v>
      </c>
      <c r="N295" s="62">
        <f t="shared" ca="1" si="74"/>
        <v>481156002.15046853</v>
      </c>
      <c r="O295" s="62">
        <f t="shared" ca="1" si="75"/>
        <v>1516941356.0409191</v>
      </c>
      <c r="P295" s="80">
        <f t="shared" ca="1" si="76"/>
        <v>-0.36582275353847682</v>
      </c>
    </row>
    <row r="296" spans="1:16" x14ac:dyDescent="0.2">
      <c r="A296">
        <v>2714</v>
      </c>
      <c r="B296">
        <v>-5.0181600017822348E-3</v>
      </c>
      <c r="D296" s="73">
        <f t="shared" si="65"/>
        <v>0.27139999999999997</v>
      </c>
      <c r="E296" s="73">
        <f t="shared" si="66"/>
        <v>-0.50181600017822348</v>
      </c>
      <c r="F296" s="62">
        <f t="shared" si="67"/>
        <v>7.3657959999999981E-2</v>
      </c>
      <c r="G296" s="62">
        <f t="shared" si="68"/>
        <v>1.9990770343999993E-2</v>
      </c>
      <c r="H296" s="62">
        <f t="shared" si="69"/>
        <v>5.425495071361597E-3</v>
      </c>
      <c r="I296" s="62">
        <f t="shared" si="70"/>
        <v>-0.13619286244836984</v>
      </c>
      <c r="J296" s="62">
        <f t="shared" si="71"/>
        <v>-3.6962742868487573E-2</v>
      </c>
      <c r="K296" s="62">
        <f t="shared" ca="1" si="77"/>
        <v>-0.76738172571575436</v>
      </c>
      <c r="L296" s="62">
        <f t="shared" ca="1" si="72"/>
        <v>7.0525154580275182E-2</v>
      </c>
      <c r="M296" s="62">
        <f t="shared" ca="1" si="73"/>
        <v>988393508.31392288</v>
      </c>
      <c r="N296" s="62">
        <f t="shared" ca="1" si="74"/>
        <v>482215396.175093</v>
      </c>
      <c r="O296" s="62">
        <f t="shared" ca="1" si="75"/>
        <v>1516474527.7666659</v>
      </c>
      <c r="P296" s="80">
        <f t="shared" ca="1" si="76"/>
        <v>0.26556572553753088</v>
      </c>
    </row>
    <row r="297" spans="1:16" x14ac:dyDescent="0.2">
      <c r="A297">
        <v>2727</v>
      </c>
      <c r="B297">
        <v>-8.0318800028180704E-3</v>
      </c>
      <c r="D297" s="73">
        <f t="shared" si="65"/>
        <v>0.2727</v>
      </c>
      <c r="E297" s="73">
        <f t="shared" si="66"/>
        <v>-0.80318800028180704</v>
      </c>
      <c r="F297" s="62">
        <f t="shared" si="67"/>
        <v>7.4365290000000001E-2</v>
      </c>
      <c r="G297" s="62">
        <f t="shared" si="68"/>
        <v>2.0279414583000002E-2</v>
      </c>
      <c r="H297" s="62">
        <f t="shared" si="69"/>
        <v>5.5301963567840999E-3</v>
      </c>
      <c r="I297" s="62">
        <f t="shared" si="70"/>
        <v>-0.21902936767684877</v>
      </c>
      <c r="J297" s="62">
        <f t="shared" si="71"/>
        <v>-5.972930856547666E-2</v>
      </c>
      <c r="K297" s="62">
        <f t="shared" ca="1" si="77"/>
        <v>-0.770098590442021</v>
      </c>
      <c r="L297" s="62">
        <f t="shared" ca="1" si="72"/>
        <v>1.0949090435453286E-3</v>
      </c>
      <c r="M297" s="62">
        <f t="shared" ca="1" si="73"/>
        <v>987504900.77408326</v>
      </c>
      <c r="N297" s="62">
        <f t="shared" ca="1" si="74"/>
        <v>484510193.80183947</v>
      </c>
      <c r="O297" s="62">
        <f t="shared" ca="1" si="75"/>
        <v>1515444920.1247177</v>
      </c>
      <c r="P297" s="80">
        <f t="shared" ca="1" si="76"/>
        <v>-3.3089409839786033E-2</v>
      </c>
    </row>
    <row r="298" spans="1:16" x14ac:dyDescent="0.2">
      <c r="A298">
        <v>2727</v>
      </c>
      <c r="B298">
        <v>-8.0318800028180704E-3</v>
      </c>
      <c r="D298" s="73">
        <f t="shared" si="65"/>
        <v>0.2727</v>
      </c>
      <c r="E298" s="73">
        <f t="shared" si="66"/>
        <v>-0.80318800028180704</v>
      </c>
      <c r="F298" s="62">
        <f t="shared" si="67"/>
        <v>7.4365290000000001E-2</v>
      </c>
      <c r="G298" s="62">
        <f t="shared" si="68"/>
        <v>2.0279414583000002E-2</v>
      </c>
      <c r="H298" s="62">
        <f t="shared" si="69"/>
        <v>5.5301963567840999E-3</v>
      </c>
      <c r="I298" s="62">
        <f t="shared" si="70"/>
        <v>-0.21902936767684877</v>
      </c>
      <c r="J298" s="62">
        <f t="shared" si="71"/>
        <v>-5.972930856547666E-2</v>
      </c>
      <c r="K298" s="62">
        <f t="shared" ca="1" si="77"/>
        <v>-0.770098590442021</v>
      </c>
      <c r="L298" s="62">
        <f t="shared" ca="1" si="72"/>
        <v>1.0949090435453286E-3</v>
      </c>
      <c r="M298" s="62">
        <f t="shared" ca="1" si="73"/>
        <v>987504900.77408326</v>
      </c>
      <c r="N298" s="62">
        <f t="shared" ca="1" si="74"/>
        <v>484510193.80183947</v>
      </c>
      <c r="O298" s="62">
        <f t="shared" ca="1" si="75"/>
        <v>1515444920.1247177</v>
      </c>
      <c r="P298" s="80">
        <f t="shared" ca="1" si="76"/>
        <v>-3.3089409839786033E-2</v>
      </c>
    </row>
    <row r="299" spans="1:16" x14ac:dyDescent="0.2">
      <c r="A299">
        <v>2743</v>
      </c>
      <c r="B299">
        <v>-8.8949200071510859E-3</v>
      </c>
      <c r="D299" s="73">
        <f t="shared" si="65"/>
        <v>0.27429999999999999</v>
      </c>
      <c r="E299" s="73">
        <f t="shared" si="66"/>
        <v>-0.88949200071510859</v>
      </c>
      <c r="F299" s="62">
        <f t="shared" si="67"/>
        <v>7.5240489999999993E-2</v>
      </c>
      <c r="G299" s="62">
        <f t="shared" si="68"/>
        <v>2.0638466406999997E-2</v>
      </c>
      <c r="H299" s="62">
        <f t="shared" si="69"/>
        <v>5.6611313354400991E-3</v>
      </c>
      <c r="I299" s="62">
        <f t="shared" si="70"/>
        <v>-0.24398765579615428</v>
      </c>
      <c r="J299" s="62">
        <f t="shared" si="71"/>
        <v>-6.6925813984885119E-2</v>
      </c>
      <c r="K299" s="62">
        <f t="shared" ca="1" si="77"/>
        <v>-0.77344836070455392</v>
      </c>
      <c r="L299" s="62">
        <f t="shared" ca="1" si="72"/>
        <v>1.3466126386899206E-2</v>
      </c>
      <c r="M299" s="62">
        <f t="shared" ca="1" si="73"/>
        <v>986401687.19627428</v>
      </c>
      <c r="N299" s="62">
        <f t="shared" ca="1" si="74"/>
        <v>487333460.90247834</v>
      </c>
      <c r="O299" s="62">
        <f t="shared" ca="1" si="75"/>
        <v>1514143653.7147593</v>
      </c>
      <c r="P299" s="80">
        <f t="shared" ca="1" si="76"/>
        <v>-0.11604364001055467</v>
      </c>
    </row>
    <row r="300" spans="1:16" x14ac:dyDescent="0.2">
      <c r="A300">
        <v>2749</v>
      </c>
      <c r="B300">
        <v>-4.5935599991935305E-3</v>
      </c>
      <c r="D300" s="73">
        <f t="shared" si="65"/>
        <v>0.27489999999999998</v>
      </c>
      <c r="E300" s="73">
        <f t="shared" si="66"/>
        <v>-0.45935599991935305</v>
      </c>
      <c r="F300" s="62">
        <f t="shared" si="67"/>
        <v>7.5570009999999993E-2</v>
      </c>
      <c r="G300" s="62">
        <f t="shared" si="68"/>
        <v>2.0774195748999996E-2</v>
      </c>
      <c r="H300" s="62">
        <f t="shared" si="69"/>
        <v>5.7108264114000993E-3</v>
      </c>
      <c r="I300" s="62">
        <f t="shared" si="70"/>
        <v>-0.12627696437783015</v>
      </c>
      <c r="J300" s="62">
        <f t="shared" si="71"/>
        <v>-3.4713537507465503E-2</v>
      </c>
      <c r="K300" s="62">
        <f t="shared" ca="1" si="77"/>
        <v>-0.77470621345695456</v>
      </c>
      <c r="L300" s="62">
        <f t="shared" ca="1" si="72"/>
        <v>9.9445757178210872E-2</v>
      </c>
      <c r="M300" s="62">
        <f t="shared" ca="1" si="73"/>
        <v>985985270.86096632</v>
      </c>
      <c r="N300" s="62">
        <f t="shared" ca="1" si="74"/>
        <v>488391857.86973929</v>
      </c>
      <c r="O300" s="62">
        <f t="shared" ca="1" si="75"/>
        <v>1513645999.3842604</v>
      </c>
      <c r="P300" s="80">
        <f t="shared" ca="1" si="76"/>
        <v>0.31535021353760151</v>
      </c>
    </row>
    <row r="301" spans="1:16" x14ac:dyDescent="0.2">
      <c r="A301">
        <v>2759</v>
      </c>
      <c r="B301">
        <v>-9.7579600042081438E-3</v>
      </c>
      <c r="D301" s="73">
        <f t="shared" si="65"/>
        <v>0.27589999999999998</v>
      </c>
      <c r="E301" s="73">
        <f t="shared" si="66"/>
        <v>-0.97579600042081438</v>
      </c>
      <c r="F301" s="62">
        <f t="shared" si="67"/>
        <v>7.6120809999999983E-2</v>
      </c>
      <c r="G301" s="62">
        <f t="shared" si="68"/>
        <v>2.1001731478999995E-2</v>
      </c>
      <c r="H301" s="62">
        <f t="shared" si="69"/>
        <v>5.7943777150560975E-3</v>
      </c>
      <c r="I301" s="62">
        <f t="shared" si="70"/>
        <v>-0.26922211651610267</v>
      </c>
      <c r="J301" s="62">
        <f t="shared" si="71"/>
        <v>-7.4278381946792718E-2</v>
      </c>
      <c r="K301" s="62">
        <f t="shared" ca="1" si="77"/>
        <v>-0.77680468186725993</v>
      </c>
      <c r="L301" s="62">
        <f t="shared" ca="1" si="72"/>
        <v>3.9597544859682185E-2</v>
      </c>
      <c r="M301" s="62">
        <f t="shared" ca="1" si="73"/>
        <v>985287961.19362831</v>
      </c>
      <c r="N301" s="62">
        <f t="shared" ca="1" si="74"/>
        <v>490155437.87710565</v>
      </c>
      <c r="O301" s="62">
        <f t="shared" ca="1" si="75"/>
        <v>1512804853.2722573</v>
      </c>
      <c r="P301" s="80">
        <f t="shared" ca="1" si="76"/>
        <v>-0.19899131855355445</v>
      </c>
    </row>
    <row r="302" spans="1:16" x14ac:dyDescent="0.2">
      <c r="A302">
        <v>2776</v>
      </c>
      <c r="B302">
        <v>-5.2374400038388558E-3</v>
      </c>
      <c r="D302" s="73">
        <f t="shared" si="65"/>
        <v>0.27760000000000001</v>
      </c>
      <c r="E302" s="73">
        <f t="shared" si="66"/>
        <v>-0.52374400038388558</v>
      </c>
      <c r="F302" s="62">
        <f t="shared" si="67"/>
        <v>7.7061760000000007E-2</v>
      </c>
      <c r="G302" s="62">
        <f t="shared" si="68"/>
        <v>2.1392344576000002E-2</v>
      </c>
      <c r="H302" s="62">
        <f t="shared" si="69"/>
        <v>5.9385148542976012E-3</v>
      </c>
      <c r="I302" s="62">
        <f t="shared" si="70"/>
        <v>-0.14539133450656663</v>
      </c>
      <c r="J302" s="62">
        <f t="shared" si="71"/>
        <v>-4.0360634459022902E-2</v>
      </c>
      <c r="K302" s="62">
        <f t="shared" ca="1" si="77"/>
        <v>-0.78037795094442641</v>
      </c>
      <c r="L302" s="62">
        <f t="shared" ca="1" si="72"/>
        <v>6.5860984580310117E-2</v>
      </c>
      <c r="M302" s="62">
        <f t="shared" ca="1" si="73"/>
        <v>984093129.9225775</v>
      </c>
      <c r="N302" s="62">
        <f t="shared" ca="1" si="74"/>
        <v>493152283.00248778</v>
      </c>
      <c r="O302" s="62">
        <f t="shared" ca="1" si="75"/>
        <v>1511341308.2185624</v>
      </c>
      <c r="P302" s="80">
        <f t="shared" ca="1" si="76"/>
        <v>0.25663395056054084</v>
      </c>
    </row>
    <row r="303" spans="1:16" x14ac:dyDescent="0.2">
      <c r="A303">
        <v>2803</v>
      </c>
      <c r="B303">
        <v>-1.8813200076692738E-3</v>
      </c>
      <c r="D303" s="73">
        <f t="shared" si="65"/>
        <v>0.28029999999999999</v>
      </c>
      <c r="E303" s="73">
        <f t="shared" si="66"/>
        <v>-0.18813200076692738</v>
      </c>
      <c r="F303" s="62">
        <f t="shared" si="67"/>
        <v>7.8568089999999993E-2</v>
      </c>
      <c r="G303" s="62">
        <f t="shared" si="68"/>
        <v>2.2022635626999999E-2</v>
      </c>
      <c r="H303" s="62">
        <f t="shared" si="69"/>
        <v>6.1729447662480993E-3</v>
      </c>
      <c r="I303" s="62">
        <f t="shared" si="70"/>
        <v>-5.2733399814969745E-2</v>
      </c>
      <c r="J303" s="62">
        <f t="shared" si="71"/>
        <v>-1.4781171968136018E-2</v>
      </c>
      <c r="K303" s="62">
        <f t="shared" ca="1" si="77"/>
        <v>-0.78606834314371887</v>
      </c>
      <c r="L303" s="62">
        <f t="shared" ca="1" si="72"/>
        <v>0.35752786953493565</v>
      </c>
      <c r="M303" s="62">
        <f t="shared" ca="1" si="73"/>
        <v>982171164.67800343</v>
      </c>
      <c r="N303" s="62">
        <f t="shared" ca="1" si="74"/>
        <v>497908553.14398831</v>
      </c>
      <c r="O303" s="62">
        <f t="shared" ca="1" si="75"/>
        <v>1508930035.0788584</v>
      </c>
      <c r="P303" s="80">
        <f t="shared" ca="1" si="76"/>
        <v>0.5979363423767915</v>
      </c>
    </row>
    <row r="304" spans="1:16" x14ac:dyDescent="0.2">
      <c r="A304">
        <v>2806</v>
      </c>
      <c r="B304">
        <v>-4.7306400010711513E-3</v>
      </c>
      <c r="D304" s="73">
        <f t="shared" si="65"/>
        <v>0.28060000000000002</v>
      </c>
      <c r="E304" s="73">
        <f t="shared" si="66"/>
        <v>-0.47306400010711513</v>
      </c>
      <c r="F304" s="62">
        <f t="shared" si="67"/>
        <v>7.8736360000000005E-2</v>
      </c>
      <c r="G304" s="62">
        <f t="shared" si="68"/>
        <v>2.2093422616000002E-2</v>
      </c>
      <c r="H304" s="62">
        <f t="shared" si="69"/>
        <v>6.1994143860496006E-3</v>
      </c>
      <c r="I304" s="62">
        <f t="shared" si="70"/>
        <v>-0.13274175843005651</v>
      </c>
      <c r="J304" s="62">
        <f t="shared" si="71"/>
        <v>-3.7247337415473855E-2</v>
      </c>
      <c r="K304" s="62">
        <f t="shared" ca="1" si="77"/>
        <v>-0.78670176046906137</v>
      </c>
      <c r="L304" s="62">
        <f t="shared" ca="1" si="72"/>
        <v>9.836864472485761E-2</v>
      </c>
      <c r="M304" s="62">
        <f t="shared" ca="1" si="73"/>
        <v>981955775.99527872</v>
      </c>
      <c r="N304" s="62">
        <f t="shared" ca="1" si="74"/>
        <v>498436754.1046834</v>
      </c>
      <c r="O304" s="62">
        <f t="shared" ca="1" si="75"/>
        <v>1508655547.8699665</v>
      </c>
      <c r="P304" s="80">
        <f t="shared" ca="1" si="76"/>
        <v>0.31363776036194624</v>
      </c>
    </row>
    <row r="305" spans="1:16" x14ac:dyDescent="0.2">
      <c r="A305">
        <v>2816</v>
      </c>
      <c r="B305">
        <v>-1.0895040002651513E-2</v>
      </c>
      <c r="D305" s="73">
        <f t="shared" si="65"/>
        <v>0.28160000000000002</v>
      </c>
      <c r="E305" s="73">
        <f t="shared" si="66"/>
        <v>-1.0895040002651513</v>
      </c>
      <c r="F305" s="62">
        <f t="shared" si="67"/>
        <v>7.9298560000000004E-2</v>
      </c>
      <c r="G305" s="62">
        <f t="shared" si="68"/>
        <v>2.2330474496000001E-2</v>
      </c>
      <c r="H305" s="62">
        <f t="shared" si="69"/>
        <v>6.2882616180736008E-3</v>
      </c>
      <c r="I305" s="62">
        <f t="shared" si="70"/>
        <v>-0.3068043264746666</v>
      </c>
      <c r="J305" s="62">
        <f t="shared" si="71"/>
        <v>-8.6396098335266125E-2</v>
      </c>
      <c r="K305" s="62">
        <f t="shared" ca="1" si="77"/>
        <v>-0.78881481486803329</v>
      </c>
      <c r="L305" s="62">
        <f t="shared" ca="1" si="72"/>
        <v>9.0413986214782388E-2</v>
      </c>
      <c r="M305" s="62">
        <f t="shared" ca="1" si="73"/>
        <v>981235164.40540326</v>
      </c>
      <c r="N305" s="62">
        <f t="shared" ca="1" si="74"/>
        <v>500197011.72919524</v>
      </c>
      <c r="O305" s="62">
        <f t="shared" ca="1" si="75"/>
        <v>1507731115.071631</v>
      </c>
      <c r="P305" s="80">
        <f t="shared" ca="1" si="76"/>
        <v>-0.30068918539711798</v>
      </c>
    </row>
    <row r="306" spans="1:16" x14ac:dyDescent="0.2">
      <c r="A306">
        <v>3142</v>
      </c>
      <c r="B306">
        <v>-8.8544800019008107E-3</v>
      </c>
      <c r="D306" s="73">
        <f t="shared" si="65"/>
        <v>0.31419999999999998</v>
      </c>
      <c r="E306" s="73">
        <f t="shared" si="66"/>
        <v>-0.88544800019008107</v>
      </c>
      <c r="F306" s="62">
        <f t="shared" si="67"/>
        <v>9.8721639999999986E-2</v>
      </c>
      <c r="G306" s="62">
        <f t="shared" si="68"/>
        <v>3.1018339287999994E-2</v>
      </c>
      <c r="H306" s="62">
        <f t="shared" si="69"/>
        <v>9.7459622042895978E-3</v>
      </c>
      <c r="I306" s="62">
        <f t="shared" si="70"/>
        <v>-0.27820776165972344</v>
      </c>
      <c r="J306" s="62">
        <f t="shared" si="71"/>
        <v>-8.7412878713485104E-2</v>
      </c>
      <c r="K306" s="62">
        <f t="shared" ca="1" si="77"/>
        <v>-0.85910187148029027</v>
      </c>
      <c r="L306" s="62">
        <f t="shared" ca="1" si="72"/>
        <v>6.9411849799286339E-4</v>
      </c>
      <c r="M306" s="62">
        <f t="shared" ca="1" si="73"/>
        <v>955541964.02867162</v>
      </c>
      <c r="N306" s="62">
        <f t="shared" ca="1" si="74"/>
        <v>557113691.93668282</v>
      </c>
      <c r="O306" s="62">
        <f t="shared" ca="1" si="75"/>
        <v>1469706259.5096443</v>
      </c>
      <c r="P306" s="80">
        <f t="shared" ca="1" si="76"/>
        <v>-2.6346128709790806E-2</v>
      </c>
    </row>
    <row r="307" spans="1:16" x14ac:dyDescent="0.2">
      <c r="A307">
        <v>3149</v>
      </c>
      <c r="B307">
        <v>-1.5169559999776538E-2</v>
      </c>
      <c r="D307" s="73">
        <f t="shared" si="65"/>
        <v>0.31490000000000001</v>
      </c>
      <c r="E307" s="73">
        <f t="shared" si="66"/>
        <v>-1.5169559999776538</v>
      </c>
      <c r="F307" s="62">
        <f t="shared" si="67"/>
        <v>9.9162010000000009E-2</v>
      </c>
      <c r="G307" s="62">
        <f t="shared" si="68"/>
        <v>3.1226116949000005E-2</v>
      </c>
      <c r="H307" s="62">
        <f t="shared" si="69"/>
        <v>9.8331042272401022E-3</v>
      </c>
      <c r="I307" s="62">
        <f t="shared" si="70"/>
        <v>-0.47768944439296324</v>
      </c>
      <c r="J307" s="62">
        <f t="shared" si="71"/>
        <v>-0.15042440603934412</v>
      </c>
      <c r="K307" s="62">
        <f t="shared" ca="1" si="77"/>
        <v>-0.86064092726564567</v>
      </c>
      <c r="L307" s="62">
        <f t="shared" ca="1" si="72"/>
        <v>0.43074947466896857</v>
      </c>
      <c r="M307" s="62">
        <f t="shared" ca="1" si="73"/>
        <v>954944126.02701581</v>
      </c>
      <c r="N307" s="62">
        <f t="shared" ca="1" si="74"/>
        <v>558323332.64704013</v>
      </c>
      <c r="O307" s="62">
        <f t="shared" ca="1" si="75"/>
        <v>1468724215.0955274</v>
      </c>
      <c r="P307" s="80">
        <f t="shared" ca="1" si="76"/>
        <v>-0.65631507271200817</v>
      </c>
    </row>
    <row r="308" spans="1:16" x14ac:dyDescent="0.2">
      <c r="A308">
        <v>3166</v>
      </c>
      <c r="B308">
        <v>-1.9649040004878771E-2</v>
      </c>
      <c r="D308" s="73">
        <f t="shared" si="65"/>
        <v>0.31659999999999999</v>
      </c>
      <c r="E308" s="73">
        <f t="shared" si="66"/>
        <v>-1.9649040004878771</v>
      </c>
      <c r="F308" s="62">
        <f t="shared" si="67"/>
        <v>0.10023556</v>
      </c>
      <c r="G308" s="62">
        <f t="shared" si="68"/>
        <v>3.1734578296000002E-2</v>
      </c>
      <c r="H308" s="62">
        <f t="shared" si="69"/>
        <v>1.00471674885136E-2</v>
      </c>
      <c r="I308" s="62">
        <f t="shared" si="70"/>
        <v>-0.62208860655446185</v>
      </c>
      <c r="J308" s="62">
        <f t="shared" si="71"/>
        <v>-0.19695325283514262</v>
      </c>
      <c r="K308" s="62">
        <f t="shared" ca="1" si="77"/>
        <v>-0.86438385442151267</v>
      </c>
      <c r="L308" s="62">
        <f t="shared" ca="1" si="72"/>
        <v>1.2111445918979318</v>
      </c>
      <c r="M308" s="62">
        <f t="shared" ca="1" si="73"/>
        <v>953484288.47283912</v>
      </c>
      <c r="N308" s="62">
        <f t="shared" ca="1" si="74"/>
        <v>561258398.98829305</v>
      </c>
      <c r="O308" s="62">
        <f t="shared" ca="1" si="75"/>
        <v>1466310731.3208811</v>
      </c>
      <c r="P308" s="80">
        <f t="shared" ca="1" si="76"/>
        <v>-1.1005201460663643</v>
      </c>
    </row>
    <row r="309" spans="1:16" x14ac:dyDescent="0.2">
      <c r="A309">
        <v>3171</v>
      </c>
      <c r="B309">
        <v>-1.373124000383541E-2</v>
      </c>
      <c r="D309" s="73">
        <f t="shared" si="65"/>
        <v>0.31709999999999999</v>
      </c>
      <c r="E309" s="73">
        <f t="shared" si="66"/>
        <v>-1.373124000383541</v>
      </c>
      <c r="F309" s="62">
        <f t="shared" si="67"/>
        <v>0.10055240999999999</v>
      </c>
      <c r="G309" s="62">
        <f t="shared" si="68"/>
        <v>3.1885169211E-2</v>
      </c>
      <c r="H309" s="62">
        <f t="shared" si="69"/>
        <v>1.0110787156808099E-2</v>
      </c>
      <c r="I309" s="62">
        <f t="shared" si="70"/>
        <v>-0.43541762052162086</v>
      </c>
      <c r="J309" s="62">
        <f t="shared" si="71"/>
        <v>-0.13807092746740598</v>
      </c>
      <c r="K309" s="62">
        <f t="shared" ca="1" si="77"/>
        <v>-0.86548612276966796</v>
      </c>
      <c r="L309" s="62">
        <f t="shared" ca="1" si="72"/>
        <v>0.2576962147883175</v>
      </c>
      <c r="M309" s="62">
        <f t="shared" ca="1" si="73"/>
        <v>953052785.45035768</v>
      </c>
      <c r="N309" s="62">
        <f t="shared" ca="1" si="74"/>
        <v>562120934.29744172</v>
      </c>
      <c r="O309" s="62">
        <f t="shared" ca="1" si="75"/>
        <v>1465593205.5691886</v>
      </c>
      <c r="P309" s="80">
        <f t="shared" ca="1" si="76"/>
        <v>-0.50763787761387302</v>
      </c>
    </row>
    <row r="310" spans="1:16" x14ac:dyDescent="0.2">
      <c r="A310">
        <v>3215</v>
      </c>
      <c r="B310">
        <v>-8.8546000042697415E-3</v>
      </c>
      <c r="D310" s="73">
        <f t="shared" si="65"/>
        <v>0.32150000000000001</v>
      </c>
      <c r="E310" s="73">
        <f t="shared" si="66"/>
        <v>-0.88546000042697415</v>
      </c>
      <c r="F310" s="62">
        <f t="shared" si="67"/>
        <v>0.10336225</v>
      </c>
      <c r="G310" s="62">
        <f t="shared" si="68"/>
        <v>3.3230963374999999E-2</v>
      </c>
      <c r="H310" s="62">
        <f t="shared" si="69"/>
        <v>1.06837547250625E-2</v>
      </c>
      <c r="I310" s="62">
        <f t="shared" si="70"/>
        <v>-0.28467539013727222</v>
      </c>
      <c r="J310" s="62">
        <f t="shared" si="71"/>
        <v>-9.1523137929133025E-2</v>
      </c>
      <c r="K310" s="62">
        <f t="shared" ca="1" si="77"/>
        <v>-0.87521366966463154</v>
      </c>
      <c r="L310" s="62">
        <f t="shared" ca="1" si="72"/>
        <v>1.0498729409132836E-4</v>
      </c>
      <c r="M310" s="62">
        <f t="shared" ca="1" si="73"/>
        <v>949213771.92058229</v>
      </c>
      <c r="N310" s="62">
        <f t="shared" ca="1" si="74"/>
        <v>569696709.901438</v>
      </c>
      <c r="O310" s="62">
        <f t="shared" ca="1" si="75"/>
        <v>1459129011.9429073</v>
      </c>
      <c r="P310" s="80">
        <f t="shared" ca="1" si="76"/>
        <v>-1.0246330762342604E-2</v>
      </c>
    </row>
    <row r="311" spans="1:16" x14ac:dyDescent="0.2">
      <c r="A311">
        <v>3220</v>
      </c>
      <c r="B311">
        <v>-1.2936800005263649E-2</v>
      </c>
      <c r="D311" s="73">
        <f t="shared" si="65"/>
        <v>0.32200000000000001</v>
      </c>
      <c r="E311" s="73">
        <f t="shared" si="66"/>
        <v>-1.2936800005263649</v>
      </c>
      <c r="F311" s="62">
        <f t="shared" si="67"/>
        <v>0.10368400000000001</v>
      </c>
      <c r="G311" s="62">
        <f t="shared" si="68"/>
        <v>3.3386248000000007E-2</v>
      </c>
      <c r="H311" s="62">
        <f t="shared" si="69"/>
        <v>1.0750371856000003E-2</v>
      </c>
      <c r="I311" s="62">
        <f t="shared" si="70"/>
        <v>-0.41656496016948952</v>
      </c>
      <c r="J311" s="62">
        <f t="shared" si="71"/>
        <v>-0.13413391717457562</v>
      </c>
      <c r="K311" s="62">
        <f t="shared" ca="1" si="77"/>
        <v>-0.87632220742896816</v>
      </c>
      <c r="L311" s="62">
        <f t="shared" ca="1" si="72"/>
        <v>0.17418752745912941</v>
      </c>
      <c r="M311" s="62">
        <f t="shared" ca="1" si="73"/>
        <v>948772784.827371</v>
      </c>
      <c r="N311" s="62">
        <f t="shared" ca="1" si="74"/>
        <v>570555901.68389368</v>
      </c>
      <c r="O311" s="62">
        <f t="shared" ca="1" si="75"/>
        <v>1458377451.3917005</v>
      </c>
      <c r="P311" s="80">
        <f t="shared" ca="1" si="76"/>
        <v>-0.41735779309739673</v>
      </c>
    </row>
    <row r="312" spans="1:16" x14ac:dyDescent="0.2">
      <c r="A312">
        <v>3222</v>
      </c>
      <c r="B312">
        <v>-1.3169680001738016E-2</v>
      </c>
      <c r="D312" s="73">
        <f t="shared" si="65"/>
        <v>0.32219999999999999</v>
      </c>
      <c r="E312" s="73">
        <f t="shared" si="66"/>
        <v>-1.3169680001738016</v>
      </c>
      <c r="F312" s="62">
        <f t="shared" si="67"/>
        <v>0.10381283999999999</v>
      </c>
      <c r="G312" s="62">
        <f t="shared" si="68"/>
        <v>3.3448497047999994E-2</v>
      </c>
      <c r="H312" s="62">
        <f t="shared" si="69"/>
        <v>1.0777105748865598E-2</v>
      </c>
      <c r="I312" s="62">
        <f t="shared" si="70"/>
        <v>-0.42432708965599886</v>
      </c>
      <c r="J312" s="62">
        <f t="shared" si="71"/>
        <v>-0.13671818828716284</v>
      </c>
      <c r="K312" s="62">
        <f t="shared" ca="1" si="77"/>
        <v>-0.87676580166087936</v>
      </c>
      <c r="L312" s="62">
        <f t="shared" ca="1" si="72"/>
        <v>0.19377797557561016</v>
      </c>
      <c r="M312" s="62">
        <f t="shared" ca="1" si="73"/>
        <v>948596120.09108341</v>
      </c>
      <c r="N312" s="62">
        <f t="shared" ca="1" si="74"/>
        <v>570899479.56544209</v>
      </c>
      <c r="O312" s="62">
        <f t="shared" ca="1" si="75"/>
        <v>1458075858.7973821</v>
      </c>
      <c r="P312" s="80">
        <f t="shared" ca="1" si="76"/>
        <v>-0.44020219851292219</v>
      </c>
    </row>
    <row r="313" spans="1:16" x14ac:dyDescent="0.2">
      <c r="A313">
        <v>3225</v>
      </c>
      <c r="B313">
        <v>-1.2019000001600944E-2</v>
      </c>
      <c r="D313" s="73">
        <f t="shared" si="65"/>
        <v>0.32250000000000001</v>
      </c>
      <c r="E313" s="73">
        <f t="shared" si="66"/>
        <v>-1.2019000001600944</v>
      </c>
      <c r="F313" s="62">
        <f t="shared" si="67"/>
        <v>0.10400625000000001</v>
      </c>
      <c r="G313" s="62">
        <f t="shared" si="68"/>
        <v>3.3542015625000005E-2</v>
      </c>
      <c r="H313" s="62">
        <f t="shared" si="69"/>
        <v>1.0817300039062502E-2</v>
      </c>
      <c r="I313" s="62">
        <f t="shared" si="70"/>
        <v>-0.38761275005163043</v>
      </c>
      <c r="J313" s="62">
        <f t="shared" si="71"/>
        <v>-0.12500511189165081</v>
      </c>
      <c r="K313" s="62">
        <f t="shared" ca="1" si="77"/>
        <v>-0.87743138492964978</v>
      </c>
      <c r="L313" s="62">
        <f t="shared" ca="1" si="72"/>
        <v>0.10527988226956228</v>
      </c>
      <c r="M313" s="62">
        <f t="shared" ca="1" si="73"/>
        <v>948330833.95805657</v>
      </c>
      <c r="N313" s="62">
        <f t="shared" ca="1" si="74"/>
        <v>571414740.04528797</v>
      </c>
      <c r="O313" s="62">
        <f t="shared" ca="1" si="75"/>
        <v>1457622432.9287608</v>
      </c>
      <c r="P313" s="80">
        <f t="shared" ca="1" si="76"/>
        <v>-0.32446861523044457</v>
      </c>
    </row>
    <row r="314" spans="1:16" x14ac:dyDescent="0.2">
      <c r="A314">
        <v>3228</v>
      </c>
      <c r="B314">
        <v>-2.8683200071100146E-3</v>
      </c>
      <c r="D314" s="73">
        <f t="shared" si="65"/>
        <v>0.32279999999999998</v>
      </c>
      <c r="E314" s="73">
        <f t="shared" si="66"/>
        <v>-0.28683200071100146</v>
      </c>
      <c r="F314" s="62">
        <f t="shared" si="67"/>
        <v>0.10419983999999999</v>
      </c>
      <c r="G314" s="62">
        <f t="shared" si="68"/>
        <v>3.3635708351999992E-2</v>
      </c>
      <c r="H314" s="62">
        <f t="shared" si="69"/>
        <v>1.0857606656025597E-2</v>
      </c>
      <c r="I314" s="62">
        <f t="shared" si="70"/>
        <v>-9.258936982951127E-2</v>
      </c>
      <c r="J314" s="62">
        <f t="shared" si="71"/>
        <v>-2.9887848580966235E-2</v>
      </c>
      <c r="K314" s="62">
        <f t="shared" ca="1" si="77"/>
        <v>-0.87809719850350421</v>
      </c>
      <c r="L314" s="62">
        <f t="shared" ca="1" si="72"/>
        <v>0.34959453412060743</v>
      </c>
      <c r="M314" s="62">
        <f t="shared" ca="1" si="73"/>
        <v>948065201.13389242</v>
      </c>
      <c r="N314" s="62">
        <f t="shared" ca="1" si="74"/>
        <v>571929872.48089981</v>
      </c>
      <c r="O314" s="62">
        <f t="shared" ca="1" si="75"/>
        <v>1457167763.232882</v>
      </c>
      <c r="P314" s="80">
        <f t="shared" ca="1" si="76"/>
        <v>0.59126519779250275</v>
      </c>
    </row>
    <row r="315" spans="1:16" x14ac:dyDescent="0.2">
      <c r="A315">
        <v>3239</v>
      </c>
      <c r="B315">
        <v>-1.1649160005617887E-2</v>
      </c>
      <c r="D315" s="73">
        <f t="shared" si="65"/>
        <v>0.32390000000000002</v>
      </c>
      <c r="E315" s="73">
        <f t="shared" si="66"/>
        <v>-1.1649160005617887</v>
      </c>
      <c r="F315" s="62">
        <f t="shared" si="67"/>
        <v>0.10491121000000002</v>
      </c>
      <c r="G315" s="62">
        <f t="shared" si="68"/>
        <v>3.398074091900001E-2</v>
      </c>
      <c r="H315" s="62">
        <f t="shared" si="69"/>
        <v>1.1006361983664104E-2</v>
      </c>
      <c r="I315" s="62">
        <f t="shared" si="70"/>
        <v>-0.37731629258196336</v>
      </c>
      <c r="J315" s="62">
        <f t="shared" si="71"/>
        <v>-0.12221274716729794</v>
      </c>
      <c r="K315" s="62">
        <f t="shared" ca="1" si="77"/>
        <v>-0.88054048532891349</v>
      </c>
      <c r="L315" s="62">
        <f t="shared" ca="1" si="72"/>
        <v>8.0869433663963222E-2</v>
      </c>
      <c r="M315" s="62">
        <f t="shared" ca="1" si="73"/>
        <v>947088250.58565736</v>
      </c>
      <c r="N315" s="62">
        <f t="shared" ca="1" si="74"/>
        <v>573817588.05371296</v>
      </c>
      <c r="O315" s="62">
        <f t="shared" ca="1" si="75"/>
        <v>1455490009.3410616</v>
      </c>
      <c r="P315" s="80">
        <f t="shared" ca="1" si="76"/>
        <v>-0.28437551523287519</v>
      </c>
    </row>
    <row r="316" spans="1:16" x14ac:dyDescent="0.2">
      <c r="A316">
        <v>3285</v>
      </c>
      <c r="B316">
        <v>-7.005400002526585E-3</v>
      </c>
      <c r="D316" s="73">
        <f t="shared" ref="D316:D379" si="78">A316/A$18</f>
        <v>0.32850000000000001</v>
      </c>
      <c r="E316" s="73">
        <f t="shared" ref="E316:E379" si="79">B316/B$18</f>
        <v>-0.7005400002526585</v>
      </c>
      <c r="F316" s="62">
        <f t="shared" ref="F316:F379" si="80">D316*D316</f>
        <v>0.10791225000000002</v>
      </c>
      <c r="G316" s="62">
        <f t="shared" ref="G316:G379" si="81">D316*F316</f>
        <v>3.5449174125000003E-2</v>
      </c>
      <c r="H316" s="62">
        <f t="shared" ref="H316:H379" si="82">F316*F316</f>
        <v>1.1645053700062503E-2</v>
      </c>
      <c r="I316" s="62">
        <f t="shared" ref="I316:I379" si="83">E316*D316</f>
        <v>-0.23012739008299832</v>
      </c>
      <c r="J316" s="62">
        <f t="shared" ref="J316:J379" si="84">I316*D316</f>
        <v>-7.5596847642264944E-2</v>
      </c>
      <c r="K316" s="62">
        <f t="shared" ca="1" si="77"/>
        <v>-0.89079141437273979</v>
      </c>
      <c r="L316" s="62">
        <f t="shared" ref="L316:L379" ca="1" si="85">+(K316-E316)^2</f>
        <v>3.6195600574690664E-2</v>
      </c>
      <c r="M316" s="62">
        <f t="shared" ref="M316:M379" ca="1" si="86">(M$1-M$2*D316+M$3*F316)^2</f>
        <v>942952522.06528139</v>
      </c>
      <c r="N316" s="62">
        <f t="shared" ref="N316:N379" ca="1" si="87">(-M$2+M$4*D316-M$5*F316)^2</f>
        <v>581692414.54112637</v>
      </c>
      <c r="O316" s="62">
        <f t="shared" ref="O316:O379" ca="1" si="88">+(M$3-D316*M$5+F316*M$6)^2</f>
        <v>1448293540.5691102</v>
      </c>
      <c r="P316" s="80">
        <f t="shared" ref="P316:P379" ca="1" si="89">+E316-K316</f>
        <v>0.19025141412008129</v>
      </c>
    </row>
    <row r="317" spans="1:16" x14ac:dyDescent="0.2">
      <c r="A317">
        <v>3312</v>
      </c>
      <c r="B317">
        <v>-7.6492800071719103E-3</v>
      </c>
      <c r="D317" s="73">
        <f t="shared" si="78"/>
        <v>0.33119999999999999</v>
      </c>
      <c r="E317" s="73">
        <f t="shared" si="79"/>
        <v>-0.76492800071719103</v>
      </c>
      <c r="F317" s="62">
        <f t="shared" si="80"/>
        <v>0.10969344</v>
      </c>
      <c r="G317" s="62">
        <f t="shared" si="81"/>
        <v>3.6330467328E-2</v>
      </c>
      <c r="H317" s="62">
        <f t="shared" si="82"/>
        <v>1.20326507790336E-2</v>
      </c>
      <c r="I317" s="62">
        <f t="shared" si="83"/>
        <v>-0.25334415383753367</v>
      </c>
      <c r="J317" s="62">
        <f t="shared" si="84"/>
        <v>-8.3907583750991152E-2</v>
      </c>
      <c r="K317" s="62">
        <f t="shared" ca="1" si="77"/>
        <v>-0.89683348243561967</v>
      </c>
      <c r="L317" s="62">
        <f t="shared" ca="1" si="85"/>
        <v>1.7399056107370713E-2</v>
      </c>
      <c r="M317" s="62">
        <f t="shared" ca="1" si="86"/>
        <v>940487386.66780078</v>
      </c>
      <c r="N317" s="62">
        <f t="shared" ca="1" si="87"/>
        <v>586299626.40603518</v>
      </c>
      <c r="O317" s="62">
        <f t="shared" ca="1" si="88"/>
        <v>1443934563.9546225</v>
      </c>
      <c r="P317" s="80">
        <f t="shared" ca="1" si="89"/>
        <v>0.13190548171842864</v>
      </c>
    </row>
    <row r="318" spans="1:16" x14ac:dyDescent="0.2">
      <c r="A318">
        <v>3314</v>
      </c>
      <c r="B318">
        <v>-1.3882160004868638E-2</v>
      </c>
      <c r="D318" s="73">
        <f t="shared" si="78"/>
        <v>0.33139999999999997</v>
      </c>
      <c r="E318" s="73">
        <f t="shared" si="79"/>
        <v>-1.3882160004868638</v>
      </c>
      <c r="F318" s="62">
        <f t="shared" si="80"/>
        <v>0.10982595999999999</v>
      </c>
      <c r="G318" s="62">
        <f t="shared" si="81"/>
        <v>3.6396323143999994E-2</v>
      </c>
      <c r="H318" s="62">
        <f t="shared" si="82"/>
        <v>1.2061741489921597E-2</v>
      </c>
      <c r="I318" s="62">
        <f t="shared" si="83"/>
        <v>-0.46005478256134663</v>
      </c>
      <c r="J318" s="62">
        <f t="shared" si="84"/>
        <v>-0.15246215494083026</v>
      </c>
      <c r="K318" s="62">
        <f t="shared" ca="1" si="77"/>
        <v>-0.89728178512703027</v>
      </c>
      <c r="L318" s="62">
        <f t="shared" ca="1" si="85"/>
        <v>0.24101640381097539</v>
      </c>
      <c r="M318" s="62">
        <f t="shared" ca="1" si="86"/>
        <v>940303680.80773163</v>
      </c>
      <c r="N318" s="62">
        <f t="shared" ca="1" si="87"/>
        <v>586640447.98022246</v>
      </c>
      <c r="O318" s="62">
        <f t="shared" ca="1" si="88"/>
        <v>1443607722.7913115</v>
      </c>
      <c r="P318" s="80">
        <f t="shared" ca="1" si="89"/>
        <v>-0.4909342153598335</v>
      </c>
    </row>
    <row r="319" spans="1:16" x14ac:dyDescent="0.2">
      <c r="A319">
        <v>3319</v>
      </c>
      <c r="B319">
        <v>-1.7964360005862545E-2</v>
      </c>
      <c r="D319" s="73">
        <f t="shared" si="78"/>
        <v>0.33189999999999997</v>
      </c>
      <c r="E319" s="73">
        <f t="shared" si="79"/>
        <v>-1.7964360005862545</v>
      </c>
      <c r="F319" s="62">
        <f t="shared" si="80"/>
        <v>0.11015760999999998</v>
      </c>
      <c r="G319" s="62">
        <f t="shared" si="81"/>
        <v>3.6561310758999988E-2</v>
      </c>
      <c r="H319" s="62">
        <f t="shared" si="82"/>
        <v>1.2134699040912095E-2</v>
      </c>
      <c r="I319" s="62">
        <f t="shared" si="83"/>
        <v>-0.59623710859457779</v>
      </c>
      <c r="J319" s="62">
        <f t="shared" si="84"/>
        <v>-0.19789109634254035</v>
      </c>
      <c r="K319" s="62">
        <f t="shared" ca="1" si="77"/>
        <v>-0.8984029896709983</v>
      </c>
      <c r="L319" s="62">
        <f t="shared" ca="1" si="85"/>
        <v>0.80646328869352069</v>
      </c>
      <c r="M319" s="62">
        <f t="shared" ca="1" si="86"/>
        <v>939843751.6414535</v>
      </c>
      <c r="N319" s="62">
        <f t="shared" ca="1" si="87"/>
        <v>587492224.81451416</v>
      </c>
      <c r="O319" s="62">
        <f t="shared" ca="1" si="88"/>
        <v>1442788238.7155952</v>
      </c>
      <c r="P319" s="80">
        <f t="shared" ca="1" si="89"/>
        <v>-0.89803301091525622</v>
      </c>
    </row>
    <row r="320" spans="1:16" x14ac:dyDescent="0.2">
      <c r="A320">
        <v>3320</v>
      </c>
      <c r="B320">
        <v>-1.2580800001160242E-2</v>
      </c>
      <c r="D320" s="73">
        <f t="shared" si="78"/>
        <v>0.33200000000000002</v>
      </c>
      <c r="E320" s="73">
        <f t="shared" si="79"/>
        <v>-1.2580800001160242</v>
      </c>
      <c r="F320" s="62">
        <f t="shared" si="80"/>
        <v>0.11022400000000002</v>
      </c>
      <c r="G320" s="62">
        <f t="shared" si="81"/>
        <v>3.6594368000000009E-2</v>
      </c>
      <c r="H320" s="62">
        <f t="shared" si="82"/>
        <v>1.2149330176000004E-2</v>
      </c>
      <c r="I320" s="62">
        <f t="shared" si="83"/>
        <v>-0.41768256003852006</v>
      </c>
      <c r="J320" s="62">
        <f t="shared" si="84"/>
        <v>-0.13867060993278868</v>
      </c>
      <c r="K320" s="62">
        <f t="shared" ca="1" si="77"/>
        <v>-0.89862730734815344</v>
      </c>
      <c r="L320" s="62">
        <f t="shared" ca="1" si="85"/>
        <v>0.12920623833807326</v>
      </c>
      <c r="M320" s="62">
        <f t="shared" ca="1" si="86"/>
        <v>939751651.94100595</v>
      </c>
      <c r="N320" s="62">
        <f t="shared" ca="1" si="87"/>
        <v>587662532.5370065</v>
      </c>
      <c r="O320" s="62">
        <f t="shared" ca="1" si="88"/>
        <v>1442623933.8983369</v>
      </c>
      <c r="P320" s="80">
        <f t="shared" ca="1" si="89"/>
        <v>-0.35945269276787073</v>
      </c>
    </row>
    <row r="321" spans="1:16" x14ac:dyDescent="0.2">
      <c r="A321">
        <v>3349</v>
      </c>
      <c r="B321">
        <v>-1.0457560005306732E-2</v>
      </c>
      <c r="D321" s="73">
        <f t="shared" si="78"/>
        <v>0.33489999999999998</v>
      </c>
      <c r="E321" s="73">
        <f t="shared" si="79"/>
        <v>-1.0457560005306732</v>
      </c>
      <c r="F321" s="62">
        <f t="shared" si="80"/>
        <v>0.11215800999999999</v>
      </c>
      <c r="G321" s="62">
        <f t="shared" si="81"/>
        <v>3.7561717548999993E-2</v>
      </c>
      <c r="H321" s="62">
        <f t="shared" si="82"/>
        <v>1.2579419207160098E-2</v>
      </c>
      <c r="I321" s="62">
        <f t="shared" si="83"/>
        <v>-0.35022368457772241</v>
      </c>
      <c r="J321" s="62">
        <f t="shared" si="84"/>
        <v>-0.11728991196507922</v>
      </c>
      <c r="K321" s="62">
        <f t="shared" ca="1" si="77"/>
        <v>-0.90514365139805164</v>
      </c>
      <c r="L321" s="62">
        <f t="shared" ca="1" si="85"/>
        <v>1.9771832728594257E-2</v>
      </c>
      <c r="M321" s="62">
        <f t="shared" ca="1" si="86"/>
        <v>937064281.646734</v>
      </c>
      <c r="N321" s="62">
        <f t="shared" ca="1" si="87"/>
        <v>592594458.6119889</v>
      </c>
      <c r="O321" s="62">
        <f t="shared" ca="1" si="88"/>
        <v>1437800060.5389755</v>
      </c>
      <c r="P321" s="80">
        <f t="shared" ca="1" si="89"/>
        <v>-0.14061234913262155</v>
      </c>
    </row>
    <row r="322" spans="1:16" x14ac:dyDescent="0.2">
      <c r="A322">
        <v>3355</v>
      </c>
      <c r="B322">
        <v>-1.2156199998571537E-2</v>
      </c>
      <c r="D322" s="73">
        <f t="shared" si="78"/>
        <v>0.33550000000000002</v>
      </c>
      <c r="E322" s="73">
        <f t="shared" si="79"/>
        <v>-1.2156199998571537</v>
      </c>
      <c r="F322" s="62">
        <f t="shared" si="80"/>
        <v>0.11256025000000001</v>
      </c>
      <c r="G322" s="62">
        <f t="shared" si="81"/>
        <v>3.7763963875000008E-2</v>
      </c>
      <c r="H322" s="62">
        <f t="shared" si="82"/>
        <v>1.2669809880062503E-2</v>
      </c>
      <c r="I322" s="62">
        <f t="shared" si="83"/>
        <v>-0.4078405099520751</v>
      </c>
      <c r="J322" s="62">
        <f t="shared" si="84"/>
        <v>-0.1368304910889212</v>
      </c>
      <c r="K322" s="62">
        <f t="shared" ca="1" si="77"/>
        <v>-0.90649454740447299</v>
      </c>
      <c r="L322" s="62">
        <f t="shared" ca="1" si="85"/>
        <v>9.5558545354074584E-2</v>
      </c>
      <c r="M322" s="62">
        <f t="shared" ca="1" si="86"/>
        <v>936504304.23728752</v>
      </c>
      <c r="N322" s="62">
        <f t="shared" ca="1" si="87"/>
        <v>593613145.81495988</v>
      </c>
      <c r="O322" s="62">
        <f t="shared" ca="1" si="88"/>
        <v>1436787799.998225</v>
      </c>
      <c r="P322" s="80">
        <f t="shared" ca="1" si="89"/>
        <v>-0.30912545245268075</v>
      </c>
    </row>
    <row r="323" spans="1:16" x14ac:dyDescent="0.2">
      <c r="A323">
        <v>3366</v>
      </c>
      <c r="B323">
        <v>-7.9370400053448975E-3</v>
      </c>
      <c r="D323" s="73">
        <f t="shared" si="78"/>
        <v>0.33660000000000001</v>
      </c>
      <c r="E323" s="73">
        <f t="shared" si="79"/>
        <v>-0.79370400053448975</v>
      </c>
      <c r="F323" s="62">
        <f t="shared" si="80"/>
        <v>0.11329956000000001</v>
      </c>
      <c r="G323" s="62">
        <f t="shared" si="81"/>
        <v>3.8136631896000001E-2</v>
      </c>
      <c r="H323" s="62">
        <f t="shared" si="82"/>
        <v>1.2836790296193602E-2</v>
      </c>
      <c r="I323" s="62">
        <f t="shared" si="83"/>
        <v>-0.26716076657990928</v>
      </c>
      <c r="J323" s="62">
        <f t="shared" si="84"/>
        <v>-8.9926314030797469E-2</v>
      </c>
      <c r="K323" s="62">
        <f t="shared" ca="1" si="77"/>
        <v>-0.90897358269684236</v>
      </c>
      <c r="L323" s="62">
        <f t="shared" ca="1" si="85"/>
        <v>1.328707657188336E-2</v>
      </c>
      <c r="M323" s="62">
        <f t="shared" ca="1" si="86"/>
        <v>935474153.07102835</v>
      </c>
      <c r="N323" s="62">
        <f t="shared" ca="1" si="87"/>
        <v>595479190.01775444</v>
      </c>
      <c r="O323" s="62">
        <f t="shared" ca="1" si="88"/>
        <v>1434919364.8850975</v>
      </c>
      <c r="P323" s="80">
        <f t="shared" ca="1" si="89"/>
        <v>0.11526958216235261</v>
      </c>
    </row>
    <row r="324" spans="1:16" x14ac:dyDescent="0.2">
      <c r="A324">
        <v>3403</v>
      </c>
      <c r="B324">
        <v>-1.3745320000452921E-2</v>
      </c>
      <c r="D324" s="73">
        <f t="shared" si="78"/>
        <v>0.34029999999999999</v>
      </c>
      <c r="E324" s="73">
        <f t="shared" si="79"/>
        <v>-1.3745320000452921</v>
      </c>
      <c r="F324" s="62">
        <f t="shared" si="80"/>
        <v>0.11580409</v>
      </c>
      <c r="G324" s="62">
        <f t="shared" si="81"/>
        <v>3.9408131826999995E-2</v>
      </c>
      <c r="H324" s="62">
        <f t="shared" si="82"/>
        <v>1.34105872607281E-2</v>
      </c>
      <c r="I324" s="62">
        <f t="shared" si="83"/>
        <v>-0.46775323961541287</v>
      </c>
      <c r="J324" s="62">
        <f t="shared" si="84"/>
        <v>-0.15917642744112501</v>
      </c>
      <c r="K324" s="62">
        <f t="shared" ca="1" si="77"/>
        <v>-0.91733487938796876</v>
      </c>
      <c r="L324" s="62">
        <f t="shared" ca="1" si="85"/>
        <v>0.20902920713734705</v>
      </c>
      <c r="M324" s="62">
        <f t="shared" ca="1" si="86"/>
        <v>931975714.37825024</v>
      </c>
      <c r="N324" s="62">
        <f t="shared" ca="1" si="87"/>
        <v>601740893.93608117</v>
      </c>
      <c r="O324" s="62">
        <f t="shared" ca="1" si="88"/>
        <v>1428515147.0790081</v>
      </c>
      <c r="P324" s="80">
        <f t="shared" ca="1" si="89"/>
        <v>-0.45719712065732332</v>
      </c>
    </row>
    <row r="325" spans="1:16" x14ac:dyDescent="0.2">
      <c r="A325">
        <v>3675</v>
      </c>
      <c r="B325">
        <v>-9.417000001121778E-3</v>
      </c>
      <c r="D325" s="73">
        <f t="shared" si="78"/>
        <v>0.36749999999999999</v>
      </c>
      <c r="E325" s="73">
        <f t="shared" si="79"/>
        <v>-0.9417000001121778</v>
      </c>
      <c r="F325" s="62">
        <f t="shared" si="80"/>
        <v>0.13505624999999999</v>
      </c>
      <c r="G325" s="62">
        <f t="shared" si="81"/>
        <v>4.9633171874999993E-2</v>
      </c>
      <c r="H325" s="62">
        <f t="shared" si="82"/>
        <v>1.8240190664062496E-2</v>
      </c>
      <c r="I325" s="62">
        <f t="shared" si="83"/>
        <v>-0.34607475004122534</v>
      </c>
      <c r="J325" s="62">
        <f t="shared" si="84"/>
        <v>-0.12718247064015031</v>
      </c>
      <c r="K325" s="62">
        <f t="shared" ca="1" si="77"/>
        <v>-0.97987708032386456</v>
      </c>
      <c r="L325" s="62">
        <f t="shared" ca="1" si="85"/>
        <v>1.4574894534895642E-3</v>
      </c>
      <c r="M325" s="62">
        <f t="shared" ca="1" si="86"/>
        <v>904707206.92640376</v>
      </c>
      <c r="N325" s="62">
        <f t="shared" ca="1" si="87"/>
        <v>646986817.93522298</v>
      </c>
      <c r="O325" s="62">
        <f t="shared" ca="1" si="88"/>
        <v>1375905200.5428486</v>
      </c>
      <c r="P325" s="80">
        <f t="shared" ca="1" si="89"/>
        <v>3.8177080211686754E-2</v>
      </c>
    </row>
    <row r="326" spans="1:16" x14ac:dyDescent="0.2">
      <c r="A326">
        <v>3748</v>
      </c>
      <c r="B326">
        <v>-6.4171200065175071E-3</v>
      </c>
      <c r="D326" s="73">
        <f t="shared" si="78"/>
        <v>0.37480000000000002</v>
      </c>
      <c r="E326" s="73">
        <f t="shared" si="79"/>
        <v>-0.64171200065175071</v>
      </c>
      <c r="F326" s="62">
        <f t="shared" si="80"/>
        <v>0.14047504000000002</v>
      </c>
      <c r="G326" s="62">
        <f t="shared" si="81"/>
        <v>5.265004499200001E-2</v>
      </c>
      <c r="H326" s="62">
        <f t="shared" si="82"/>
        <v>1.9733236863001605E-2</v>
      </c>
      <c r="I326" s="62">
        <f t="shared" si="83"/>
        <v>-0.24051365784427617</v>
      </c>
      <c r="J326" s="62">
        <f t="shared" si="84"/>
        <v>-9.0144518960034711E-2</v>
      </c>
      <c r="K326" s="62">
        <f t="shared" ca="1" si="77"/>
        <v>-0.99698453856614955</v>
      </c>
      <c r="L326" s="62">
        <f t="shared" ca="1" si="85"/>
        <v>0.12621857619613797</v>
      </c>
      <c r="M326" s="62">
        <f t="shared" ca="1" si="86"/>
        <v>896935347.89740002</v>
      </c>
      <c r="N326" s="62">
        <f t="shared" ca="1" si="87"/>
        <v>658867723.04060912</v>
      </c>
      <c r="O326" s="62">
        <f t="shared" ca="1" si="88"/>
        <v>1360176313.167269</v>
      </c>
      <c r="P326" s="80">
        <f t="shared" ca="1" si="89"/>
        <v>0.35527253791439883</v>
      </c>
    </row>
    <row r="327" spans="1:16" x14ac:dyDescent="0.2">
      <c r="A327">
        <v>3756</v>
      </c>
      <c r="B327">
        <v>-6.3486400031251833E-3</v>
      </c>
      <c r="D327" s="73">
        <f t="shared" si="78"/>
        <v>0.37559999999999999</v>
      </c>
      <c r="E327" s="73">
        <f t="shared" si="79"/>
        <v>-0.63486400031251833</v>
      </c>
      <c r="F327" s="62">
        <f t="shared" si="80"/>
        <v>0.14107535999999998</v>
      </c>
      <c r="G327" s="62">
        <f t="shared" si="81"/>
        <v>5.2987905215999991E-2</v>
      </c>
      <c r="H327" s="62">
        <f t="shared" si="82"/>
        <v>1.9902257199129594E-2</v>
      </c>
      <c r="I327" s="62">
        <f t="shared" si="83"/>
        <v>-0.23845491851738188</v>
      </c>
      <c r="J327" s="62">
        <f t="shared" si="84"/>
        <v>-8.9563667395128624E-2</v>
      </c>
      <c r="K327" s="62">
        <f t="shared" ca="1" si="77"/>
        <v>-0.99886761949354097</v>
      </c>
      <c r="L327" s="62">
        <f t="shared" ca="1" si="85"/>
        <v>0.13249863477688295</v>
      </c>
      <c r="M327" s="62">
        <f t="shared" ca="1" si="86"/>
        <v>896072243.34021294</v>
      </c>
      <c r="N327" s="62">
        <f t="shared" ca="1" si="87"/>
        <v>660162370.51085806</v>
      </c>
      <c r="O327" s="62">
        <f t="shared" ca="1" si="88"/>
        <v>1358412411.9015691</v>
      </c>
      <c r="P327" s="80">
        <f t="shared" ca="1" si="89"/>
        <v>0.36400361918102264</v>
      </c>
    </row>
    <row r="328" spans="1:16" x14ac:dyDescent="0.2">
      <c r="A328">
        <v>3764</v>
      </c>
      <c r="B328">
        <v>-1.0280160000547767E-2</v>
      </c>
      <c r="D328" s="73">
        <f t="shared" si="78"/>
        <v>0.37640000000000001</v>
      </c>
      <c r="E328" s="73">
        <f t="shared" si="79"/>
        <v>-1.0280160000547767</v>
      </c>
      <c r="F328" s="62">
        <f t="shared" si="80"/>
        <v>0.14167696000000002</v>
      </c>
      <c r="G328" s="62">
        <f t="shared" si="81"/>
        <v>5.3327207744000009E-2</v>
      </c>
      <c r="H328" s="62">
        <f t="shared" si="82"/>
        <v>2.0072360994841606E-2</v>
      </c>
      <c r="I328" s="62">
        <f t="shared" si="83"/>
        <v>-0.38694522242061796</v>
      </c>
      <c r="J328" s="62">
        <f t="shared" si="84"/>
        <v>-0.14564618171912061</v>
      </c>
      <c r="K328" s="62">
        <f t="shared" ca="1" si="77"/>
        <v>-1.0007523381459758</v>
      </c>
      <c r="L328" s="62">
        <f t="shared" ca="1" si="85"/>
        <v>7.433072606774021E-4</v>
      </c>
      <c r="M328" s="62">
        <f t="shared" ca="1" si="86"/>
        <v>895206902.24432373</v>
      </c>
      <c r="N328" s="62">
        <f t="shared" ca="1" si="87"/>
        <v>661455532.08595657</v>
      </c>
      <c r="O328" s="62">
        <f t="shared" ca="1" si="88"/>
        <v>1356640636.8305082</v>
      </c>
      <c r="P328" s="80">
        <f t="shared" ca="1" si="89"/>
        <v>-2.7263661908800918E-2</v>
      </c>
    </row>
    <row r="329" spans="1:16" x14ac:dyDescent="0.2">
      <c r="A329">
        <v>3783</v>
      </c>
      <c r="B329">
        <v>-5.9925200039288029E-3</v>
      </c>
      <c r="D329" s="73">
        <f t="shared" si="78"/>
        <v>0.37830000000000003</v>
      </c>
      <c r="E329" s="73">
        <f t="shared" si="79"/>
        <v>-0.59925200039288029</v>
      </c>
      <c r="F329" s="62">
        <f t="shared" si="80"/>
        <v>0.14311089000000002</v>
      </c>
      <c r="G329" s="62">
        <f t="shared" si="81"/>
        <v>5.4138849687000008E-2</v>
      </c>
      <c r="H329" s="62">
        <f t="shared" si="82"/>
        <v>2.0480726836592106E-2</v>
      </c>
      <c r="I329" s="62">
        <f t="shared" si="83"/>
        <v>-0.22669703174862663</v>
      </c>
      <c r="J329" s="62">
        <f t="shared" si="84"/>
        <v>-8.5759487110505461E-2</v>
      </c>
      <c r="K329" s="62">
        <f t="shared" ca="1" si="77"/>
        <v>-1.0052351086404083</v>
      </c>
      <c r="L329" s="62">
        <f t="shared" ca="1" si="85"/>
        <v>0.16482228418232406</v>
      </c>
      <c r="M329" s="62">
        <f t="shared" ca="1" si="86"/>
        <v>893142776.00681567</v>
      </c>
      <c r="N329" s="62">
        <f t="shared" ca="1" si="87"/>
        <v>664520788.40125096</v>
      </c>
      <c r="O329" s="62">
        <f t="shared" ca="1" si="88"/>
        <v>1352401217.7057853</v>
      </c>
      <c r="P329" s="80">
        <f t="shared" ca="1" si="89"/>
        <v>0.40598310824752804</v>
      </c>
    </row>
    <row r="330" spans="1:16" x14ac:dyDescent="0.2">
      <c r="A330">
        <v>3791</v>
      </c>
      <c r="B330">
        <v>-5.9240400005364791E-3</v>
      </c>
      <c r="D330" s="73">
        <f t="shared" si="78"/>
        <v>0.37909999999999999</v>
      </c>
      <c r="E330" s="73">
        <f t="shared" si="79"/>
        <v>-0.59240400005364791</v>
      </c>
      <c r="F330" s="62">
        <f t="shared" si="80"/>
        <v>0.14371681</v>
      </c>
      <c r="G330" s="62">
        <f t="shared" si="81"/>
        <v>5.4483042671000001E-2</v>
      </c>
      <c r="H330" s="62">
        <f t="shared" si="82"/>
        <v>2.06545214765761E-2</v>
      </c>
      <c r="I330" s="62">
        <f t="shared" si="83"/>
        <v>-0.22458035642033791</v>
      </c>
      <c r="J330" s="62">
        <f t="shared" si="84"/>
        <v>-8.5138413118950096E-2</v>
      </c>
      <c r="K330" s="62">
        <f t="shared" ca="1" si="77"/>
        <v>-1.007125354614864</v>
      </c>
      <c r="L330" s="62">
        <f t="shared" ca="1" si="85"/>
        <v>0.17199380192908989</v>
      </c>
      <c r="M330" s="62">
        <f t="shared" ca="1" si="86"/>
        <v>892269915.04398203</v>
      </c>
      <c r="N330" s="62">
        <f t="shared" ca="1" si="87"/>
        <v>665808875.47016132</v>
      </c>
      <c r="O330" s="62">
        <f t="shared" ca="1" si="88"/>
        <v>1350602999.4553227</v>
      </c>
      <c r="P330" s="80">
        <f t="shared" ca="1" si="89"/>
        <v>0.41472135456121606</v>
      </c>
    </row>
    <row r="331" spans="1:16" x14ac:dyDescent="0.2">
      <c r="A331">
        <v>3842</v>
      </c>
      <c r="B331">
        <v>-1.3362480007344857E-2</v>
      </c>
      <c r="D331" s="73">
        <f t="shared" si="78"/>
        <v>0.38419999999999999</v>
      </c>
      <c r="E331" s="73">
        <f t="shared" si="79"/>
        <v>-1.3362480007344857</v>
      </c>
      <c r="F331" s="62">
        <f t="shared" si="80"/>
        <v>0.14760963999999999</v>
      </c>
      <c r="G331" s="62">
        <f t="shared" si="81"/>
        <v>5.6711623687999993E-2</v>
      </c>
      <c r="H331" s="62">
        <f t="shared" si="82"/>
        <v>2.1788605820929598E-2</v>
      </c>
      <c r="I331" s="62">
        <f t="shared" si="83"/>
        <v>-0.51338648188218938</v>
      </c>
      <c r="J331" s="62">
        <f t="shared" si="84"/>
        <v>-0.19724308633913715</v>
      </c>
      <c r="K331" s="62">
        <f t="shared" ca="1" si="77"/>
        <v>-1.0192141720352632</v>
      </c>
      <c r="L331" s="62">
        <f t="shared" ca="1" si="85"/>
        <v>0.10051044853968794</v>
      </c>
      <c r="M331" s="62">
        <f t="shared" ca="1" si="86"/>
        <v>886653412.33228159</v>
      </c>
      <c r="N331" s="62">
        <f t="shared" ca="1" si="87"/>
        <v>673984334.90186405</v>
      </c>
      <c r="O331" s="62">
        <f t="shared" ca="1" si="88"/>
        <v>1338956858.7166412</v>
      </c>
      <c r="P331" s="80">
        <f t="shared" ca="1" si="89"/>
        <v>-0.31703382869922248</v>
      </c>
    </row>
    <row r="332" spans="1:16" x14ac:dyDescent="0.2">
      <c r="A332">
        <v>3880</v>
      </c>
      <c r="B332">
        <v>-8.7872000076458789E-3</v>
      </c>
      <c r="D332" s="73">
        <f t="shared" si="78"/>
        <v>0.38800000000000001</v>
      </c>
      <c r="E332" s="73">
        <f t="shared" si="79"/>
        <v>-0.87872000076458789</v>
      </c>
      <c r="F332" s="62">
        <f t="shared" si="80"/>
        <v>0.15054400000000001</v>
      </c>
      <c r="G332" s="62">
        <f t="shared" si="81"/>
        <v>5.8411072000000008E-2</v>
      </c>
      <c r="H332" s="62">
        <f t="shared" si="82"/>
        <v>2.2663495936000002E-2</v>
      </c>
      <c r="I332" s="62">
        <f t="shared" si="83"/>
        <v>-0.34094336029666011</v>
      </c>
      <c r="J332" s="62">
        <f t="shared" si="84"/>
        <v>-0.13228602379510412</v>
      </c>
      <c r="K332" s="62">
        <f t="shared" ca="1" si="77"/>
        <v>-1.0282647979580166</v>
      </c>
      <c r="L332" s="62">
        <f t="shared" ca="1" si="85"/>
        <v>2.2363646367623728E-2</v>
      </c>
      <c r="M332" s="62">
        <f t="shared" ca="1" si="86"/>
        <v>882410525.96335959</v>
      </c>
      <c r="N332" s="62">
        <f t="shared" ca="1" si="87"/>
        <v>680034434.63197613</v>
      </c>
      <c r="O332" s="62">
        <f t="shared" ca="1" si="88"/>
        <v>1330076182.6227446</v>
      </c>
      <c r="P332" s="80">
        <f t="shared" ca="1" si="89"/>
        <v>0.14954479719342872</v>
      </c>
    </row>
    <row r="333" spans="1:16" x14ac:dyDescent="0.2">
      <c r="A333">
        <v>3898</v>
      </c>
      <c r="B333">
        <v>-1.0883120005019009E-2</v>
      </c>
      <c r="D333" s="73">
        <f t="shared" si="78"/>
        <v>0.38979999999999998</v>
      </c>
      <c r="E333" s="73">
        <f t="shared" si="79"/>
        <v>-1.0883120005019009</v>
      </c>
      <c r="F333" s="62">
        <f t="shared" si="80"/>
        <v>0.15194403999999997</v>
      </c>
      <c r="G333" s="62">
        <f t="shared" si="81"/>
        <v>5.9227786791999984E-2</v>
      </c>
      <c r="H333" s="62">
        <f t="shared" si="82"/>
        <v>2.3086991291521593E-2</v>
      </c>
      <c r="I333" s="62">
        <f t="shared" si="83"/>
        <v>-0.42422401779564095</v>
      </c>
      <c r="J333" s="62">
        <f t="shared" si="84"/>
        <v>-0.16536252213674082</v>
      </c>
      <c r="K333" s="62">
        <f t="shared" ca="1" si="77"/>
        <v>-1.0325648336377209</v>
      </c>
      <c r="L333" s="62">
        <f t="shared" ca="1" si="85"/>
        <v>3.1077466133827307E-3</v>
      </c>
      <c r="M333" s="62">
        <f t="shared" ca="1" si="86"/>
        <v>880383578.35841107</v>
      </c>
      <c r="N333" s="62">
        <f t="shared" ca="1" si="87"/>
        <v>682887649.51368582</v>
      </c>
      <c r="O333" s="62">
        <f t="shared" ca="1" si="88"/>
        <v>1325809651.8771732</v>
      </c>
      <c r="P333" s="80">
        <f t="shared" ca="1" si="89"/>
        <v>-5.574716686418002E-2</v>
      </c>
    </row>
    <row r="334" spans="1:16" x14ac:dyDescent="0.2">
      <c r="A334">
        <v>4015</v>
      </c>
      <c r="B334">
        <v>-8.0066000082297251E-3</v>
      </c>
      <c r="D334" s="73">
        <f t="shared" si="78"/>
        <v>0.40150000000000002</v>
      </c>
      <c r="E334" s="73">
        <f t="shared" si="79"/>
        <v>-0.80066000082297251</v>
      </c>
      <c r="F334" s="62">
        <f t="shared" si="80"/>
        <v>0.16120225000000002</v>
      </c>
      <c r="G334" s="62">
        <f t="shared" si="81"/>
        <v>6.472270337500001E-2</v>
      </c>
      <c r="H334" s="62">
        <f t="shared" si="82"/>
        <v>2.5986165405062506E-2</v>
      </c>
      <c r="I334" s="62">
        <f t="shared" si="83"/>
        <v>-0.32146499033042347</v>
      </c>
      <c r="J334" s="62">
        <f t="shared" si="84"/>
        <v>-0.12906819361766503</v>
      </c>
      <c r="K334" s="62">
        <f t="shared" ca="1" si="77"/>
        <v>-1.0607171582671915</v>
      </c>
      <c r="L334" s="62">
        <f t="shared" ca="1" si="85"/>
        <v>6.7629725137967292E-2</v>
      </c>
      <c r="M334" s="62">
        <f t="shared" ca="1" si="86"/>
        <v>866943152.90078259</v>
      </c>
      <c r="N334" s="62">
        <f t="shared" ca="1" si="87"/>
        <v>701228857.55942833</v>
      </c>
      <c r="O334" s="62">
        <f t="shared" ca="1" si="88"/>
        <v>1297155870.143538</v>
      </c>
      <c r="P334" s="80">
        <f t="shared" ca="1" si="89"/>
        <v>0.26005715744421898</v>
      </c>
    </row>
    <row r="335" spans="1:16" x14ac:dyDescent="0.2">
      <c r="A335">
        <v>4181</v>
      </c>
      <c r="B335">
        <v>-1.9335640005010646E-2</v>
      </c>
      <c r="D335" s="73">
        <f t="shared" si="78"/>
        <v>0.41810000000000003</v>
      </c>
      <c r="E335" s="73">
        <f t="shared" si="79"/>
        <v>-1.9335640005010646</v>
      </c>
      <c r="F335" s="62">
        <f t="shared" si="80"/>
        <v>0.17480761000000003</v>
      </c>
      <c r="G335" s="62">
        <f t="shared" si="81"/>
        <v>7.308706174100002E-2</v>
      </c>
      <c r="H335" s="62">
        <f t="shared" si="82"/>
        <v>3.0557700513912111E-2</v>
      </c>
      <c r="I335" s="62">
        <f t="shared" si="83"/>
        <v>-0.80842310860949518</v>
      </c>
      <c r="J335" s="62">
        <f t="shared" si="84"/>
        <v>-0.33800170170962995</v>
      </c>
      <c r="K335" s="62">
        <f t="shared" ca="1" si="77"/>
        <v>-1.10126084337908</v>
      </c>
      <c r="L335" s="62">
        <f t="shared" ca="1" si="85"/>
        <v>0.69272854535522288</v>
      </c>
      <c r="M335" s="62">
        <f t="shared" ca="1" si="86"/>
        <v>847104147.39532638</v>
      </c>
      <c r="N335" s="62">
        <f t="shared" ca="1" si="87"/>
        <v>726607721.58831513</v>
      </c>
      <c r="O335" s="62">
        <f t="shared" ca="1" si="88"/>
        <v>1253854906.2432208</v>
      </c>
      <c r="P335" s="80">
        <f t="shared" ca="1" si="89"/>
        <v>-0.83230315712198455</v>
      </c>
    </row>
    <row r="336" spans="1:16" x14ac:dyDescent="0.2">
      <c r="A336">
        <v>4221</v>
      </c>
      <c r="B336">
        <v>-1.2993240008654539E-2</v>
      </c>
      <c r="D336" s="73">
        <f t="shared" si="78"/>
        <v>0.42209999999999998</v>
      </c>
      <c r="E336" s="73">
        <f t="shared" si="79"/>
        <v>-1.2993240008654539</v>
      </c>
      <c r="F336" s="62">
        <f t="shared" si="80"/>
        <v>0.17816840999999997</v>
      </c>
      <c r="G336" s="62">
        <f t="shared" si="81"/>
        <v>7.5204885860999979E-2</v>
      </c>
      <c r="H336" s="62">
        <f t="shared" si="82"/>
        <v>3.1743982321928092E-2</v>
      </c>
      <c r="I336" s="62">
        <f t="shared" si="83"/>
        <v>-0.54844466076530807</v>
      </c>
      <c r="J336" s="62">
        <f t="shared" si="84"/>
        <v>-0.23149849130903652</v>
      </c>
      <c r="K336" s="62">
        <f t="shared" ca="1" si="77"/>
        <v>-1.1111358346063036</v>
      </c>
      <c r="L336" s="62">
        <f t="shared" ca="1" si="85"/>
        <v>3.5414785919981574E-2</v>
      </c>
      <c r="M336" s="62">
        <f t="shared" ca="1" si="86"/>
        <v>842192398.11461568</v>
      </c>
      <c r="N336" s="62">
        <f t="shared" ca="1" si="87"/>
        <v>732603791.64493763</v>
      </c>
      <c r="O336" s="62">
        <f t="shared" ca="1" si="88"/>
        <v>1242975078.2086909</v>
      </c>
      <c r="P336" s="80">
        <f t="shared" ca="1" si="89"/>
        <v>-0.18818816625915025</v>
      </c>
    </row>
    <row r="337" spans="1:16" x14ac:dyDescent="0.2">
      <c r="A337">
        <v>4235</v>
      </c>
      <c r="B337">
        <v>-1.1623400001553819E-2</v>
      </c>
      <c r="D337" s="73">
        <f t="shared" si="78"/>
        <v>0.42349999999999999</v>
      </c>
      <c r="E337" s="73">
        <f t="shared" si="79"/>
        <v>-1.1623400001553819</v>
      </c>
      <c r="F337" s="62">
        <f t="shared" si="80"/>
        <v>0.17935224999999999</v>
      </c>
      <c r="G337" s="62">
        <f t="shared" si="81"/>
        <v>7.5955677874999988E-2</v>
      </c>
      <c r="H337" s="62">
        <f t="shared" si="82"/>
        <v>3.2167229580062497E-2</v>
      </c>
      <c r="I337" s="62">
        <f t="shared" si="83"/>
        <v>-0.49225099006580419</v>
      </c>
      <c r="J337" s="62">
        <f t="shared" si="84"/>
        <v>-0.20846829429286806</v>
      </c>
      <c r="K337" s="62">
        <f t="shared" ca="1" si="77"/>
        <v>-1.1146017543493687</v>
      </c>
      <c r="L337" s="62">
        <f t="shared" ca="1" si="85"/>
        <v>2.2789401126353326E-3</v>
      </c>
      <c r="M337" s="62">
        <f t="shared" ca="1" si="86"/>
        <v>840461482.80470371</v>
      </c>
      <c r="N337" s="62">
        <f t="shared" ca="1" si="87"/>
        <v>734691078.06736791</v>
      </c>
      <c r="O337" s="62">
        <f t="shared" ca="1" si="88"/>
        <v>1239127433.1779656</v>
      </c>
      <c r="P337" s="80">
        <f t="shared" ca="1" si="89"/>
        <v>-4.7738245806013158E-2</v>
      </c>
    </row>
    <row r="338" spans="1:16" x14ac:dyDescent="0.2">
      <c r="A338">
        <v>4281</v>
      </c>
      <c r="B338">
        <v>-9.9796400027116761E-3</v>
      </c>
      <c r="D338" s="73">
        <f t="shared" si="78"/>
        <v>0.42809999999999998</v>
      </c>
      <c r="E338" s="73">
        <f t="shared" si="79"/>
        <v>-0.99796400027116761</v>
      </c>
      <c r="F338" s="62">
        <f t="shared" si="80"/>
        <v>0.18326960999999997</v>
      </c>
      <c r="G338" s="62">
        <f t="shared" si="81"/>
        <v>7.845772004099999E-2</v>
      </c>
      <c r="H338" s="62">
        <f t="shared" si="82"/>
        <v>3.358774994955209E-2</v>
      </c>
      <c r="I338" s="62">
        <f t="shared" si="83"/>
        <v>-0.42722838851608685</v>
      </c>
      <c r="J338" s="62">
        <f t="shared" si="84"/>
        <v>-0.18289647312373677</v>
      </c>
      <c r="K338" s="62">
        <f t="shared" ca="1" si="77"/>
        <v>-1.126025089808542</v>
      </c>
      <c r="L338" s="62">
        <f t="shared" ca="1" si="85"/>
        <v>1.639964265349942E-2</v>
      </c>
      <c r="M338" s="62">
        <f t="shared" ca="1" si="86"/>
        <v>834731506.63125563</v>
      </c>
      <c r="N338" s="62">
        <f t="shared" ca="1" si="87"/>
        <v>741507276.05123127</v>
      </c>
      <c r="O338" s="62">
        <f t="shared" ca="1" si="88"/>
        <v>1226342276.2465913</v>
      </c>
      <c r="P338" s="80">
        <f t="shared" ca="1" si="89"/>
        <v>0.12806108953737438</v>
      </c>
    </row>
    <row r="339" spans="1:16" x14ac:dyDescent="0.2">
      <c r="A339">
        <v>4332</v>
      </c>
      <c r="B339">
        <v>-1.1418080001021735E-2</v>
      </c>
      <c r="D339" s="73">
        <f t="shared" si="78"/>
        <v>0.43319999999999997</v>
      </c>
      <c r="E339" s="73">
        <f t="shared" si="79"/>
        <v>-1.1418080001021735</v>
      </c>
      <c r="F339" s="62">
        <f t="shared" si="80"/>
        <v>0.18766223999999998</v>
      </c>
      <c r="G339" s="62">
        <f t="shared" si="81"/>
        <v>8.1295282367999988E-2</v>
      </c>
      <c r="H339" s="62">
        <f t="shared" si="82"/>
        <v>3.5217116321817593E-2</v>
      </c>
      <c r="I339" s="62">
        <f t="shared" si="83"/>
        <v>-0.49463122564426154</v>
      </c>
      <c r="J339" s="62">
        <f t="shared" si="84"/>
        <v>-0.21427424694909408</v>
      </c>
      <c r="K339" s="62">
        <f t="shared" ca="1" si="77"/>
        <v>-1.1387533876794285</v>
      </c>
      <c r="L339" s="62">
        <f t="shared" ca="1" si="85"/>
        <v>9.3306570531885269E-6</v>
      </c>
      <c r="M339" s="62">
        <f t="shared" ca="1" si="86"/>
        <v>828303023.04427743</v>
      </c>
      <c r="N339" s="62">
        <f t="shared" ca="1" si="87"/>
        <v>748987782.62457514</v>
      </c>
      <c r="O339" s="62">
        <f t="shared" ca="1" si="88"/>
        <v>1211915481.2147088</v>
      </c>
      <c r="P339" s="80">
        <f t="shared" ca="1" si="89"/>
        <v>-3.0546124227450733E-3</v>
      </c>
    </row>
    <row r="340" spans="1:16" x14ac:dyDescent="0.2">
      <c r="A340">
        <v>4399</v>
      </c>
      <c r="B340">
        <v>-1.0719560006691609E-2</v>
      </c>
      <c r="D340" s="73">
        <f t="shared" si="78"/>
        <v>0.43990000000000001</v>
      </c>
      <c r="E340" s="73">
        <f t="shared" si="79"/>
        <v>-1.0719560006691609</v>
      </c>
      <c r="F340" s="62">
        <f t="shared" si="80"/>
        <v>0.19351201000000001</v>
      </c>
      <c r="G340" s="62">
        <f t="shared" si="81"/>
        <v>8.5125933199000012E-2</v>
      </c>
      <c r="H340" s="62">
        <f t="shared" si="82"/>
        <v>3.7446898014240101E-2</v>
      </c>
      <c r="I340" s="62">
        <f t="shared" si="83"/>
        <v>-0.47155344469436389</v>
      </c>
      <c r="J340" s="62">
        <f t="shared" si="84"/>
        <v>-0.20743636032105067</v>
      </c>
      <c r="K340" s="62">
        <f t="shared" ca="1" si="77"/>
        <v>-1.1555760321500961</v>
      </c>
      <c r="L340" s="62">
        <f t="shared" ca="1" si="85"/>
        <v>6.9923096648725975E-3</v>
      </c>
      <c r="M340" s="62">
        <f t="shared" ca="1" si="86"/>
        <v>819738772.39759922</v>
      </c>
      <c r="N340" s="62">
        <f t="shared" ca="1" si="87"/>
        <v>758689813.25344253</v>
      </c>
      <c r="O340" s="62">
        <f t="shared" ca="1" si="88"/>
        <v>1192570057.6918755</v>
      </c>
      <c r="P340" s="80">
        <f t="shared" ca="1" si="89"/>
        <v>8.362003148093522E-2</v>
      </c>
    </row>
    <row r="341" spans="1:16" x14ac:dyDescent="0.2">
      <c r="A341">
        <v>4478</v>
      </c>
      <c r="B341">
        <v>-1.1418320005759597E-2</v>
      </c>
      <c r="D341" s="73">
        <f t="shared" si="78"/>
        <v>0.44779999999999998</v>
      </c>
      <c r="E341" s="73">
        <f t="shared" si="79"/>
        <v>-1.1418320005759597</v>
      </c>
      <c r="F341" s="62">
        <f t="shared" si="80"/>
        <v>0.20052483999999998</v>
      </c>
      <c r="G341" s="62">
        <f t="shared" si="81"/>
        <v>8.9795023351999986E-2</v>
      </c>
      <c r="H341" s="62">
        <f t="shared" si="82"/>
        <v>4.0210211457025594E-2</v>
      </c>
      <c r="I341" s="62">
        <f t="shared" si="83"/>
        <v>-0.51131236985791473</v>
      </c>
      <c r="J341" s="62">
        <f t="shared" si="84"/>
        <v>-0.22896567922237421</v>
      </c>
      <c r="K341" s="62">
        <f t="shared" ref="K341:K404" ca="1" si="90">+E$4+E$5*D341+E$6*D341^2</f>
        <v>-1.175559261950804</v>
      </c>
      <c r="L341" s="62">
        <f t="shared" ca="1" si="85"/>
        <v>1.1375281598470625E-3</v>
      </c>
      <c r="M341" s="62">
        <f t="shared" ca="1" si="86"/>
        <v>809470546.4689281</v>
      </c>
      <c r="N341" s="62">
        <f t="shared" ca="1" si="87"/>
        <v>769941713.3211174</v>
      </c>
      <c r="O341" s="62">
        <f t="shared" ca="1" si="88"/>
        <v>1169205212.6965261</v>
      </c>
      <c r="P341" s="80">
        <f t="shared" ca="1" si="89"/>
        <v>3.3727261374844275E-2</v>
      </c>
    </row>
    <row r="342" spans="1:16" x14ac:dyDescent="0.2">
      <c r="A342">
        <v>4548</v>
      </c>
      <c r="B342">
        <v>-6.5691199997672811E-3</v>
      </c>
      <c r="D342" s="73">
        <f t="shared" si="78"/>
        <v>0.45479999999999998</v>
      </c>
      <c r="E342" s="73">
        <f t="shared" si="79"/>
        <v>-0.65691199997672811</v>
      </c>
      <c r="F342" s="62">
        <f t="shared" si="80"/>
        <v>0.20684303999999998</v>
      </c>
      <c r="G342" s="62">
        <f t="shared" si="81"/>
        <v>9.4072214591999992E-2</v>
      </c>
      <c r="H342" s="62">
        <f t="shared" si="82"/>
        <v>4.2784043196441593E-2</v>
      </c>
      <c r="I342" s="62">
        <f t="shared" si="83"/>
        <v>-0.29876357758941591</v>
      </c>
      <c r="J342" s="62">
        <f t="shared" si="84"/>
        <v>-0.13587767508766635</v>
      </c>
      <c r="K342" s="62">
        <f t="shared" ca="1" si="90"/>
        <v>-1.1933993702694594</v>
      </c>
      <c r="L342" s="62">
        <f t="shared" ca="1" si="85"/>
        <v>0.28781869848361019</v>
      </c>
      <c r="M342" s="62">
        <f t="shared" ca="1" si="86"/>
        <v>800221871.40580559</v>
      </c>
      <c r="N342" s="62">
        <f t="shared" ca="1" si="87"/>
        <v>779737061.78118134</v>
      </c>
      <c r="O342" s="62">
        <f t="shared" ca="1" si="88"/>
        <v>1148019248.8417542</v>
      </c>
      <c r="P342" s="80">
        <f t="shared" ca="1" si="89"/>
        <v>0.5364873702927313</v>
      </c>
    </row>
    <row r="343" spans="1:16" x14ac:dyDescent="0.2">
      <c r="A343">
        <v>4550</v>
      </c>
      <c r="B343">
        <v>-1.7802000002120622E-2</v>
      </c>
      <c r="D343" s="73">
        <f t="shared" si="78"/>
        <v>0.45500000000000002</v>
      </c>
      <c r="E343" s="73">
        <f t="shared" si="79"/>
        <v>-1.7802000002120622</v>
      </c>
      <c r="F343" s="62">
        <f t="shared" si="80"/>
        <v>0.20702500000000001</v>
      </c>
      <c r="G343" s="62">
        <f t="shared" si="81"/>
        <v>9.4196375000000013E-2</v>
      </c>
      <c r="H343" s="62">
        <f t="shared" si="82"/>
        <v>4.2859350625000008E-2</v>
      </c>
      <c r="I343" s="62">
        <f t="shared" si="83"/>
        <v>-0.80999100009648828</v>
      </c>
      <c r="J343" s="62">
        <f t="shared" si="84"/>
        <v>-0.36854590504390217</v>
      </c>
      <c r="K343" s="62">
        <f t="shared" ca="1" si="90"/>
        <v>-1.1939109300906663</v>
      </c>
      <c r="L343" s="62">
        <f t="shared" ca="1" si="85"/>
        <v>0.34373487374381101</v>
      </c>
      <c r="M343" s="62">
        <f t="shared" ca="1" si="86"/>
        <v>799955584.04871869</v>
      </c>
      <c r="N343" s="62">
        <f t="shared" ca="1" si="87"/>
        <v>780014470.99906111</v>
      </c>
      <c r="O343" s="62">
        <f t="shared" ca="1" si="88"/>
        <v>1147407451.3920197</v>
      </c>
      <c r="P343" s="80">
        <f t="shared" ca="1" si="89"/>
        <v>-0.58628907012139586</v>
      </c>
    </row>
    <row r="344" spans="1:16" x14ac:dyDescent="0.2">
      <c r="A344">
        <v>4798</v>
      </c>
      <c r="B344">
        <v>-1.0679120008717291E-2</v>
      </c>
      <c r="D344" s="73">
        <f t="shared" si="78"/>
        <v>0.4798</v>
      </c>
      <c r="E344" s="73">
        <f t="shared" si="79"/>
        <v>-1.0679120008717291</v>
      </c>
      <c r="F344" s="62">
        <f t="shared" si="80"/>
        <v>0.23020804</v>
      </c>
      <c r="G344" s="62">
        <f t="shared" si="81"/>
        <v>0.110453817592</v>
      </c>
      <c r="H344" s="62">
        <f t="shared" si="82"/>
        <v>5.2995741680641605E-2</v>
      </c>
      <c r="I344" s="62">
        <f t="shared" si="83"/>
        <v>-0.51238417801825564</v>
      </c>
      <c r="J344" s="62">
        <f t="shared" si="84"/>
        <v>-0.24584192861315907</v>
      </c>
      <c r="K344" s="62">
        <f t="shared" ca="1" si="90"/>
        <v>-1.2581376209881263</v>
      </c>
      <c r="L344" s="62">
        <f t="shared" ca="1" si="85"/>
        <v>3.6185786548667866E-2</v>
      </c>
      <c r="M344" s="62">
        <f t="shared" ca="1" si="86"/>
        <v>766090592.42890799</v>
      </c>
      <c r="N344" s="62">
        <f t="shared" ca="1" si="87"/>
        <v>813314321.10359979</v>
      </c>
      <c r="O344" s="62">
        <f t="shared" ca="1" si="88"/>
        <v>1068927328.9080652</v>
      </c>
      <c r="P344" s="80">
        <f t="shared" ca="1" si="89"/>
        <v>0.19022562011639721</v>
      </c>
    </row>
    <row r="345" spans="1:16" x14ac:dyDescent="0.2">
      <c r="A345">
        <v>4865</v>
      </c>
      <c r="B345">
        <v>-2.1980600009555928E-2</v>
      </c>
      <c r="D345" s="73">
        <f t="shared" si="78"/>
        <v>0.48649999999999999</v>
      </c>
      <c r="E345" s="73">
        <f t="shared" si="79"/>
        <v>-2.1980600009555928</v>
      </c>
      <c r="F345" s="62">
        <f t="shared" si="80"/>
        <v>0.23668224999999998</v>
      </c>
      <c r="G345" s="62">
        <f t="shared" si="81"/>
        <v>0.11514591462499998</v>
      </c>
      <c r="H345" s="62">
        <f t="shared" si="82"/>
        <v>5.6018487465062494E-2</v>
      </c>
      <c r="I345" s="62">
        <f t="shared" si="83"/>
        <v>-1.0693561904648958</v>
      </c>
      <c r="J345" s="62">
        <f t="shared" si="84"/>
        <v>-0.52024178666117182</v>
      </c>
      <c r="K345" s="62">
        <f t="shared" ca="1" si="90"/>
        <v>-1.2757592193853688</v>
      </c>
      <c r="L345" s="62">
        <f t="shared" ca="1" si="85"/>
        <v>0.850638731685046</v>
      </c>
      <c r="M345" s="62">
        <f t="shared" ca="1" si="86"/>
        <v>756665176.29602432</v>
      </c>
      <c r="N345" s="62">
        <f t="shared" ca="1" si="87"/>
        <v>821923334.92427564</v>
      </c>
      <c r="O345" s="62">
        <f t="shared" ca="1" si="88"/>
        <v>1046895356.1460074</v>
      </c>
      <c r="P345" s="80">
        <f t="shared" ca="1" si="89"/>
        <v>-0.92230078157022399</v>
      </c>
    </row>
    <row r="346" spans="1:16" x14ac:dyDescent="0.2">
      <c r="A346">
        <v>4922</v>
      </c>
      <c r="B346">
        <v>8.8231999689014629E-4</v>
      </c>
      <c r="D346" s="73">
        <f t="shared" si="78"/>
        <v>0.49220000000000003</v>
      </c>
      <c r="E346" s="73">
        <f t="shared" si="79"/>
        <v>8.8231999689014629E-2</v>
      </c>
      <c r="F346" s="62">
        <f t="shared" si="80"/>
        <v>0.24226084000000003</v>
      </c>
      <c r="G346" s="62">
        <f t="shared" si="81"/>
        <v>0.11924078544800003</v>
      </c>
      <c r="H346" s="62">
        <f t="shared" si="82"/>
        <v>5.8690314597505615E-2</v>
      </c>
      <c r="I346" s="62">
        <f t="shared" si="83"/>
        <v>4.3427790246933003E-2</v>
      </c>
      <c r="J346" s="62">
        <f t="shared" si="84"/>
        <v>2.1375158359540423E-2</v>
      </c>
      <c r="K346" s="62">
        <f t="shared" ca="1" si="90"/>
        <v>-1.2908411615993232</v>
      </c>
      <c r="L346" s="62">
        <f t="shared" ca="1" si="85"/>
        <v>1.9018427841858097</v>
      </c>
      <c r="M346" s="62">
        <f t="shared" ca="1" si="86"/>
        <v>748558552.17541814</v>
      </c>
      <c r="N346" s="62">
        <f t="shared" ca="1" si="87"/>
        <v>829112675.26222193</v>
      </c>
      <c r="O346" s="62">
        <f t="shared" ca="1" si="88"/>
        <v>1027898844.6572274</v>
      </c>
      <c r="P346" s="80">
        <f t="shared" ca="1" si="89"/>
        <v>1.3790731612883378</v>
      </c>
    </row>
    <row r="347" spans="1:16" x14ac:dyDescent="0.2">
      <c r="A347">
        <v>4965</v>
      </c>
      <c r="B347">
        <v>-1.2624599999981001E-2</v>
      </c>
      <c r="D347" s="73">
        <f t="shared" si="78"/>
        <v>0.4965</v>
      </c>
      <c r="E347" s="73">
        <f t="shared" si="79"/>
        <v>-1.2624599999981001</v>
      </c>
      <c r="F347" s="62">
        <f t="shared" si="80"/>
        <v>0.24651224999999999</v>
      </c>
      <c r="G347" s="62">
        <f t="shared" si="81"/>
        <v>0.12239333212499999</v>
      </c>
      <c r="H347" s="62">
        <f t="shared" si="82"/>
        <v>6.0768289400062493E-2</v>
      </c>
      <c r="I347" s="62">
        <f t="shared" si="83"/>
        <v>-0.62681138999905672</v>
      </c>
      <c r="J347" s="62">
        <f t="shared" si="84"/>
        <v>-0.31121185513453165</v>
      </c>
      <c r="K347" s="62">
        <f t="shared" ca="1" si="90"/>
        <v>-1.30227378445482</v>
      </c>
      <c r="L347" s="62">
        <f t="shared" ca="1" si="85"/>
        <v>1.5851374327661514E-3</v>
      </c>
      <c r="M347" s="62">
        <f t="shared" ca="1" si="86"/>
        <v>742390786.74674165</v>
      </c>
      <c r="N347" s="62">
        <f t="shared" ca="1" si="87"/>
        <v>834452913.61697018</v>
      </c>
      <c r="O347" s="62">
        <f t="shared" ca="1" si="88"/>
        <v>1013421380.0206716</v>
      </c>
      <c r="P347" s="80">
        <f t="shared" ca="1" si="89"/>
        <v>3.9813784456719903E-2</v>
      </c>
    </row>
    <row r="348" spans="1:16" x14ac:dyDescent="0.2">
      <c r="A348">
        <v>4976</v>
      </c>
      <c r="B348">
        <v>-8.4054400067543611E-3</v>
      </c>
      <c r="D348" s="73">
        <f t="shared" si="78"/>
        <v>0.49759999999999999</v>
      </c>
      <c r="E348" s="73">
        <f t="shared" si="79"/>
        <v>-0.84054400067543611</v>
      </c>
      <c r="F348" s="62">
        <f t="shared" si="80"/>
        <v>0.24760575999999998</v>
      </c>
      <c r="G348" s="62">
        <f t="shared" si="81"/>
        <v>0.12320862617599998</v>
      </c>
      <c r="H348" s="62">
        <f t="shared" si="82"/>
        <v>6.130861238517759E-2</v>
      </c>
      <c r="I348" s="62">
        <f t="shared" si="83"/>
        <v>-0.418254694736097</v>
      </c>
      <c r="J348" s="62">
        <f t="shared" si="84"/>
        <v>-0.20812353610068185</v>
      </c>
      <c r="K348" s="62">
        <f t="shared" ca="1" si="90"/>
        <v>-1.3052060089740052</v>
      </c>
      <c r="L348" s="62">
        <f t="shared" ca="1" si="85"/>
        <v>0.21591078195605948</v>
      </c>
      <c r="M348" s="62">
        <f t="shared" ca="1" si="86"/>
        <v>740805889.17309415</v>
      </c>
      <c r="N348" s="62">
        <f t="shared" ca="1" si="87"/>
        <v>835807394.8007673</v>
      </c>
      <c r="O348" s="62">
        <f t="shared" ca="1" si="88"/>
        <v>1009698230.5885738</v>
      </c>
      <c r="P348" s="80">
        <f t="shared" ca="1" si="89"/>
        <v>0.46466200829856907</v>
      </c>
    </row>
    <row r="349" spans="1:16" x14ac:dyDescent="0.2">
      <c r="A349">
        <v>4986</v>
      </c>
      <c r="B349">
        <v>-1.2569840007927269E-2</v>
      </c>
      <c r="D349" s="73">
        <f t="shared" si="78"/>
        <v>0.49859999999999999</v>
      </c>
      <c r="E349" s="73">
        <f t="shared" si="79"/>
        <v>-1.2569840007927269</v>
      </c>
      <c r="F349" s="62">
        <f t="shared" si="80"/>
        <v>0.24860195999999998</v>
      </c>
      <c r="G349" s="62">
        <f t="shared" si="81"/>
        <v>0.12395293725599998</v>
      </c>
      <c r="H349" s="62">
        <f t="shared" si="82"/>
        <v>6.1802934515841589E-2</v>
      </c>
      <c r="I349" s="62">
        <f t="shared" si="83"/>
        <v>-0.62673222279525365</v>
      </c>
      <c r="J349" s="62">
        <f t="shared" si="84"/>
        <v>-0.31248868628571347</v>
      </c>
      <c r="K349" s="62">
        <f t="shared" ca="1" si="90"/>
        <v>-1.307874354520459</v>
      </c>
      <c r="L349" s="62">
        <f t="shared" ca="1" si="85"/>
        <v>2.5898281025336961E-3</v>
      </c>
      <c r="M349" s="62">
        <f t="shared" ca="1" si="86"/>
        <v>739362588.6832881</v>
      </c>
      <c r="N349" s="62">
        <f t="shared" ca="1" si="87"/>
        <v>837034606.96826863</v>
      </c>
      <c r="O349" s="62">
        <f t="shared" ca="1" si="88"/>
        <v>1006306752.1528327</v>
      </c>
      <c r="P349" s="80">
        <f t="shared" ca="1" si="89"/>
        <v>5.0890353727732096E-2</v>
      </c>
    </row>
    <row r="350" spans="1:16" x14ac:dyDescent="0.2">
      <c r="A350">
        <v>5000</v>
      </c>
      <c r="B350">
        <v>-1.2199999997392297E-2</v>
      </c>
      <c r="D350" s="73">
        <f t="shared" si="78"/>
        <v>0.5</v>
      </c>
      <c r="E350" s="73">
        <f t="shared" si="79"/>
        <v>-1.2199999997392297</v>
      </c>
      <c r="F350" s="62">
        <f t="shared" si="80"/>
        <v>0.25</v>
      </c>
      <c r="G350" s="62">
        <f t="shared" si="81"/>
        <v>0.125</v>
      </c>
      <c r="H350" s="62">
        <f t="shared" si="82"/>
        <v>6.25E-2</v>
      </c>
      <c r="I350" s="62">
        <f t="shared" si="83"/>
        <v>-0.60999999986961484</v>
      </c>
      <c r="J350" s="62">
        <f t="shared" si="84"/>
        <v>-0.30499999993480742</v>
      </c>
      <c r="K350" s="62">
        <f t="shared" ca="1" si="90"/>
        <v>-1.311614337313733</v>
      </c>
      <c r="L350" s="62">
        <f t="shared" ca="1" si="85"/>
        <v>8.3931868492150511E-3</v>
      </c>
      <c r="M350" s="62">
        <f t="shared" ca="1" si="86"/>
        <v>737338014.38193321</v>
      </c>
      <c r="N350" s="62">
        <f t="shared" ca="1" si="87"/>
        <v>838746068.13487303</v>
      </c>
      <c r="O350" s="62">
        <f t="shared" ca="1" si="88"/>
        <v>1001547927.1088405</v>
      </c>
      <c r="P350" s="80">
        <f t="shared" ca="1" si="89"/>
        <v>9.1614337574503324E-2</v>
      </c>
    </row>
    <row r="351" spans="1:16" x14ac:dyDescent="0.2">
      <c r="A351">
        <v>5056</v>
      </c>
      <c r="B351">
        <v>-1.6720640007406473E-2</v>
      </c>
      <c r="D351" s="73">
        <f t="shared" si="78"/>
        <v>0.50560000000000005</v>
      </c>
      <c r="E351" s="73">
        <f t="shared" si="79"/>
        <v>-1.6720640007406473</v>
      </c>
      <c r="F351" s="62">
        <f t="shared" si="80"/>
        <v>0.25563136000000003</v>
      </c>
      <c r="G351" s="62">
        <f t="shared" si="81"/>
        <v>0.12924721561600003</v>
      </c>
      <c r="H351" s="62">
        <f t="shared" si="82"/>
        <v>6.5347392215449621E-2</v>
      </c>
      <c r="I351" s="62">
        <f t="shared" si="83"/>
        <v>-0.84539555877447137</v>
      </c>
      <c r="J351" s="62">
        <f t="shared" si="84"/>
        <v>-0.42743199451637276</v>
      </c>
      <c r="K351" s="62">
        <f t="shared" ca="1" si="90"/>
        <v>-1.3266244238162783</v>
      </c>
      <c r="L351" s="62">
        <f t="shared" ca="1" si="85"/>
        <v>0.11932850130568705</v>
      </c>
      <c r="M351" s="62">
        <f t="shared" ca="1" si="86"/>
        <v>729194171.25250387</v>
      </c>
      <c r="N351" s="62">
        <f t="shared" ca="1" si="87"/>
        <v>845513942.36517346</v>
      </c>
      <c r="O351" s="62">
        <f t="shared" ca="1" si="88"/>
        <v>982390380.11287272</v>
      </c>
      <c r="P351" s="80">
        <f t="shared" ca="1" si="89"/>
        <v>-0.345439576924369</v>
      </c>
    </row>
    <row r="352" spans="1:16" x14ac:dyDescent="0.2">
      <c r="A352">
        <v>5059</v>
      </c>
      <c r="B352">
        <v>-1.4569960003427695E-2</v>
      </c>
      <c r="D352" s="73">
        <f t="shared" si="78"/>
        <v>0.50590000000000002</v>
      </c>
      <c r="E352" s="73">
        <f t="shared" si="79"/>
        <v>-1.4569960003427695</v>
      </c>
      <c r="F352" s="62">
        <f t="shared" si="80"/>
        <v>0.25593481000000001</v>
      </c>
      <c r="G352" s="62">
        <f t="shared" si="81"/>
        <v>0.12947742037900001</v>
      </c>
      <c r="H352" s="62">
        <f t="shared" si="82"/>
        <v>6.5502626969736105E-2</v>
      </c>
      <c r="I352" s="62">
        <f t="shared" si="83"/>
        <v>-0.73709427657340709</v>
      </c>
      <c r="J352" s="62">
        <f t="shared" si="84"/>
        <v>-0.37289599451848665</v>
      </c>
      <c r="K352" s="62">
        <f t="shared" ca="1" si="90"/>
        <v>-1.3274308002598618</v>
      </c>
      <c r="L352" s="62">
        <f t="shared" ca="1" si="85"/>
        <v>1.6787141072523912E-2</v>
      </c>
      <c r="M352" s="62">
        <f t="shared" ca="1" si="86"/>
        <v>728755861.41309988</v>
      </c>
      <c r="N352" s="62">
        <f t="shared" ca="1" si="87"/>
        <v>845872963.89753902</v>
      </c>
      <c r="O352" s="62">
        <f t="shared" ca="1" si="88"/>
        <v>981358697.23571646</v>
      </c>
      <c r="P352" s="80">
        <f t="shared" ca="1" si="89"/>
        <v>-0.12956520008290773</v>
      </c>
    </row>
    <row r="353" spans="1:16" x14ac:dyDescent="0.2">
      <c r="A353">
        <v>5145</v>
      </c>
      <c r="B353">
        <v>-1.9583799999963958E-2</v>
      </c>
      <c r="D353" s="73">
        <f t="shared" si="78"/>
        <v>0.51449999999999996</v>
      </c>
      <c r="E353" s="73">
        <f t="shared" si="79"/>
        <v>-1.9583799999963958</v>
      </c>
      <c r="F353" s="62">
        <f t="shared" si="80"/>
        <v>0.26471024999999998</v>
      </c>
      <c r="G353" s="62">
        <f t="shared" si="81"/>
        <v>0.13619342362499998</v>
      </c>
      <c r="H353" s="62">
        <f t="shared" si="82"/>
        <v>7.0071516455062488E-2</v>
      </c>
      <c r="I353" s="62">
        <f t="shared" si="83"/>
        <v>-1.0075865099981456</v>
      </c>
      <c r="J353" s="62">
        <f t="shared" si="84"/>
        <v>-0.51840325939404586</v>
      </c>
      <c r="K353" s="62">
        <f t="shared" ca="1" si="90"/>
        <v>-1.3506448558156177</v>
      </c>
      <c r="L353" s="62">
        <f t="shared" ca="1" si="85"/>
        <v>0.36934200547243118</v>
      </c>
      <c r="M353" s="62">
        <f t="shared" ca="1" si="86"/>
        <v>716105170.20064604</v>
      </c>
      <c r="N353" s="62">
        <f t="shared" ca="1" si="87"/>
        <v>856009791.54088962</v>
      </c>
      <c r="O353" s="62">
        <f t="shared" ca="1" si="88"/>
        <v>951562573.74600959</v>
      </c>
      <c r="P353" s="80">
        <f t="shared" ca="1" si="89"/>
        <v>-0.60773514418077812</v>
      </c>
    </row>
    <row r="354" spans="1:16" x14ac:dyDescent="0.2">
      <c r="A354">
        <v>5293</v>
      </c>
      <c r="B354">
        <v>-1.3816919999953825E-2</v>
      </c>
      <c r="D354" s="73">
        <f t="shared" si="78"/>
        <v>0.52929999999999999</v>
      </c>
      <c r="E354" s="73">
        <f t="shared" si="79"/>
        <v>-1.3816919999953825</v>
      </c>
      <c r="F354" s="62">
        <f t="shared" si="80"/>
        <v>0.28015848999999998</v>
      </c>
      <c r="G354" s="62">
        <f t="shared" si="81"/>
        <v>0.148287888757</v>
      </c>
      <c r="H354" s="62">
        <f t="shared" si="82"/>
        <v>7.8488779519080093E-2</v>
      </c>
      <c r="I354" s="62">
        <f t="shared" si="83"/>
        <v>-0.73132957559755596</v>
      </c>
      <c r="J354" s="62">
        <f t="shared" si="84"/>
        <v>-0.38709274436378638</v>
      </c>
      <c r="K354" s="62">
        <f t="shared" ca="1" si="90"/>
        <v>-1.3910377328238204</v>
      </c>
      <c r="L354" s="62">
        <f t="shared" ca="1" si="85"/>
        <v>8.73427221005413E-5</v>
      </c>
      <c r="M354" s="62">
        <f t="shared" ca="1" si="86"/>
        <v>693961649.11280167</v>
      </c>
      <c r="N354" s="62">
        <f t="shared" ca="1" si="87"/>
        <v>872739003.93627763</v>
      </c>
      <c r="O354" s="62">
        <f t="shared" ca="1" si="88"/>
        <v>899373175.71851838</v>
      </c>
      <c r="P354" s="80">
        <f t="shared" ca="1" si="89"/>
        <v>9.3457328284378693E-3</v>
      </c>
    </row>
    <row r="355" spans="1:16" x14ac:dyDescent="0.2">
      <c r="A355">
        <v>5393</v>
      </c>
      <c r="B355">
        <v>-1.9460920004348736E-2</v>
      </c>
      <c r="D355" s="73">
        <f t="shared" si="78"/>
        <v>0.5393</v>
      </c>
      <c r="E355" s="73">
        <f t="shared" si="79"/>
        <v>-1.9460920004348736</v>
      </c>
      <c r="F355" s="62">
        <f t="shared" si="80"/>
        <v>0.29084449000000001</v>
      </c>
      <c r="G355" s="62">
        <f t="shared" si="81"/>
        <v>0.15685243345700001</v>
      </c>
      <c r="H355" s="62">
        <f t="shared" si="82"/>
        <v>8.459051736336011E-2</v>
      </c>
      <c r="I355" s="62">
        <f t="shared" si="83"/>
        <v>-1.0495274158345274</v>
      </c>
      <c r="J355" s="62">
        <f t="shared" si="84"/>
        <v>-0.56601013535956057</v>
      </c>
      <c r="K355" s="62">
        <f t="shared" ca="1" si="90"/>
        <v>-1.4186475265159546</v>
      </c>
      <c r="L355" s="62">
        <f t="shared" ca="1" si="85"/>
        <v>0.27819767306760523</v>
      </c>
      <c r="M355" s="62">
        <f t="shared" ca="1" si="86"/>
        <v>678749191.90473366</v>
      </c>
      <c r="N355" s="62">
        <f t="shared" ca="1" si="87"/>
        <v>883516798.87773955</v>
      </c>
      <c r="O355" s="62">
        <f t="shared" ca="1" si="88"/>
        <v>863548681.71214771</v>
      </c>
      <c r="P355" s="80">
        <f t="shared" ca="1" si="89"/>
        <v>-0.52744447391891902</v>
      </c>
    </row>
    <row r="356" spans="1:16" x14ac:dyDescent="0.2">
      <c r="A356">
        <v>5420</v>
      </c>
      <c r="B356">
        <v>-1.4104800000495743E-2</v>
      </c>
      <c r="D356" s="73">
        <f t="shared" si="78"/>
        <v>0.54200000000000004</v>
      </c>
      <c r="E356" s="73">
        <f t="shared" si="79"/>
        <v>-1.4104800000495743</v>
      </c>
      <c r="F356" s="62">
        <f t="shared" si="80"/>
        <v>0.29376400000000003</v>
      </c>
      <c r="G356" s="62">
        <f t="shared" si="81"/>
        <v>0.15922008800000004</v>
      </c>
      <c r="H356" s="62">
        <f t="shared" si="82"/>
        <v>8.6297287696000008E-2</v>
      </c>
      <c r="I356" s="62">
        <f t="shared" si="83"/>
        <v>-0.76448016002686936</v>
      </c>
      <c r="J356" s="62">
        <f t="shared" si="84"/>
        <v>-0.41434824673456322</v>
      </c>
      <c r="K356" s="62">
        <f t="shared" ca="1" si="90"/>
        <v>-1.4261460439313729</v>
      </c>
      <c r="L356" s="62">
        <f t="shared" ca="1" si="85"/>
        <v>2.4542493090643923E-4</v>
      </c>
      <c r="M356" s="62">
        <f t="shared" ca="1" si="86"/>
        <v>674609058.56798899</v>
      </c>
      <c r="N356" s="62">
        <f t="shared" ca="1" si="87"/>
        <v>886352657.33521962</v>
      </c>
      <c r="O356" s="62">
        <f t="shared" ca="1" si="88"/>
        <v>853809226.19319534</v>
      </c>
      <c r="P356" s="80">
        <f t="shared" ca="1" si="89"/>
        <v>1.5666043881798597E-2</v>
      </c>
    </row>
    <row r="357" spans="1:16" x14ac:dyDescent="0.2">
      <c r="A357">
        <v>5455</v>
      </c>
      <c r="B357">
        <v>-1.4680200001748744E-2</v>
      </c>
      <c r="D357" s="73">
        <f t="shared" si="78"/>
        <v>0.54549999999999998</v>
      </c>
      <c r="E357" s="73">
        <f t="shared" si="79"/>
        <v>-1.4680200001748744</v>
      </c>
      <c r="F357" s="62">
        <f t="shared" si="80"/>
        <v>0.29757024999999998</v>
      </c>
      <c r="G357" s="62">
        <f t="shared" si="81"/>
        <v>0.16232457137499998</v>
      </c>
      <c r="H357" s="62">
        <f t="shared" si="82"/>
        <v>8.8548053685062494E-2</v>
      </c>
      <c r="I357" s="62">
        <f t="shared" si="83"/>
        <v>-0.80080491009539401</v>
      </c>
      <c r="J357" s="62">
        <f t="shared" si="84"/>
        <v>-0.4368390784570374</v>
      </c>
      <c r="K357" s="62">
        <f t="shared" ca="1" si="90"/>
        <v>-1.4358941088420667</v>
      </c>
      <c r="L357" s="62">
        <f t="shared" ca="1" si="85"/>
        <v>1.0320728939273718E-3</v>
      </c>
      <c r="M357" s="62">
        <f t="shared" ca="1" si="86"/>
        <v>669222195.77777183</v>
      </c>
      <c r="N357" s="62">
        <f t="shared" ca="1" si="87"/>
        <v>889981323.99266946</v>
      </c>
      <c r="O357" s="62">
        <f t="shared" ca="1" si="88"/>
        <v>841145823.83540761</v>
      </c>
      <c r="P357" s="80">
        <f t="shared" ca="1" si="89"/>
        <v>-3.2125891332807743E-2</v>
      </c>
    </row>
    <row r="358" spans="1:16" x14ac:dyDescent="0.2">
      <c r="A358">
        <v>5474</v>
      </c>
      <c r="B358">
        <v>-1.2392559998261277E-2</v>
      </c>
      <c r="D358" s="73">
        <f t="shared" si="78"/>
        <v>0.5474</v>
      </c>
      <c r="E358" s="73">
        <f t="shared" si="79"/>
        <v>-1.2392559998261277</v>
      </c>
      <c r="F358" s="62">
        <f t="shared" si="80"/>
        <v>0.29964676000000001</v>
      </c>
      <c r="G358" s="62">
        <f t="shared" si="81"/>
        <v>0.16402663642400001</v>
      </c>
      <c r="H358" s="62">
        <f t="shared" si="82"/>
        <v>8.9788180778497609E-2</v>
      </c>
      <c r="I358" s="62">
        <f t="shared" si="83"/>
        <v>-0.67836873430482225</v>
      </c>
      <c r="J358" s="62">
        <f t="shared" si="84"/>
        <v>-0.37133904515845972</v>
      </c>
      <c r="K358" s="62">
        <f t="shared" ca="1" si="90"/>
        <v>-1.4411990428976718</v>
      </c>
      <c r="L358" s="62">
        <f t="shared" ca="1" si="85"/>
        <v>4.078099264499551E-2</v>
      </c>
      <c r="M358" s="62">
        <f t="shared" ca="1" si="86"/>
        <v>666288602.37773275</v>
      </c>
      <c r="N358" s="62">
        <f t="shared" ca="1" si="87"/>
        <v>891928617.37639344</v>
      </c>
      <c r="O358" s="62">
        <f t="shared" ca="1" si="88"/>
        <v>834254339.69869316</v>
      </c>
      <c r="P358" s="80">
        <f t="shared" ca="1" si="89"/>
        <v>0.20194304307154409</v>
      </c>
    </row>
    <row r="359" spans="1:16" x14ac:dyDescent="0.2">
      <c r="A359">
        <v>5514</v>
      </c>
      <c r="B359">
        <v>-1.8050160004349891E-2</v>
      </c>
      <c r="D359" s="73">
        <f t="shared" si="78"/>
        <v>0.5514</v>
      </c>
      <c r="E359" s="73">
        <f t="shared" si="79"/>
        <v>-1.8050160004349891</v>
      </c>
      <c r="F359" s="62">
        <f t="shared" si="80"/>
        <v>0.30404196</v>
      </c>
      <c r="G359" s="62">
        <f t="shared" si="81"/>
        <v>0.16764873674399999</v>
      </c>
      <c r="H359" s="62">
        <f t="shared" si="82"/>
        <v>9.2441513440641596E-2</v>
      </c>
      <c r="I359" s="62">
        <f t="shared" si="83"/>
        <v>-0.99528582263985299</v>
      </c>
      <c r="J359" s="62">
        <f t="shared" si="84"/>
        <v>-0.54880060260361496</v>
      </c>
      <c r="K359" s="62">
        <f t="shared" ca="1" si="90"/>
        <v>-1.4523975206754836</v>
      </c>
      <c r="L359" s="62">
        <f t="shared" ca="1" si="85"/>
        <v>0.12433979226790483</v>
      </c>
      <c r="M359" s="62">
        <f t="shared" ca="1" si="86"/>
        <v>660091691.67790365</v>
      </c>
      <c r="N359" s="62">
        <f t="shared" ca="1" si="87"/>
        <v>895975984.54819834</v>
      </c>
      <c r="O359" s="62">
        <f t="shared" ca="1" si="88"/>
        <v>819709357.51372254</v>
      </c>
      <c r="P359" s="80">
        <f t="shared" ca="1" si="89"/>
        <v>-0.35261847975950555</v>
      </c>
    </row>
    <row r="360" spans="1:16" x14ac:dyDescent="0.2">
      <c r="A360">
        <v>5552</v>
      </c>
      <c r="B360">
        <v>-7.4748800034285523E-3</v>
      </c>
      <c r="D360" s="73">
        <f t="shared" si="78"/>
        <v>0.55520000000000003</v>
      </c>
      <c r="E360" s="73">
        <f t="shared" si="79"/>
        <v>-0.74748800034285523</v>
      </c>
      <c r="F360" s="62">
        <f t="shared" si="80"/>
        <v>0.30824704000000003</v>
      </c>
      <c r="G360" s="62">
        <f t="shared" si="81"/>
        <v>0.17113875660800001</v>
      </c>
      <c r="H360" s="62">
        <f t="shared" si="82"/>
        <v>9.5016237668761619E-2</v>
      </c>
      <c r="I360" s="62">
        <f t="shared" si="83"/>
        <v>-0.41500533779035326</v>
      </c>
      <c r="J360" s="62">
        <f t="shared" si="84"/>
        <v>-0.23041096354120413</v>
      </c>
      <c r="K360" s="62">
        <f t="shared" ca="1" si="90"/>
        <v>-1.4630739981349381</v>
      </c>
      <c r="L360" s="62">
        <f t="shared" ca="1" si="85"/>
        <v>0.5120633202360908</v>
      </c>
      <c r="M360" s="62">
        <f t="shared" ca="1" si="86"/>
        <v>654178946.15003157</v>
      </c>
      <c r="N360" s="62">
        <f t="shared" ca="1" si="87"/>
        <v>899755019.99127412</v>
      </c>
      <c r="O360" s="62">
        <f t="shared" ca="1" si="88"/>
        <v>805849146.22894037</v>
      </c>
      <c r="P360" s="80">
        <f t="shared" ca="1" si="89"/>
        <v>0.71558599779208287</v>
      </c>
    </row>
    <row r="361" spans="1:16" x14ac:dyDescent="0.2">
      <c r="A361">
        <v>5571</v>
      </c>
      <c r="B361">
        <v>-1.7187240002385806E-2</v>
      </c>
      <c r="D361" s="73">
        <f t="shared" si="78"/>
        <v>0.55710000000000004</v>
      </c>
      <c r="E361" s="73">
        <f t="shared" si="79"/>
        <v>-1.7187240002385806</v>
      </c>
      <c r="F361" s="62">
        <f t="shared" si="80"/>
        <v>0.31036041000000003</v>
      </c>
      <c r="G361" s="62">
        <f t="shared" si="81"/>
        <v>0.17290178441100004</v>
      </c>
      <c r="H361" s="62">
        <f t="shared" si="82"/>
        <v>9.632358409536812E-2</v>
      </c>
      <c r="I361" s="62">
        <f t="shared" si="83"/>
        <v>-0.95750114053291335</v>
      </c>
      <c r="J361" s="62">
        <f t="shared" si="84"/>
        <v>-0.53342388539088603</v>
      </c>
      <c r="K361" s="62">
        <f t="shared" ca="1" si="90"/>
        <v>-1.4684260935538984</v>
      </c>
      <c r="L361" s="62">
        <f t="shared" ca="1" si="85"/>
        <v>6.2649042090733881E-2</v>
      </c>
      <c r="M361" s="62">
        <f t="shared" ca="1" si="86"/>
        <v>651213410.68874872</v>
      </c>
      <c r="N361" s="62">
        <f t="shared" ca="1" si="87"/>
        <v>901620289.35100305</v>
      </c>
      <c r="O361" s="62">
        <f t="shared" ca="1" si="88"/>
        <v>798904803.13262844</v>
      </c>
      <c r="P361" s="80">
        <f t="shared" ca="1" si="89"/>
        <v>-0.25029790668468221</v>
      </c>
    </row>
    <row r="362" spans="1:16" x14ac:dyDescent="0.2">
      <c r="A362">
        <v>5608</v>
      </c>
      <c r="B362">
        <v>-1.2995520002732519E-2</v>
      </c>
      <c r="D362" s="73">
        <f t="shared" si="78"/>
        <v>0.56079999999999997</v>
      </c>
      <c r="E362" s="73">
        <f t="shared" si="79"/>
        <v>-1.2995520002732519</v>
      </c>
      <c r="F362" s="62">
        <f t="shared" si="80"/>
        <v>0.31449663999999994</v>
      </c>
      <c r="G362" s="62">
        <f t="shared" si="81"/>
        <v>0.17636971571199994</v>
      </c>
      <c r="H362" s="62">
        <f t="shared" si="82"/>
        <v>9.8908136571289565E-2</v>
      </c>
      <c r="I362" s="62">
        <f t="shared" si="83"/>
        <v>-0.72878876175323959</v>
      </c>
      <c r="J362" s="62">
        <f t="shared" si="84"/>
        <v>-0.40870473759121673</v>
      </c>
      <c r="K362" s="62">
        <f t="shared" ca="1" si="90"/>
        <v>-1.4788751058333802</v>
      </c>
      <c r="L362" s="62">
        <f t="shared" ca="1" si="85"/>
        <v>3.2156776187728921E-2</v>
      </c>
      <c r="M362" s="62">
        <f t="shared" ca="1" si="86"/>
        <v>645421302.43578506</v>
      </c>
      <c r="N362" s="62">
        <f t="shared" ca="1" si="87"/>
        <v>905205997.15114462</v>
      </c>
      <c r="O362" s="62">
        <f t="shared" ca="1" si="88"/>
        <v>785356772.92274714</v>
      </c>
      <c r="P362" s="80">
        <f t="shared" ca="1" si="89"/>
        <v>0.17932310556012832</v>
      </c>
    </row>
    <row r="363" spans="1:16" x14ac:dyDescent="0.2">
      <c r="A363">
        <v>5622</v>
      </c>
      <c r="B363">
        <v>-1.7625680004130118E-2</v>
      </c>
      <c r="D363" s="73">
        <f t="shared" si="78"/>
        <v>0.56220000000000003</v>
      </c>
      <c r="E363" s="73">
        <f t="shared" si="79"/>
        <v>-1.7625680004130118</v>
      </c>
      <c r="F363" s="62">
        <f t="shared" si="80"/>
        <v>0.31606884000000002</v>
      </c>
      <c r="G363" s="62">
        <f t="shared" si="81"/>
        <v>0.17769390184800002</v>
      </c>
      <c r="H363" s="62">
        <f t="shared" si="82"/>
        <v>9.9899511618945613E-2</v>
      </c>
      <c r="I363" s="62">
        <f t="shared" si="83"/>
        <v>-0.99091572983219522</v>
      </c>
      <c r="J363" s="62">
        <f t="shared" si="84"/>
        <v>-0.55709282331166021</v>
      </c>
      <c r="K363" s="62">
        <f t="shared" ca="1" si="90"/>
        <v>-1.4828379215903533</v>
      </c>
      <c r="L363" s="62">
        <f t="shared" ca="1" si="85"/>
        <v>7.8248916998130705E-2</v>
      </c>
      <c r="M363" s="62">
        <f t="shared" ca="1" si="86"/>
        <v>643223901.45052373</v>
      </c>
      <c r="N363" s="62">
        <f t="shared" ca="1" si="87"/>
        <v>906546605.55329728</v>
      </c>
      <c r="O363" s="62">
        <f t="shared" ca="1" si="88"/>
        <v>780222554.63352907</v>
      </c>
      <c r="P363" s="80">
        <f t="shared" ca="1" si="89"/>
        <v>-0.27973007882265843</v>
      </c>
    </row>
    <row r="364" spans="1:16" x14ac:dyDescent="0.2">
      <c r="A364">
        <v>5671</v>
      </c>
      <c r="B364">
        <v>-1.4831240005150903E-2</v>
      </c>
      <c r="D364" s="73">
        <f t="shared" si="78"/>
        <v>0.56710000000000005</v>
      </c>
      <c r="E364" s="73">
        <f t="shared" si="79"/>
        <v>-1.4831240005150903</v>
      </c>
      <c r="F364" s="62">
        <f t="shared" si="80"/>
        <v>0.32160241000000006</v>
      </c>
      <c r="G364" s="62">
        <f t="shared" si="81"/>
        <v>0.18238072671100006</v>
      </c>
      <c r="H364" s="62">
        <f t="shared" si="82"/>
        <v>0.10342811011780814</v>
      </c>
      <c r="I364" s="62">
        <f t="shared" si="83"/>
        <v>-0.84107962069210773</v>
      </c>
      <c r="J364" s="62">
        <f t="shared" si="84"/>
        <v>-0.47697625289449436</v>
      </c>
      <c r="K364" s="62">
        <f t="shared" ca="1" si="90"/>
        <v>-1.4967472740617009</v>
      </c>
      <c r="L364" s="62">
        <f t="shared" ca="1" si="85"/>
        <v>1.8559358212578116E-4</v>
      </c>
      <c r="M364" s="62">
        <f t="shared" ca="1" si="86"/>
        <v>635508615.49414909</v>
      </c>
      <c r="N364" s="62">
        <f t="shared" ca="1" si="87"/>
        <v>911168517.12671423</v>
      </c>
      <c r="O364" s="62">
        <f t="shared" ca="1" si="88"/>
        <v>762222349.94169188</v>
      </c>
      <c r="P364" s="80">
        <f t="shared" ca="1" si="89"/>
        <v>1.3623273546610637E-2</v>
      </c>
    </row>
    <row r="365" spans="1:16" x14ac:dyDescent="0.2">
      <c r="A365">
        <v>5684</v>
      </c>
      <c r="B365">
        <v>-1.6844960002345033E-2</v>
      </c>
      <c r="D365" s="73">
        <f t="shared" si="78"/>
        <v>0.56840000000000002</v>
      </c>
      <c r="E365" s="73">
        <f t="shared" si="79"/>
        <v>-1.6844960002345033</v>
      </c>
      <c r="F365" s="62">
        <f t="shared" si="80"/>
        <v>0.32307856000000001</v>
      </c>
      <c r="G365" s="62">
        <f t="shared" si="81"/>
        <v>0.18363785350400003</v>
      </c>
      <c r="H365" s="62">
        <f t="shared" si="82"/>
        <v>0.1043797559316736</v>
      </c>
      <c r="I365" s="62">
        <f t="shared" si="83"/>
        <v>-0.9574675265332917</v>
      </c>
      <c r="J365" s="62">
        <f t="shared" si="84"/>
        <v>-0.54422454208152304</v>
      </c>
      <c r="K365" s="62">
        <f t="shared" ca="1" si="90"/>
        <v>-1.5004478229815321</v>
      </c>
      <c r="L365" s="62">
        <f t="shared" ca="1" si="85"/>
        <v>3.3873731550141097E-2</v>
      </c>
      <c r="M365" s="62">
        <f t="shared" ca="1" si="86"/>
        <v>633455468.80769539</v>
      </c>
      <c r="N365" s="62">
        <f t="shared" ca="1" si="87"/>
        <v>912376324.79067171</v>
      </c>
      <c r="O365" s="62">
        <f t="shared" ca="1" si="88"/>
        <v>757439612.46241832</v>
      </c>
      <c r="P365" s="80">
        <f t="shared" ca="1" si="89"/>
        <v>-0.18404817725297118</v>
      </c>
    </row>
    <row r="366" spans="1:16" x14ac:dyDescent="0.2">
      <c r="A366">
        <v>5757</v>
      </c>
      <c r="B366">
        <v>-7.8450799992424436E-3</v>
      </c>
      <c r="D366" s="73">
        <f t="shared" si="78"/>
        <v>0.57569999999999999</v>
      </c>
      <c r="E366" s="73">
        <f t="shared" si="79"/>
        <v>-0.78450799992424436</v>
      </c>
      <c r="F366" s="62">
        <f t="shared" si="80"/>
        <v>0.33143048999999997</v>
      </c>
      <c r="G366" s="62">
        <f t="shared" si="81"/>
        <v>0.19080453309299997</v>
      </c>
      <c r="H366" s="62">
        <f t="shared" si="82"/>
        <v>0.10984616970164007</v>
      </c>
      <c r="I366" s="62">
        <f t="shared" si="83"/>
        <v>-0.45164125555638746</v>
      </c>
      <c r="J366" s="62">
        <f t="shared" si="84"/>
        <v>-0.26000987082381227</v>
      </c>
      <c r="K366" s="62">
        <f t="shared" ca="1" si="90"/>
        <v>-1.5213081537499114</v>
      </c>
      <c r="L366" s="62">
        <f t="shared" ca="1" si="85"/>
        <v>0.54287446667752659</v>
      </c>
      <c r="M366" s="62">
        <f t="shared" ca="1" si="86"/>
        <v>621879545.03245592</v>
      </c>
      <c r="N366" s="62">
        <f t="shared" ca="1" si="87"/>
        <v>919014114.71818674</v>
      </c>
      <c r="O366" s="62">
        <f t="shared" ca="1" si="88"/>
        <v>730537668.60631406</v>
      </c>
      <c r="P366" s="80">
        <f t="shared" ca="1" si="89"/>
        <v>0.73680015382566699</v>
      </c>
    </row>
    <row r="367" spans="1:16" x14ac:dyDescent="0.2">
      <c r="A367">
        <v>5923</v>
      </c>
      <c r="B367">
        <v>-2.2174120007548481E-2</v>
      </c>
      <c r="D367" s="73">
        <f t="shared" si="78"/>
        <v>0.59230000000000005</v>
      </c>
      <c r="E367" s="73">
        <f t="shared" si="79"/>
        <v>-2.2174120007548481</v>
      </c>
      <c r="F367" s="62">
        <f t="shared" si="80"/>
        <v>0.35081929000000006</v>
      </c>
      <c r="G367" s="62">
        <f t="shared" si="81"/>
        <v>0.20779026546700005</v>
      </c>
      <c r="H367" s="62">
        <f t="shared" si="82"/>
        <v>0.12307417423610414</v>
      </c>
      <c r="I367" s="62">
        <f t="shared" si="83"/>
        <v>-1.3133731280470966</v>
      </c>
      <c r="J367" s="62">
        <f t="shared" si="84"/>
        <v>-0.77791090374229543</v>
      </c>
      <c r="K367" s="62">
        <f t="shared" ca="1" si="90"/>
        <v>-1.5692515923963455</v>
      </c>
      <c r="L367" s="62">
        <f t="shared" ca="1" si="85"/>
        <v>0.4201119149634609</v>
      </c>
      <c r="M367" s="62">
        <f t="shared" ca="1" si="86"/>
        <v>595283085.74704492</v>
      </c>
      <c r="N367" s="62">
        <f t="shared" ca="1" si="87"/>
        <v>933182692.70619476</v>
      </c>
      <c r="O367" s="62">
        <f t="shared" ca="1" si="88"/>
        <v>669209391.74398482</v>
      </c>
      <c r="P367" s="80">
        <f t="shared" ca="1" si="89"/>
        <v>-0.64816040835850264</v>
      </c>
    </row>
    <row r="368" spans="1:16" x14ac:dyDescent="0.2">
      <c r="A368">
        <v>6050</v>
      </c>
      <c r="B368">
        <v>-1.4461999999184627E-2</v>
      </c>
      <c r="D368" s="73">
        <f t="shared" si="78"/>
        <v>0.60499999999999998</v>
      </c>
      <c r="E368" s="73">
        <f t="shared" si="79"/>
        <v>-1.4461999999184627</v>
      </c>
      <c r="F368" s="62">
        <f t="shared" si="80"/>
        <v>0.36602499999999999</v>
      </c>
      <c r="G368" s="62">
        <f t="shared" si="81"/>
        <v>0.22144512499999999</v>
      </c>
      <c r="H368" s="62">
        <f t="shared" si="82"/>
        <v>0.13397430062499999</v>
      </c>
      <c r="I368" s="62">
        <f t="shared" si="83"/>
        <v>-0.87495099995066994</v>
      </c>
      <c r="J368" s="62">
        <f t="shared" si="84"/>
        <v>-0.52934535497015534</v>
      </c>
      <c r="K368" s="62">
        <f t="shared" ca="1" si="90"/>
        <v>-1.6064073157025165</v>
      </c>
      <c r="L368" s="62">
        <f t="shared" ca="1" si="85"/>
        <v>2.5666384030731529E-2</v>
      </c>
      <c r="M368" s="62">
        <f t="shared" ca="1" si="86"/>
        <v>574709737.78890955</v>
      </c>
      <c r="N368" s="62">
        <f t="shared" ca="1" si="87"/>
        <v>943138530.4140631</v>
      </c>
      <c r="O368" s="62">
        <f t="shared" ca="1" si="88"/>
        <v>622327753.87667048</v>
      </c>
      <c r="P368" s="80">
        <f t="shared" ca="1" si="89"/>
        <v>0.16020731578405378</v>
      </c>
    </row>
    <row r="369" spans="1:16" x14ac:dyDescent="0.2">
      <c r="A369">
        <v>6077</v>
      </c>
      <c r="B369">
        <v>-1.3105880003422499E-2</v>
      </c>
      <c r="D369" s="73">
        <f t="shared" si="78"/>
        <v>0.60770000000000002</v>
      </c>
      <c r="E369" s="73">
        <f t="shared" si="79"/>
        <v>-1.3105880003422499</v>
      </c>
      <c r="F369" s="62">
        <f t="shared" si="80"/>
        <v>0.36929929</v>
      </c>
      <c r="G369" s="62">
        <f t="shared" si="81"/>
        <v>0.22442317853300001</v>
      </c>
      <c r="H369" s="62">
        <f t="shared" si="82"/>
        <v>0.13638196559450411</v>
      </c>
      <c r="I369" s="62">
        <f t="shared" si="83"/>
        <v>-0.79644432780798524</v>
      </c>
      <c r="J369" s="62">
        <f t="shared" si="84"/>
        <v>-0.48399921800891266</v>
      </c>
      <c r="K369" s="62">
        <f t="shared" ca="1" si="90"/>
        <v>-1.6143597644389107</v>
      </c>
      <c r="L369" s="62">
        <f t="shared" ca="1" si="85"/>
        <v>9.227728466239736E-2</v>
      </c>
      <c r="M369" s="62">
        <f t="shared" ca="1" si="86"/>
        <v>570313747.37624919</v>
      </c>
      <c r="N369" s="62">
        <f t="shared" ca="1" si="87"/>
        <v>945154890.90181577</v>
      </c>
      <c r="O369" s="62">
        <f t="shared" ca="1" si="88"/>
        <v>612383378.68846142</v>
      </c>
      <c r="P369" s="80">
        <f t="shared" ca="1" si="89"/>
        <v>0.30377176409666085</v>
      </c>
    </row>
    <row r="370" spans="1:16" x14ac:dyDescent="0.2">
      <c r="A370">
        <v>6104</v>
      </c>
      <c r="B370">
        <v>-1.7749760008882731E-2</v>
      </c>
      <c r="D370" s="73">
        <f t="shared" si="78"/>
        <v>0.61040000000000005</v>
      </c>
      <c r="E370" s="73">
        <f t="shared" si="79"/>
        <v>-1.7749760008882731</v>
      </c>
      <c r="F370" s="62">
        <f t="shared" si="80"/>
        <v>0.37258816000000006</v>
      </c>
      <c r="G370" s="62">
        <f t="shared" si="81"/>
        <v>0.22742781286400005</v>
      </c>
      <c r="H370" s="62">
        <f t="shared" si="82"/>
        <v>0.13882193697218564</v>
      </c>
      <c r="I370" s="62">
        <f t="shared" si="83"/>
        <v>-1.083445350942202</v>
      </c>
      <c r="J370" s="62">
        <f t="shared" si="84"/>
        <v>-0.66133504221512018</v>
      </c>
      <c r="K370" s="62">
        <f t="shared" ca="1" si="90"/>
        <v>-1.6223308678871258</v>
      </c>
      <c r="L370" s="62">
        <f t="shared" ca="1" si="85"/>
        <v>2.3300536628937964E-2</v>
      </c>
      <c r="M370" s="62">
        <f t="shared" ca="1" si="86"/>
        <v>565910616.01168668</v>
      </c>
      <c r="N370" s="62">
        <f t="shared" ca="1" si="87"/>
        <v>947135830.91239989</v>
      </c>
      <c r="O370" s="62">
        <f t="shared" ca="1" si="88"/>
        <v>602450640.96214628</v>
      </c>
      <c r="P370" s="80">
        <f t="shared" ca="1" si="89"/>
        <v>-0.15264513300114735</v>
      </c>
    </row>
    <row r="371" spans="1:16" x14ac:dyDescent="0.2">
      <c r="A371">
        <v>6133</v>
      </c>
      <c r="B371">
        <v>-1.6626520009594969E-2</v>
      </c>
      <c r="D371" s="73">
        <f t="shared" si="78"/>
        <v>0.61329999999999996</v>
      </c>
      <c r="E371" s="73">
        <f t="shared" si="79"/>
        <v>-1.6626520009594969</v>
      </c>
      <c r="F371" s="62">
        <f t="shared" si="80"/>
        <v>0.37613688999999995</v>
      </c>
      <c r="G371" s="62">
        <f t="shared" si="81"/>
        <v>0.23068475463699994</v>
      </c>
      <c r="H371" s="62">
        <f t="shared" si="82"/>
        <v>0.14147896001887206</v>
      </c>
      <c r="I371" s="62">
        <f t="shared" si="83"/>
        <v>-1.0197044721884594</v>
      </c>
      <c r="J371" s="62">
        <f t="shared" si="84"/>
        <v>-0.62538475279318206</v>
      </c>
      <c r="K371" s="62">
        <f t="shared" ca="1" si="90"/>
        <v>-1.6309132020791024</v>
      </c>
      <c r="L371" s="62">
        <f t="shared" ca="1" si="85"/>
        <v>1.0073513543701342E-3</v>
      </c>
      <c r="M371" s="62">
        <f t="shared" ca="1" si="86"/>
        <v>561173692.13362455</v>
      </c>
      <c r="N371" s="62">
        <f t="shared" ca="1" si="87"/>
        <v>949223919.39598691</v>
      </c>
      <c r="O371" s="62">
        <f t="shared" ca="1" si="88"/>
        <v>591797031.90453088</v>
      </c>
      <c r="P371" s="80">
        <f t="shared" ca="1" si="89"/>
        <v>-3.1738798880394548E-2</v>
      </c>
    </row>
    <row r="372" spans="1:16" x14ac:dyDescent="0.2">
      <c r="A372">
        <v>6133</v>
      </c>
      <c r="B372">
        <v>-1.5626520005753264E-2</v>
      </c>
      <c r="D372" s="73">
        <f t="shared" si="78"/>
        <v>0.61329999999999996</v>
      </c>
      <c r="E372" s="73">
        <f t="shared" si="79"/>
        <v>-1.5626520005753264</v>
      </c>
      <c r="F372" s="62">
        <f t="shared" si="80"/>
        <v>0.37613688999999995</v>
      </c>
      <c r="G372" s="62">
        <f t="shared" si="81"/>
        <v>0.23068475463699994</v>
      </c>
      <c r="H372" s="62">
        <f t="shared" si="82"/>
        <v>0.14147896001887206</v>
      </c>
      <c r="I372" s="62">
        <f t="shared" si="83"/>
        <v>-0.95837447195284764</v>
      </c>
      <c r="J372" s="62">
        <f t="shared" si="84"/>
        <v>-0.58777106364868137</v>
      </c>
      <c r="K372" s="62">
        <f t="shared" ca="1" si="90"/>
        <v>-1.6309132020791024</v>
      </c>
      <c r="L372" s="62">
        <f t="shared" ca="1" si="85"/>
        <v>4.6595916307391131E-3</v>
      </c>
      <c r="M372" s="62">
        <f t="shared" ca="1" si="86"/>
        <v>561173692.13362455</v>
      </c>
      <c r="N372" s="62">
        <f t="shared" ca="1" si="87"/>
        <v>949223919.39598691</v>
      </c>
      <c r="O372" s="62">
        <f t="shared" ca="1" si="88"/>
        <v>591797031.90453088</v>
      </c>
      <c r="P372" s="80">
        <f t="shared" ca="1" si="89"/>
        <v>6.8261201503776014E-2</v>
      </c>
    </row>
    <row r="373" spans="1:16" x14ac:dyDescent="0.2">
      <c r="A373">
        <v>6139</v>
      </c>
      <c r="B373">
        <v>-4.3251600072835572E-3</v>
      </c>
      <c r="D373" s="73">
        <f t="shared" si="78"/>
        <v>0.6139</v>
      </c>
      <c r="E373" s="73">
        <f t="shared" si="79"/>
        <v>-0.43251600072835572</v>
      </c>
      <c r="F373" s="62">
        <f t="shared" si="80"/>
        <v>0.37687321000000001</v>
      </c>
      <c r="G373" s="62">
        <f t="shared" si="81"/>
        <v>0.23136246361900001</v>
      </c>
      <c r="H373" s="62">
        <f t="shared" si="82"/>
        <v>0.14203341641570411</v>
      </c>
      <c r="I373" s="62">
        <f t="shared" si="83"/>
        <v>-0.26552157284713757</v>
      </c>
      <c r="J373" s="62">
        <f t="shared" si="84"/>
        <v>-0.16300369357085776</v>
      </c>
      <c r="K373" s="62">
        <f t="shared" ca="1" si="90"/>
        <v>-1.632691544321816</v>
      </c>
      <c r="L373" s="62">
        <f t="shared" ca="1" si="85"/>
        <v>1.4404213354398578</v>
      </c>
      <c r="M373" s="62">
        <f t="shared" ca="1" si="86"/>
        <v>560192682.66596437</v>
      </c>
      <c r="N373" s="62">
        <f t="shared" ca="1" si="87"/>
        <v>949650805.79301941</v>
      </c>
      <c r="O373" s="62">
        <f t="shared" ca="1" si="88"/>
        <v>589594948.93393719</v>
      </c>
      <c r="P373" s="80">
        <f t="shared" ca="1" si="89"/>
        <v>1.2001755435934602</v>
      </c>
    </row>
    <row r="374" spans="1:16" x14ac:dyDescent="0.2">
      <c r="A374">
        <v>6146</v>
      </c>
      <c r="B374">
        <v>-1.4640239998698235E-2</v>
      </c>
      <c r="D374" s="73">
        <f t="shared" si="78"/>
        <v>0.61460000000000004</v>
      </c>
      <c r="E374" s="73">
        <f t="shared" si="79"/>
        <v>-1.4640239998698235</v>
      </c>
      <c r="F374" s="62">
        <f t="shared" si="80"/>
        <v>0.37773316000000007</v>
      </c>
      <c r="G374" s="62">
        <f t="shared" si="81"/>
        <v>0.23215480013600007</v>
      </c>
      <c r="H374" s="62">
        <f t="shared" si="82"/>
        <v>0.14268234016358566</v>
      </c>
      <c r="I374" s="62">
        <f t="shared" si="83"/>
        <v>-0.89978915031999351</v>
      </c>
      <c r="J374" s="62">
        <f t="shared" si="84"/>
        <v>-0.5530104117866681</v>
      </c>
      <c r="K374" s="62">
        <f t="shared" ca="1" si="90"/>
        <v>-1.6347674412584627</v>
      </c>
      <c r="L374" s="62">
        <f t="shared" ca="1" si="85"/>
        <v>2.9153322777235698E-2</v>
      </c>
      <c r="M374" s="62">
        <f t="shared" ca="1" si="86"/>
        <v>559047766.37213218</v>
      </c>
      <c r="N374" s="62">
        <f t="shared" ca="1" si="87"/>
        <v>950146612.38561654</v>
      </c>
      <c r="O374" s="62">
        <f t="shared" ca="1" si="88"/>
        <v>587026822.46130216</v>
      </c>
      <c r="P374" s="80">
        <f t="shared" ca="1" si="89"/>
        <v>0.17074344138863928</v>
      </c>
    </row>
    <row r="375" spans="1:16" x14ac:dyDescent="0.2">
      <c r="A375">
        <v>6158</v>
      </c>
      <c r="B375">
        <v>-4.0375200042035431E-3</v>
      </c>
      <c r="D375" s="73">
        <f t="shared" si="78"/>
        <v>0.61580000000000001</v>
      </c>
      <c r="E375" s="73">
        <f t="shared" si="79"/>
        <v>-0.40375200042035431</v>
      </c>
      <c r="F375" s="62">
        <f t="shared" si="80"/>
        <v>0.37920964000000001</v>
      </c>
      <c r="G375" s="62">
        <f t="shared" si="81"/>
        <v>0.23351729631200002</v>
      </c>
      <c r="H375" s="62">
        <f t="shared" si="82"/>
        <v>0.14379995106892962</v>
      </c>
      <c r="I375" s="62">
        <f t="shared" si="83"/>
        <v>-0.2486304818588542</v>
      </c>
      <c r="J375" s="62">
        <f t="shared" si="84"/>
        <v>-0.15310665072868243</v>
      </c>
      <c r="K375" s="62">
        <f t="shared" ca="1" si="90"/>
        <v>-1.6383290389190188</v>
      </c>
      <c r="L375" s="62">
        <f t="shared" ca="1" si="85"/>
        <v>1.5241804639881329</v>
      </c>
      <c r="M375" s="62">
        <f t="shared" ca="1" si="86"/>
        <v>557084051.02758074</v>
      </c>
      <c r="N375" s="62">
        <f t="shared" ca="1" si="87"/>
        <v>950990979.98346794</v>
      </c>
      <c r="O375" s="62">
        <f t="shared" ca="1" si="88"/>
        <v>582626833.57497859</v>
      </c>
      <c r="P375" s="80">
        <f t="shared" ca="1" si="89"/>
        <v>1.2345770384986645</v>
      </c>
    </row>
    <row r="376" spans="1:16" x14ac:dyDescent="0.2">
      <c r="A376">
        <v>6165</v>
      </c>
      <c r="B376">
        <v>-3.3526000042911619E-3</v>
      </c>
      <c r="D376" s="73">
        <f t="shared" si="78"/>
        <v>0.61650000000000005</v>
      </c>
      <c r="E376" s="73">
        <f t="shared" si="79"/>
        <v>-0.33526000042911619</v>
      </c>
      <c r="F376" s="62">
        <f t="shared" si="80"/>
        <v>0.38007225000000006</v>
      </c>
      <c r="G376" s="62">
        <f t="shared" si="81"/>
        <v>0.23431454212500005</v>
      </c>
      <c r="H376" s="62">
        <f t="shared" si="82"/>
        <v>0.14445491522006254</v>
      </c>
      <c r="I376" s="62">
        <f t="shared" si="83"/>
        <v>-0.20668779026455014</v>
      </c>
      <c r="J376" s="62">
        <f t="shared" si="84"/>
        <v>-0.12742302269809516</v>
      </c>
      <c r="K376" s="62">
        <f t="shared" ca="1" si="90"/>
        <v>-1.6404083392530215</v>
      </c>
      <c r="L376" s="62">
        <f t="shared" ca="1" si="85"/>
        <v>1.7034121863347997</v>
      </c>
      <c r="M376" s="62">
        <f t="shared" ca="1" si="86"/>
        <v>555937974.37990093</v>
      </c>
      <c r="N376" s="62">
        <f t="shared" ca="1" si="87"/>
        <v>951480265.61748266</v>
      </c>
      <c r="O376" s="62">
        <f t="shared" ca="1" si="88"/>
        <v>580061689.82584667</v>
      </c>
      <c r="P376" s="80">
        <f t="shared" ca="1" si="89"/>
        <v>1.3051483388239054</v>
      </c>
    </row>
    <row r="377" spans="1:16" x14ac:dyDescent="0.2">
      <c r="A377">
        <v>6187</v>
      </c>
      <c r="B377">
        <v>-1.2914280006953049E-2</v>
      </c>
      <c r="D377" s="73">
        <f t="shared" si="78"/>
        <v>0.61870000000000003</v>
      </c>
      <c r="E377" s="73">
        <f t="shared" si="79"/>
        <v>-1.2914280006953049</v>
      </c>
      <c r="F377" s="62">
        <f t="shared" si="80"/>
        <v>0.38278969000000002</v>
      </c>
      <c r="G377" s="62">
        <f t="shared" si="81"/>
        <v>0.23683198120300003</v>
      </c>
      <c r="H377" s="62">
        <f t="shared" si="82"/>
        <v>0.14652794677029612</v>
      </c>
      <c r="I377" s="62">
        <f t="shared" si="83"/>
        <v>-0.79900650403018525</v>
      </c>
      <c r="J377" s="62">
        <f t="shared" si="84"/>
        <v>-0.49434532404347564</v>
      </c>
      <c r="K377" s="62">
        <f t="shared" ca="1" si="90"/>
        <v>-1.646951446195648</v>
      </c>
      <c r="L377" s="62">
        <f t="shared" ca="1" si="85"/>
        <v>0.12639692030043542</v>
      </c>
      <c r="M377" s="62">
        <f t="shared" ca="1" si="86"/>
        <v>552333318.87863314</v>
      </c>
      <c r="N377" s="62">
        <f t="shared" ca="1" si="87"/>
        <v>953002347.27285743</v>
      </c>
      <c r="O377" s="62">
        <f t="shared" ca="1" si="88"/>
        <v>572007464.27101898</v>
      </c>
      <c r="P377" s="80">
        <f t="shared" ca="1" si="89"/>
        <v>0.35552344550034309</v>
      </c>
    </row>
    <row r="378" spans="1:16" x14ac:dyDescent="0.2">
      <c r="A378">
        <v>6187</v>
      </c>
      <c r="B378">
        <v>-4.9142800053232349E-3</v>
      </c>
      <c r="D378" s="73">
        <f t="shared" si="78"/>
        <v>0.61870000000000003</v>
      </c>
      <c r="E378" s="73">
        <f t="shared" si="79"/>
        <v>-0.49142800053232349</v>
      </c>
      <c r="F378" s="62">
        <f t="shared" si="80"/>
        <v>0.38278969000000002</v>
      </c>
      <c r="G378" s="62">
        <f t="shared" si="81"/>
        <v>0.23683198120300003</v>
      </c>
      <c r="H378" s="62">
        <f t="shared" si="82"/>
        <v>0.14652794677029612</v>
      </c>
      <c r="I378" s="62">
        <f t="shared" si="83"/>
        <v>-0.30404650392934857</v>
      </c>
      <c r="J378" s="62">
        <f t="shared" si="84"/>
        <v>-0.18811357198108797</v>
      </c>
      <c r="K378" s="62">
        <f t="shared" ca="1" si="90"/>
        <v>-1.646951446195648</v>
      </c>
      <c r="L378" s="62">
        <f t="shared" ca="1" si="85"/>
        <v>1.3352344334776423</v>
      </c>
      <c r="M378" s="62">
        <f t="shared" ca="1" si="86"/>
        <v>552333318.87863314</v>
      </c>
      <c r="N378" s="62">
        <f t="shared" ca="1" si="87"/>
        <v>953002347.27285743</v>
      </c>
      <c r="O378" s="62">
        <f t="shared" ca="1" si="88"/>
        <v>572007464.27101898</v>
      </c>
      <c r="P378" s="80">
        <f t="shared" ca="1" si="89"/>
        <v>1.1555234456633245</v>
      </c>
    </row>
    <row r="379" spans="1:16" x14ac:dyDescent="0.2">
      <c r="A379">
        <v>6317</v>
      </c>
      <c r="B379">
        <v>-1.2051480000081938E-2</v>
      </c>
      <c r="D379" s="73">
        <f t="shared" si="78"/>
        <v>0.63170000000000004</v>
      </c>
      <c r="E379" s="73">
        <f t="shared" si="79"/>
        <v>-1.2051480000081938</v>
      </c>
      <c r="F379" s="62">
        <f t="shared" si="80"/>
        <v>0.39904489000000004</v>
      </c>
      <c r="G379" s="62">
        <f t="shared" si="81"/>
        <v>0.25207665701300003</v>
      </c>
      <c r="H379" s="62">
        <f t="shared" si="82"/>
        <v>0.15923682423511212</v>
      </c>
      <c r="I379" s="62">
        <f t="shared" si="83"/>
        <v>-0.76129199160517602</v>
      </c>
      <c r="J379" s="62">
        <f t="shared" si="84"/>
        <v>-0.4809081510969897</v>
      </c>
      <c r="K379" s="62">
        <f t="shared" ca="1" si="90"/>
        <v>-1.685868083751088</v>
      </c>
      <c r="L379" s="62">
        <f t="shared" ca="1" si="85"/>
        <v>0.23109179891377521</v>
      </c>
      <c r="M379" s="62">
        <f t="shared" ca="1" si="86"/>
        <v>530957065.99485683</v>
      </c>
      <c r="N379" s="62">
        <f t="shared" ca="1" si="87"/>
        <v>961508157.80874205</v>
      </c>
      <c r="O379" s="62">
        <f t="shared" ca="1" si="88"/>
        <v>524697586.35896397</v>
      </c>
      <c r="P379" s="80">
        <f t="shared" ca="1" si="89"/>
        <v>0.48072008374289421</v>
      </c>
    </row>
    <row r="380" spans="1:16" x14ac:dyDescent="0.2">
      <c r="A380">
        <v>6558</v>
      </c>
      <c r="B380">
        <v>-1.9613520009443164E-2</v>
      </c>
      <c r="D380" s="73">
        <f t="shared" ref="D380:D443" si="91">A380/A$18</f>
        <v>0.65580000000000005</v>
      </c>
      <c r="E380" s="73">
        <f t="shared" ref="E380:E443" si="92">B380/B$18</f>
        <v>-1.9613520009443164</v>
      </c>
      <c r="F380" s="62">
        <f t="shared" ref="F380:F443" si="93">D380*D380</f>
        <v>0.43007364000000009</v>
      </c>
      <c r="G380" s="62">
        <f t="shared" ref="G380:G443" si="94">D380*F380</f>
        <v>0.28204229311200008</v>
      </c>
      <c r="H380" s="62">
        <f t="shared" ref="H380:H443" si="95">F380*F380</f>
        <v>0.18496333582284968</v>
      </c>
      <c r="I380" s="62">
        <f t="shared" ref="I380:I443" si="96">E380*D380</f>
        <v>-1.2862546422192829</v>
      </c>
      <c r="J380" s="62">
        <f t="shared" ref="J380:J443" si="97">I380*D380</f>
        <v>-0.84352579436740582</v>
      </c>
      <c r="K380" s="62">
        <f t="shared" ca="1" si="90"/>
        <v>-1.7591575319307662</v>
      </c>
      <c r="L380" s="62">
        <f t="shared" ref="L380:L443" ca="1" si="98">+(K380-E380)^2</f>
        <v>4.0882603299671513E-2</v>
      </c>
      <c r="M380" s="62">
        <f t="shared" ref="M380:M443" ca="1" si="99">(M$1-M$2*D380+M$3*F380)^2</f>
        <v>491071706.75198501</v>
      </c>
      <c r="N380" s="62">
        <f t="shared" ref="N380:N443" ca="1" si="100">(-M$2+M$4*D380-M$5*F380)^2</f>
        <v>975037337.83179247</v>
      </c>
      <c r="O380" s="62">
        <f t="shared" ref="O380:O443" ca="1" si="101">+(M$3-D380*M$5+F380*M$6)^2</f>
        <v>438803570.75844461</v>
      </c>
      <c r="P380" s="80">
        <f t="shared" ref="P380:P443" ca="1" si="102">+E380-K380</f>
        <v>-0.2021944690135502</v>
      </c>
    </row>
    <row r="381" spans="1:16" x14ac:dyDescent="0.2">
      <c r="A381">
        <v>6561</v>
      </c>
      <c r="B381">
        <v>-2.2462840002845041E-2</v>
      </c>
      <c r="D381" s="73">
        <f t="shared" si="91"/>
        <v>0.65610000000000002</v>
      </c>
      <c r="E381" s="73">
        <f t="shared" si="92"/>
        <v>-2.2462840002845041</v>
      </c>
      <c r="F381" s="62">
        <f t="shared" si="93"/>
        <v>0.43046721000000004</v>
      </c>
      <c r="G381" s="62">
        <f t="shared" si="94"/>
        <v>0.28242953648100005</v>
      </c>
      <c r="H381" s="62">
        <f t="shared" si="95"/>
        <v>0.18530201888518413</v>
      </c>
      <c r="I381" s="62">
        <f t="shared" si="96"/>
        <v>-1.4737869325866633</v>
      </c>
      <c r="J381" s="62">
        <f t="shared" si="97"/>
        <v>-0.9669516064701098</v>
      </c>
      <c r="K381" s="62">
        <f t="shared" ca="1" si="90"/>
        <v>-1.7600792144531767</v>
      </c>
      <c r="L381" s="62">
        <f t="shared" ca="1" si="98"/>
        <v>0.23639509376528697</v>
      </c>
      <c r="M381" s="62">
        <f t="shared" ca="1" si="99"/>
        <v>490573793.78045273</v>
      </c>
      <c r="N381" s="62">
        <f t="shared" ca="1" si="100"/>
        <v>975187205.15587354</v>
      </c>
      <c r="O381" s="62">
        <f t="shared" ca="1" si="101"/>
        <v>437753403.12887883</v>
      </c>
      <c r="P381" s="80">
        <f t="shared" ca="1" si="102"/>
        <v>-0.48620478583132742</v>
      </c>
    </row>
    <row r="382" spans="1:16" x14ac:dyDescent="0.2">
      <c r="A382">
        <v>6564</v>
      </c>
      <c r="B382">
        <v>-2.9312160004337784E-2</v>
      </c>
      <c r="D382" s="73">
        <f t="shared" si="91"/>
        <v>0.65639999999999998</v>
      </c>
      <c r="E382" s="73">
        <f t="shared" si="92"/>
        <v>-2.9312160004337784</v>
      </c>
      <c r="F382" s="62">
        <f t="shared" si="93"/>
        <v>0.43086095999999996</v>
      </c>
      <c r="G382" s="62">
        <f t="shared" si="94"/>
        <v>0.28281713414399995</v>
      </c>
      <c r="H382" s="62">
        <f t="shared" si="95"/>
        <v>0.18564116685212156</v>
      </c>
      <c r="I382" s="62">
        <f t="shared" si="96"/>
        <v>-1.924050182684732</v>
      </c>
      <c r="J382" s="62">
        <f t="shared" si="97"/>
        <v>-1.2629465399142581</v>
      </c>
      <c r="K382" s="62">
        <f t="shared" ca="1" si="90"/>
        <v>-1.761001127280672</v>
      </c>
      <c r="L382" s="62">
        <f t="shared" ca="1" si="98"/>
        <v>1.3694028493487407</v>
      </c>
      <c r="M382" s="62">
        <f t="shared" ca="1" si="99"/>
        <v>490075857.42600542</v>
      </c>
      <c r="N382" s="62">
        <f t="shared" ca="1" si="100"/>
        <v>975336613.27461696</v>
      </c>
      <c r="O382" s="62">
        <f t="shared" ca="1" si="101"/>
        <v>436703774.13710326</v>
      </c>
      <c r="P382" s="80">
        <f t="shared" ca="1" si="102"/>
        <v>-1.1702148731531063</v>
      </c>
    </row>
    <row r="383" spans="1:16" x14ac:dyDescent="0.2">
      <c r="A383">
        <v>6629</v>
      </c>
      <c r="B383">
        <v>-1.3380759999563452E-2</v>
      </c>
      <c r="D383" s="73">
        <f t="shared" si="91"/>
        <v>0.66290000000000004</v>
      </c>
      <c r="E383" s="73">
        <f t="shared" si="92"/>
        <v>-1.3380759999563452</v>
      </c>
      <c r="F383" s="62">
        <f t="shared" si="93"/>
        <v>0.43943641000000006</v>
      </c>
      <c r="G383" s="62">
        <f t="shared" si="94"/>
        <v>0.29130239618900006</v>
      </c>
      <c r="H383" s="62">
        <f t="shared" si="95"/>
        <v>0.19310435843368814</v>
      </c>
      <c r="I383" s="62">
        <f t="shared" si="96"/>
        <v>-0.88701058037106129</v>
      </c>
      <c r="J383" s="62">
        <f t="shared" si="97"/>
        <v>-0.58799931372797654</v>
      </c>
      <c r="K383" s="62">
        <f t="shared" ca="1" si="90"/>
        <v>-1.7810324579026311</v>
      </c>
      <c r="L383" s="62">
        <f t="shared" ca="1" si="98"/>
        <v>0.19621042363631977</v>
      </c>
      <c r="M383" s="62">
        <f t="shared" ca="1" si="99"/>
        <v>479282311.39186639</v>
      </c>
      <c r="N383" s="62">
        <f t="shared" ca="1" si="100"/>
        <v>978460822.63413048</v>
      </c>
      <c r="O383" s="62">
        <f t="shared" ca="1" si="101"/>
        <v>414099118.11911333</v>
      </c>
      <c r="P383" s="80">
        <f t="shared" ca="1" si="102"/>
        <v>0.44295645794628591</v>
      </c>
    </row>
    <row r="384" spans="1:16" x14ac:dyDescent="0.2">
      <c r="A384">
        <v>6637</v>
      </c>
      <c r="B384">
        <v>-2.3312279998208396E-2</v>
      </c>
      <c r="D384" s="73">
        <f t="shared" si="91"/>
        <v>0.66369999999999996</v>
      </c>
      <c r="E384" s="73">
        <f t="shared" si="92"/>
        <v>-2.3312279998208396</v>
      </c>
      <c r="F384" s="62">
        <f t="shared" si="93"/>
        <v>0.44049768999999994</v>
      </c>
      <c r="G384" s="62">
        <f t="shared" si="94"/>
        <v>0.29235831685299996</v>
      </c>
      <c r="H384" s="62">
        <f t="shared" si="95"/>
        <v>0.19403821489533604</v>
      </c>
      <c r="I384" s="62">
        <f t="shared" si="96"/>
        <v>-1.5472360234810911</v>
      </c>
      <c r="J384" s="62">
        <f t="shared" si="97"/>
        <v>-1.0269005487844001</v>
      </c>
      <c r="K384" s="62">
        <f t="shared" ca="1" si="90"/>
        <v>-1.783505324561228</v>
      </c>
      <c r="L384" s="62">
        <f t="shared" ca="1" si="98"/>
        <v>0.30000012899354594</v>
      </c>
      <c r="M384" s="62">
        <f t="shared" ca="1" si="99"/>
        <v>477953340.16930449</v>
      </c>
      <c r="N384" s="62">
        <f t="shared" ca="1" si="100"/>
        <v>978830386.27461255</v>
      </c>
      <c r="O384" s="62">
        <f t="shared" ca="1" si="101"/>
        <v>411335864.34468669</v>
      </c>
      <c r="P384" s="80">
        <f t="shared" ca="1" si="102"/>
        <v>-0.5477226752596116</v>
      </c>
    </row>
    <row r="385" spans="1:16" x14ac:dyDescent="0.2">
      <c r="A385">
        <v>6699</v>
      </c>
      <c r="B385">
        <v>-1.0531560008530505E-2</v>
      </c>
      <c r="D385" s="73">
        <f t="shared" si="91"/>
        <v>0.66990000000000005</v>
      </c>
      <c r="E385" s="73">
        <f t="shared" si="92"/>
        <v>-1.0531560008530505</v>
      </c>
      <c r="F385" s="62">
        <f t="shared" si="93"/>
        <v>0.44876601000000005</v>
      </c>
      <c r="G385" s="62">
        <f t="shared" si="94"/>
        <v>0.30062835009900007</v>
      </c>
      <c r="H385" s="62">
        <f t="shared" si="95"/>
        <v>0.20139093173132014</v>
      </c>
      <c r="I385" s="62">
        <f t="shared" si="96"/>
        <v>-0.70550920497145864</v>
      </c>
      <c r="J385" s="62">
        <f t="shared" si="97"/>
        <v>-0.47262061641038017</v>
      </c>
      <c r="K385" s="62">
        <f t="shared" ca="1" si="90"/>
        <v>-1.8027255702801044</v>
      </c>
      <c r="L385" s="62">
        <f t="shared" ca="1" si="98"/>
        <v>0.56185453941105901</v>
      </c>
      <c r="M385" s="62">
        <f t="shared" ca="1" si="99"/>
        <v>467651379.08830452</v>
      </c>
      <c r="N385" s="62">
        <f t="shared" ca="1" si="100"/>
        <v>981583007.95891917</v>
      </c>
      <c r="O385" s="62">
        <f t="shared" ca="1" si="101"/>
        <v>390070314.87484854</v>
      </c>
      <c r="P385" s="80">
        <f t="shared" ca="1" si="102"/>
        <v>0.74956956942705388</v>
      </c>
    </row>
    <row r="386" spans="1:16" x14ac:dyDescent="0.2">
      <c r="A386">
        <v>6710</v>
      </c>
      <c r="B386">
        <v>-1.531240000622347E-2</v>
      </c>
      <c r="D386" s="73">
        <f t="shared" si="91"/>
        <v>0.67100000000000004</v>
      </c>
      <c r="E386" s="73">
        <f t="shared" si="92"/>
        <v>-1.531240000622347</v>
      </c>
      <c r="F386" s="62">
        <f t="shared" si="93"/>
        <v>0.45024100000000006</v>
      </c>
      <c r="G386" s="62">
        <f t="shared" si="94"/>
        <v>0.30211171100000006</v>
      </c>
      <c r="H386" s="62">
        <f t="shared" si="95"/>
        <v>0.20271695808100004</v>
      </c>
      <c r="I386" s="62">
        <f t="shared" si="96"/>
        <v>-1.0274620404175949</v>
      </c>
      <c r="J386" s="62">
        <f t="shared" si="97"/>
        <v>-0.68942702912020626</v>
      </c>
      <c r="K386" s="62">
        <f t="shared" ca="1" si="90"/>
        <v>-1.8061458880410899</v>
      </c>
      <c r="L386" s="62">
        <f t="shared" ca="1" si="98"/>
        <v>7.5573246937486543E-2</v>
      </c>
      <c r="M386" s="62">
        <f t="shared" ca="1" si="99"/>
        <v>465823333.55276281</v>
      </c>
      <c r="N386" s="62">
        <f t="shared" ca="1" si="100"/>
        <v>982050708.31222475</v>
      </c>
      <c r="O386" s="62">
        <f t="shared" ca="1" si="101"/>
        <v>386326152.89569038</v>
      </c>
      <c r="P386" s="80">
        <f t="shared" ca="1" si="102"/>
        <v>0.27490588741874289</v>
      </c>
    </row>
    <row r="387" spans="1:16" x14ac:dyDescent="0.2">
      <c r="A387">
        <v>6747</v>
      </c>
      <c r="B387">
        <v>-1.9120680008199997E-2</v>
      </c>
      <c r="D387" s="73">
        <f t="shared" si="91"/>
        <v>0.67469999999999997</v>
      </c>
      <c r="E387" s="73">
        <f t="shared" si="92"/>
        <v>-1.9120680008199997</v>
      </c>
      <c r="F387" s="62">
        <f t="shared" si="93"/>
        <v>0.45522008999999997</v>
      </c>
      <c r="G387" s="62">
        <f t="shared" si="94"/>
        <v>0.30713699472299993</v>
      </c>
      <c r="H387" s="62">
        <f t="shared" si="95"/>
        <v>0.20722533033960808</v>
      </c>
      <c r="I387" s="62">
        <f t="shared" si="96"/>
        <v>-1.2900722801532538</v>
      </c>
      <c r="J387" s="62">
        <f t="shared" si="97"/>
        <v>-0.8704117674194003</v>
      </c>
      <c r="K387" s="62">
        <f t="shared" ca="1" si="90"/>
        <v>-1.8176733166721077</v>
      </c>
      <c r="L387" s="62">
        <f t="shared" ca="1" si="98"/>
        <v>8.9103563953802905E-3</v>
      </c>
      <c r="M387" s="62">
        <f t="shared" ca="1" si="99"/>
        <v>459674357.44554257</v>
      </c>
      <c r="N387" s="62">
        <f t="shared" ca="1" si="100"/>
        <v>983578058.81876326</v>
      </c>
      <c r="O387" s="62">
        <f t="shared" ca="1" si="101"/>
        <v>373798981.40094233</v>
      </c>
      <c r="P387" s="80">
        <f t="shared" ca="1" si="102"/>
        <v>-9.4394684147891983E-2</v>
      </c>
    </row>
    <row r="388" spans="1:16" x14ac:dyDescent="0.2">
      <c r="A388">
        <v>6761</v>
      </c>
      <c r="B388">
        <v>-2.0750840005348437E-2</v>
      </c>
      <c r="D388" s="73">
        <f t="shared" si="91"/>
        <v>0.67610000000000003</v>
      </c>
      <c r="E388" s="73">
        <f t="shared" si="92"/>
        <v>-2.0750840005348437</v>
      </c>
      <c r="F388" s="62">
        <f t="shared" si="93"/>
        <v>0.45711121000000005</v>
      </c>
      <c r="G388" s="62">
        <f t="shared" si="94"/>
        <v>0.30905288908100004</v>
      </c>
      <c r="H388" s="62">
        <f t="shared" si="95"/>
        <v>0.20895065830766416</v>
      </c>
      <c r="I388" s="62">
        <f t="shared" si="96"/>
        <v>-1.4029642927616079</v>
      </c>
      <c r="J388" s="62">
        <f t="shared" si="97"/>
        <v>-0.94854415833612316</v>
      </c>
      <c r="K388" s="62">
        <f t="shared" ca="1" si="90"/>
        <v>-1.8220441818593918</v>
      </c>
      <c r="L388" s="62">
        <f t="shared" ca="1" si="98"/>
        <v>6.4029149835305568E-2</v>
      </c>
      <c r="M388" s="62">
        <f t="shared" ca="1" si="99"/>
        <v>457347797.80325913</v>
      </c>
      <c r="N388" s="62">
        <f t="shared" ca="1" si="100"/>
        <v>984137528.59614789</v>
      </c>
      <c r="O388" s="62">
        <f t="shared" ca="1" si="101"/>
        <v>369086572.62861675</v>
      </c>
      <c r="P388" s="80">
        <f t="shared" ca="1" si="102"/>
        <v>-0.25303981867545189</v>
      </c>
    </row>
    <row r="389" spans="1:16" x14ac:dyDescent="0.2">
      <c r="A389">
        <v>6761</v>
      </c>
      <c r="B389">
        <v>-1.2750840003718622E-2</v>
      </c>
      <c r="D389" s="73">
        <f t="shared" si="91"/>
        <v>0.67610000000000003</v>
      </c>
      <c r="E389" s="73">
        <f t="shared" si="92"/>
        <v>-1.2750840003718622</v>
      </c>
      <c r="F389" s="62">
        <f t="shared" si="93"/>
        <v>0.45711121000000005</v>
      </c>
      <c r="G389" s="62">
        <f t="shared" si="94"/>
        <v>0.30905288908100004</v>
      </c>
      <c r="H389" s="62">
        <f t="shared" si="95"/>
        <v>0.20895065830766416</v>
      </c>
      <c r="I389" s="62">
        <f t="shared" si="96"/>
        <v>-0.86208429265141606</v>
      </c>
      <c r="J389" s="62">
        <f t="shared" si="97"/>
        <v>-0.58285519026162247</v>
      </c>
      <c r="K389" s="62">
        <f t="shared" ca="1" si="90"/>
        <v>-1.8220441818593918</v>
      </c>
      <c r="L389" s="62">
        <f t="shared" ca="1" si="98"/>
        <v>0.29916544013287127</v>
      </c>
      <c r="M389" s="62">
        <f t="shared" ca="1" si="99"/>
        <v>457347797.80325913</v>
      </c>
      <c r="N389" s="62">
        <f t="shared" ca="1" si="100"/>
        <v>984137528.59614789</v>
      </c>
      <c r="O389" s="62">
        <f t="shared" ca="1" si="101"/>
        <v>369086572.62861675</v>
      </c>
      <c r="P389" s="80">
        <f t="shared" ca="1" si="102"/>
        <v>0.54696018148752956</v>
      </c>
    </row>
    <row r="390" spans="1:16" x14ac:dyDescent="0.2">
      <c r="A390">
        <v>6801</v>
      </c>
      <c r="B390">
        <v>-1.9408440006372984E-2</v>
      </c>
      <c r="D390" s="73">
        <f t="shared" si="91"/>
        <v>0.68010000000000004</v>
      </c>
      <c r="E390" s="73">
        <f t="shared" si="92"/>
        <v>-1.9408440006372984</v>
      </c>
      <c r="F390" s="62">
        <f t="shared" si="93"/>
        <v>0.46253601000000005</v>
      </c>
      <c r="G390" s="62">
        <f t="shared" si="94"/>
        <v>0.31457074040100003</v>
      </c>
      <c r="H390" s="62">
        <f t="shared" si="95"/>
        <v>0.21393956054672014</v>
      </c>
      <c r="I390" s="62">
        <f t="shared" si="96"/>
        <v>-1.3199680048334268</v>
      </c>
      <c r="J390" s="62">
        <f t="shared" si="97"/>
        <v>-0.89771024008721356</v>
      </c>
      <c r="K390" s="62">
        <f t="shared" ca="1" si="90"/>
        <v>-1.8345600047188795</v>
      </c>
      <c r="L390" s="62">
        <f t="shared" ca="1" si="98"/>
        <v>1.1296287788386501E-2</v>
      </c>
      <c r="M390" s="62">
        <f t="shared" ca="1" si="99"/>
        <v>450701254.70198631</v>
      </c>
      <c r="N390" s="62">
        <f t="shared" ca="1" si="100"/>
        <v>985680103.99664223</v>
      </c>
      <c r="O390" s="62">
        <f t="shared" ca="1" si="101"/>
        <v>355709333.49203223</v>
      </c>
      <c r="P390" s="80">
        <f t="shared" ca="1" si="102"/>
        <v>-0.10628399591841897</v>
      </c>
    </row>
    <row r="391" spans="1:16" x14ac:dyDescent="0.2">
      <c r="A391">
        <v>6861</v>
      </c>
      <c r="B391">
        <v>-2.2394840008928441E-2</v>
      </c>
      <c r="D391" s="73">
        <f t="shared" si="91"/>
        <v>0.68610000000000004</v>
      </c>
      <c r="E391" s="73">
        <f t="shared" si="92"/>
        <v>-2.2394840008928441</v>
      </c>
      <c r="F391" s="62">
        <f t="shared" si="93"/>
        <v>0.47073321000000007</v>
      </c>
      <c r="G391" s="62">
        <f t="shared" si="94"/>
        <v>0.32297005538100004</v>
      </c>
      <c r="H391" s="62">
        <f t="shared" si="95"/>
        <v>0.22158975499690417</v>
      </c>
      <c r="I391" s="62">
        <f t="shared" si="96"/>
        <v>-1.5365099730125804</v>
      </c>
      <c r="J391" s="62">
        <f t="shared" si="97"/>
        <v>-1.0541994924839315</v>
      </c>
      <c r="K391" s="62">
        <f t="shared" ca="1" si="90"/>
        <v>-1.8534105073695144</v>
      </c>
      <c r="L391" s="62">
        <f t="shared" ca="1" si="98"/>
        <v>0.14905274240130845</v>
      </c>
      <c r="M391" s="62">
        <f t="shared" ca="1" si="99"/>
        <v>440735430.00049305</v>
      </c>
      <c r="N391" s="62">
        <f t="shared" ca="1" si="100"/>
        <v>987838316.04434681</v>
      </c>
      <c r="O391" s="62">
        <f t="shared" ca="1" si="101"/>
        <v>335896068.72900498</v>
      </c>
      <c r="P391" s="80">
        <f t="shared" ca="1" si="102"/>
        <v>-0.38607349352332965</v>
      </c>
    </row>
    <row r="392" spans="1:16" x14ac:dyDescent="0.2">
      <c r="A392">
        <v>7048</v>
      </c>
      <c r="B392">
        <v>-2.0669120007369202E-2</v>
      </c>
      <c r="D392" s="73">
        <f t="shared" si="91"/>
        <v>0.70479999999999998</v>
      </c>
      <c r="E392" s="73">
        <f t="shared" si="92"/>
        <v>-2.0669120007369202</v>
      </c>
      <c r="F392" s="62">
        <f t="shared" si="93"/>
        <v>0.49674303999999997</v>
      </c>
      <c r="G392" s="62">
        <f t="shared" si="94"/>
        <v>0.35010449459199999</v>
      </c>
      <c r="H392" s="62">
        <f t="shared" si="95"/>
        <v>0.24675364778844158</v>
      </c>
      <c r="I392" s="62">
        <f t="shared" si="96"/>
        <v>-1.4567595781193814</v>
      </c>
      <c r="J392" s="62">
        <f t="shared" si="97"/>
        <v>-1.0267241506585401</v>
      </c>
      <c r="K392" s="62">
        <f t="shared" ca="1" si="90"/>
        <v>-1.9127522162714663</v>
      </c>
      <c r="L392" s="62">
        <f t="shared" ca="1" si="98"/>
        <v>2.3765239146435191E-2</v>
      </c>
      <c r="M392" s="62">
        <f t="shared" ca="1" si="99"/>
        <v>409742335.69238973</v>
      </c>
      <c r="N392" s="62">
        <f t="shared" ca="1" si="100"/>
        <v>993360502.04179215</v>
      </c>
      <c r="O392" s="62">
        <f t="shared" ca="1" si="101"/>
        <v>276316187.39211804</v>
      </c>
      <c r="P392" s="80">
        <f t="shared" ca="1" si="102"/>
        <v>-0.15415978446545386</v>
      </c>
    </row>
    <row r="393" spans="1:16" x14ac:dyDescent="0.2">
      <c r="A393">
        <v>7073</v>
      </c>
      <c r="B393">
        <v>-2.1080120000988245E-2</v>
      </c>
      <c r="D393" s="73">
        <f t="shared" si="91"/>
        <v>0.70730000000000004</v>
      </c>
      <c r="E393" s="73">
        <f t="shared" si="92"/>
        <v>-2.1080120000988245</v>
      </c>
      <c r="F393" s="62">
        <f t="shared" si="93"/>
        <v>0.50027329000000009</v>
      </c>
      <c r="G393" s="62">
        <f t="shared" si="94"/>
        <v>0.3538432980170001</v>
      </c>
      <c r="H393" s="62">
        <f t="shared" si="95"/>
        <v>0.25027336468742417</v>
      </c>
      <c r="I393" s="62">
        <f t="shared" si="96"/>
        <v>-1.4909968876698987</v>
      </c>
      <c r="J393" s="62">
        <f t="shared" si="97"/>
        <v>-1.0545820986489194</v>
      </c>
      <c r="K393" s="62">
        <f t="shared" ca="1" si="90"/>
        <v>-1.920753411867081</v>
      </c>
      <c r="L393" s="62">
        <f t="shared" ca="1" si="98"/>
        <v>3.5065778866545654E-2</v>
      </c>
      <c r="M393" s="62">
        <f t="shared" ca="1" si="99"/>
        <v>405610574.96284419</v>
      </c>
      <c r="N393" s="62">
        <f t="shared" ca="1" si="100"/>
        <v>993960005.22930169</v>
      </c>
      <c r="O393" s="62">
        <f t="shared" ca="1" si="101"/>
        <v>268625220.87315124</v>
      </c>
      <c r="P393" s="80">
        <f t="shared" ca="1" si="102"/>
        <v>-0.18725858823174346</v>
      </c>
    </row>
    <row r="394" spans="1:16" x14ac:dyDescent="0.2">
      <c r="A394">
        <v>7172</v>
      </c>
      <c r="B394">
        <v>-2.1107680004206486E-2</v>
      </c>
      <c r="D394" s="73">
        <f t="shared" si="91"/>
        <v>0.71719999999999995</v>
      </c>
      <c r="E394" s="73">
        <f t="shared" si="92"/>
        <v>-2.1107680004206486</v>
      </c>
      <c r="F394" s="62">
        <f t="shared" si="93"/>
        <v>0.51437583999999992</v>
      </c>
      <c r="G394" s="62">
        <f t="shared" si="94"/>
        <v>0.36891035244799991</v>
      </c>
      <c r="H394" s="62">
        <f t="shared" si="95"/>
        <v>0.2645825047757055</v>
      </c>
      <c r="I394" s="62">
        <f t="shared" si="96"/>
        <v>-1.5138428099016892</v>
      </c>
      <c r="J394" s="62">
        <f t="shared" si="97"/>
        <v>-1.0857280632614914</v>
      </c>
      <c r="K394" s="62">
        <f t="shared" ca="1" si="90"/>
        <v>-1.9525952144931442</v>
      </c>
      <c r="L394" s="62">
        <f t="shared" ca="1" si="98"/>
        <v>2.5018630208068132E-2</v>
      </c>
      <c r="M394" s="62">
        <f t="shared" ca="1" si="99"/>
        <v>389286684.6016404</v>
      </c>
      <c r="N394" s="62">
        <f t="shared" ca="1" si="100"/>
        <v>996011370.39017785</v>
      </c>
      <c r="O394" s="62">
        <f t="shared" ca="1" si="101"/>
        <v>238871985.28024939</v>
      </c>
      <c r="P394" s="80">
        <f t="shared" ca="1" si="102"/>
        <v>-0.15817278592750439</v>
      </c>
    </row>
    <row r="395" spans="1:16" x14ac:dyDescent="0.2">
      <c r="A395">
        <v>7216</v>
      </c>
      <c r="B395">
        <v>-2.3231040002428927E-2</v>
      </c>
      <c r="D395" s="73">
        <f t="shared" si="91"/>
        <v>0.72160000000000002</v>
      </c>
      <c r="E395" s="73">
        <f t="shared" si="92"/>
        <v>-2.3231040002428927</v>
      </c>
      <c r="F395" s="62">
        <f t="shared" si="93"/>
        <v>0.52070656000000004</v>
      </c>
      <c r="G395" s="62">
        <f t="shared" si="94"/>
        <v>0.37574185369600005</v>
      </c>
      <c r="H395" s="62">
        <f t="shared" si="95"/>
        <v>0.27113532162703363</v>
      </c>
      <c r="I395" s="62">
        <f t="shared" si="96"/>
        <v>-1.6763518465752714</v>
      </c>
      <c r="J395" s="62">
        <f t="shared" si="97"/>
        <v>-1.209655492488716</v>
      </c>
      <c r="K395" s="62">
        <f t="shared" ca="1" si="90"/>
        <v>-1.9668276311930528</v>
      </c>
      <c r="L395" s="62">
        <f t="shared" ca="1" si="98"/>
        <v>0.12693285114333766</v>
      </c>
      <c r="M395" s="62">
        <f t="shared" ca="1" si="99"/>
        <v>382054068.12466145</v>
      </c>
      <c r="N395" s="62">
        <f t="shared" ca="1" si="100"/>
        <v>996757419.50470805</v>
      </c>
      <c r="O395" s="62">
        <f t="shared" ca="1" si="101"/>
        <v>226027740.57105553</v>
      </c>
      <c r="P395" s="80">
        <f t="shared" ca="1" si="102"/>
        <v>-0.35627636904983984</v>
      </c>
    </row>
    <row r="396" spans="1:16" x14ac:dyDescent="0.2">
      <c r="A396">
        <v>7248</v>
      </c>
      <c r="B396">
        <v>-2.4957120003819E-2</v>
      </c>
      <c r="D396" s="73">
        <f t="shared" si="91"/>
        <v>0.7248</v>
      </c>
      <c r="E396" s="73">
        <f t="shared" si="92"/>
        <v>-2.4957120003819</v>
      </c>
      <c r="F396" s="62">
        <f t="shared" si="93"/>
        <v>0.52533503999999998</v>
      </c>
      <c r="G396" s="62">
        <f t="shared" si="94"/>
        <v>0.38076283699199998</v>
      </c>
      <c r="H396" s="62">
        <f t="shared" si="95"/>
        <v>0.27597690425180155</v>
      </c>
      <c r="I396" s="62">
        <f t="shared" si="96"/>
        <v>-1.8088920578768011</v>
      </c>
      <c r="J396" s="62">
        <f t="shared" si="97"/>
        <v>-1.3110849635491053</v>
      </c>
      <c r="K396" s="62">
        <f t="shared" ca="1" si="90"/>
        <v>-1.9772095964778993</v>
      </c>
      <c r="L396" s="62">
        <f t="shared" ca="1" si="98"/>
        <v>0.26884474285422749</v>
      </c>
      <c r="M396" s="62">
        <f t="shared" ca="1" si="99"/>
        <v>376803889.27556014</v>
      </c>
      <c r="N396" s="62">
        <f t="shared" ca="1" si="100"/>
        <v>997235865.25880611</v>
      </c>
      <c r="O396" s="62">
        <f t="shared" ca="1" si="101"/>
        <v>216840892.71974784</v>
      </c>
      <c r="P396" s="80">
        <f t="shared" ca="1" si="102"/>
        <v>-0.51850240390400071</v>
      </c>
    </row>
    <row r="397" spans="1:16" x14ac:dyDescent="0.2">
      <c r="A397">
        <v>7251</v>
      </c>
      <c r="B397">
        <v>-2.0806439999432769E-2</v>
      </c>
      <c r="D397" s="73">
        <f t="shared" si="91"/>
        <v>0.72509999999999997</v>
      </c>
      <c r="E397" s="73">
        <f t="shared" si="92"/>
        <v>-2.0806439999432769</v>
      </c>
      <c r="F397" s="62">
        <f t="shared" si="93"/>
        <v>0.5257700099999999</v>
      </c>
      <c r="G397" s="62">
        <f t="shared" si="94"/>
        <v>0.38123583425099988</v>
      </c>
      <c r="H397" s="62">
        <f t="shared" si="95"/>
        <v>0.27643410341539998</v>
      </c>
      <c r="I397" s="62">
        <f t="shared" si="96"/>
        <v>-1.5086749643588699</v>
      </c>
      <c r="J397" s="62">
        <f t="shared" si="97"/>
        <v>-1.0939402166566166</v>
      </c>
      <c r="K397" s="62">
        <f t="shared" ca="1" si="90"/>
        <v>-1.9781842491696779</v>
      </c>
      <c r="L397" s="62">
        <f t="shared" ca="1" si="98"/>
        <v>1.0498000528588005E-2</v>
      </c>
      <c r="M397" s="62">
        <f t="shared" ca="1" si="99"/>
        <v>376312136.83761263</v>
      </c>
      <c r="N397" s="62">
        <f t="shared" ca="1" si="100"/>
        <v>997277948.83955514</v>
      </c>
      <c r="O397" s="62">
        <f t="shared" ca="1" si="101"/>
        <v>215986445.51685014</v>
      </c>
      <c r="P397" s="80">
        <f t="shared" ca="1" si="102"/>
        <v>-0.10245975077359892</v>
      </c>
    </row>
    <row r="398" spans="1:16" x14ac:dyDescent="0.2">
      <c r="A398">
        <v>7286</v>
      </c>
      <c r="B398">
        <v>-1.2381840002490208E-2</v>
      </c>
      <c r="D398" s="73">
        <f t="shared" si="91"/>
        <v>0.72860000000000003</v>
      </c>
      <c r="E398" s="73">
        <f t="shared" si="92"/>
        <v>-1.2381840002490208</v>
      </c>
      <c r="F398" s="62">
        <f t="shared" si="93"/>
        <v>0.53085796000000007</v>
      </c>
      <c r="G398" s="62">
        <f t="shared" si="94"/>
        <v>0.38678310965600005</v>
      </c>
      <c r="H398" s="62">
        <f t="shared" si="95"/>
        <v>0.28181017369536165</v>
      </c>
      <c r="I398" s="62">
        <f t="shared" si="96"/>
        <v>-0.90214086258143655</v>
      </c>
      <c r="J398" s="62">
        <f t="shared" si="97"/>
        <v>-0.65729983247683466</v>
      </c>
      <c r="K398" s="62">
        <f t="shared" ca="1" si="90"/>
        <v>-1.9895722142272099</v>
      </c>
      <c r="L398" s="62">
        <f t="shared" ca="1" si="98"/>
        <v>0.56458424810533292</v>
      </c>
      <c r="M398" s="62">
        <f t="shared" ca="1" si="99"/>
        <v>370581020.55501437</v>
      </c>
      <c r="N398" s="62">
        <f t="shared" ca="1" si="100"/>
        <v>997733811.03875792</v>
      </c>
      <c r="O398" s="62">
        <f t="shared" ca="1" si="101"/>
        <v>206106002.9313505</v>
      </c>
      <c r="P398" s="80">
        <f t="shared" ca="1" si="102"/>
        <v>0.75138821397818911</v>
      </c>
    </row>
    <row r="399" spans="1:16" x14ac:dyDescent="0.2">
      <c r="A399">
        <v>7332</v>
      </c>
      <c r="B399">
        <v>-1.7738080001436174E-2</v>
      </c>
      <c r="D399" s="73">
        <f t="shared" si="91"/>
        <v>0.73319999999999996</v>
      </c>
      <c r="E399" s="73">
        <f t="shared" si="92"/>
        <v>-1.7738080001436174</v>
      </c>
      <c r="F399" s="62">
        <f t="shared" si="93"/>
        <v>0.53758223999999999</v>
      </c>
      <c r="G399" s="62">
        <f t="shared" si="94"/>
        <v>0.39415529836799995</v>
      </c>
      <c r="H399" s="62">
        <f t="shared" si="95"/>
        <v>0.28899466476341756</v>
      </c>
      <c r="I399" s="62">
        <f t="shared" si="96"/>
        <v>-1.3005560257053002</v>
      </c>
      <c r="J399" s="62">
        <f t="shared" si="97"/>
        <v>-0.95356767804712605</v>
      </c>
      <c r="K399" s="62">
        <f t="shared" ca="1" si="90"/>
        <v>-2.0045869271695396</v>
      </c>
      <c r="L399" s="62">
        <f t="shared" ca="1" si="98"/>
        <v>5.3258913159235914E-2</v>
      </c>
      <c r="M399" s="62">
        <f t="shared" ca="1" si="99"/>
        <v>363066412.54830158</v>
      </c>
      <c r="N399" s="62">
        <f t="shared" ca="1" si="100"/>
        <v>998234523.58604133</v>
      </c>
      <c r="O399" s="62">
        <f t="shared" ca="1" si="101"/>
        <v>193372943.2229591</v>
      </c>
      <c r="P399" s="80">
        <f t="shared" ca="1" si="102"/>
        <v>0.23077892702592218</v>
      </c>
    </row>
    <row r="400" spans="1:16" x14ac:dyDescent="0.2">
      <c r="A400">
        <v>7358</v>
      </c>
      <c r="B400">
        <v>-2.4765520000073593E-2</v>
      </c>
      <c r="D400" s="73">
        <f t="shared" si="91"/>
        <v>0.73580000000000001</v>
      </c>
      <c r="E400" s="73">
        <f t="shared" si="92"/>
        <v>-2.4765520000073593</v>
      </c>
      <c r="F400" s="62">
        <f t="shared" si="93"/>
        <v>0.54140164000000002</v>
      </c>
      <c r="G400" s="62">
        <f t="shared" si="94"/>
        <v>0.39836332671200003</v>
      </c>
      <c r="H400" s="62">
        <f t="shared" si="95"/>
        <v>0.29311573579468964</v>
      </c>
      <c r="I400" s="62">
        <f t="shared" si="96"/>
        <v>-1.8222469616054151</v>
      </c>
      <c r="J400" s="62">
        <f t="shared" si="97"/>
        <v>-1.3408093143492645</v>
      </c>
      <c r="K400" s="62">
        <f t="shared" ca="1" si="90"/>
        <v>-2.0130974557787447</v>
      </c>
      <c r="L400" s="62">
        <f t="shared" ca="1" si="98"/>
        <v>0.21479011456615293</v>
      </c>
      <c r="M400" s="62">
        <f t="shared" ca="1" si="99"/>
        <v>358828517.66249168</v>
      </c>
      <c r="N400" s="62">
        <f t="shared" ca="1" si="100"/>
        <v>998468057.76804304</v>
      </c>
      <c r="O400" s="62">
        <f t="shared" ca="1" si="101"/>
        <v>186306690.1518116</v>
      </c>
      <c r="P400" s="80">
        <f t="shared" ca="1" si="102"/>
        <v>-0.46345454422861465</v>
      </c>
    </row>
    <row r="401" spans="1:16" x14ac:dyDescent="0.2">
      <c r="A401">
        <v>7367</v>
      </c>
      <c r="B401">
        <v>-2.5313480000477284E-2</v>
      </c>
      <c r="D401" s="73">
        <f t="shared" si="91"/>
        <v>0.73670000000000002</v>
      </c>
      <c r="E401" s="73">
        <f t="shared" si="92"/>
        <v>-2.5313480000477284</v>
      </c>
      <c r="F401" s="62">
        <f t="shared" si="93"/>
        <v>0.54272689000000007</v>
      </c>
      <c r="G401" s="62">
        <f t="shared" si="94"/>
        <v>0.39982689986300007</v>
      </c>
      <c r="H401" s="62">
        <f t="shared" si="95"/>
        <v>0.29455247712907218</v>
      </c>
      <c r="I401" s="62">
        <f t="shared" si="96"/>
        <v>-1.8648440716351615</v>
      </c>
      <c r="J401" s="62">
        <f t="shared" si="97"/>
        <v>-1.3738306275736236</v>
      </c>
      <c r="K401" s="62">
        <f t="shared" ca="1" si="90"/>
        <v>-2.0160474383285969</v>
      </c>
      <c r="L401" s="62">
        <f t="shared" ca="1" si="98"/>
        <v>0.2655346689080525</v>
      </c>
      <c r="M401" s="62">
        <f t="shared" ca="1" si="99"/>
        <v>357363226.98080117</v>
      </c>
      <c r="N401" s="62">
        <f t="shared" ca="1" si="100"/>
        <v>998540567.82096112</v>
      </c>
      <c r="O401" s="62">
        <f t="shared" ca="1" si="101"/>
        <v>183883151.72048137</v>
      </c>
      <c r="P401" s="80">
        <f t="shared" ca="1" si="102"/>
        <v>-0.51530056171913152</v>
      </c>
    </row>
    <row r="402" spans="1:16" x14ac:dyDescent="0.2">
      <c r="A402">
        <v>7383</v>
      </c>
      <c r="B402">
        <v>-1.9176519999746233E-2</v>
      </c>
      <c r="D402" s="73">
        <f t="shared" si="91"/>
        <v>0.73829999999999996</v>
      </c>
      <c r="E402" s="73">
        <f t="shared" si="92"/>
        <v>-1.9176519999746233</v>
      </c>
      <c r="F402" s="62">
        <f t="shared" si="93"/>
        <v>0.54508688999999999</v>
      </c>
      <c r="G402" s="62">
        <f t="shared" si="94"/>
        <v>0.40243765088699995</v>
      </c>
      <c r="H402" s="62">
        <f t="shared" si="95"/>
        <v>0.29711971764987211</v>
      </c>
      <c r="I402" s="62">
        <f t="shared" si="96"/>
        <v>-1.4158024715812643</v>
      </c>
      <c r="J402" s="62">
        <f t="shared" si="97"/>
        <v>-1.0452869647684473</v>
      </c>
      <c r="K402" s="62">
        <f t="shared" ca="1" si="90"/>
        <v>-2.021296969641317</v>
      </c>
      <c r="L402" s="62">
        <f t="shared" ca="1" si="98"/>
        <v>1.0742279737209853E-2</v>
      </c>
      <c r="M402" s="62">
        <f t="shared" ca="1" si="99"/>
        <v>354760450.87285715</v>
      </c>
      <c r="N402" s="62">
        <f t="shared" ca="1" si="100"/>
        <v>998658896.23823762</v>
      </c>
      <c r="O402" s="62">
        <f t="shared" ca="1" si="101"/>
        <v>179603561.13688865</v>
      </c>
      <c r="P402" s="80">
        <f t="shared" ca="1" si="102"/>
        <v>0.10364496966669368</v>
      </c>
    </row>
    <row r="403" spans="1:16" x14ac:dyDescent="0.2">
      <c r="A403">
        <v>7458</v>
      </c>
      <c r="B403">
        <v>-2.3409520006680395E-2</v>
      </c>
      <c r="D403" s="73">
        <f t="shared" si="91"/>
        <v>0.74580000000000002</v>
      </c>
      <c r="E403" s="73">
        <f t="shared" si="92"/>
        <v>-2.3409520006680395</v>
      </c>
      <c r="F403" s="62">
        <f t="shared" si="93"/>
        <v>0.55621764000000007</v>
      </c>
      <c r="G403" s="62">
        <f t="shared" si="94"/>
        <v>0.41482711591200006</v>
      </c>
      <c r="H403" s="62">
        <f t="shared" si="95"/>
        <v>0.30937806304716969</v>
      </c>
      <c r="I403" s="62">
        <f t="shared" si="96"/>
        <v>-1.745882002098224</v>
      </c>
      <c r="J403" s="62">
        <f t="shared" si="97"/>
        <v>-1.3020787971648555</v>
      </c>
      <c r="K403" s="62">
        <f t="shared" ca="1" si="90"/>
        <v>-2.0459914716807877</v>
      </c>
      <c r="L403" s="62">
        <f t="shared" ca="1" si="98"/>
        <v>8.7001713660439461E-2</v>
      </c>
      <c r="M403" s="62">
        <f t="shared" ca="1" si="99"/>
        <v>342599263.79159755</v>
      </c>
      <c r="N403" s="62">
        <f t="shared" ca="1" si="100"/>
        <v>999033008.73044062</v>
      </c>
      <c r="O403" s="62">
        <f t="shared" ca="1" si="101"/>
        <v>160049457.54008317</v>
      </c>
      <c r="P403" s="80">
        <f t="shared" ca="1" si="102"/>
        <v>-0.29496052898725189</v>
      </c>
    </row>
    <row r="404" spans="1:16" x14ac:dyDescent="0.2">
      <c r="A404">
        <v>7743</v>
      </c>
      <c r="B404">
        <v>-2.8094920002331492E-2</v>
      </c>
      <c r="D404" s="73">
        <f t="shared" si="91"/>
        <v>0.77429999999999999</v>
      </c>
      <c r="E404" s="73">
        <f t="shared" si="92"/>
        <v>-2.8094920002331492</v>
      </c>
      <c r="F404" s="62">
        <f t="shared" si="93"/>
        <v>0.59954048999999998</v>
      </c>
      <c r="G404" s="62">
        <f t="shared" si="94"/>
        <v>0.46422420140699999</v>
      </c>
      <c r="H404" s="62">
        <f t="shared" si="95"/>
        <v>0.35944879914944006</v>
      </c>
      <c r="I404" s="62">
        <f t="shared" si="96"/>
        <v>-2.1753896557805272</v>
      </c>
      <c r="J404" s="62">
        <f t="shared" si="97"/>
        <v>-1.6844042104708623</v>
      </c>
      <c r="K404" s="62">
        <f t="shared" ca="1" si="90"/>
        <v>-2.1411433184107671</v>
      </c>
      <c r="L404" s="62">
        <f t="shared" ca="1" si="98"/>
        <v>0.44668996049371568</v>
      </c>
      <c r="M404" s="62">
        <f t="shared" ca="1" si="99"/>
        <v>297095173.90568924</v>
      </c>
      <c r="N404" s="62">
        <f t="shared" ca="1" si="100"/>
        <v>997739674.33789063</v>
      </c>
      <c r="O404" s="62">
        <f t="shared" ca="1" si="101"/>
        <v>94105694.261714101</v>
      </c>
      <c r="P404" s="80">
        <f t="shared" ca="1" si="102"/>
        <v>-0.66834868182238205</v>
      </c>
    </row>
    <row r="405" spans="1:16" x14ac:dyDescent="0.2">
      <c r="A405">
        <v>7760</v>
      </c>
      <c r="B405">
        <v>-2.6574400006211363E-2</v>
      </c>
      <c r="D405" s="73">
        <f t="shared" si="91"/>
        <v>0.77600000000000002</v>
      </c>
      <c r="E405" s="73">
        <f t="shared" si="92"/>
        <v>-2.6574400006211363</v>
      </c>
      <c r="F405" s="62">
        <f t="shared" si="93"/>
        <v>0.60217600000000004</v>
      </c>
      <c r="G405" s="62">
        <f t="shared" si="94"/>
        <v>0.46728857600000007</v>
      </c>
      <c r="H405" s="62">
        <f t="shared" si="95"/>
        <v>0.36261593497600003</v>
      </c>
      <c r="I405" s="62">
        <f t="shared" si="96"/>
        <v>-2.062173440482002</v>
      </c>
      <c r="J405" s="62">
        <f t="shared" si="97"/>
        <v>-1.6002465898140337</v>
      </c>
      <c r="K405" s="62">
        <f t="shared" ref="K405:K468" ca="1" si="103">+E$4+E$5*D405+E$6*D405^2</f>
        <v>-2.1468847307295853</v>
      </c>
      <c r="L405" s="62">
        <f t="shared" ca="1" si="98"/>
        <v>0.26066668361403444</v>
      </c>
      <c r="M405" s="62">
        <f t="shared" ca="1" si="99"/>
        <v>294422316.6749112</v>
      </c>
      <c r="N405" s="62">
        <f t="shared" ca="1" si="100"/>
        <v>997526770.84307837</v>
      </c>
      <c r="O405" s="62">
        <f t="shared" ca="1" si="101"/>
        <v>90628847.376445532</v>
      </c>
      <c r="P405" s="80">
        <f t="shared" ca="1" si="102"/>
        <v>-0.51055526989155098</v>
      </c>
    </row>
    <row r="406" spans="1:16" x14ac:dyDescent="0.2">
      <c r="A406">
        <v>7760</v>
      </c>
      <c r="B406">
        <v>-1.8574400004581548E-2</v>
      </c>
      <c r="D406" s="73">
        <f t="shared" si="91"/>
        <v>0.77600000000000002</v>
      </c>
      <c r="E406" s="73">
        <f t="shared" si="92"/>
        <v>-1.8574400004581548</v>
      </c>
      <c r="F406" s="62">
        <f t="shared" si="93"/>
        <v>0.60217600000000004</v>
      </c>
      <c r="G406" s="62">
        <f t="shared" si="94"/>
        <v>0.46728857600000007</v>
      </c>
      <c r="H406" s="62">
        <f t="shared" si="95"/>
        <v>0.36261593497600003</v>
      </c>
      <c r="I406" s="62">
        <f t="shared" si="96"/>
        <v>-1.4413734403555283</v>
      </c>
      <c r="J406" s="62">
        <f t="shared" si="97"/>
        <v>-1.1185057897158899</v>
      </c>
      <c r="K406" s="62">
        <f t="shared" ca="1" si="103"/>
        <v>-2.1468847307295853</v>
      </c>
      <c r="L406" s="62">
        <f t="shared" ca="1" si="98"/>
        <v>8.3778251881901133E-2</v>
      </c>
      <c r="M406" s="62">
        <f t="shared" ca="1" si="99"/>
        <v>294422316.6749112</v>
      </c>
      <c r="N406" s="62">
        <f t="shared" ca="1" si="100"/>
        <v>997526770.84307837</v>
      </c>
      <c r="O406" s="62">
        <f t="shared" ca="1" si="101"/>
        <v>90628847.376445532</v>
      </c>
      <c r="P406" s="80">
        <f t="shared" ca="1" si="102"/>
        <v>0.28944473027143047</v>
      </c>
    </row>
    <row r="407" spans="1:16" x14ac:dyDescent="0.2">
      <c r="A407">
        <v>7794</v>
      </c>
      <c r="B407">
        <v>-1.8533360002038535E-2</v>
      </c>
      <c r="D407" s="73">
        <f t="shared" si="91"/>
        <v>0.77939999999999998</v>
      </c>
      <c r="E407" s="73">
        <f t="shared" si="92"/>
        <v>-1.8533360002038535</v>
      </c>
      <c r="F407" s="62">
        <f t="shared" si="93"/>
        <v>0.60746435999999993</v>
      </c>
      <c r="G407" s="62">
        <f t="shared" si="94"/>
        <v>0.47345772218399995</v>
      </c>
      <c r="H407" s="62">
        <f t="shared" si="95"/>
        <v>0.36901294867020951</v>
      </c>
      <c r="I407" s="62">
        <f t="shared" si="96"/>
        <v>-1.4444900785588835</v>
      </c>
      <c r="J407" s="62">
        <f t="shared" si="97"/>
        <v>-1.1258355672287936</v>
      </c>
      <c r="K407" s="62">
        <f t="shared" ca="1" si="103"/>
        <v>-2.1583897414236675</v>
      </c>
      <c r="L407" s="62">
        <f t="shared" ca="1" si="98"/>
        <v>9.3057785032205242E-2</v>
      </c>
      <c r="M407" s="62">
        <f t="shared" ca="1" si="99"/>
        <v>289092419.08792269</v>
      </c>
      <c r="N407" s="62">
        <f t="shared" ca="1" si="100"/>
        <v>997055183.15910971</v>
      </c>
      <c r="O407" s="62">
        <f t="shared" ca="1" si="101"/>
        <v>83841108.152889848</v>
      </c>
      <c r="P407" s="80">
        <f t="shared" ca="1" si="102"/>
        <v>0.30505374121981399</v>
      </c>
    </row>
    <row r="408" spans="1:16" x14ac:dyDescent="0.2">
      <c r="A408">
        <v>7797</v>
      </c>
      <c r="B408">
        <v>-2.4382680006965529E-2</v>
      </c>
      <c r="D408" s="73">
        <f t="shared" si="91"/>
        <v>0.77969999999999995</v>
      </c>
      <c r="E408" s="73">
        <f t="shared" si="92"/>
        <v>-2.4382680006965529</v>
      </c>
      <c r="F408" s="62">
        <f t="shared" si="93"/>
        <v>0.60793208999999993</v>
      </c>
      <c r="G408" s="62">
        <f t="shared" si="94"/>
        <v>0.4740046505729999</v>
      </c>
      <c r="H408" s="62">
        <f t="shared" si="95"/>
        <v>0.36958142605176802</v>
      </c>
      <c r="I408" s="62">
        <f t="shared" si="96"/>
        <v>-1.9011175601431023</v>
      </c>
      <c r="J408" s="62">
        <f t="shared" si="97"/>
        <v>-1.4823013616435767</v>
      </c>
      <c r="K408" s="62">
        <f t="shared" ca="1" si="103"/>
        <v>-2.1594063096407723</v>
      </c>
      <c r="L408" s="62">
        <f t="shared" ca="1" si="98"/>
        <v>7.7763842738489644E-2</v>
      </c>
      <c r="M408" s="62">
        <f t="shared" ca="1" si="99"/>
        <v>288623165.54243731</v>
      </c>
      <c r="N408" s="62">
        <f t="shared" ca="1" si="100"/>
        <v>997010642.97055602</v>
      </c>
      <c r="O408" s="62">
        <f t="shared" ca="1" si="101"/>
        <v>83252935.857745975</v>
      </c>
      <c r="P408" s="80">
        <f t="shared" ca="1" si="102"/>
        <v>-0.27886169105578062</v>
      </c>
    </row>
    <row r="409" spans="1:16" x14ac:dyDescent="0.2">
      <c r="A409">
        <v>7805</v>
      </c>
      <c r="B409">
        <v>-2.6314200003980659E-2</v>
      </c>
      <c r="D409" s="73">
        <f t="shared" si="91"/>
        <v>0.78049999999999997</v>
      </c>
      <c r="E409" s="73">
        <f t="shared" si="92"/>
        <v>-2.6314200003980659</v>
      </c>
      <c r="F409" s="62">
        <f t="shared" si="93"/>
        <v>0.60918024999999998</v>
      </c>
      <c r="G409" s="62">
        <f t="shared" si="94"/>
        <v>0.47546518512499997</v>
      </c>
      <c r="H409" s="62">
        <f t="shared" si="95"/>
        <v>0.37110057699006249</v>
      </c>
      <c r="I409" s="62">
        <f t="shared" si="96"/>
        <v>-2.0538233103106904</v>
      </c>
      <c r="J409" s="62">
        <f t="shared" si="97"/>
        <v>-1.6030090936974939</v>
      </c>
      <c r="K409" s="62">
        <f t="shared" ca="1" si="103"/>
        <v>-2.1621182841556861</v>
      </c>
      <c r="L409" s="62">
        <f t="shared" ca="1" si="98"/>
        <v>0.22024410086804319</v>
      </c>
      <c r="M409" s="62">
        <f t="shared" ca="1" si="99"/>
        <v>287372653.15487689</v>
      </c>
      <c r="N409" s="62">
        <f t="shared" ca="1" si="100"/>
        <v>996889547.4010812</v>
      </c>
      <c r="O409" s="62">
        <f t="shared" ca="1" si="101"/>
        <v>81693076.798359156</v>
      </c>
      <c r="P409" s="80">
        <f t="shared" ca="1" si="102"/>
        <v>-0.46930171624237982</v>
      </c>
    </row>
    <row r="410" spans="1:16" x14ac:dyDescent="0.2">
      <c r="A410">
        <v>7824</v>
      </c>
      <c r="B410">
        <v>-2.4026560007769149E-2</v>
      </c>
      <c r="D410" s="73">
        <f t="shared" si="91"/>
        <v>0.78239999999999998</v>
      </c>
      <c r="E410" s="73">
        <f t="shared" si="92"/>
        <v>-2.4026560007769149</v>
      </c>
      <c r="F410" s="62">
        <f t="shared" si="93"/>
        <v>0.61214975999999999</v>
      </c>
      <c r="G410" s="62">
        <f t="shared" si="94"/>
        <v>0.47894597222399998</v>
      </c>
      <c r="H410" s="62">
        <f t="shared" si="95"/>
        <v>0.37472732866805758</v>
      </c>
      <c r="I410" s="62">
        <f t="shared" si="96"/>
        <v>-1.8798380550078582</v>
      </c>
      <c r="J410" s="62">
        <f t="shared" si="97"/>
        <v>-1.4707852942381483</v>
      </c>
      <c r="K410" s="62">
        <f t="shared" ca="1" si="103"/>
        <v>-2.168565787323506</v>
      </c>
      <c r="L410" s="62">
        <f t="shared" ca="1" si="98"/>
        <v>5.479822803466252E-2</v>
      </c>
      <c r="M410" s="62">
        <f t="shared" ca="1" si="99"/>
        <v>284407576.20210898</v>
      </c>
      <c r="N410" s="62">
        <f t="shared" ca="1" si="100"/>
        <v>996588413.90579998</v>
      </c>
      <c r="O410" s="62">
        <f t="shared" ca="1" si="101"/>
        <v>78038864.18094793</v>
      </c>
      <c r="P410" s="80">
        <f t="shared" ca="1" si="102"/>
        <v>-0.23409021345340886</v>
      </c>
    </row>
    <row r="411" spans="1:16" x14ac:dyDescent="0.2">
      <c r="A411">
        <v>7894</v>
      </c>
      <c r="B411">
        <v>-2.4177360006433446E-2</v>
      </c>
      <c r="D411" s="73">
        <f t="shared" si="91"/>
        <v>0.78939999999999999</v>
      </c>
      <c r="E411" s="73">
        <f t="shared" si="92"/>
        <v>-2.4177360006433446</v>
      </c>
      <c r="F411" s="62">
        <f t="shared" si="93"/>
        <v>0.62315235999999996</v>
      </c>
      <c r="G411" s="62">
        <f t="shared" si="94"/>
        <v>0.49191647298399999</v>
      </c>
      <c r="H411" s="62">
        <f t="shared" si="95"/>
        <v>0.38831886377356956</v>
      </c>
      <c r="I411" s="62">
        <f t="shared" si="96"/>
        <v>-1.9085607989078561</v>
      </c>
      <c r="J411" s="62">
        <f t="shared" si="97"/>
        <v>-1.5066178946578617</v>
      </c>
      <c r="K411" s="62">
        <f t="shared" ca="1" si="103"/>
        <v>-2.1923994575114341</v>
      </c>
      <c r="L411" s="62">
        <f t="shared" ca="1" si="98"/>
        <v>5.0776557670639377E-2</v>
      </c>
      <c r="M411" s="62">
        <f t="shared" ca="1" si="99"/>
        <v>273544929.11854595</v>
      </c>
      <c r="N411" s="62">
        <f t="shared" ca="1" si="100"/>
        <v>995314778.16852939</v>
      </c>
      <c r="O411" s="62">
        <f t="shared" ca="1" si="101"/>
        <v>65201158.77607692</v>
      </c>
      <c r="P411" s="80">
        <f t="shared" ca="1" si="102"/>
        <v>-0.22533654313191054</v>
      </c>
    </row>
    <row r="412" spans="1:16" x14ac:dyDescent="0.2">
      <c r="A412">
        <v>7894</v>
      </c>
      <c r="B412">
        <v>-2.3177360009867698E-2</v>
      </c>
      <c r="D412" s="73">
        <f t="shared" si="91"/>
        <v>0.78939999999999999</v>
      </c>
      <c r="E412" s="73">
        <f t="shared" si="92"/>
        <v>-2.3177360009867698</v>
      </c>
      <c r="F412" s="62">
        <f t="shared" si="93"/>
        <v>0.62315235999999996</v>
      </c>
      <c r="G412" s="62">
        <f t="shared" si="94"/>
        <v>0.49191647298399999</v>
      </c>
      <c r="H412" s="62">
        <f t="shared" si="95"/>
        <v>0.38831886377356956</v>
      </c>
      <c r="I412" s="62">
        <f t="shared" si="96"/>
        <v>-1.8296207991789561</v>
      </c>
      <c r="J412" s="62">
        <f t="shared" si="97"/>
        <v>-1.4443026588718679</v>
      </c>
      <c r="K412" s="62">
        <f t="shared" ca="1" si="103"/>
        <v>-2.1923994575114341</v>
      </c>
      <c r="L412" s="62">
        <f t="shared" ca="1" si="98"/>
        <v>1.5709249130344726E-2</v>
      </c>
      <c r="M412" s="62">
        <f t="shared" ca="1" si="99"/>
        <v>273544929.11854595</v>
      </c>
      <c r="N412" s="62">
        <f t="shared" ca="1" si="100"/>
        <v>995314778.16852939</v>
      </c>
      <c r="O412" s="62">
        <f t="shared" ca="1" si="101"/>
        <v>65201158.77607692</v>
      </c>
      <c r="P412" s="80">
        <f t="shared" ca="1" si="102"/>
        <v>-0.12533654347533574</v>
      </c>
    </row>
    <row r="413" spans="1:16" x14ac:dyDescent="0.2">
      <c r="A413">
        <v>7919</v>
      </c>
      <c r="B413">
        <v>-2.6588360007735901E-2</v>
      </c>
      <c r="D413" s="73">
        <f t="shared" si="91"/>
        <v>0.79190000000000005</v>
      </c>
      <c r="E413" s="73">
        <f t="shared" si="92"/>
        <v>-2.6588360007735901</v>
      </c>
      <c r="F413" s="62">
        <f t="shared" si="93"/>
        <v>0.62710561000000009</v>
      </c>
      <c r="G413" s="62">
        <f t="shared" si="94"/>
        <v>0.49660493255900012</v>
      </c>
      <c r="H413" s="62">
        <f t="shared" si="95"/>
        <v>0.39326144609347219</v>
      </c>
      <c r="I413" s="62">
        <f t="shared" si="96"/>
        <v>-2.1055322290126059</v>
      </c>
      <c r="J413" s="62">
        <f t="shared" si="97"/>
        <v>-1.6673709721550827</v>
      </c>
      <c r="K413" s="62">
        <f t="shared" ca="1" si="103"/>
        <v>-2.2009418700549404</v>
      </c>
      <c r="L413" s="62">
        <f t="shared" ca="1" si="98"/>
        <v>0.20966703494658787</v>
      </c>
      <c r="M413" s="62">
        <f t="shared" ca="1" si="99"/>
        <v>269689660.14239579</v>
      </c>
      <c r="N413" s="62">
        <f t="shared" ca="1" si="100"/>
        <v>994797378.91176307</v>
      </c>
      <c r="O413" s="62">
        <f t="shared" ca="1" si="101"/>
        <v>60860215.059689961</v>
      </c>
      <c r="P413" s="80">
        <f t="shared" ca="1" si="102"/>
        <v>-0.45789413071864971</v>
      </c>
    </row>
    <row r="414" spans="1:16" x14ac:dyDescent="0.2">
      <c r="A414">
        <v>7943</v>
      </c>
      <c r="B414">
        <v>-1.938291999977082E-2</v>
      </c>
      <c r="D414" s="73">
        <f t="shared" si="91"/>
        <v>0.79430000000000001</v>
      </c>
      <c r="E414" s="73">
        <f t="shared" si="92"/>
        <v>-1.938291999977082</v>
      </c>
      <c r="F414" s="62">
        <f t="shared" si="93"/>
        <v>0.63091249000000005</v>
      </c>
      <c r="G414" s="62">
        <f t="shared" si="94"/>
        <v>0.50113379080700005</v>
      </c>
      <c r="H414" s="62">
        <f t="shared" si="95"/>
        <v>0.39805057003800015</v>
      </c>
      <c r="I414" s="62">
        <f t="shared" si="96"/>
        <v>-1.5395853355817963</v>
      </c>
      <c r="J414" s="62">
        <f t="shared" si="97"/>
        <v>-1.2228926320526208</v>
      </c>
      <c r="K414" s="62">
        <f t="shared" ca="1" si="103"/>
        <v>-2.2091576326955407</v>
      </c>
      <c r="L414" s="62">
        <f t="shared" ca="1" si="98"/>
        <v>7.3368190987970941E-2</v>
      </c>
      <c r="M414" s="62">
        <f t="shared" ca="1" si="99"/>
        <v>266001061.04723844</v>
      </c>
      <c r="N414" s="62">
        <f t="shared" ca="1" si="100"/>
        <v>994269751.03678167</v>
      </c>
      <c r="O414" s="62">
        <f t="shared" ca="1" si="101"/>
        <v>56816625.274350852</v>
      </c>
      <c r="P414" s="80">
        <f t="shared" ca="1" si="102"/>
        <v>0.27086563271845865</v>
      </c>
    </row>
    <row r="415" spans="1:16" x14ac:dyDescent="0.2">
      <c r="A415">
        <v>7981</v>
      </c>
      <c r="B415">
        <v>-1.9807640004728455E-2</v>
      </c>
      <c r="D415" s="73">
        <f t="shared" si="91"/>
        <v>0.79810000000000003</v>
      </c>
      <c r="E415" s="73">
        <f t="shared" si="92"/>
        <v>-1.9807640004728455</v>
      </c>
      <c r="F415" s="62">
        <f t="shared" si="93"/>
        <v>0.63696361000000001</v>
      </c>
      <c r="G415" s="62">
        <f t="shared" si="94"/>
        <v>0.50836065714099998</v>
      </c>
      <c r="H415" s="62">
        <f t="shared" si="95"/>
        <v>0.40572264046423212</v>
      </c>
      <c r="I415" s="62">
        <f t="shared" si="96"/>
        <v>-1.580847748777378</v>
      </c>
      <c r="J415" s="62">
        <f t="shared" si="97"/>
        <v>-1.2616745882992255</v>
      </c>
      <c r="K415" s="62">
        <f t="shared" ca="1" si="103"/>
        <v>-2.2221960679197355</v>
      </c>
      <c r="L415" s="62">
        <f t="shared" ca="1" si="98"/>
        <v>5.8289443191679613E-2</v>
      </c>
      <c r="M415" s="62">
        <f t="shared" ca="1" si="99"/>
        <v>260186406.55540562</v>
      </c>
      <c r="N415" s="62">
        <f t="shared" ca="1" si="100"/>
        <v>993372446.16463864</v>
      </c>
      <c r="O415" s="62">
        <f t="shared" ca="1" si="101"/>
        <v>50666436.986044772</v>
      </c>
      <c r="P415" s="80">
        <f t="shared" ca="1" si="102"/>
        <v>0.24143206744688994</v>
      </c>
    </row>
    <row r="416" spans="1:16" x14ac:dyDescent="0.2">
      <c r="A416">
        <v>7997</v>
      </c>
      <c r="B416">
        <v>-2.8670680003415328E-2</v>
      </c>
      <c r="D416" s="73">
        <f t="shared" si="91"/>
        <v>0.79969999999999997</v>
      </c>
      <c r="E416" s="73">
        <f t="shared" si="92"/>
        <v>-2.8670680003415328</v>
      </c>
      <c r="F416" s="62">
        <f t="shared" si="93"/>
        <v>0.63952008999999999</v>
      </c>
      <c r="G416" s="62">
        <f t="shared" si="94"/>
        <v>0.51142421597299992</v>
      </c>
      <c r="H416" s="62">
        <f t="shared" si="95"/>
        <v>0.40898594551360806</v>
      </c>
      <c r="I416" s="62">
        <f t="shared" si="96"/>
        <v>-2.2927942798731236</v>
      </c>
      <c r="J416" s="62">
        <f t="shared" si="97"/>
        <v>-1.8335475856145369</v>
      </c>
      <c r="K416" s="62">
        <f t="shared" ca="1" si="103"/>
        <v>-2.2276969900265966</v>
      </c>
      <c r="L416" s="62">
        <f t="shared" ca="1" si="98"/>
        <v>0.40879528883114219</v>
      </c>
      <c r="M416" s="62">
        <f t="shared" ca="1" si="99"/>
        <v>257747749.20940608</v>
      </c>
      <c r="N416" s="62">
        <f t="shared" ca="1" si="100"/>
        <v>992971956.6319114</v>
      </c>
      <c r="O416" s="62">
        <f t="shared" ca="1" si="101"/>
        <v>48170780.870654158</v>
      </c>
      <c r="P416" s="80">
        <f t="shared" ca="1" si="102"/>
        <v>-0.63937101031493615</v>
      </c>
    </row>
    <row r="417" spans="1:16" x14ac:dyDescent="0.2">
      <c r="A417">
        <v>8027</v>
      </c>
      <c r="B417">
        <v>-2.8163880000647623E-2</v>
      </c>
      <c r="D417" s="73">
        <f t="shared" si="91"/>
        <v>0.80269999999999997</v>
      </c>
      <c r="E417" s="73">
        <f t="shared" si="92"/>
        <v>-2.8163880000647623</v>
      </c>
      <c r="F417" s="62">
        <f t="shared" si="93"/>
        <v>0.64432729</v>
      </c>
      <c r="G417" s="62">
        <f t="shared" si="94"/>
        <v>0.51720151568299999</v>
      </c>
      <c r="H417" s="62">
        <f t="shared" si="95"/>
        <v>0.4151576566387441</v>
      </c>
      <c r="I417" s="62">
        <f t="shared" si="96"/>
        <v>-2.2607146476519846</v>
      </c>
      <c r="J417" s="62">
        <f t="shared" si="97"/>
        <v>-1.8146756476702479</v>
      </c>
      <c r="K417" s="62">
        <f t="shared" ca="1" si="103"/>
        <v>-2.2380288757000839</v>
      </c>
      <c r="L417" s="62">
        <f t="shared" ca="1" si="98"/>
        <v>0.33449927673587754</v>
      </c>
      <c r="M417" s="62">
        <f t="shared" ca="1" si="99"/>
        <v>253191009.16287553</v>
      </c>
      <c r="N417" s="62">
        <f t="shared" ca="1" si="100"/>
        <v>992184857.00707054</v>
      </c>
      <c r="O417" s="62">
        <f t="shared" ca="1" si="101"/>
        <v>43643859.096231446</v>
      </c>
      <c r="P417" s="80">
        <f t="shared" ca="1" si="102"/>
        <v>-0.5783591243646784</v>
      </c>
    </row>
    <row r="418" spans="1:16" x14ac:dyDescent="0.2">
      <c r="A418">
        <v>8314</v>
      </c>
      <c r="B418">
        <v>-2.5082160005695187E-2</v>
      </c>
      <c r="D418" s="73">
        <f t="shared" si="91"/>
        <v>0.83140000000000003</v>
      </c>
      <c r="E418" s="73">
        <f t="shared" si="92"/>
        <v>-2.5082160005695187</v>
      </c>
      <c r="F418" s="62">
        <f t="shared" si="93"/>
        <v>0.69122596000000003</v>
      </c>
      <c r="G418" s="62">
        <f t="shared" si="94"/>
        <v>0.57468526314400004</v>
      </c>
      <c r="H418" s="62">
        <f t="shared" si="95"/>
        <v>0.47779332777792166</v>
      </c>
      <c r="I418" s="62">
        <f t="shared" si="96"/>
        <v>-2.0853307828734979</v>
      </c>
      <c r="J418" s="62">
        <f t="shared" si="97"/>
        <v>-1.7337440128810262</v>
      </c>
      <c r="K418" s="62">
        <f t="shared" ca="1" si="103"/>
        <v>-2.3380346334351247</v>
      </c>
      <c r="L418" s="62">
        <f t="shared" ca="1" si="98"/>
        <v>2.896169771973137E-2</v>
      </c>
      <c r="M418" s="62">
        <f t="shared" ca="1" si="99"/>
        <v>210736715.98223504</v>
      </c>
      <c r="N418" s="62">
        <f t="shared" ca="1" si="100"/>
        <v>982281592.20954823</v>
      </c>
      <c r="O418" s="62">
        <f t="shared" ca="1" si="101"/>
        <v>11038787.082551377</v>
      </c>
      <c r="P418" s="80">
        <f t="shared" ca="1" si="102"/>
        <v>-0.17018136713439391</v>
      </c>
    </row>
    <row r="419" spans="1:16" x14ac:dyDescent="0.2">
      <c r="A419">
        <v>8425</v>
      </c>
      <c r="B419">
        <v>-1.9507000004523434E-2</v>
      </c>
      <c r="D419" s="73">
        <f t="shared" si="91"/>
        <v>0.84250000000000003</v>
      </c>
      <c r="E419" s="73">
        <f t="shared" si="92"/>
        <v>-1.9507000004523434</v>
      </c>
      <c r="F419" s="62">
        <f t="shared" si="93"/>
        <v>0.70980625000000008</v>
      </c>
      <c r="G419" s="62">
        <f t="shared" si="94"/>
        <v>0.59801176562500014</v>
      </c>
      <c r="H419" s="62">
        <f t="shared" si="95"/>
        <v>0.50382491253906259</v>
      </c>
      <c r="I419" s="62">
        <f t="shared" si="96"/>
        <v>-1.6434647503810993</v>
      </c>
      <c r="J419" s="62">
        <f t="shared" si="97"/>
        <v>-1.3846190521960762</v>
      </c>
      <c r="K419" s="62">
        <f t="shared" ca="1" si="103"/>
        <v>-2.377278063927486</v>
      </c>
      <c r="L419" s="62">
        <f t="shared" ca="1" si="98"/>
        <v>0.18196884423820278</v>
      </c>
      <c r="M419" s="62">
        <f t="shared" ca="1" si="99"/>
        <v>194933794.2100606</v>
      </c>
      <c r="N419" s="62">
        <f t="shared" ca="1" si="100"/>
        <v>977307912.41688573</v>
      </c>
      <c r="O419" s="62">
        <f t="shared" ca="1" si="101"/>
        <v>4040666.6126268785</v>
      </c>
      <c r="P419" s="80">
        <f t="shared" ca="1" si="102"/>
        <v>0.4265780634751426</v>
      </c>
    </row>
    <row r="420" spans="1:16" x14ac:dyDescent="0.2">
      <c r="A420">
        <v>8446</v>
      </c>
      <c r="B420">
        <v>-2.6452240002981853E-2</v>
      </c>
      <c r="D420" s="73">
        <f t="shared" si="91"/>
        <v>0.84460000000000002</v>
      </c>
      <c r="E420" s="73">
        <f t="shared" si="92"/>
        <v>-2.6452240002981853</v>
      </c>
      <c r="F420" s="62">
        <f t="shared" si="93"/>
        <v>0.71334916000000004</v>
      </c>
      <c r="G420" s="62">
        <f t="shared" si="94"/>
        <v>0.60249470053600007</v>
      </c>
      <c r="H420" s="62">
        <f t="shared" si="95"/>
        <v>0.50886702407270568</v>
      </c>
      <c r="I420" s="62">
        <f t="shared" si="96"/>
        <v>-2.2341561906518472</v>
      </c>
      <c r="J420" s="62">
        <f t="shared" si="97"/>
        <v>-1.8869683186245503</v>
      </c>
      <c r="K420" s="62">
        <f t="shared" ca="1" si="103"/>
        <v>-2.3847379637063058</v>
      </c>
      <c r="L420" s="62">
        <f t="shared" ca="1" si="98"/>
        <v>6.7852975259345999E-2</v>
      </c>
      <c r="M420" s="62">
        <f t="shared" ca="1" si="99"/>
        <v>191986730.44354397</v>
      </c>
      <c r="N420" s="62">
        <f t="shared" ca="1" si="100"/>
        <v>976295837.86045861</v>
      </c>
      <c r="O420" s="62">
        <f t="shared" ca="1" si="101"/>
        <v>3094826.2633963441</v>
      </c>
      <c r="P420" s="80">
        <f t="shared" ca="1" si="102"/>
        <v>-0.26048603659187952</v>
      </c>
    </row>
    <row r="421" spans="1:16" x14ac:dyDescent="0.2">
      <c r="A421">
        <v>8452</v>
      </c>
      <c r="B421">
        <v>-2.6150880003115162E-2</v>
      </c>
      <c r="D421" s="73">
        <f t="shared" si="91"/>
        <v>0.84519999999999995</v>
      </c>
      <c r="E421" s="73">
        <f t="shared" si="92"/>
        <v>-2.6150880003115162</v>
      </c>
      <c r="F421" s="62">
        <f t="shared" si="93"/>
        <v>0.71436303999999995</v>
      </c>
      <c r="G421" s="62">
        <f t="shared" si="94"/>
        <v>0.60377964140799989</v>
      </c>
      <c r="H421" s="62">
        <f t="shared" si="95"/>
        <v>0.51031455291804151</v>
      </c>
      <c r="I421" s="62">
        <f t="shared" si="96"/>
        <v>-2.2102723778632933</v>
      </c>
      <c r="J421" s="62">
        <f t="shared" si="97"/>
        <v>-1.8681222137700555</v>
      </c>
      <c r="K421" s="62">
        <f t="shared" ca="1" si="103"/>
        <v>-2.3868714363888692</v>
      </c>
      <c r="L421" s="62">
        <f t="shared" ca="1" si="98"/>
        <v>5.2082800048659623E-2</v>
      </c>
      <c r="M421" s="62">
        <f t="shared" ca="1" si="99"/>
        <v>191147284.22206831</v>
      </c>
      <c r="N421" s="62">
        <f t="shared" ca="1" si="100"/>
        <v>976002532.05468392</v>
      </c>
      <c r="O421" s="62">
        <f t="shared" ca="1" si="101"/>
        <v>2847193.4115212671</v>
      </c>
      <c r="P421" s="80">
        <f t="shared" ca="1" si="102"/>
        <v>-0.228216563922647</v>
      </c>
    </row>
    <row r="422" spans="1:16" x14ac:dyDescent="0.2">
      <c r="A422">
        <v>8522</v>
      </c>
      <c r="B422">
        <v>-2.0301680000557099E-2</v>
      </c>
      <c r="D422" s="73">
        <f t="shared" si="91"/>
        <v>0.85219999999999996</v>
      </c>
      <c r="E422" s="73">
        <f t="shared" si="92"/>
        <v>-2.0301680000557099</v>
      </c>
      <c r="F422" s="62">
        <f t="shared" si="93"/>
        <v>0.72624483999999989</v>
      </c>
      <c r="G422" s="62">
        <f t="shared" si="94"/>
        <v>0.61890585264799991</v>
      </c>
      <c r="H422" s="62">
        <f t="shared" si="95"/>
        <v>0.52743156762662546</v>
      </c>
      <c r="I422" s="62">
        <f t="shared" si="96"/>
        <v>-1.7301091696474757</v>
      </c>
      <c r="J422" s="62">
        <f t="shared" si="97"/>
        <v>-1.4743990343735787</v>
      </c>
      <c r="K422" s="62">
        <f t="shared" ca="1" si="103"/>
        <v>-2.4118300189658894</v>
      </c>
      <c r="L422" s="62">
        <f t="shared" ca="1" si="98"/>
        <v>0.14566589667859428</v>
      </c>
      <c r="M422" s="62">
        <f t="shared" ca="1" si="99"/>
        <v>181440017.21840185</v>
      </c>
      <c r="N422" s="62">
        <f t="shared" ca="1" si="100"/>
        <v>972444963.83312798</v>
      </c>
      <c r="O422" s="62">
        <f t="shared" ca="1" si="101"/>
        <v>712397.8870869173</v>
      </c>
      <c r="P422" s="80">
        <f t="shared" ca="1" si="102"/>
        <v>0.38166201891017959</v>
      </c>
    </row>
    <row r="423" spans="1:16" x14ac:dyDescent="0.2">
      <c r="A423">
        <v>8532</v>
      </c>
      <c r="B423">
        <v>-2.2466080001322553E-2</v>
      </c>
      <c r="D423" s="73">
        <f t="shared" si="91"/>
        <v>0.85319999999999996</v>
      </c>
      <c r="E423" s="73">
        <f t="shared" si="92"/>
        <v>-2.2466080001322553</v>
      </c>
      <c r="F423" s="62">
        <f t="shared" si="93"/>
        <v>0.72795023999999997</v>
      </c>
      <c r="G423" s="62">
        <f t="shared" si="94"/>
        <v>0.62108714476799998</v>
      </c>
      <c r="H423" s="62">
        <f t="shared" si="95"/>
        <v>0.52991155191605754</v>
      </c>
      <c r="I423" s="62">
        <f t="shared" si="96"/>
        <v>-1.9168059457128401</v>
      </c>
      <c r="J423" s="62">
        <f t="shared" si="97"/>
        <v>-1.635418832882195</v>
      </c>
      <c r="K423" s="62">
        <f t="shared" ca="1" si="103"/>
        <v>-2.4154057665441271</v>
      </c>
      <c r="L423" s="62">
        <f t="shared" ca="1" si="98"/>
        <v>2.8492685945636847E-2</v>
      </c>
      <c r="M423" s="62">
        <f t="shared" ca="1" si="99"/>
        <v>180066480.13908154</v>
      </c>
      <c r="N423" s="62">
        <f t="shared" ca="1" si="100"/>
        <v>971916385.67674851</v>
      </c>
      <c r="O423" s="62">
        <f t="shared" ca="1" si="101"/>
        <v>522434.56681630231</v>
      </c>
      <c r="P423" s="80">
        <f t="shared" ca="1" si="102"/>
        <v>0.16879776641187183</v>
      </c>
    </row>
    <row r="424" spans="1:16" x14ac:dyDescent="0.2">
      <c r="A424">
        <v>8543</v>
      </c>
      <c r="B424">
        <v>-2.0246920001227409E-2</v>
      </c>
      <c r="D424" s="73">
        <f t="shared" si="91"/>
        <v>0.85429999999999995</v>
      </c>
      <c r="E424" s="73">
        <f t="shared" si="92"/>
        <v>-2.0246920001227409</v>
      </c>
      <c r="F424" s="62">
        <f t="shared" si="93"/>
        <v>0.72982848999999994</v>
      </c>
      <c r="G424" s="62">
        <f t="shared" si="94"/>
        <v>0.62349247900699989</v>
      </c>
      <c r="H424" s="62">
        <f t="shared" si="95"/>
        <v>0.53264962481568001</v>
      </c>
      <c r="I424" s="62">
        <f t="shared" si="96"/>
        <v>-1.7296943757048575</v>
      </c>
      <c r="J424" s="62">
        <f t="shared" si="97"/>
        <v>-1.4776779051646596</v>
      </c>
      <c r="K424" s="62">
        <f t="shared" ca="1" si="103"/>
        <v>-2.4193420444621023</v>
      </c>
      <c r="L424" s="62">
        <f t="shared" ca="1" si="98"/>
        <v>0.15574865749705996</v>
      </c>
      <c r="M424" s="62">
        <f t="shared" ca="1" si="99"/>
        <v>178559479.49297327</v>
      </c>
      <c r="N424" s="62">
        <f t="shared" ca="1" si="100"/>
        <v>971329087.15397978</v>
      </c>
      <c r="O424" s="62">
        <f t="shared" ca="1" si="101"/>
        <v>347169.69369991962</v>
      </c>
      <c r="P424" s="80">
        <f t="shared" ca="1" si="102"/>
        <v>0.39465004433936146</v>
      </c>
    </row>
    <row r="425" spans="1:16" x14ac:dyDescent="0.2">
      <c r="A425">
        <v>8557</v>
      </c>
      <c r="B425">
        <v>-2.4877080002625007E-2</v>
      </c>
      <c r="D425" s="73">
        <f t="shared" si="91"/>
        <v>0.85570000000000002</v>
      </c>
      <c r="E425" s="73">
        <f t="shared" si="92"/>
        <v>-2.4877080002625007</v>
      </c>
      <c r="F425" s="62">
        <f t="shared" si="93"/>
        <v>0.73222249000000006</v>
      </c>
      <c r="G425" s="62">
        <f t="shared" si="94"/>
        <v>0.62656278469300009</v>
      </c>
      <c r="H425" s="62">
        <f t="shared" si="95"/>
        <v>0.53614977486180015</v>
      </c>
      <c r="I425" s="62">
        <f t="shared" si="96"/>
        <v>-2.1287317358246218</v>
      </c>
      <c r="J425" s="62">
        <f t="shared" si="97"/>
        <v>-1.8215557463451288</v>
      </c>
      <c r="K425" s="62">
        <f t="shared" ca="1" si="103"/>
        <v>-2.4243563308757592</v>
      </c>
      <c r="L425" s="62">
        <f t="shared" ca="1" si="98"/>
        <v>4.0134340140870039E-3</v>
      </c>
      <c r="M425" s="62">
        <f t="shared" ca="1" si="99"/>
        <v>176647416.22337472</v>
      </c>
      <c r="N425" s="62">
        <f t="shared" ca="1" si="100"/>
        <v>970572742.447685</v>
      </c>
      <c r="O425" s="62">
        <f t="shared" ca="1" si="101"/>
        <v>175442.61592932622</v>
      </c>
      <c r="P425" s="80">
        <f t="shared" ca="1" si="102"/>
        <v>-6.3351669386741527E-2</v>
      </c>
    </row>
    <row r="426" spans="1:16" x14ac:dyDescent="0.2">
      <c r="A426">
        <v>8584</v>
      </c>
      <c r="B426">
        <v>-1.8520960002206266E-2</v>
      </c>
      <c r="D426" s="73">
        <f t="shared" si="91"/>
        <v>0.85840000000000005</v>
      </c>
      <c r="E426" s="73">
        <f t="shared" si="92"/>
        <v>-1.8520960002206266</v>
      </c>
      <c r="F426" s="62">
        <f t="shared" si="93"/>
        <v>0.73685056000000004</v>
      </c>
      <c r="G426" s="62">
        <f t="shared" si="94"/>
        <v>0.6325125207040001</v>
      </c>
      <c r="H426" s="62">
        <f t="shared" si="95"/>
        <v>0.54294874777231361</v>
      </c>
      <c r="I426" s="62">
        <f t="shared" si="96"/>
        <v>-1.589839206589386</v>
      </c>
      <c r="J426" s="62">
        <f t="shared" si="97"/>
        <v>-1.364717974936329</v>
      </c>
      <c r="K426" s="62">
        <f t="shared" ca="1" si="103"/>
        <v>-2.43404090415049</v>
      </c>
      <c r="L426" s="62">
        <f t="shared" ca="1" si="98"/>
        <v>0.33865987120993796</v>
      </c>
      <c r="M426" s="62">
        <f t="shared" ca="1" si="99"/>
        <v>172978849.62944517</v>
      </c>
      <c r="N426" s="62">
        <f t="shared" ca="1" si="100"/>
        <v>969086052.85548353</v>
      </c>
      <c r="O426" s="62">
        <f t="shared" ca="1" si="101"/>
        <v>7967.9241514380092</v>
      </c>
      <c r="P426" s="80">
        <f t="shared" ca="1" si="102"/>
        <v>0.58194490392986342</v>
      </c>
    </row>
    <row r="427" spans="1:16" x14ac:dyDescent="0.2">
      <c r="A427">
        <v>8761</v>
      </c>
      <c r="B427">
        <v>-2.9630840006575454E-2</v>
      </c>
      <c r="D427" s="73">
        <f t="shared" si="91"/>
        <v>0.87609999999999999</v>
      </c>
      <c r="E427" s="73">
        <f t="shared" si="92"/>
        <v>-2.9630840006575454</v>
      </c>
      <c r="F427" s="62">
        <f t="shared" si="93"/>
        <v>0.76755120999999993</v>
      </c>
      <c r="G427" s="62">
        <f t="shared" si="94"/>
        <v>0.67245161508099993</v>
      </c>
      <c r="H427" s="62">
        <f t="shared" si="95"/>
        <v>0.58913485997246395</v>
      </c>
      <c r="I427" s="62">
        <f t="shared" si="96"/>
        <v>-2.5959578929760756</v>
      </c>
      <c r="J427" s="62">
        <f t="shared" si="97"/>
        <v>-2.27431871003634</v>
      </c>
      <c r="K427" s="62">
        <f t="shared" ca="1" si="103"/>
        <v>-2.4979906542837589</v>
      </c>
      <c r="L427" s="62">
        <f t="shared" ca="1" si="98"/>
        <v>0.21631182084116696</v>
      </c>
      <c r="M427" s="62">
        <f t="shared" ca="1" si="99"/>
        <v>149576737.39878672</v>
      </c>
      <c r="N427" s="62">
        <f t="shared" ca="1" si="100"/>
        <v>958431918.88376248</v>
      </c>
      <c r="O427" s="62">
        <f t="shared" ca="1" si="101"/>
        <v>4435037.1475545689</v>
      </c>
      <c r="P427" s="80">
        <f t="shared" ca="1" si="102"/>
        <v>-0.46509334637378652</v>
      </c>
    </row>
    <row r="428" spans="1:16" x14ac:dyDescent="0.2">
      <c r="A428">
        <v>8817</v>
      </c>
      <c r="B428">
        <v>-2.8151480008091312E-2</v>
      </c>
      <c r="D428" s="73">
        <f t="shared" si="91"/>
        <v>0.88170000000000004</v>
      </c>
      <c r="E428" s="73">
        <f t="shared" si="92"/>
        <v>-2.8151480008091312</v>
      </c>
      <c r="F428" s="62">
        <f t="shared" si="93"/>
        <v>0.77739489000000006</v>
      </c>
      <c r="G428" s="62">
        <f t="shared" si="94"/>
        <v>0.68542907451300006</v>
      </c>
      <c r="H428" s="62">
        <f t="shared" si="95"/>
        <v>0.60434281499811215</v>
      </c>
      <c r="I428" s="62">
        <f t="shared" si="96"/>
        <v>-2.4821159923134113</v>
      </c>
      <c r="J428" s="62">
        <f t="shared" si="97"/>
        <v>-2.188481670422735</v>
      </c>
      <c r="K428" s="62">
        <f t="shared" ca="1" si="103"/>
        <v>-2.5183902891880576</v>
      </c>
      <c r="L428" s="62">
        <f t="shared" ca="1" si="98"/>
        <v>8.8065139406576259E-2</v>
      </c>
      <c r="M428" s="62">
        <f t="shared" ca="1" si="99"/>
        <v>142418865.42911264</v>
      </c>
      <c r="N428" s="62">
        <f t="shared" ca="1" si="100"/>
        <v>954735754.60294509</v>
      </c>
      <c r="O428" s="62">
        <f t="shared" ca="1" si="101"/>
        <v>7912765.5133813936</v>
      </c>
      <c r="P428" s="80">
        <f t="shared" ca="1" si="102"/>
        <v>-0.29675771162107356</v>
      </c>
    </row>
    <row r="429" spans="1:16" x14ac:dyDescent="0.2">
      <c r="A429">
        <v>8861</v>
      </c>
      <c r="B429">
        <v>-3.5274840003694408E-2</v>
      </c>
      <c r="D429" s="73">
        <f t="shared" si="91"/>
        <v>0.8861</v>
      </c>
      <c r="E429" s="73">
        <f t="shared" si="92"/>
        <v>-3.5274840003694408</v>
      </c>
      <c r="F429" s="62">
        <f t="shared" si="93"/>
        <v>0.78517320999999995</v>
      </c>
      <c r="G429" s="62">
        <f t="shared" si="94"/>
        <v>0.69574198138099996</v>
      </c>
      <c r="H429" s="62">
        <f t="shared" si="95"/>
        <v>0.61649696970170398</v>
      </c>
      <c r="I429" s="62">
        <f t="shared" si="96"/>
        <v>-3.1257035727273617</v>
      </c>
      <c r="J429" s="62">
        <f t="shared" si="97"/>
        <v>-2.7696859357937154</v>
      </c>
      <c r="K429" s="62">
        <f t="shared" ca="1" si="103"/>
        <v>-2.5344748705540834</v>
      </c>
      <c r="L429" s="62">
        <f t="shared" ca="1" si="98"/>
        <v>0.98606713189665329</v>
      </c>
      <c r="M429" s="62">
        <f t="shared" ca="1" si="99"/>
        <v>136882286.12940824</v>
      </c>
      <c r="N429" s="62">
        <f t="shared" ca="1" si="100"/>
        <v>951722967.72011471</v>
      </c>
      <c r="O429" s="62">
        <f t="shared" ca="1" si="101"/>
        <v>11374975.593744978</v>
      </c>
      <c r="P429" s="80">
        <f t="shared" ca="1" si="102"/>
        <v>-0.99300912981535738</v>
      </c>
    </row>
    <row r="430" spans="1:16" x14ac:dyDescent="0.2">
      <c r="A430">
        <v>8907</v>
      </c>
      <c r="B430">
        <v>-2.3631080002814997E-2</v>
      </c>
      <c r="D430" s="73">
        <f t="shared" si="91"/>
        <v>0.89070000000000005</v>
      </c>
      <c r="E430" s="73">
        <f t="shared" si="92"/>
        <v>-2.3631080002814997</v>
      </c>
      <c r="F430" s="62">
        <f t="shared" si="93"/>
        <v>0.79334649000000013</v>
      </c>
      <c r="G430" s="62">
        <f t="shared" si="94"/>
        <v>0.70663371864300017</v>
      </c>
      <c r="H430" s="62">
        <f t="shared" si="95"/>
        <v>0.62939865319532029</v>
      </c>
      <c r="I430" s="62">
        <f t="shared" si="96"/>
        <v>-2.104820295850732</v>
      </c>
      <c r="J430" s="62">
        <f t="shared" si="97"/>
        <v>-1.8747634375142472</v>
      </c>
      <c r="K430" s="62">
        <f t="shared" ca="1" si="103"/>
        <v>-2.5513435394242965</v>
      </c>
      <c r="L430" s="62">
        <f t="shared" ca="1" si="98"/>
        <v>3.5432618196379377E-2</v>
      </c>
      <c r="M430" s="62">
        <f t="shared" ca="1" si="99"/>
        <v>131178566.6218718</v>
      </c>
      <c r="N430" s="62">
        <f t="shared" ca="1" si="100"/>
        <v>948471559.05124247</v>
      </c>
      <c r="O430" s="62">
        <f t="shared" ca="1" si="101"/>
        <v>15695851.22934095</v>
      </c>
      <c r="P430" s="80">
        <f t="shared" ca="1" si="102"/>
        <v>0.18823553914279678</v>
      </c>
    </row>
    <row r="431" spans="1:16" x14ac:dyDescent="0.2">
      <c r="A431">
        <v>8971</v>
      </c>
      <c r="B431">
        <v>-1.7083240003557876E-2</v>
      </c>
      <c r="D431" s="73">
        <f t="shared" si="91"/>
        <v>0.89710000000000001</v>
      </c>
      <c r="E431" s="73">
        <f t="shared" si="92"/>
        <v>-1.7083240003557876</v>
      </c>
      <c r="F431" s="62">
        <f t="shared" si="93"/>
        <v>0.80478841000000001</v>
      </c>
      <c r="G431" s="62">
        <f t="shared" si="94"/>
        <v>0.72197568261099998</v>
      </c>
      <c r="H431" s="62">
        <f t="shared" si="95"/>
        <v>0.64768438487032809</v>
      </c>
      <c r="I431" s="62">
        <f t="shared" si="96"/>
        <v>-1.5325374607191771</v>
      </c>
      <c r="J431" s="62">
        <f t="shared" si="97"/>
        <v>-1.3748393560111738</v>
      </c>
      <c r="K431" s="62">
        <f t="shared" ca="1" si="103"/>
        <v>-2.5749030666428414</v>
      </c>
      <c r="L431" s="62">
        <f t="shared" ca="1" si="98"/>
        <v>0.75095927812694208</v>
      </c>
      <c r="M431" s="62">
        <f t="shared" ca="1" si="99"/>
        <v>123390709.12769645</v>
      </c>
      <c r="N431" s="62">
        <f t="shared" ca="1" si="100"/>
        <v>943776004.83573318</v>
      </c>
      <c r="O431" s="62">
        <f t="shared" ca="1" si="101"/>
        <v>22926619.352490623</v>
      </c>
      <c r="P431" s="80">
        <f t="shared" ca="1" si="102"/>
        <v>0.86657906628705383</v>
      </c>
    </row>
    <row r="432" spans="1:16" x14ac:dyDescent="0.2">
      <c r="A432">
        <v>9004</v>
      </c>
      <c r="B432">
        <v>-2.3425760002282914E-2</v>
      </c>
      <c r="D432" s="73">
        <f t="shared" si="91"/>
        <v>0.90039999999999998</v>
      </c>
      <c r="E432" s="73">
        <f t="shared" si="92"/>
        <v>-2.3425760002282914</v>
      </c>
      <c r="F432" s="62">
        <f t="shared" si="93"/>
        <v>0.81072015999999991</v>
      </c>
      <c r="G432" s="62">
        <f t="shared" si="94"/>
        <v>0.72997243206399987</v>
      </c>
      <c r="H432" s="62">
        <f t="shared" si="95"/>
        <v>0.65726717783042543</v>
      </c>
      <c r="I432" s="62">
        <f t="shared" si="96"/>
        <v>-2.1092554306055535</v>
      </c>
      <c r="J432" s="62">
        <f t="shared" si="97"/>
        <v>-1.8991735897172404</v>
      </c>
      <c r="K432" s="62">
        <f t="shared" ca="1" si="103"/>
        <v>-2.5870919037857125</v>
      </c>
      <c r="L432" s="62">
        <f t="shared" ca="1" si="98"/>
        <v>5.9788027092502076E-2</v>
      </c>
      <c r="M432" s="62">
        <f t="shared" ca="1" si="99"/>
        <v>119443985.10458934</v>
      </c>
      <c r="N432" s="62">
        <f t="shared" ca="1" si="100"/>
        <v>941277175.3698951</v>
      </c>
      <c r="O432" s="62">
        <f t="shared" ca="1" si="101"/>
        <v>27220600.866974488</v>
      </c>
      <c r="P432" s="80">
        <f t="shared" ca="1" si="102"/>
        <v>0.24451590355742114</v>
      </c>
    </row>
    <row r="433" spans="1:16" x14ac:dyDescent="0.2">
      <c r="A433">
        <v>9006</v>
      </c>
      <c r="B433">
        <v>-3.0658640003821347E-2</v>
      </c>
      <c r="D433" s="73">
        <f t="shared" si="91"/>
        <v>0.90059999999999996</v>
      </c>
      <c r="E433" s="73">
        <f t="shared" si="92"/>
        <v>-3.0658640003821347</v>
      </c>
      <c r="F433" s="62">
        <f t="shared" si="93"/>
        <v>0.81108035999999994</v>
      </c>
      <c r="G433" s="62">
        <f t="shared" si="94"/>
        <v>0.73045897221599987</v>
      </c>
      <c r="H433" s="62">
        <f t="shared" si="95"/>
        <v>0.65785135037772946</v>
      </c>
      <c r="I433" s="62">
        <f t="shared" si="96"/>
        <v>-2.7611171187441506</v>
      </c>
      <c r="J433" s="62">
        <f t="shared" si="97"/>
        <v>-2.486662077140982</v>
      </c>
      <c r="K433" s="62">
        <f t="shared" ca="1" si="103"/>
        <v>-2.5878315168191941</v>
      </c>
      <c r="L433" s="62">
        <f t="shared" ca="1" si="98"/>
        <v>0.22851505534135308</v>
      </c>
      <c r="M433" s="62">
        <f t="shared" ca="1" si="99"/>
        <v>119206322.1994174</v>
      </c>
      <c r="N433" s="62">
        <f t="shared" ca="1" si="100"/>
        <v>941124039.42721915</v>
      </c>
      <c r="O433" s="62">
        <f t="shared" ca="1" si="101"/>
        <v>27493383.171277214</v>
      </c>
      <c r="P433" s="80">
        <f t="shared" ca="1" si="102"/>
        <v>-0.47803248356294059</v>
      </c>
    </row>
    <row r="434" spans="1:16" x14ac:dyDescent="0.2">
      <c r="A434">
        <v>9012</v>
      </c>
      <c r="B434">
        <v>-2.1357279998483136E-2</v>
      </c>
      <c r="D434" s="73">
        <f t="shared" si="91"/>
        <v>0.9012</v>
      </c>
      <c r="E434" s="73">
        <f t="shared" si="92"/>
        <v>-2.1357279998483136</v>
      </c>
      <c r="F434" s="62">
        <f t="shared" si="93"/>
        <v>0.81216144000000001</v>
      </c>
      <c r="G434" s="62">
        <f t="shared" si="94"/>
        <v>0.73191988972800004</v>
      </c>
      <c r="H434" s="62">
        <f t="shared" si="95"/>
        <v>0.65960620462287367</v>
      </c>
      <c r="I434" s="62">
        <f t="shared" si="96"/>
        <v>-1.9247180734633003</v>
      </c>
      <c r="J434" s="62">
        <f t="shared" si="97"/>
        <v>-1.7345559278051261</v>
      </c>
      <c r="K434" s="62">
        <f t="shared" ca="1" si="103"/>
        <v>-2.5900509700665291</v>
      </c>
      <c r="L434" s="62">
        <f t="shared" ca="1" si="98"/>
        <v>0.20640936126790146</v>
      </c>
      <c r="M434" s="62">
        <f t="shared" ca="1" si="99"/>
        <v>118494391.74042536</v>
      </c>
      <c r="N434" s="62">
        <f t="shared" ca="1" si="100"/>
        <v>940663473.60108936</v>
      </c>
      <c r="O434" s="62">
        <f t="shared" ca="1" si="101"/>
        <v>28320378.661463261</v>
      </c>
      <c r="P434" s="80">
        <f t="shared" ca="1" si="102"/>
        <v>0.45432297021821544</v>
      </c>
    </row>
    <row r="435" spans="1:16" x14ac:dyDescent="0.2">
      <c r="A435">
        <v>9041</v>
      </c>
      <c r="B435">
        <v>-2.8234040000825189E-2</v>
      </c>
      <c r="D435" s="73">
        <f t="shared" si="91"/>
        <v>0.90410000000000001</v>
      </c>
      <c r="E435" s="73">
        <f t="shared" si="92"/>
        <v>-2.8234040000825189</v>
      </c>
      <c r="F435" s="62">
        <f t="shared" si="93"/>
        <v>0.81739680999999997</v>
      </c>
      <c r="G435" s="62">
        <f t="shared" si="94"/>
        <v>0.73900845592099995</v>
      </c>
      <c r="H435" s="62">
        <f t="shared" si="95"/>
        <v>0.66813754499817601</v>
      </c>
      <c r="I435" s="62">
        <f t="shared" si="96"/>
        <v>-2.5526395564746052</v>
      </c>
      <c r="J435" s="62">
        <f t="shared" si="97"/>
        <v>-2.3078414230086906</v>
      </c>
      <c r="K435" s="62">
        <f t="shared" ca="1" si="103"/>
        <v>-2.6007913140764525</v>
      </c>
      <c r="L435" s="62">
        <f t="shared" ca="1" si="98"/>
        <v>4.9556407970835527E-2</v>
      </c>
      <c r="M435" s="62">
        <f t="shared" ca="1" si="99"/>
        <v>115075913.88293621</v>
      </c>
      <c r="N435" s="62">
        <f t="shared" ca="1" si="100"/>
        <v>938412958.13231003</v>
      </c>
      <c r="O435" s="62">
        <f t="shared" ca="1" si="101"/>
        <v>32501343.019258901</v>
      </c>
      <c r="P435" s="80">
        <f t="shared" ca="1" si="102"/>
        <v>-0.22261268600606643</v>
      </c>
    </row>
    <row r="436" spans="1:16" x14ac:dyDescent="0.2">
      <c r="A436">
        <v>9041</v>
      </c>
      <c r="B436">
        <v>-2.3234040003444534E-2</v>
      </c>
      <c r="D436" s="73">
        <f t="shared" si="91"/>
        <v>0.90410000000000001</v>
      </c>
      <c r="E436" s="73">
        <f t="shared" si="92"/>
        <v>-2.3234040003444534</v>
      </c>
      <c r="F436" s="62">
        <f t="shared" si="93"/>
        <v>0.81739680999999997</v>
      </c>
      <c r="G436" s="62">
        <f t="shared" si="94"/>
        <v>0.73900845592099995</v>
      </c>
      <c r="H436" s="62">
        <f t="shared" si="95"/>
        <v>0.66813754499817601</v>
      </c>
      <c r="I436" s="62">
        <f t="shared" si="96"/>
        <v>-2.1005895567114203</v>
      </c>
      <c r="J436" s="62">
        <f t="shared" si="97"/>
        <v>-1.8991430182227951</v>
      </c>
      <c r="K436" s="62">
        <f t="shared" ca="1" si="103"/>
        <v>-2.6007913140764525</v>
      </c>
      <c r="L436" s="62">
        <f t="shared" ca="1" si="98"/>
        <v>7.6943721819454497E-2</v>
      </c>
      <c r="M436" s="62">
        <f t="shared" ca="1" si="99"/>
        <v>115075913.88293621</v>
      </c>
      <c r="N436" s="62">
        <f t="shared" ca="1" si="100"/>
        <v>938412958.13231003</v>
      </c>
      <c r="O436" s="62">
        <f t="shared" ca="1" si="101"/>
        <v>32501343.019258901</v>
      </c>
      <c r="P436" s="80">
        <f t="shared" ca="1" si="102"/>
        <v>0.2773873137319991</v>
      </c>
    </row>
    <row r="437" spans="1:16" x14ac:dyDescent="0.2">
      <c r="A437">
        <v>9066</v>
      </c>
      <c r="B437">
        <v>-1.7645040010393132E-2</v>
      </c>
      <c r="D437" s="73">
        <f t="shared" si="91"/>
        <v>0.90659999999999996</v>
      </c>
      <c r="E437" s="73">
        <f t="shared" si="92"/>
        <v>-1.7645040010393132</v>
      </c>
      <c r="F437" s="62">
        <f t="shared" si="93"/>
        <v>0.82192355999999989</v>
      </c>
      <c r="G437" s="62">
        <f t="shared" si="94"/>
        <v>0.74515589949599992</v>
      </c>
      <c r="H437" s="62">
        <f t="shared" si="95"/>
        <v>0.67555833848307345</v>
      </c>
      <c r="I437" s="62">
        <f t="shared" si="96"/>
        <v>-1.5996993273422413</v>
      </c>
      <c r="J437" s="62">
        <f t="shared" si="97"/>
        <v>-1.450287410168476</v>
      </c>
      <c r="K437" s="62">
        <f t="shared" ca="1" si="103"/>
        <v>-2.6100675042077022</v>
      </c>
      <c r="L437" s="62">
        <f t="shared" ca="1" si="98"/>
        <v>0.71497763789039825</v>
      </c>
      <c r="M437" s="62">
        <f t="shared" ca="1" si="99"/>
        <v>112159208.17904939</v>
      </c>
      <c r="N437" s="62">
        <f t="shared" ca="1" si="100"/>
        <v>936440428.59570014</v>
      </c>
      <c r="O437" s="62">
        <f t="shared" ca="1" si="101"/>
        <v>36352139.567349479</v>
      </c>
      <c r="P437" s="80">
        <f t="shared" ca="1" si="102"/>
        <v>0.84556350316838902</v>
      </c>
    </row>
    <row r="438" spans="1:16" x14ac:dyDescent="0.2">
      <c r="A438">
        <v>9095</v>
      </c>
      <c r="B438">
        <v>-2.3521800008893479E-2</v>
      </c>
      <c r="D438" s="73">
        <f t="shared" si="91"/>
        <v>0.90949999999999998</v>
      </c>
      <c r="E438" s="73">
        <f t="shared" si="92"/>
        <v>-2.3521800008893479</v>
      </c>
      <c r="F438" s="62">
        <f t="shared" si="93"/>
        <v>0.8271902499999999</v>
      </c>
      <c r="G438" s="62">
        <f t="shared" si="94"/>
        <v>0.75232953237499989</v>
      </c>
      <c r="H438" s="62">
        <f t="shared" si="95"/>
        <v>0.68424370969506232</v>
      </c>
      <c r="I438" s="62">
        <f t="shared" si="96"/>
        <v>-2.1393077108088616</v>
      </c>
      <c r="J438" s="62">
        <f t="shared" si="97"/>
        <v>-1.9457003629806595</v>
      </c>
      <c r="K438" s="62">
        <f t="shared" ca="1" si="103"/>
        <v>-2.6208479213022775</v>
      </c>
      <c r="L438" s="62">
        <f t="shared" ca="1" si="98"/>
        <v>7.2182451459008298E-2</v>
      </c>
      <c r="M438" s="62">
        <f t="shared" ca="1" si="99"/>
        <v>108811421.38990527</v>
      </c>
      <c r="N438" s="62">
        <f t="shared" ca="1" si="100"/>
        <v>934114815.77876985</v>
      </c>
      <c r="O438" s="62">
        <f t="shared" ca="1" si="101"/>
        <v>41108287.973727092</v>
      </c>
      <c r="P438" s="80">
        <f t="shared" ca="1" si="102"/>
        <v>0.26866792041292964</v>
      </c>
    </row>
    <row r="439" spans="1:16" x14ac:dyDescent="0.2">
      <c r="A439">
        <v>9147</v>
      </c>
      <c r="B439">
        <v>-2.4576680007157847E-2</v>
      </c>
      <c r="D439" s="73">
        <f t="shared" si="91"/>
        <v>0.91469999999999996</v>
      </c>
      <c r="E439" s="73">
        <f t="shared" si="92"/>
        <v>-2.4576680007157847</v>
      </c>
      <c r="F439" s="62">
        <f t="shared" si="93"/>
        <v>0.83667608999999987</v>
      </c>
      <c r="G439" s="62">
        <f t="shared" si="94"/>
        <v>0.76530761952299986</v>
      </c>
      <c r="H439" s="62">
        <f t="shared" si="95"/>
        <v>0.70002687957768783</v>
      </c>
      <c r="I439" s="62">
        <f t="shared" si="96"/>
        <v>-2.2480289202547281</v>
      </c>
      <c r="J439" s="62">
        <f t="shared" si="97"/>
        <v>-2.0562720533569996</v>
      </c>
      <c r="K439" s="62">
        <f t="shared" ca="1" si="103"/>
        <v>-2.6402322157581186</v>
      </c>
      <c r="L439" s="62">
        <f t="shared" ca="1" si="98"/>
        <v>3.3329692614023534E-2</v>
      </c>
      <c r="M439" s="62">
        <f t="shared" ca="1" si="99"/>
        <v>102905922.34741104</v>
      </c>
      <c r="N439" s="62">
        <f t="shared" ca="1" si="100"/>
        <v>929844439.31430829</v>
      </c>
      <c r="O439" s="62">
        <f t="shared" ca="1" si="101"/>
        <v>50425737.5817056</v>
      </c>
      <c r="P439" s="80">
        <f t="shared" ca="1" si="102"/>
        <v>0.18256421504233389</v>
      </c>
    </row>
    <row r="440" spans="1:16" x14ac:dyDescent="0.2">
      <c r="A440">
        <v>9155</v>
      </c>
      <c r="B440">
        <v>-2.7508200000738725E-2</v>
      </c>
      <c r="D440" s="73">
        <f t="shared" si="91"/>
        <v>0.91549999999999998</v>
      </c>
      <c r="E440" s="73">
        <f t="shared" si="92"/>
        <v>-2.7508200000738725</v>
      </c>
      <c r="F440" s="62">
        <f t="shared" si="93"/>
        <v>0.83814024999999992</v>
      </c>
      <c r="G440" s="62">
        <f t="shared" si="94"/>
        <v>0.76731739887499995</v>
      </c>
      <c r="H440" s="62">
        <f t="shared" si="95"/>
        <v>0.70247907867006232</v>
      </c>
      <c r="I440" s="62">
        <f t="shared" si="96"/>
        <v>-2.5183757100676303</v>
      </c>
      <c r="J440" s="62">
        <f t="shared" si="97"/>
        <v>-2.3055729625669157</v>
      </c>
      <c r="K440" s="62">
        <f t="shared" ca="1" si="103"/>
        <v>-2.6432205563740836</v>
      </c>
      <c r="L440" s="62">
        <f t="shared" ca="1" si="98"/>
        <v>1.1577640284504044E-2</v>
      </c>
      <c r="M440" s="62">
        <f t="shared" ca="1" si="99"/>
        <v>102008650.22641242</v>
      </c>
      <c r="N440" s="62">
        <f t="shared" ca="1" si="100"/>
        <v>929176074.69830739</v>
      </c>
      <c r="O440" s="62">
        <f t="shared" ca="1" si="101"/>
        <v>51950209.575657621</v>
      </c>
      <c r="P440" s="80">
        <f t="shared" ca="1" si="102"/>
        <v>-0.10759944369978891</v>
      </c>
    </row>
    <row r="441" spans="1:16" x14ac:dyDescent="0.2">
      <c r="A441">
        <v>9174</v>
      </c>
      <c r="B441">
        <v>-2.7220560004934669E-2</v>
      </c>
      <c r="D441" s="73">
        <f t="shared" si="91"/>
        <v>0.91739999999999999</v>
      </c>
      <c r="E441" s="73">
        <f t="shared" si="92"/>
        <v>-2.7220560004934669</v>
      </c>
      <c r="F441" s="62">
        <f t="shared" si="93"/>
        <v>0.84162276000000003</v>
      </c>
      <c r="G441" s="62">
        <f t="shared" si="94"/>
        <v>0.77210472002399999</v>
      </c>
      <c r="H441" s="62">
        <f t="shared" si="95"/>
        <v>0.70832887015001766</v>
      </c>
      <c r="I441" s="62">
        <f t="shared" si="96"/>
        <v>-2.4972141748527066</v>
      </c>
      <c r="J441" s="62">
        <f t="shared" si="97"/>
        <v>-2.290944284009873</v>
      </c>
      <c r="K441" s="62">
        <f t="shared" ca="1" si="103"/>
        <v>-2.6503244290318997</v>
      </c>
      <c r="L441" s="62">
        <f t="shared" ca="1" si="98"/>
        <v>5.1454183443459169E-3</v>
      </c>
      <c r="M441" s="62">
        <f t="shared" ca="1" si="99"/>
        <v>99889825.005402237</v>
      </c>
      <c r="N441" s="62">
        <f t="shared" ca="1" si="100"/>
        <v>927576588.75249088</v>
      </c>
      <c r="O441" s="62">
        <f t="shared" ca="1" si="101"/>
        <v>55669137.458466142</v>
      </c>
      <c r="P441" s="80">
        <f t="shared" ca="1" si="102"/>
        <v>-7.1731571461567167E-2</v>
      </c>
    </row>
    <row r="442" spans="1:16" x14ac:dyDescent="0.2">
      <c r="A442">
        <v>9198</v>
      </c>
      <c r="B442">
        <v>-2.3015120008494705E-2</v>
      </c>
      <c r="D442" s="73">
        <f t="shared" si="91"/>
        <v>0.91979999999999995</v>
      </c>
      <c r="E442" s="73">
        <f t="shared" si="92"/>
        <v>-2.3015120008494705</v>
      </c>
      <c r="F442" s="62">
        <f t="shared" si="93"/>
        <v>0.84603203999999987</v>
      </c>
      <c r="G442" s="62">
        <f t="shared" si="94"/>
        <v>0.77818027039199988</v>
      </c>
      <c r="H442" s="62">
        <f t="shared" si="95"/>
        <v>0.71577021270656138</v>
      </c>
      <c r="I442" s="62">
        <f t="shared" si="96"/>
        <v>-2.1169307383813427</v>
      </c>
      <c r="J442" s="62">
        <f t="shared" si="97"/>
        <v>-1.947152893163159</v>
      </c>
      <c r="K442" s="62">
        <f t="shared" ca="1" si="103"/>
        <v>-2.6593109460209865</v>
      </c>
      <c r="L442" s="62">
        <f t="shared" ca="1" si="98"/>
        <v>0.12802008516584951</v>
      </c>
      <c r="M442" s="62">
        <f t="shared" ca="1" si="99"/>
        <v>97238151.342112899</v>
      </c>
      <c r="N442" s="62">
        <f t="shared" ca="1" si="100"/>
        <v>925531864.76379788</v>
      </c>
      <c r="O442" s="62">
        <f t="shared" ca="1" si="101"/>
        <v>60565838.307473443</v>
      </c>
      <c r="P442" s="80">
        <f t="shared" ca="1" si="102"/>
        <v>0.357798945171516</v>
      </c>
    </row>
    <row r="443" spans="1:16" x14ac:dyDescent="0.2">
      <c r="A443">
        <v>9469</v>
      </c>
      <c r="B443">
        <v>-3.0070360000536311E-2</v>
      </c>
      <c r="D443" s="73">
        <f t="shared" si="91"/>
        <v>0.94689999999999996</v>
      </c>
      <c r="E443" s="73">
        <f t="shared" si="92"/>
        <v>-3.0070360000536311</v>
      </c>
      <c r="F443" s="62">
        <f t="shared" si="93"/>
        <v>0.8966196099999999</v>
      </c>
      <c r="G443" s="62">
        <f t="shared" si="94"/>
        <v>0.84900910870899993</v>
      </c>
      <c r="H443" s="62">
        <f t="shared" si="95"/>
        <v>0.80392672503655194</v>
      </c>
      <c r="I443" s="62">
        <f t="shared" si="96"/>
        <v>-2.847362388450783</v>
      </c>
      <c r="J443" s="62">
        <f t="shared" si="97"/>
        <v>-2.6961674456240465</v>
      </c>
      <c r="K443" s="62">
        <f t="shared" ca="1" si="103"/>
        <v>-2.7618065747981539</v>
      </c>
      <c r="L443" s="62">
        <f t="shared" ca="1" si="98"/>
        <v>6.0137471011131677E-2</v>
      </c>
      <c r="M443" s="62">
        <f t="shared" ca="1" si="99"/>
        <v>69310112.59005788</v>
      </c>
      <c r="N443" s="62">
        <f t="shared" ca="1" si="100"/>
        <v>900590020.09805918</v>
      </c>
      <c r="O443" s="62">
        <f t="shared" ca="1" si="101"/>
        <v>131930333.05380592</v>
      </c>
      <c r="P443" s="80">
        <f t="shared" ca="1" si="102"/>
        <v>-0.2452294252554772</v>
      </c>
    </row>
    <row r="444" spans="1:16" x14ac:dyDescent="0.2">
      <c r="A444">
        <v>9531</v>
      </c>
      <c r="B444">
        <v>-2.8289640009461436E-2</v>
      </c>
      <c r="D444" s="73">
        <f t="shared" ref="D444:D505" si="104">A444/A$18</f>
        <v>0.95309999999999995</v>
      </c>
      <c r="E444" s="73">
        <f t="shared" ref="E444:E505" si="105">B444/B$18</f>
        <v>-2.8289640009461436</v>
      </c>
      <c r="F444" s="62">
        <f t="shared" ref="F444:F505" si="106">D444*D444</f>
        <v>0.90839960999999991</v>
      </c>
      <c r="G444" s="62">
        <f t="shared" ref="G444:G505" si="107">D444*F444</f>
        <v>0.86579566829099985</v>
      </c>
      <c r="H444" s="62">
        <f t="shared" ref="H444:H505" si="108">F444*F444</f>
        <v>0.82518985144815193</v>
      </c>
      <c r="I444" s="62">
        <f t="shared" ref="I444:I505" si="109">E444*D444</f>
        <v>-2.6962855893017692</v>
      </c>
      <c r="J444" s="62">
        <f t="shared" ref="J444:J505" si="110">I444*D444</f>
        <v>-2.5698297951635163</v>
      </c>
      <c r="K444" s="62">
        <f t="shared" ca="1" si="103"/>
        <v>-2.7855199191732263</v>
      </c>
      <c r="L444" s="62">
        <f t="shared" ref="L444:L505" ca="1" si="111">+(K444-E444)^2</f>
        <v>1.8873882410919308E-3</v>
      </c>
      <c r="M444" s="62">
        <f t="shared" ref="M444:M505" ca="1" si="112">(M$1-M$2*D444+M$3*F444)^2</f>
        <v>63469691.009917296</v>
      </c>
      <c r="N444" s="62">
        <f t="shared" ref="N444:N505" ca="1" si="113">(-M$2+M$4*D444-M$5*F444)^2</f>
        <v>894414544.62595356</v>
      </c>
      <c r="O444" s="62">
        <f t="shared" ref="O444:O505" ca="1" si="114">+(M$3-D444*M$5+F444*M$6)^2</f>
        <v>152600992.40958783</v>
      </c>
      <c r="P444" s="80">
        <f t="shared" ref="P444:P505" ca="1" si="115">+E444-K444</f>
        <v>-4.3444081772917365E-2</v>
      </c>
    </row>
    <row r="445" spans="1:16" x14ac:dyDescent="0.2">
      <c r="A445">
        <v>9556</v>
      </c>
      <c r="B445">
        <v>-3.1700640007329639E-2</v>
      </c>
      <c r="D445" s="73">
        <f t="shared" si="104"/>
        <v>0.9556</v>
      </c>
      <c r="E445" s="73">
        <f t="shared" si="105"/>
        <v>-3.1700640007329639</v>
      </c>
      <c r="F445" s="62">
        <f t="shared" si="106"/>
        <v>0.91317135999999999</v>
      </c>
      <c r="G445" s="62">
        <f t="shared" si="107"/>
        <v>0.872626551616</v>
      </c>
      <c r="H445" s="62">
        <f t="shared" si="108"/>
        <v>0.8338819327242496</v>
      </c>
      <c r="I445" s="62">
        <f t="shared" si="109"/>
        <v>-3.0293131591004205</v>
      </c>
      <c r="J445" s="62">
        <f t="shared" si="110"/>
        <v>-2.8948116548363618</v>
      </c>
      <c r="K445" s="62">
        <f t="shared" ca="1" si="103"/>
        <v>-2.7951095801135386</v>
      </c>
      <c r="L445" s="62">
        <f t="shared" ca="1" si="111"/>
        <v>0.14059081754204891</v>
      </c>
      <c r="M445" s="62">
        <f t="shared" ca="1" si="112"/>
        <v>61175614.623426229</v>
      </c>
      <c r="N445" s="62">
        <f t="shared" ca="1" si="113"/>
        <v>891876052.48182392</v>
      </c>
      <c r="O445" s="62">
        <f t="shared" ca="1" si="114"/>
        <v>161414190.46673742</v>
      </c>
      <c r="P445" s="80">
        <f t="shared" ca="1" si="115"/>
        <v>-0.3749544206194253</v>
      </c>
    </row>
    <row r="446" spans="1:16" x14ac:dyDescent="0.2">
      <c r="A446">
        <v>9585</v>
      </c>
      <c r="B446">
        <v>-2.4577400006819516E-2</v>
      </c>
      <c r="D446" s="73">
        <f t="shared" si="104"/>
        <v>0.95850000000000002</v>
      </c>
      <c r="E446" s="73">
        <f t="shared" si="105"/>
        <v>-2.4577400006819516</v>
      </c>
      <c r="F446" s="62">
        <f t="shared" si="106"/>
        <v>0.91872225000000007</v>
      </c>
      <c r="G446" s="62">
        <f t="shared" si="107"/>
        <v>0.88059527662500003</v>
      </c>
      <c r="H446" s="62">
        <f t="shared" si="108"/>
        <v>0.84405057264506267</v>
      </c>
      <c r="I446" s="62">
        <f t="shared" si="109"/>
        <v>-2.3557437906536509</v>
      </c>
      <c r="J446" s="62">
        <f t="shared" si="110"/>
        <v>-2.2579804233415244</v>
      </c>
      <c r="K446" s="62">
        <f t="shared" ca="1" si="103"/>
        <v>-2.8062536233466266</v>
      </c>
      <c r="L446" s="62">
        <f t="shared" ca="1" si="111"/>
        <v>0.12146174518285548</v>
      </c>
      <c r="M446" s="62">
        <f t="shared" ca="1" si="112"/>
        <v>58559087.680206358</v>
      </c>
      <c r="N446" s="62">
        <f t="shared" ca="1" si="113"/>
        <v>888896824.58582592</v>
      </c>
      <c r="O446" s="62">
        <f t="shared" ca="1" si="114"/>
        <v>171986726.66926974</v>
      </c>
      <c r="P446" s="80">
        <f t="shared" ca="1" si="115"/>
        <v>0.348513622664675</v>
      </c>
    </row>
    <row r="447" spans="1:16" x14ac:dyDescent="0.2">
      <c r="A447">
        <v>9655</v>
      </c>
      <c r="B447">
        <v>-1.9728200000827201E-2</v>
      </c>
      <c r="D447" s="73">
        <f t="shared" si="104"/>
        <v>0.96550000000000002</v>
      </c>
      <c r="E447" s="73">
        <f t="shared" si="105"/>
        <v>-1.9728200000827201</v>
      </c>
      <c r="F447" s="62">
        <f t="shared" si="106"/>
        <v>0.93219025</v>
      </c>
      <c r="G447" s="62">
        <f t="shared" si="107"/>
        <v>0.90002968637500003</v>
      </c>
      <c r="H447" s="62">
        <f t="shared" si="108"/>
        <v>0.86897866219506248</v>
      </c>
      <c r="I447" s="62">
        <f t="shared" si="109"/>
        <v>-1.9047577100798663</v>
      </c>
      <c r="J447" s="62">
        <f t="shared" si="110"/>
        <v>-1.839043569082111</v>
      </c>
      <c r="K447" s="62">
        <f t="shared" ca="1" si="103"/>
        <v>-2.8332417055046051</v>
      </c>
      <c r="L447" s="62">
        <f t="shared" ca="1" si="111"/>
        <v>0.74032551116110501</v>
      </c>
      <c r="M447" s="62">
        <f t="shared" ca="1" si="112"/>
        <v>52444182.468920819</v>
      </c>
      <c r="N447" s="62">
        <f t="shared" ca="1" si="113"/>
        <v>881553817.087394</v>
      </c>
      <c r="O447" s="62">
        <f t="shared" ca="1" si="114"/>
        <v>199075314.30955625</v>
      </c>
      <c r="P447" s="80">
        <f t="shared" ca="1" si="115"/>
        <v>0.86042170542188501</v>
      </c>
    </row>
    <row r="448" spans="1:16" x14ac:dyDescent="0.2">
      <c r="A448">
        <v>9717</v>
      </c>
      <c r="B448">
        <v>-2.4947480007540435E-2</v>
      </c>
      <c r="D448" s="73">
        <f t="shared" si="104"/>
        <v>0.97170000000000001</v>
      </c>
      <c r="E448" s="73">
        <f t="shared" si="105"/>
        <v>-2.4947480007540435</v>
      </c>
      <c r="F448" s="62">
        <f t="shared" si="106"/>
        <v>0.94420089000000007</v>
      </c>
      <c r="G448" s="62">
        <f t="shared" si="107"/>
        <v>0.91748000481300007</v>
      </c>
      <c r="H448" s="62">
        <f t="shared" si="108"/>
        <v>0.89151532067679218</v>
      </c>
      <c r="I448" s="62">
        <f t="shared" si="109"/>
        <v>-2.4241466323327039</v>
      </c>
      <c r="J448" s="62">
        <f t="shared" si="110"/>
        <v>-2.3555432826376883</v>
      </c>
      <c r="K448" s="62">
        <f t="shared" ca="1" si="103"/>
        <v>-2.8572501474609107</v>
      </c>
      <c r="L448" s="62">
        <f t="shared" ca="1" si="111"/>
        <v>0.13140780636708707</v>
      </c>
      <c r="M448" s="62">
        <f t="shared" ca="1" si="112"/>
        <v>47270673.869895779</v>
      </c>
      <c r="N448" s="62">
        <f t="shared" ca="1" si="113"/>
        <v>874872732.61243713</v>
      </c>
      <c r="O448" s="62">
        <f t="shared" ca="1" si="114"/>
        <v>224956457.98240411</v>
      </c>
      <c r="P448" s="80">
        <f t="shared" ca="1" si="115"/>
        <v>0.3625021467068672</v>
      </c>
    </row>
    <row r="449" spans="1:16" x14ac:dyDescent="0.2">
      <c r="A449">
        <v>9752</v>
      </c>
      <c r="B449">
        <v>-2.3522880001110025E-2</v>
      </c>
      <c r="D449" s="73">
        <f t="shared" si="104"/>
        <v>0.97519999999999996</v>
      </c>
      <c r="E449" s="73">
        <f t="shared" si="105"/>
        <v>-2.3522880001110025</v>
      </c>
      <c r="F449" s="62">
        <f t="shared" si="106"/>
        <v>0.95101503999999992</v>
      </c>
      <c r="G449" s="62">
        <f t="shared" si="107"/>
        <v>0.9274298670079999</v>
      </c>
      <c r="H449" s="62">
        <f t="shared" si="108"/>
        <v>0.90442960630620151</v>
      </c>
      <c r="I449" s="62">
        <f t="shared" si="109"/>
        <v>-2.2939512577082497</v>
      </c>
      <c r="J449" s="62">
        <f t="shared" si="110"/>
        <v>-2.237061266517085</v>
      </c>
      <c r="K449" s="62">
        <f t="shared" ca="1" si="103"/>
        <v>-2.8708467382760072</v>
      </c>
      <c r="L449" s="62">
        <f t="shared" ca="1" si="111"/>
        <v>0.26890316492728195</v>
      </c>
      <c r="M449" s="62">
        <f t="shared" ca="1" si="112"/>
        <v>44453081.136374563</v>
      </c>
      <c r="N449" s="62">
        <f t="shared" ca="1" si="113"/>
        <v>871028471.51856935</v>
      </c>
      <c r="O449" s="62">
        <f t="shared" ca="1" si="114"/>
        <v>240365685.92424911</v>
      </c>
      <c r="P449" s="80">
        <f t="shared" ca="1" si="115"/>
        <v>0.51855873816500475</v>
      </c>
    </row>
    <row r="450" spans="1:16" x14ac:dyDescent="0.2">
      <c r="A450">
        <v>9839</v>
      </c>
      <c r="B450">
        <v>-3.4153160006098915E-2</v>
      </c>
      <c r="D450" s="73">
        <f t="shared" si="104"/>
        <v>0.9839</v>
      </c>
      <c r="E450" s="73">
        <f t="shared" si="105"/>
        <v>-3.4153160006098915</v>
      </c>
      <c r="F450" s="62">
        <f t="shared" si="106"/>
        <v>0.96805920999999995</v>
      </c>
      <c r="G450" s="62">
        <f t="shared" si="107"/>
        <v>0.95247345671899997</v>
      </c>
      <c r="H450" s="62">
        <f t="shared" si="108"/>
        <v>0.93713863406582398</v>
      </c>
      <c r="I450" s="62">
        <f t="shared" si="109"/>
        <v>-3.360329413000072</v>
      </c>
      <c r="J450" s="62">
        <f t="shared" si="110"/>
        <v>-3.3062281094507711</v>
      </c>
      <c r="K450" s="62">
        <f t="shared" ca="1" si="103"/>
        <v>-2.9047797815334269</v>
      </c>
      <c r="L450" s="62">
        <f t="shared" ca="1" si="111"/>
        <v>0.26064723098889186</v>
      </c>
      <c r="M450" s="62">
        <f t="shared" ca="1" si="112"/>
        <v>37779211.768759325</v>
      </c>
      <c r="N450" s="62">
        <f t="shared" ca="1" si="113"/>
        <v>861248557.46463835</v>
      </c>
      <c r="O450" s="62">
        <f t="shared" ca="1" si="114"/>
        <v>281220255.77096975</v>
      </c>
      <c r="P450" s="80">
        <f t="shared" ca="1" si="115"/>
        <v>-0.51053621907646463</v>
      </c>
    </row>
    <row r="451" spans="1:16" x14ac:dyDescent="0.2">
      <c r="A451">
        <v>10024</v>
      </c>
      <c r="B451">
        <v>-3.4194560001196805E-2</v>
      </c>
      <c r="D451" s="73">
        <f t="shared" si="104"/>
        <v>1.0024</v>
      </c>
      <c r="E451" s="73">
        <f t="shared" si="105"/>
        <v>-3.4194560001196805</v>
      </c>
      <c r="F451" s="62">
        <f t="shared" si="106"/>
        <v>1.00480576</v>
      </c>
      <c r="G451" s="62">
        <f t="shared" si="107"/>
        <v>1.007217293824</v>
      </c>
      <c r="H451" s="62">
        <f t="shared" si="108"/>
        <v>1.0096346153291775</v>
      </c>
      <c r="I451" s="62">
        <f t="shared" si="109"/>
        <v>-3.4276626945199675</v>
      </c>
      <c r="J451" s="62">
        <f t="shared" si="110"/>
        <v>-3.4358890849868153</v>
      </c>
      <c r="K451" s="62">
        <f t="shared" ca="1" si="103"/>
        <v>-2.9775800834855723</v>
      </c>
      <c r="L451" s="62">
        <f t="shared" ca="1" si="111"/>
        <v>0.19525432570123333</v>
      </c>
      <c r="M451" s="62">
        <f t="shared" ca="1" si="112"/>
        <v>25215811.450580478</v>
      </c>
      <c r="N451" s="62">
        <f t="shared" ca="1" si="113"/>
        <v>839414486.20002604</v>
      </c>
      <c r="O451" s="62">
        <f t="shared" ca="1" si="114"/>
        <v>380624056.40396309</v>
      </c>
      <c r="P451" s="80">
        <f t="shared" ca="1" si="115"/>
        <v>-0.44187591663410819</v>
      </c>
    </row>
    <row r="452" spans="1:16" x14ac:dyDescent="0.2">
      <c r="A452">
        <v>10134</v>
      </c>
      <c r="B452">
        <v>-3.8002960005542263E-2</v>
      </c>
      <c r="D452" s="73">
        <f t="shared" si="104"/>
        <v>1.0134000000000001</v>
      </c>
      <c r="E452" s="73">
        <f t="shared" si="105"/>
        <v>-3.8002960005542263</v>
      </c>
      <c r="F452" s="62">
        <f t="shared" si="106"/>
        <v>1.0269795600000002</v>
      </c>
      <c r="G452" s="62">
        <f t="shared" si="107"/>
        <v>1.0407410861040003</v>
      </c>
      <c r="H452" s="62">
        <f t="shared" si="108"/>
        <v>1.0546870166577942</v>
      </c>
      <c r="I452" s="62">
        <f t="shared" si="109"/>
        <v>-3.8512199669616534</v>
      </c>
      <c r="J452" s="62">
        <f t="shared" si="110"/>
        <v>-3.9028263145189399</v>
      </c>
      <c r="K452" s="62">
        <f t="shared" ca="1" si="103"/>
        <v>-3.0212819383990945</v>
      </c>
      <c r="L452" s="62">
        <f t="shared" ca="1" si="111"/>
        <v>0.6068629090354396</v>
      </c>
      <c r="M452" s="62">
        <f t="shared" ca="1" si="112"/>
        <v>18847868.95378295</v>
      </c>
      <c r="N452" s="62">
        <f t="shared" ca="1" si="113"/>
        <v>825783935.29087293</v>
      </c>
      <c r="O452" s="62">
        <f t="shared" ca="1" si="114"/>
        <v>448160163.67046618</v>
      </c>
      <c r="P452" s="80">
        <f t="shared" ca="1" si="115"/>
        <v>-0.7790140621551318</v>
      </c>
    </row>
    <row r="453" spans="1:16" x14ac:dyDescent="0.2">
      <c r="A453">
        <v>10134</v>
      </c>
      <c r="B453">
        <v>-3.2002960004319903E-2</v>
      </c>
      <c r="D453" s="73">
        <f t="shared" si="104"/>
        <v>1.0134000000000001</v>
      </c>
      <c r="E453" s="73">
        <f t="shared" si="105"/>
        <v>-3.2002960004319903</v>
      </c>
      <c r="F453" s="62">
        <f t="shared" si="106"/>
        <v>1.0269795600000002</v>
      </c>
      <c r="G453" s="62">
        <f t="shared" si="107"/>
        <v>1.0407410861040003</v>
      </c>
      <c r="H453" s="62">
        <f t="shared" si="108"/>
        <v>1.0546870166577942</v>
      </c>
      <c r="I453" s="62">
        <f t="shared" si="109"/>
        <v>-3.2431799668377792</v>
      </c>
      <c r="J453" s="62">
        <f t="shared" si="110"/>
        <v>-3.2866385783934056</v>
      </c>
      <c r="K453" s="62">
        <f t="shared" ca="1" si="103"/>
        <v>-3.0212819383990945</v>
      </c>
      <c r="L453" s="62">
        <f t="shared" ca="1" si="111"/>
        <v>3.2046034405517433E-2</v>
      </c>
      <c r="M453" s="62">
        <f t="shared" ca="1" si="112"/>
        <v>18847868.95378295</v>
      </c>
      <c r="N453" s="62">
        <f t="shared" ca="1" si="113"/>
        <v>825783935.29087293</v>
      </c>
      <c r="O453" s="62">
        <f t="shared" ca="1" si="114"/>
        <v>448160163.67046618</v>
      </c>
      <c r="P453" s="80">
        <f t="shared" ca="1" si="115"/>
        <v>-0.17901406203289572</v>
      </c>
    </row>
    <row r="454" spans="1:16" x14ac:dyDescent="0.2">
      <c r="A454">
        <v>10172</v>
      </c>
      <c r="B454">
        <v>-3.0427680008870084E-2</v>
      </c>
      <c r="D454" s="73">
        <f t="shared" si="104"/>
        <v>1.0172000000000001</v>
      </c>
      <c r="E454" s="73">
        <f t="shared" si="105"/>
        <v>-3.0427680008870084</v>
      </c>
      <c r="F454" s="62">
        <f t="shared" si="106"/>
        <v>1.0346958400000001</v>
      </c>
      <c r="G454" s="62">
        <f t="shared" si="107"/>
        <v>1.0524926084480002</v>
      </c>
      <c r="H454" s="62">
        <f t="shared" si="108"/>
        <v>1.0705954813133058</v>
      </c>
      <c r="I454" s="62">
        <f t="shared" si="109"/>
        <v>-3.0951036105022651</v>
      </c>
      <c r="J454" s="62">
        <f t="shared" si="110"/>
        <v>-3.1483393926029044</v>
      </c>
      <c r="K454" s="62">
        <f t="shared" ca="1" si="103"/>
        <v>-3.0364509003678539</v>
      </c>
      <c r="L454" s="62">
        <f t="shared" ca="1" si="111"/>
        <v>3.9905758969101567E-5</v>
      </c>
      <c r="M454" s="62">
        <f t="shared" ca="1" si="112"/>
        <v>16847042.834890578</v>
      </c>
      <c r="N454" s="62">
        <f t="shared" ca="1" si="113"/>
        <v>820966189.30938399</v>
      </c>
      <c r="O454" s="62">
        <f t="shared" ca="1" si="114"/>
        <v>473005860.12263095</v>
      </c>
      <c r="P454" s="80">
        <f t="shared" ca="1" si="115"/>
        <v>-6.3171005191544616E-3</v>
      </c>
    </row>
    <row r="455" spans="1:16" x14ac:dyDescent="0.2">
      <c r="A455">
        <v>10177</v>
      </c>
      <c r="B455">
        <v>-2.9509880005207378E-2</v>
      </c>
      <c r="D455" s="73">
        <f t="shared" si="104"/>
        <v>1.0177</v>
      </c>
      <c r="E455" s="73">
        <f t="shared" si="105"/>
        <v>-2.9509880005207378</v>
      </c>
      <c r="F455" s="62">
        <f t="shared" si="106"/>
        <v>1.0357132900000001</v>
      </c>
      <c r="G455" s="62">
        <f t="shared" si="107"/>
        <v>1.0540454152330001</v>
      </c>
      <c r="H455" s="62">
        <f t="shared" si="108"/>
        <v>1.0727020190826244</v>
      </c>
      <c r="I455" s="62">
        <f t="shared" si="109"/>
        <v>-3.0032204881299549</v>
      </c>
      <c r="J455" s="62">
        <f t="shared" si="110"/>
        <v>-3.0563774907698553</v>
      </c>
      <c r="K455" s="62">
        <f t="shared" ca="1" si="103"/>
        <v>-3.0384495672826581</v>
      </c>
      <c r="L455" s="62">
        <f t="shared" ca="1" si="111"/>
        <v>7.6495256604498406E-3</v>
      </c>
      <c r="M455" s="62">
        <f t="shared" ca="1" si="112"/>
        <v>16591525.735958137</v>
      </c>
      <c r="N455" s="62">
        <f t="shared" ca="1" si="113"/>
        <v>820328168.25777888</v>
      </c>
      <c r="O455" s="62">
        <f t="shared" ca="1" si="114"/>
        <v>476333904.67886323</v>
      </c>
      <c r="P455" s="80">
        <f t="shared" ca="1" si="115"/>
        <v>8.7461566761920295E-2</v>
      </c>
    </row>
    <row r="456" spans="1:16" x14ac:dyDescent="0.2">
      <c r="A456">
        <v>10193</v>
      </c>
      <c r="B456">
        <v>-3.7372920007328503E-2</v>
      </c>
      <c r="D456" s="73">
        <f t="shared" si="104"/>
        <v>1.0193000000000001</v>
      </c>
      <c r="E456" s="73">
        <f t="shared" si="105"/>
        <v>-3.7372920007328503</v>
      </c>
      <c r="F456" s="62">
        <f t="shared" si="106"/>
        <v>1.0389724900000001</v>
      </c>
      <c r="G456" s="62">
        <f t="shared" si="107"/>
        <v>1.0590246590570003</v>
      </c>
      <c r="H456" s="62">
        <f t="shared" si="108"/>
        <v>1.0794638349768004</v>
      </c>
      <c r="I456" s="62">
        <f t="shared" si="109"/>
        <v>-3.8094217363469944</v>
      </c>
      <c r="J456" s="62">
        <f t="shared" si="110"/>
        <v>-3.8829435758584916</v>
      </c>
      <c r="K456" s="62">
        <f t="shared" ca="1" si="103"/>
        <v>-3.0448496004382717</v>
      </c>
      <c r="L456" s="62">
        <f t="shared" ca="1" si="111"/>
        <v>0.47947647772571744</v>
      </c>
      <c r="M456" s="62">
        <f t="shared" ca="1" si="112"/>
        <v>15786067.591415672</v>
      </c>
      <c r="N456" s="62">
        <f t="shared" ca="1" si="113"/>
        <v>818280119.23922992</v>
      </c>
      <c r="O456" s="62">
        <f t="shared" ca="1" si="114"/>
        <v>487076233.80274171</v>
      </c>
      <c r="P456" s="80">
        <f t="shared" ca="1" si="115"/>
        <v>-0.6924424002945786</v>
      </c>
    </row>
    <row r="457" spans="1:16" x14ac:dyDescent="0.2">
      <c r="A457">
        <v>10228</v>
      </c>
      <c r="B457">
        <v>-3.3948320007766597E-2</v>
      </c>
      <c r="D457" s="73">
        <f t="shared" si="104"/>
        <v>1.0227999999999999</v>
      </c>
      <c r="E457" s="73">
        <f t="shared" si="105"/>
        <v>-3.3948320007766597</v>
      </c>
      <c r="F457" s="62">
        <f t="shared" si="106"/>
        <v>1.0461198399999998</v>
      </c>
      <c r="G457" s="62">
        <f t="shared" si="107"/>
        <v>1.0699713723519997</v>
      </c>
      <c r="H457" s="62">
        <f t="shared" si="108"/>
        <v>1.0943667196416251</v>
      </c>
      <c r="I457" s="62">
        <f t="shared" si="109"/>
        <v>-3.4722341703943673</v>
      </c>
      <c r="J457" s="62">
        <f t="shared" si="110"/>
        <v>-3.5514011094793587</v>
      </c>
      <c r="K457" s="62">
        <f t="shared" ca="1" si="103"/>
        <v>-3.0588725115536923</v>
      </c>
      <c r="L457" s="62">
        <f t="shared" ca="1" si="111"/>
        <v>0.11286877839895712</v>
      </c>
      <c r="M457" s="62">
        <f t="shared" ca="1" si="112"/>
        <v>14089355.609920794</v>
      </c>
      <c r="N457" s="62">
        <f t="shared" ca="1" si="113"/>
        <v>813766297.16126537</v>
      </c>
      <c r="O457" s="62">
        <f t="shared" ca="1" si="114"/>
        <v>511069872.15178317</v>
      </c>
      <c r="P457" s="80">
        <f t="shared" ca="1" si="115"/>
        <v>-0.33595948922296737</v>
      </c>
    </row>
    <row r="458" spans="1:16" x14ac:dyDescent="0.2">
      <c r="A458">
        <v>10231</v>
      </c>
      <c r="B458">
        <v>-3.3797640011471231E-2</v>
      </c>
      <c r="D458" s="73">
        <f t="shared" si="104"/>
        <v>1.0230999999999999</v>
      </c>
      <c r="E458" s="73">
        <f t="shared" si="105"/>
        <v>-3.3797640011471231</v>
      </c>
      <c r="F458" s="62">
        <f t="shared" si="106"/>
        <v>1.0467336099999998</v>
      </c>
      <c r="G458" s="62">
        <f t="shared" si="107"/>
        <v>1.0709131563909997</v>
      </c>
      <c r="H458" s="62">
        <f t="shared" si="108"/>
        <v>1.0956512503036315</v>
      </c>
      <c r="I458" s="62">
        <f t="shared" si="109"/>
        <v>-3.4578365495736212</v>
      </c>
      <c r="J458" s="62">
        <f t="shared" si="110"/>
        <v>-3.5377125738687716</v>
      </c>
      <c r="K458" s="62">
        <f t="shared" ca="1" si="103"/>
        <v>-3.0600759339624521</v>
      </c>
      <c r="L458" s="62">
        <f t="shared" ca="1" si="111"/>
        <v>0.10220046030027066</v>
      </c>
      <c r="M458" s="62">
        <f t="shared" ca="1" si="112"/>
        <v>13948115.693269543</v>
      </c>
      <c r="N458" s="62">
        <f t="shared" ca="1" si="113"/>
        <v>813377256.53081799</v>
      </c>
      <c r="O458" s="62">
        <f t="shared" ca="1" si="114"/>
        <v>513158250.58832258</v>
      </c>
      <c r="P458" s="80">
        <f t="shared" ca="1" si="115"/>
        <v>-0.31968806718467091</v>
      </c>
    </row>
    <row r="459" spans="1:16" x14ac:dyDescent="0.2">
      <c r="A459">
        <v>10231</v>
      </c>
      <c r="B459">
        <v>-2.5797640009841416E-2</v>
      </c>
      <c r="D459" s="73">
        <f t="shared" si="104"/>
        <v>1.0230999999999999</v>
      </c>
      <c r="E459" s="73">
        <f t="shared" si="105"/>
        <v>-2.5797640009841416</v>
      </c>
      <c r="F459" s="62">
        <f t="shared" si="106"/>
        <v>1.0467336099999998</v>
      </c>
      <c r="G459" s="62">
        <f t="shared" si="107"/>
        <v>1.0709131563909997</v>
      </c>
      <c r="H459" s="62">
        <f t="shared" si="108"/>
        <v>1.0956512503036315</v>
      </c>
      <c r="I459" s="62">
        <f t="shared" si="109"/>
        <v>-2.6393565494068749</v>
      </c>
      <c r="J459" s="62">
        <f t="shared" si="110"/>
        <v>-2.7003256856981737</v>
      </c>
      <c r="K459" s="62">
        <f t="shared" ca="1" si="103"/>
        <v>-3.0600759339624521</v>
      </c>
      <c r="L459" s="62">
        <f t="shared" ca="1" si="111"/>
        <v>0.23069955296136108</v>
      </c>
      <c r="M459" s="62">
        <f t="shared" ca="1" si="112"/>
        <v>13948115.693269543</v>
      </c>
      <c r="N459" s="62">
        <f t="shared" ca="1" si="113"/>
        <v>813377256.53081799</v>
      </c>
      <c r="O459" s="62">
        <f t="shared" ca="1" si="114"/>
        <v>513158250.58832258</v>
      </c>
      <c r="P459" s="80">
        <f t="shared" ca="1" si="115"/>
        <v>0.48031193297831054</v>
      </c>
    </row>
    <row r="460" spans="1:16" x14ac:dyDescent="0.2">
      <c r="A460">
        <v>10234</v>
      </c>
      <c r="B460">
        <v>-2.8646960003243294E-2</v>
      </c>
      <c r="D460" s="73">
        <f t="shared" si="104"/>
        <v>1.0234000000000001</v>
      </c>
      <c r="E460" s="73">
        <f t="shared" si="105"/>
        <v>-2.8646960003243294</v>
      </c>
      <c r="F460" s="62">
        <f t="shared" si="106"/>
        <v>1.0473475600000002</v>
      </c>
      <c r="G460" s="62">
        <f t="shared" si="107"/>
        <v>1.0718554929040003</v>
      </c>
      <c r="H460" s="62">
        <f t="shared" si="108"/>
        <v>1.0969369114379539</v>
      </c>
      <c r="I460" s="62">
        <f t="shared" si="109"/>
        <v>-2.9317298867319188</v>
      </c>
      <c r="J460" s="62">
        <f t="shared" si="110"/>
        <v>-3.0003323660814458</v>
      </c>
      <c r="K460" s="62">
        <f t="shared" ca="1" si="103"/>
        <v>-3.0612795866762967</v>
      </c>
      <c r="L460" s="62">
        <f t="shared" ca="1" si="111"/>
        <v>3.8645106423001417E-2</v>
      </c>
      <c r="M460" s="62">
        <f t="shared" ca="1" si="112"/>
        <v>13807540.966632949</v>
      </c>
      <c r="N460" s="62">
        <f t="shared" ca="1" si="113"/>
        <v>812987879.15442884</v>
      </c>
      <c r="O460" s="62">
        <f t="shared" ca="1" si="114"/>
        <v>515251668.74697411</v>
      </c>
      <c r="P460" s="80">
        <f t="shared" ca="1" si="115"/>
        <v>0.19658358635196738</v>
      </c>
    </row>
    <row r="461" spans="1:16" x14ac:dyDescent="0.2">
      <c r="A461">
        <v>10261</v>
      </c>
      <c r="B461">
        <v>-3.5290840001835022E-2</v>
      </c>
      <c r="D461" s="73">
        <f t="shared" si="104"/>
        <v>1.0261</v>
      </c>
      <c r="E461" s="73">
        <f t="shared" si="105"/>
        <v>-3.5290840001835022</v>
      </c>
      <c r="F461" s="62">
        <f t="shared" si="106"/>
        <v>1.05288121</v>
      </c>
      <c r="G461" s="62">
        <f t="shared" si="107"/>
        <v>1.0803614095810001</v>
      </c>
      <c r="H461" s="62">
        <f t="shared" si="108"/>
        <v>1.1085588423710642</v>
      </c>
      <c r="I461" s="62">
        <f t="shared" si="109"/>
        <v>-3.6211930925882916</v>
      </c>
      <c r="J461" s="62">
        <f t="shared" si="110"/>
        <v>-3.715706232304846</v>
      </c>
      <c r="K461" s="62">
        <f t="shared" ca="1" si="103"/>
        <v>-3.0721228248296835</v>
      </c>
      <c r="L461" s="62">
        <f t="shared" ca="1" si="111"/>
        <v>0.20881351578074347</v>
      </c>
      <c r="M461" s="62">
        <f t="shared" ca="1" si="112"/>
        <v>12572418.466896774</v>
      </c>
      <c r="N461" s="62">
        <f t="shared" ca="1" si="113"/>
        <v>809468380.24969256</v>
      </c>
      <c r="O461" s="62">
        <f t="shared" ca="1" si="114"/>
        <v>534320006.96947074</v>
      </c>
      <c r="P461" s="80">
        <f t="shared" ca="1" si="115"/>
        <v>-0.45696117535381875</v>
      </c>
    </row>
    <row r="462" spans="1:16" x14ac:dyDescent="0.2">
      <c r="A462">
        <v>10277</v>
      </c>
      <c r="B462">
        <v>-2.7153880007972475E-2</v>
      </c>
      <c r="D462" s="73">
        <f t="shared" si="104"/>
        <v>1.0277000000000001</v>
      </c>
      <c r="E462" s="73">
        <f t="shared" si="105"/>
        <v>-2.7153880007972475</v>
      </c>
      <c r="F462" s="62">
        <f t="shared" si="106"/>
        <v>1.0561672900000001</v>
      </c>
      <c r="G462" s="62">
        <f t="shared" si="107"/>
        <v>1.0854231239330001</v>
      </c>
      <c r="H462" s="62">
        <f t="shared" si="108"/>
        <v>1.1154893444659444</v>
      </c>
      <c r="I462" s="62">
        <f t="shared" si="109"/>
        <v>-2.7906042484193314</v>
      </c>
      <c r="J462" s="62">
        <f t="shared" si="110"/>
        <v>-2.8679039861005471</v>
      </c>
      <c r="K462" s="62">
        <f t="shared" ca="1" si="103"/>
        <v>-3.0785572502112055</v>
      </c>
      <c r="L462" s="62">
        <f t="shared" ca="1" si="111"/>
        <v>0.13189190371989765</v>
      </c>
      <c r="M462" s="62">
        <f t="shared" ca="1" si="112"/>
        <v>11866156.115068845</v>
      </c>
      <c r="N462" s="62">
        <f t="shared" ca="1" si="113"/>
        <v>807369984.16658342</v>
      </c>
      <c r="O462" s="62">
        <f t="shared" ca="1" si="114"/>
        <v>545813994.62233531</v>
      </c>
      <c r="P462" s="80">
        <f t="shared" ca="1" si="115"/>
        <v>0.36316924941395801</v>
      </c>
    </row>
    <row r="463" spans="1:16" x14ac:dyDescent="0.2">
      <c r="A463">
        <v>10293</v>
      </c>
      <c r="B463">
        <v>-3.3976920007262379E-2</v>
      </c>
      <c r="D463" s="73">
        <f t="shared" si="104"/>
        <v>1.0293000000000001</v>
      </c>
      <c r="E463" s="73">
        <f t="shared" si="105"/>
        <v>-3.3976920007262379</v>
      </c>
      <c r="F463" s="62">
        <f t="shared" si="106"/>
        <v>1.0594584900000001</v>
      </c>
      <c r="G463" s="62">
        <f t="shared" si="107"/>
        <v>1.0905006237570003</v>
      </c>
      <c r="H463" s="62">
        <f t="shared" si="108"/>
        <v>1.1224522920330804</v>
      </c>
      <c r="I463" s="62">
        <f t="shared" si="109"/>
        <v>-3.4972443763475169</v>
      </c>
      <c r="J463" s="62">
        <f t="shared" si="110"/>
        <v>-3.5997136365744997</v>
      </c>
      <c r="K463" s="62">
        <f t="shared" ca="1" si="103"/>
        <v>-3.0849982264929006</v>
      </c>
      <c r="L463" s="62">
        <f t="shared" ca="1" si="111"/>
        <v>9.777739644428933E-2</v>
      </c>
      <c r="M463" s="62">
        <f t="shared" ca="1" si="112"/>
        <v>11179123.182793358</v>
      </c>
      <c r="N463" s="62">
        <f t="shared" ca="1" si="113"/>
        <v>805262145.26427054</v>
      </c>
      <c r="O463" s="62">
        <f t="shared" ca="1" si="114"/>
        <v>557453419.5803926</v>
      </c>
      <c r="P463" s="80">
        <f t="shared" ca="1" si="115"/>
        <v>-0.31269377423333733</v>
      </c>
    </row>
    <row r="464" spans="1:16" x14ac:dyDescent="0.2">
      <c r="A464">
        <v>10309</v>
      </c>
      <c r="B464">
        <v>-2.287996000086423E-2</v>
      </c>
      <c r="D464" s="73">
        <f t="shared" si="104"/>
        <v>1.0308999999999999</v>
      </c>
      <c r="E464" s="73">
        <f t="shared" si="105"/>
        <v>-2.287996000086423</v>
      </c>
      <c r="F464" s="62">
        <f t="shared" si="106"/>
        <v>1.0627548099999999</v>
      </c>
      <c r="G464" s="62">
        <f t="shared" si="107"/>
        <v>1.0955939336289999</v>
      </c>
      <c r="H464" s="62">
        <f t="shared" si="108"/>
        <v>1.129447786178136</v>
      </c>
      <c r="I464" s="62">
        <f t="shared" si="109"/>
        <v>-2.3586950764890933</v>
      </c>
      <c r="J464" s="62">
        <f t="shared" si="110"/>
        <v>-2.4315787543526062</v>
      </c>
      <c r="K464" s="62">
        <f t="shared" ca="1" si="103"/>
        <v>-3.0914457536747681</v>
      </c>
      <c r="L464" s="62">
        <f t="shared" ca="1" si="111"/>
        <v>0.64553150654117253</v>
      </c>
      <c r="M464" s="62">
        <f t="shared" ca="1" si="112"/>
        <v>10511427.320255706</v>
      </c>
      <c r="N464" s="62">
        <f t="shared" ca="1" si="113"/>
        <v>803144911.28037977</v>
      </c>
      <c r="O464" s="62">
        <f t="shared" ca="1" si="114"/>
        <v>569239009.88133347</v>
      </c>
      <c r="P464" s="80">
        <f t="shared" ca="1" si="115"/>
        <v>0.80344975358834514</v>
      </c>
    </row>
    <row r="465" spans="1:16" x14ac:dyDescent="0.2">
      <c r="A465">
        <v>10320</v>
      </c>
      <c r="B465">
        <v>-3.4660800003621262E-2</v>
      </c>
      <c r="D465" s="73">
        <f t="shared" si="104"/>
        <v>1.032</v>
      </c>
      <c r="E465" s="73">
        <f t="shared" si="105"/>
        <v>-3.4660800003621262</v>
      </c>
      <c r="F465" s="62">
        <f t="shared" si="106"/>
        <v>1.065024</v>
      </c>
      <c r="G465" s="62">
        <f t="shared" si="107"/>
        <v>1.0991047679999999</v>
      </c>
      <c r="H465" s="62">
        <f t="shared" si="108"/>
        <v>1.1342761205759999</v>
      </c>
      <c r="I465" s="62">
        <f t="shared" si="109"/>
        <v>-3.5769945603737141</v>
      </c>
      <c r="J465" s="62">
        <f t="shared" si="110"/>
        <v>-3.6914583863056731</v>
      </c>
      <c r="K465" s="62">
        <f t="shared" ca="1" si="103"/>
        <v>-3.0958822286461918</v>
      </c>
      <c r="L465" s="62">
        <f t="shared" ca="1" si="111"/>
        <v>0.13704639018344306</v>
      </c>
      <c r="M465" s="62">
        <f t="shared" ca="1" si="112"/>
        <v>10063659.457022401</v>
      </c>
      <c r="N465" s="62">
        <f t="shared" ca="1" si="113"/>
        <v>801683887.97424626</v>
      </c>
      <c r="O465" s="62">
        <f t="shared" ca="1" si="114"/>
        <v>577426769.54772472</v>
      </c>
      <c r="P465" s="80">
        <f t="shared" ca="1" si="115"/>
        <v>-0.37019777171593438</v>
      </c>
    </row>
    <row r="466" spans="1:16" x14ac:dyDescent="0.2">
      <c r="A466">
        <v>10323</v>
      </c>
      <c r="B466">
        <v>-2.9510120002669282E-2</v>
      </c>
      <c r="D466" s="73">
        <f t="shared" si="104"/>
        <v>1.0323</v>
      </c>
      <c r="E466" s="73">
        <f t="shared" si="105"/>
        <v>-2.9510120002669282</v>
      </c>
      <c r="F466" s="62">
        <f t="shared" si="106"/>
        <v>1.0656432899999999</v>
      </c>
      <c r="G466" s="62">
        <f t="shared" si="107"/>
        <v>1.1000635682669999</v>
      </c>
      <c r="H466" s="62">
        <f t="shared" si="108"/>
        <v>1.135595621522024</v>
      </c>
      <c r="I466" s="62">
        <f t="shared" si="109"/>
        <v>-3.0463296878755499</v>
      </c>
      <c r="J466" s="62">
        <f t="shared" si="110"/>
        <v>-3.1447261367939303</v>
      </c>
      <c r="K466" s="62">
        <f t="shared" ca="1" si="103"/>
        <v>-3.0970927137442006</v>
      </c>
      <c r="L466" s="62">
        <f t="shared" ca="1" si="111"/>
        <v>2.1339574850028943E-2</v>
      </c>
      <c r="M466" s="62">
        <f t="shared" ca="1" si="112"/>
        <v>9943140.6514950991</v>
      </c>
      <c r="N466" s="62">
        <f t="shared" ca="1" si="113"/>
        <v>801284662.37970614</v>
      </c>
      <c r="O466" s="62">
        <f t="shared" ca="1" si="114"/>
        <v>579671876.08252764</v>
      </c>
      <c r="P466" s="80">
        <f t="shared" ca="1" si="115"/>
        <v>0.14608071347727236</v>
      </c>
    </row>
    <row r="467" spans="1:16" x14ac:dyDescent="0.2">
      <c r="A467">
        <v>10328</v>
      </c>
      <c r="B467">
        <v>-3.6592320000636391E-2</v>
      </c>
      <c r="D467" s="73">
        <f t="shared" si="104"/>
        <v>1.0327999999999999</v>
      </c>
      <c r="E467" s="73">
        <f t="shared" si="105"/>
        <v>-3.6592320000636391</v>
      </c>
      <c r="F467" s="62">
        <f t="shared" si="106"/>
        <v>1.0666758399999998</v>
      </c>
      <c r="G467" s="62">
        <f t="shared" si="107"/>
        <v>1.1016628075519999</v>
      </c>
      <c r="H467" s="62">
        <f t="shared" si="108"/>
        <v>1.1377973476397052</v>
      </c>
      <c r="I467" s="62">
        <f t="shared" si="109"/>
        <v>-3.7792548096657264</v>
      </c>
      <c r="J467" s="62">
        <f t="shared" si="110"/>
        <v>-3.9032143674227617</v>
      </c>
      <c r="K467" s="62">
        <f t="shared" ca="1" si="103"/>
        <v>-3.0991107006966248</v>
      </c>
      <c r="L467" s="62">
        <f t="shared" ca="1" si="111"/>
        <v>0.31373587000459252</v>
      </c>
      <c r="M467" s="62">
        <f t="shared" ca="1" si="112"/>
        <v>9743802.8437089846</v>
      </c>
      <c r="N467" s="62">
        <f t="shared" ca="1" si="113"/>
        <v>800618559.60479796</v>
      </c>
      <c r="O467" s="62">
        <f t="shared" ca="1" si="114"/>
        <v>583425248.7960887</v>
      </c>
      <c r="P467" s="80">
        <f t="shared" ca="1" si="115"/>
        <v>-0.56012129936701438</v>
      </c>
    </row>
    <row r="468" spans="1:16" x14ac:dyDescent="0.2">
      <c r="A468">
        <v>10339</v>
      </c>
      <c r="B468">
        <v>-3.0373160007002298E-2</v>
      </c>
      <c r="D468" s="73">
        <f t="shared" si="104"/>
        <v>1.0339</v>
      </c>
      <c r="E468" s="73">
        <f t="shared" si="105"/>
        <v>-3.0373160007002298</v>
      </c>
      <c r="F468" s="62">
        <f t="shared" si="106"/>
        <v>1.06894921</v>
      </c>
      <c r="G468" s="62">
        <f t="shared" si="107"/>
        <v>1.105186588219</v>
      </c>
      <c r="H468" s="62">
        <f t="shared" si="108"/>
        <v>1.1426524135596241</v>
      </c>
      <c r="I468" s="62">
        <f t="shared" si="109"/>
        <v>-3.1402810131239676</v>
      </c>
      <c r="J468" s="62">
        <f t="shared" si="110"/>
        <v>-3.2467365394688703</v>
      </c>
      <c r="K468" s="62">
        <f t="shared" ca="1" si="103"/>
        <v>-3.1035525238638932</v>
      </c>
      <c r="L468" s="62">
        <f t="shared" ca="1" si="111"/>
        <v>4.3872770008105263E-3</v>
      </c>
      <c r="M468" s="62">
        <f t="shared" ca="1" si="112"/>
        <v>9311992.6020514667</v>
      </c>
      <c r="N468" s="62">
        <f t="shared" ca="1" si="113"/>
        <v>799149942.24556088</v>
      </c>
      <c r="O468" s="62">
        <f t="shared" ca="1" si="114"/>
        <v>591733493.69946885</v>
      </c>
      <c r="P468" s="80">
        <f t="shared" ca="1" si="115"/>
        <v>6.6236523163663463E-2</v>
      </c>
    </row>
    <row r="469" spans="1:16" x14ac:dyDescent="0.2">
      <c r="A469">
        <v>11812</v>
      </c>
      <c r="B469">
        <v>-4.0389280002273154E-2</v>
      </c>
      <c r="D469" s="73">
        <f t="shared" si="104"/>
        <v>1.1812</v>
      </c>
      <c r="E469" s="73">
        <f t="shared" si="105"/>
        <v>-4.0389280002273154</v>
      </c>
      <c r="F469" s="62">
        <f t="shared" si="106"/>
        <v>1.3952334400000002</v>
      </c>
      <c r="G469" s="62">
        <f t="shared" si="107"/>
        <v>1.6480497393280003</v>
      </c>
      <c r="H469" s="62">
        <f t="shared" si="108"/>
        <v>1.9466763520942341</v>
      </c>
      <c r="I469" s="62">
        <f t="shared" si="109"/>
        <v>-4.7707817538685049</v>
      </c>
      <c r="J469" s="62">
        <f t="shared" si="110"/>
        <v>-5.6352474076694783</v>
      </c>
      <c r="K469" s="62">
        <f t="shared" ref="K469:K505" ca="1" si="116">+E$4+E$5*D469+E$6*D469^2</f>
        <v>-3.7263214291347744</v>
      </c>
      <c r="L469" s="62">
        <f t="shared" ca="1" si="111"/>
        <v>9.7722868290235881E-2</v>
      </c>
      <c r="M469" s="62">
        <f t="shared" ca="1" si="112"/>
        <v>50017915.695615739</v>
      </c>
      <c r="N469" s="62">
        <f t="shared" ca="1" si="113"/>
        <v>570123784.03357995</v>
      </c>
      <c r="O469" s="62">
        <f t="shared" ca="1" si="114"/>
        <v>2436902067.1164308</v>
      </c>
      <c r="P469" s="80">
        <f t="shared" ca="1" si="115"/>
        <v>-0.31260657109254097</v>
      </c>
    </row>
    <row r="470" spans="1:16" x14ac:dyDescent="0.2">
      <c r="A470">
        <v>11920</v>
      </c>
      <c r="B470">
        <v>-3.936480000265874E-2</v>
      </c>
      <c r="D470" s="73">
        <f t="shared" si="104"/>
        <v>1.1919999999999999</v>
      </c>
      <c r="E470" s="73">
        <f t="shared" si="105"/>
        <v>-3.936480000265874</v>
      </c>
      <c r="F470" s="62">
        <f t="shared" si="106"/>
        <v>1.4208639999999999</v>
      </c>
      <c r="G470" s="62">
        <f t="shared" si="107"/>
        <v>1.6936698879999998</v>
      </c>
      <c r="H470" s="62">
        <f t="shared" si="108"/>
        <v>2.0188545064959995</v>
      </c>
      <c r="I470" s="62">
        <f t="shared" si="109"/>
        <v>-4.6922841603169214</v>
      </c>
      <c r="J470" s="62">
        <f t="shared" si="110"/>
        <v>-5.5932027190977704</v>
      </c>
      <c r="K470" s="62">
        <f t="shared" ca="1" si="116"/>
        <v>-3.7741673670938289</v>
      </c>
      <c r="L470" s="62">
        <f t="shared" ca="1" si="111"/>
        <v>2.6345390887242852E-2</v>
      </c>
      <c r="M470" s="62">
        <f t="shared" ca="1" si="112"/>
        <v>61995702.889886498</v>
      </c>
      <c r="N470" s="62">
        <f t="shared" ca="1" si="113"/>
        <v>551486855.29639733</v>
      </c>
      <c r="O470" s="62">
        <f t="shared" ca="1" si="114"/>
        <v>2638278944.1768236</v>
      </c>
      <c r="P470" s="80">
        <f t="shared" ca="1" si="115"/>
        <v>-0.16231263317204503</v>
      </c>
    </row>
    <row r="471" spans="1:16" x14ac:dyDescent="0.2">
      <c r="A471">
        <v>11963</v>
      </c>
      <c r="B471">
        <v>-3.9171720003650989E-2</v>
      </c>
      <c r="D471" s="73">
        <f t="shared" si="104"/>
        <v>1.1962999999999999</v>
      </c>
      <c r="E471" s="73">
        <f t="shared" si="105"/>
        <v>-3.9171720003650989</v>
      </c>
      <c r="F471" s="62">
        <f t="shared" si="106"/>
        <v>1.4311336899999998</v>
      </c>
      <c r="G471" s="62">
        <f t="shared" si="107"/>
        <v>1.7120652333469997</v>
      </c>
      <c r="H471" s="62">
        <f t="shared" si="108"/>
        <v>2.0481436386530154</v>
      </c>
      <c r="I471" s="62">
        <f t="shared" si="109"/>
        <v>-4.686112864036768</v>
      </c>
      <c r="J471" s="62">
        <f t="shared" si="110"/>
        <v>-5.605996819247185</v>
      </c>
      <c r="K471" s="62">
        <f t="shared" ca="1" si="116"/>
        <v>-3.7933002148504027</v>
      </c>
      <c r="L471" s="62">
        <f t="shared" ca="1" si="111"/>
        <v>1.5344219246598909E-2</v>
      </c>
      <c r="M471" s="62">
        <f t="shared" ca="1" si="112"/>
        <v>67158995.865363076</v>
      </c>
      <c r="N471" s="62">
        <f t="shared" ca="1" si="113"/>
        <v>544025973.87685561</v>
      </c>
      <c r="O471" s="62">
        <f t="shared" ca="1" si="114"/>
        <v>2721329528.9747324</v>
      </c>
      <c r="P471" s="80">
        <f t="shared" ca="1" si="115"/>
        <v>-0.12387178551469624</v>
      </c>
    </row>
    <row r="472" spans="1:16" x14ac:dyDescent="0.2">
      <c r="A472">
        <v>12275</v>
      </c>
      <c r="B472">
        <v>-4.1800999999395572E-2</v>
      </c>
      <c r="D472" s="73">
        <f t="shared" si="104"/>
        <v>1.2275</v>
      </c>
      <c r="E472" s="73">
        <f t="shared" si="105"/>
        <v>-4.1800999999395572</v>
      </c>
      <c r="F472" s="62">
        <f t="shared" si="106"/>
        <v>1.50675625</v>
      </c>
      <c r="G472" s="62">
        <f t="shared" si="107"/>
        <v>1.8495432968750001</v>
      </c>
      <c r="H472" s="62">
        <f t="shared" si="108"/>
        <v>2.2703143969140624</v>
      </c>
      <c r="I472" s="62">
        <f t="shared" si="109"/>
        <v>-5.1310727499258064</v>
      </c>
      <c r="J472" s="62">
        <f t="shared" si="110"/>
        <v>-6.2983918005339277</v>
      </c>
      <c r="K472" s="62">
        <f t="shared" ca="1" si="116"/>
        <v>-3.9335417425240218</v>
      </c>
      <c r="L472" s="62">
        <f t="shared" ca="1" si="111"/>
        <v>6.0790974299785409E-2</v>
      </c>
      <c r="M472" s="62">
        <f t="shared" ca="1" si="112"/>
        <v>111616632.74268895</v>
      </c>
      <c r="N472" s="62">
        <f t="shared" ca="1" si="113"/>
        <v>489359258.76916701</v>
      </c>
      <c r="O472" s="62">
        <f t="shared" ca="1" si="114"/>
        <v>3374773190.9209442</v>
      </c>
      <c r="P472" s="80">
        <f t="shared" ca="1" si="115"/>
        <v>-0.24655825741553539</v>
      </c>
    </row>
    <row r="473" spans="1:16" x14ac:dyDescent="0.2">
      <c r="A473">
        <v>12386</v>
      </c>
      <c r="B473">
        <v>-4.272584000864299E-2</v>
      </c>
      <c r="D473" s="73">
        <f t="shared" si="104"/>
        <v>1.2385999999999999</v>
      </c>
      <c r="E473" s="73">
        <f t="shared" si="105"/>
        <v>-4.272584000864299</v>
      </c>
      <c r="F473" s="62">
        <f t="shared" si="106"/>
        <v>1.5341299599999998</v>
      </c>
      <c r="G473" s="62">
        <f t="shared" si="107"/>
        <v>1.9001733684559996</v>
      </c>
      <c r="H473" s="62">
        <f t="shared" si="108"/>
        <v>2.353554734169601</v>
      </c>
      <c r="I473" s="62">
        <f t="shared" si="109"/>
        <v>-5.2920225434705204</v>
      </c>
      <c r="J473" s="62">
        <f t="shared" si="110"/>
        <v>-6.5546991223425861</v>
      </c>
      <c r="K473" s="62">
        <f t="shared" ca="1" si="116"/>
        <v>-3.984036113758525</v>
      </c>
      <c r="L473" s="62">
        <f t="shared" ca="1" si="111"/>
        <v>8.3259883153206538E-2</v>
      </c>
      <c r="M473" s="62">
        <f t="shared" ca="1" si="112"/>
        <v>130513317.84069276</v>
      </c>
      <c r="N473" s="62">
        <f t="shared" ca="1" si="113"/>
        <v>469755920.98562944</v>
      </c>
      <c r="O473" s="62">
        <f t="shared" ca="1" si="114"/>
        <v>3629598347.6396403</v>
      </c>
      <c r="P473" s="80">
        <f t="shared" ca="1" si="115"/>
        <v>-0.28854788710577406</v>
      </c>
    </row>
    <row r="474" spans="1:16" x14ac:dyDescent="0.2">
      <c r="A474">
        <v>12401</v>
      </c>
      <c r="B474">
        <v>-4.2911199903755914E-2</v>
      </c>
      <c r="D474" s="73">
        <f t="shared" si="104"/>
        <v>1.2401</v>
      </c>
      <c r="E474" s="73">
        <f t="shared" si="105"/>
        <v>-4.2911199903755914</v>
      </c>
      <c r="F474" s="62">
        <f t="shared" si="106"/>
        <v>1.53784801</v>
      </c>
      <c r="G474" s="62">
        <f t="shared" si="107"/>
        <v>1.9070853172010001</v>
      </c>
      <c r="H474" s="62">
        <f t="shared" si="108"/>
        <v>2.3649765018609603</v>
      </c>
      <c r="I474" s="62">
        <f t="shared" si="109"/>
        <v>-5.3214179000647706</v>
      </c>
      <c r="J474" s="62">
        <f t="shared" si="110"/>
        <v>-6.5990903378703223</v>
      </c>
      <c r="K474" s="62">
        <f t="shared" ca="1" si="116"/>
        <v>-3.9908838594727065</v>
      </c>
      <c r="L474" s="62">
        <f t="shared" ca="1" si="111"/>
        <v>9.0141734299534246E-2</v>
      </c>
      <c r="M474" s="62">
        <f t="shared" ca="1" si="112"/>
        <v>133195312.87198816</v>
      </c>
      <c r="N474" s="62">
        <f t="shared" ca="1" si="113"/>
        <v>467103350.27539468</v>
      </c>
      <c r="O474" s="62">
        <f t="shared" ca="1" si="114"/>
        <v>3664964329.0794077</v>
      </c>
      <c r="P474" s="80">
        <f t="shared" ca="1" si="115"/>
        <v>-0.30023613090288492</v>
      </c>
    </row>
    <row r="475" spans="1:16" x14ac:dyDescent="0.2">
      <c r="A475">
        <v>12418</v>
      </c>
      <c r="B475">
        <v>-4.1751920005481225E-2</v>
      </c>
      <c r="D475" s="73">
        <f t="shared" si="104"/>
        <v>1.2418</v>
      </c>
      <c r="E475" s="73">
        <f t="shared" si="105"/>
        <v>-4.1751920005481225</v>
      </c>
      <c r="F475" s="62">
        <f t="shared" si="106"/>
        <v>1.54206724</v>
      </c>
      <c r="G475" s="62">
        <f t="shared" si="107"/>
        <v>1.9149390986320001</v>
      </c>
      <c r="H475" s="62">
        <f t="shared" si="108"/>
        <v>2.3779713726812175</v>
      </c>
      <c r="I475" s="62">
        <f t="shared" si="109"/>
        <v>-5.1847534262806585</v>
      </c>
      <c r="J475" s="62">
        <f t="shared" si="110"/>
        <v>-6.4384268047553217</v>
      </c>
      <c r="K475" s="62">
        <f t="shared" ca="1" si="116"/>
        <v>-3.9986515982802109</v>
      </c>
      <c r="L475" s="62">
        <f t="shared" ca="1" si="111"/>
        <v>3.1166513632916035E-2</v>
      </c>
      <c r="M475" s="62">
        <f t="shared" ca="1" si="112"/>
        <v>136272280.04542381</v>
      </c>
      <c r="N475" s="62">
        <f t="shared" ca="1" si="113"/>
        <v>464096369.24313104</v>
      </c>
      <c r="O475" s="62">
        <f t="shared" ca="1" si="114"/>
        <v>3705316398.2463946</v>
      </c>
      <c r="P475" s="80">
        <f t="shared" ca="1" si="115"/>
        <v>-0.17654040226791157</v>
      </c>
    </row>
    <row r="476" spans="1:16" x14ac:dyDescent="0.2">
      <c r="A476">
        <v>12437</v>
      </c>
      <c r="B476">
        <v>-4.2924280001898296E-2</v>
      </c>
      <c r="D476" s="73">
        <f t="shared" si="104"/>
        <v>1.2437</v>
      </c>
      <c r="E476" s="73">
        <f t="shared" si="105"/>
        <v>-4.2924280001898296</v>
      </c>
      <c r="F476" s="62">
        <f t="shared" si="106"/>
        <v>1.54678969</v>
      </c>
      <c r="G476" s="62">
        <f t="shared" si="107"/>
        <v>1.9237423374530001</v>
      </c>
      <c r="H476" s="62">
        <f t="shared" si="108"/>
        <v>2.3925583450902961</v>
      </c>
      <c r="I476" s="62">
        <f t="shared" si="109"/>
        <v>-5.3384927038360912</v>
      </c>
      <c r="J476" s="62">
        <f t="shared" si="110"/>
        <v>-6.639483375760947</v>
      </c>
      <c r="K476" s="62">
        <f t="shared" ca="1" si="116"/>
        <v>-4.007341940305329</v>
      </c>
      <c r="L476" s="62">
        <f t="shared" ca="1" si="111"/>
        <v>8.1274061540469081E-2</v>
      </c>
      <c r="M476" s="62">
        <f t="shared" ca="1" si="112"/>
        <v>139758422.51955083</v>
      </c>
      <c r="N476" s="62">
        <f t="shared" ca="1" si="113"/>
        <v>460734822.30362457</v>
      </c>
      <c r="O476" s="62">
        <f t="shared" ca="1" si="114"/>
        <v>3750757343.6665711</v>
      </c>
      <c r="P476" s="80">
        <f t="shared" ca="1" si="115"/>
        <v>-0.28508605988450064</v>
      </c>
    </row>
    <row r="477" spans="1:16" x14ac:dyDescent="0.2">
      <c r="A477">
        <v>12454.5</v>
      </c>
      <c r="B477">
        <v>-4.7151980004855432E-2</v>
      </c>
      <c r="D477" s="73">
        <f t="shared" si="104"/>
        <v>1.2454499999999999</v>
      </c>
      <c r="E477" s="73">
        <f t="shared" si="105"/>
        <v>-4.7151980004855432</v>
      </c>
      <c r="F477" s="62">
        <f t="shared" si="106"/>
        <v>1.5511457024999999</v>
      </c>
      <c r="G477" s="62">
        <f t="shared" si="107"/>
        <v>1.9318744151786249</v>
      </c>
      <c r="H477" s="62">
        <f t="shared" si="108"/>
        <v>2.4060529903842185</v>
      </c>
      <c r="I477" s="62">
        <f t="shared" si="109"/>
        <v>-5.8725433497047197</v>
      </c>
      <c r="J477" s="62">
        <f t="shared" si="110"/>
        <v>-7.3139591148897427</v>
      </c>
      <c r="K477" s="62">
        <f t="shared" ca="1" si="116"/>
        <v>-4.0153543753286911</v>
      </c>
      <c r="L477" s="62">
        <f t="shared" ca="1" si="111"/>
        <v>0.48978109967268446</v>
      </c>
      <c r="M477" s="62">
        <f t="shared" ca="1" si="112"/>
        <v>143013586.04497185</v>
      </c>
      <c r="N477" s="62">
        <f t="shared" ca="1" si="113"/>
        <v>457638028.08711296</v>
      </c>
      <c r="O477" s="62">
        <f t="shared" ca="1" si="114"/>
        <v>3792931103.4616671</v>
      </c>
      <c r="P477" s="80">
        <f t="shared" ca="1" si="115"/>
        <v>-0.69984362515685206</v>
      </c>
    </row>
    <row r="478" spans="1:16" x14ac:dyDescent="0.2">
      <c r="A478">
        <v>12462.5</v>
      </c>
      <c r="B478">
        <v>-3.6983500001952052E-2</v>
      </c>
      <c r="D478" s="73">
        <f t="shared" si="104"/>
        <v>1.2462500000000001</v>
      </c>
      <c r="E478" s="73">
        <f t="shared" si="105"/>
        <v>-3.6983500001952052</v>
      </c>
      <c r="F478" s="62">
        <f t="shared" si="106"/>
        <v>1.5531390625000001</v>
      </c>
      <c r="G478" s="62">
        <f t="shared" si="107"/>
        <v>1.9355995566406252</v>
      </c>
      <c r="H478" s="62">
        <f t="shared" si="108"/>
        <v>2.4122409474633795</v>
      </c>
      <c r="I478" s="62">
        <f t="shared" si="109"/>
        <v>-4.6090686877432745</v>
      </c>
      <c r="J478" s="62">
        <f t="shared" si="110"/>
        <v>-5.7440518521000561</v>
      </c>
      <c r="K478" s="62">
        <f t="shared" ca="1" si="116"/>
        <v>-4.019019812892231</v>
      </c>
      <c r="L478" s="62">
        <f t="shared" ca="1" si="111"/>
        <v>0.10282912877514559</v>
      </c>
      <c r="M478" s="62">
        <f t="shared" ca="1" si="112"/>
        <v>144515839.95605934</v>
      </c>
      <c r="N478" s="62">
        <f t="shared" ca="1" si="113"/>
        <v>456222180.07726771</v>
      </c>
      <c r="O478" s="62">
        <f t="shared" ca="1" si="114"/>
        <v>3812313158.9440465</v>
      </c>
      <c r="P478" s="80">
        <f t="shared" ca="1" si="115"/>
        <v>0.32066981269702577</v>
      </c>
    </row>
    <row r="479" spans="1:16" x14ac:dyDescent="0.2">
      <c r="A479">
        <v>12464</v>
      </c>
      <c r="B479">
        <v>-4.2208160004520323E-2</v>
      </c>
      <c r="D479" s="73">
        <f t="shared" si="104"/>
        <v>1.2464</v>
      </c>
      <c r="E479" s="73">
        <f t="shared" si="105"/>
        <v>-4.2208160004520323</v>
      </c>
      <c r="F479" s="62">
        <f t="shared" si="106"/>
        <v>1.5535129599999999</v>
      </c>
      <c r="G479" s="62">
        <f t="shared" si="107"/>
        <v>1.9362985533439998</v>
      </c>
      <c r="H479" s="62">
        <f t="shared" si="108"/>
        <v>2.4134025168879614</v>
      </c>
      <c r="I479" s="62">
        <f t="shared" si="109"/>
        <v>-5.2608250629634128</v>
      </c>
      <c r="J479" s="62">
        <f t="shared" si="110"/>
        <v>-6.5570923584775977</v>
      </c>
      <c r="K479" s="62">
        <f t="shared" ca="1" si="116"/>
        <v>-4.0197072647602523</v>
      </c>
      <c r="L479" s="62">
        <f t="shared" ca="1" si="111"/>
        <v>4.0444723571546229E-2</v>
      </c>
      <c r="M479" s="62">
        <f t="shared" ca="1" si="112"/>
        <v>144798505.10576338</v>
      </c>
      <c r="N479" s="62">
        <f t="shared" ca="1" si="113"/>
        <v>455956697.98739946</v>
      </c>
      <c r="O479" s="62">
        <f t="shared" ca="1" si="114"/>
        <v>3815954477.2777987</v>
      </c>
      <c r="P479" s="80">
        <f t="shared" ca="1" si="115"/>
        <v>-0.20110873569178001</v>
      </c>
    </row>
    <row r="480" spans="1:16" x14ac:dyDescent="0.2">
      <c r="A480">
        <v>12472</v>
      </c>
      <c r="B480">
        <v>-4.7239680010534357E-2</v>
      </c>
      <c r="D480" s="73">
        <f t="shared" si="104"/>
        <v>1.2472000000000001</v>
      </c>
      <c r="E480" s="73">
        <f t="shared" si="105"/>
        <v>-4.7239680010534357</v>
      </c>
      <c r="F480" s="62">
        <f t="shared" si="106"/>
        <v>1.5555078400000002</v>
      </c>
      <c r="G480" s="62">
        <f t="shared" si="107"/>
        <v>1.9400293780480005</v>
      </c>
      <c r="H480" s="62">
        <f t="shared" si="108"/>
        <v>2.4196046403014662</v>
      </c>
      <c r="I480" s="62">
        <f t="shared" si="109"/>
        <v>-5.8917328909138451</v>
      </c>
      <c r="J480" s="62">
        <f t="shared" si="110"/>
        <v>-7.3481692615477483</v>
      </c>
      <c r="K480" s="62">
        <f t="shared" ca="1" si="116"/>
        <v>-4.0233746471222815</v>
      </c>
      <c r="L480" s="62">
        <f t="shared" ca="1" si="111"/>
        <v>0.49083104757250345</v>
      </c>
      <c r="M480" s="62">
        <f t="shared" ca="1" si="112"/>
        <v>146311353.33985499</v>
      </c>
      <c r="N480" s="62">
        <f t="shared" ca="1" si="113"/>
        <v>454540741.65347922</v>
      </c>
      <c r="O480" s="62">
        <f t="shared" ca="1" si="114"/>
        <v>3835413200.6889844</v>
      </c>
      <c r="P480" s="80">
        <f t="shared" ca="1" si="115"/>
        <v>-0.70059335393115418</v>
      </c>
    </row>
    <row r="481" spans="1:16" x14ac:dyDescent="0.2">
      <c r="A481">
        <v>12472</v>
      </c>
      <c r="B481">
        <v>-4.0739680007391144E-2</v>
      </c>
      <c r="D481" s="73">
        <f t="shared" si="104"/>
        <v>1.2472000000000001</v>
      </c>
      <c r="E481" s="73">
        <f t="shared" si="105"/>
        <v>-4.0739680007391144</v>
      </c>
      <c r="F481" s="62">
        <f t="shared" si="106"/>
        <v>1.5555078400000002</v>
      </c>
      <c r="G481" s="62">
        <f t="shared" si="107"/>
        <v>1.9400293780480005</v>
      </c>
      <c r="H481" s="62">
        <f t="shared" si="108"/>
        <v>2.4196046403014662</v>
      </c>
      <c r="I481" s="62">
        <f t="shared" si="109"/>
        <v>-5.081052890521824</v>
      </c>
      <c r="J481" s="62">
        <f t="shared" si="110"/>
        <v>-6.3370891650588197</v>
      </c>
      <c r="K481" s="62">
        <f t="shared" ca="1" si="116"/>
        <v>-4.0233746471222815</v>
      </c>
      <c r="L481" s="62">
        <f t="shared" ca="1" si="111"/>
        <v>2.5596874301978901E-3</v>
      </c>
      <c r="M481" s="62">
        <f t="shared" ca="1" si="112"/>
        <v>146311353.33985499</v>
      </c>
      <c r="N481" s="62">
        <f t="shared" ca="1" si="113"/>
        <v>454540741.65347922</v>
      </c>
      <c r="O481" s="62">
        <f t="shared" ca="1" si="114"/>
        <v>3835413200.6889844</v>
      </c>
      <c r="P481" s="80">
        <f t="shared" ca="1" si="115"/>
        <v>-5.0593353616832815E-2</v>
      </c>
    </row>
    <row r="482" spans="1:16" x14ac:dyDescent="0.2">
      <c r="A482">
        <v>12507</v>
      </c>
      <c r="B482">
        <v>-4.3415080006525386E-2</v>
      </c>
      <c r="D482" s="73">
        <f t="shared" si="104"/>
        <v>1.2506999999999999</v>
      </c>
      <c r="E482" s="73">
        <f t="shared" si="105"/>
        <v>-4.3415080006525386</v>
      </c>
      <c r="F482" s="62">
        <f t="shared" si="106"/>
        <v>1.5642504899999998</v>
      </c>
      <c r="G482" s="62">
        <f t="shared" si="107"/>
        <v>1.9564080878429997</v>
      </c>
      <c r="H482" s="62">
        <f t="shared" si="108"/>
        <v>2.4468795954652394</v>
      </c>
      <c r="I482" s="62">
        <f t="shared" si="109"/>
        <v>-5.4299240564161293</v>
      </c>
      <c r="J482" s="62">
        <f t="shared" si="110"/>
        <v>-6.7912060173596522</v>
      </c>
      <c r="K482" s="62">
        <f t="shared" ca="1" si="116"/>
        <v>-4.0394387010201394</v>
      </c>
      <c r="L482" s="62">
        <f t="shared" ca="1" si="111"/>
        <v>9.1245861780408208E-2</v>
      </c>
      <c r="M482" s="62">
        <f t="shared" ca="1" si="112"/>
        <v>153035397.27448374</v>
      </c>
      <c r="N482" s="62">
        <f t="shared" ca="1" si="113"/>
        <v>448345138.8316924</v>
      </c>
      <c r="O482" s="62">
        <f t="shared" ca="1" si="114"/>
        <v>3921307245.0429368</v>
      </c>
      <c r="P482" s="80">
        <f t="shared" ca="1" si="115"/>
        <v>-0.30206929963239926</v>
      </c>
    </row>
    <row r="483" spans="1:16" x14ac:dyDescent="0.2">
      <c r="A483">
        <v>12515</v>
      </c>
      <c r="B483">
        <v>-4.2446600004041102E-2</v>
      </c>
      <c r="D483" s="73">
        <f t="shared" si="104"/>
        <v>1.2515000000000001</v>
      </c>
      <c r="E483" s="73">
        <f t="shared" si="105"/>
        <v>-4.2446600004041102</v>
      </c>
      <c r="F483" s="62">
        <f t="shared" si="106"/>
        <v>1.5662522500000002</v>
      </c>
      <c r="G483" s="62">
        <f t="shared" si="107"/>
        <v>1.9601646908750003</v>
      </c>
      <c r="H483" s="62">
        <f t="shared" si="108"/>
        <v>2.4531461106300632</v>
      </c>
      <c r="I483" s="62">
        <f t="shared" si="109"/>
        <v>-5.3121919905057444</v>
      </c>
      <c r="J483" s="62">
        <f t="shared" si="110"/>
        <v>-6.6482082761179395</v>
      </c>
      <c r="K483" s="62">
        <f t="shared" ca="1" si="116"/>
        <v>-4.0431148861542763</v>
      </c>
      <c r="L483" s="62">
        <f t="shared" ca="1" si="111"/>
        <v>4.06204330779786E-2</v>
      </c>
      <c r="M483" s="62">
        <f t="shared" ca="1" si="112"/>
        <v>154596493.08998442</v>
      </c>
      <c r="N483" s="62">
        <f t="shared" ca="1" si="113"/>
        <v>446928880.78692138</v>
      </c>
      <c r="O483" s="62">
        <f t="shared" ca="1" si="114"/>
        <v>3941115031.7155819</v>
      </c>
      <c r="P483" s="80">
        <f t="shared" ca="1" si="115"/>
        <v>-0.2015451142498339</v>
      </c>
    </row>
    <row r="484" spans="1:16" x14ac:dyDescent="0.2">
      <c r="A484">
        <v>12516.5</v>
      </c>
      <c r="B484">
        <v>-4.2771259999426547E-2</v>
      </c>
      <c r="D484" s="73">
        <f t="shared" si="104"/>
        <v>1.2516499999999999</v>
      </c>
      <c r="E484" s="73">
        <f t="shared" si="105"/>
        <v>-4.2771259999426547</v>
      </c>
      <c r="F484" s="62">
        <f t="shared" si="106"/>
        <v>1.5666277224999998</v>
      </c>
      <c r="G484" s="62">
        <f t="shared" si="107"/>
        <v>1.9608695888671246</v>
      </c>
      <c r="H484" s="62">
        <f t="shared" si="108"/>
        <v>2.4543224209055365</v>
      </c>
      <c r="I484" s="62">
        <f t="shared" si="109"/>
        <v>-5.3534647578282231</v>
      </c>
      <c r="J484" s="62">
        <f t="shared" si="110"/>
        <v>-6.700664164135695</v>
      </c>
      <c r="K484" s="62">
        <f t="shared" ca="1" si="116"/>
        <v>-4.0438043531917849</v>
      </c>
      <c r="L484" s="62">
        <f t="shared" ca="1" si="111"/>
        <v>5.4438990842537699E-2</v>
      </c>
      <c r="M484" s="62">
        <f t="shared" ca="1" si="112"/>
        <v>154890203.29719347</v>
      </c>
      <c r="N484" s="62">
        <f t="shared" ca="1" si="113"/>
        <v>446663329.639745</v>
      </c>
      <c r="O484" s="62">
        <f t="shared" ca="1" si="114"/>
        <v>3944836259.2144256</v>
      </c>
      <c r="P484" s="80">
        <f t="shared" ca="1" si="115"/>
        <v>-0.23332164675086986</v>
      </c>
    </row>
    <row r="485" spans="1:16" x14ac:dyDescent="0.2">
      <c r="A485">
        <v>12640.5</v>
      </c>
      <c r="B485">
        <v>-4.7109819999604952E-2</v>
      </c>
      <c r="D485" s="73">
        <f t="shared" si="104"/>
        <v>1.2640499999999999</v>
      </c>
      <c r="E485" s="73">
        <f t="shared" si="105"/>
        <v>-4.7109819999604952</v>
      </c>
      <c r="F485" s="62">
        <f t="shared" si="106"/>
        <v>1.5978224024999996</v>
      </c>
      <c r="G485" s="62">
        <f t="shared" si="107"/>
        <v>2.0197274078801244</v>
      </c>
      <c r="H485" s="62">
        <f t="shared" si="108"/>
        <v>2.553036429930871</v>
      </c>
      <c r="I485" s="62">
        <f t="shared" si="109"/>
        <v>-5.9549167970500632</v>
      </c>
      <c r="J485" s="62">
        <f t="shared" si="110"/>
        <v>-7.5273125773111316</v>
      </c>
      <c r="K485" s="62">
        <f t="shared" ca="1" si="116"/>
        <v>-4.100999406499203</v>
      </c>
      <c r="L485" s="62">
        <f t="shared" ca="1" si="111"/>
        <v>0.37207876432576398</v>
      </c>
      <c r="M485" s="62">
        <f t="shared" ca="1" si="112"/>
        <v>180278847.03829488</v>
      </c>
      <c r="N485" s="62">
        <f t="shared" ca="1" si="113"/>
        <v>424715410.54200047</v>
      </c>
      <c r="O485" s="62">
        <f t="shared" ca="1" si="114"/>
        <v>4260473072.3021932</v>
      </c>
      <c r="P485" s="80">
        <f t="shared" ca="1" si="115"/>
        <v>-0.60998259346129213</v>
      </c>
    </row>
    <row r="486" spans="1:16" x14ac:dyDescent="0.2">
      <c r="A486">
        <v>13051</v>
      </c>
      <c r="B486">
        <v>-4.333844000211684E-2</v>
      </c>
      <c r="D486" s="73">
        <f t="shared" si="104"/>
        <v>1.3050999999999999</v>
      </c>
      <c r="E486" s="73">
        <f t="shared" si="105"/>
        <v>-4.333844000211684</v>
      </c>
      <c r="F486" s="62">
        <f t="shared" si="106"/>
        <v>1.7032860099999998</v>
      </c>
      <c r="G486" s="62">
        <f t="shared" si="107"/>
        <v>2.2229585716509996</v>
      </c>
      <c r="H486" s="62">
        <f t="shared" si="108"/>
        <v>2.9011832318617192</v>
      </c>
      <c r="I486" s="62">
        <f t="shared" si="109"/>
        <v>-5.6560998046762689</v>
      </c>
      <c r="J486" s="62">
        <f t="shared" si="110"/>
        <v>-7.3817758550829984</v>
      </c>
      <c r="K486" s="62">
        <f t="shared" ca="1" si="116"/>
        <v>-4.2931500277899319</v>
      </c>
      <c r="L486" s="62">
        <f t="shared" ca="1" si="111"/>
        <v>1.6559993914623205E-3</v>
      </c>
      <c r="M486" s="62">
        <f t="shared" ca="1" si="112"/>
        <v>280608201.29255456</v>
      </c>
      <c r="N486" s="62">
        <f t="shared" ca="1" si="113"/>
        <v>352543933.4901244</v>
      </c>
      <c r="O486" s="62">
        <f t="shared" ca="1" si="114"/>
        <v>5422908636.7159071</v>
      </c>
      <c r="P486" s="80">
        <f t="shared" ca="1" si="115"/>
        <v>-4.06939724217521E-2</v>
      </c>
    </row>
    <row r="487" spans="1:16" x14ac:dyDescent="0.2">
      <c r="A487">
        <v>13072</v>
      </c>
      <c r="B487">
        <v>-4.29036800051108E-2</v>
      </c>
      <c r="D487" s="73">
        <f t="shared" si="104"/>
        <v>1.3071999999999999</v>
      </c>
      <c r="E487" s="73">
        <f t="shared" si="105"/>
        <v>-4.29036800051108</v>
      </c>
      <c r="F487" s="62">
        <f t="shared" si="106"/>
        <v>1.7087718399999998</v>
      </c>
      <c r="G487" s="62">
        <f t="shared" si="107"/>
        <v>2.2337065492479997</v>
      </c>
      <c r="H487" s="62">
        <f t="shared" si="108"/>
        <v>2.9199012011769852</v>
      </c>
      <c r="I487" s="62">
        <f t="shared" si="109"/>
        <v>-5.6083690502680836</v>
      </c>
      <c r="J487" s="62">
        <f t="shared" si="110"/>
        <v>-7.3312600225104383</v>
      </c>
      <c r="K487" s="62">
        <f t="shared" ca="1" si="116"/>
        <v>-4.3030958406477051</v>
      </c>
      <c r="L487" s="62">
        <f t="shared" ca="1" si="111"/>
        <v>1.619979145434846E-4</v>
      </c>
      <c r="M487" s="62">
        <f t="shared" ca="1" si="112"/>
        <v>286441304.8814742</v>
      </c>
      <c r="N487" s="62">
        <f t="shared" ca="1" si="113"/>
        <v>348890675.5952251</v>
      </c>
      <c r="O487" s="62">
        <f t="shared" ca="1" si="114"/>
        <v>5487424966.4105062</v>
      </c>
      <c r="P487" s="80">
        <f t="shared" ca="1" si="115"/>
        <v>1.272784013662509E-2</v>
      </c>
    </row>
    <row r="488" spans="1:16" x14ac:dyDescent="0.2">
      <c r="A488">
        <v>13094</v>
      </c>
      <c r="B488">
        <v>-4.2805360004422255E-2</v>
      </c>
      <c r="D488" s="73">
        <f t="shared" si="104"/>
        <v>1.3093999999999999</v>
      </c>
      <c r="E488" s="73">
        <f t="shared" si="105"/>
        <v>-4.2805360004422255</v>
      </c>
      <c r="F488" s="62">
        <f t="shared" si="106"/>
        <v>1.7145283599999996</v>
      </c>
      <c r="G488" s="62">
        <f t="shared" si="107"/>
        <v>2.2450034345839995</v>
      </c>
      <c r="H488" s="62">
        <f t="shared" si="108"/>
        <v>2.9396074972442885</v>
      </c>
      <c r="I488" s="62">
        <f t="shared" si="109"/>
        <v>-5.6049338389790497</v>
      </c>
      <c r="J488" s="62">
        <f t="shared" si="110"/>
        <v>-7.3391003687591674</v>
      </c>
      <c r="K488" s="62">
        <f t="shared" ca="1" si="116"/>
        <v>-4.3135273674532097</v>
      </c>
      <c r="L488" s="62">
        <f t="shared" ca="1" si="111"/>
        <v>1.0884302972534606E-3</v>
      </c>
      <c r="M488" s="62">
        <f t="shared" ca="1" si="112"/>
        <v>292627740.71975535</v>
      </c>
      <c r="N488" s="62">
        <f t="shared" ca="1" si="113"/>
        <v>345069145.85733044</v>
      </c>
      <c r="O488" s="62">
        <f t="shared" ca="1" si="114"/>
        <v>5555557570.1583958</v>
      </c>
      <c r="P488" s="80">
        <f t="shared" ca="1" si="115"/>
        <v>3.2991367010984263E-2</v>
      </c>
    </row>
    <row r="489" spans="1:16" x14ac:dyDescent="0.2">
      <c r="A489">
        <v>13670</v>
      </c>
      <c r="B489">
        <v>-4.5234800003527198E-2</v>
      </c>
      <c r="D489" s="73">
        <f t="shared" si="104"/>
        <v>1.367</v>
      </c>
      <c r="E489" s="73">
        <f t="shared" si="105"/>
        <v>-4.5234800003527198</v>
      </c>
      <c r="F489" s="62">
        <f t="shared" si="106"/>
        <v>1.868689</v>
      </c>
      <c r="G489" s="62">
        <f t="shared" si="107"/>
        <v>2.5544978629999999</v>
      </c>
      <c r="H489" s="62">
        <f t="shared" si="108"/>
        <v>3.4919985787210002</v>
      </c>
      <c r="I489" s="62">
        <f t="shared" si="109"/>
        <v>-6.1835971604821678</v>
      </c>
      <c r="J489" s="62">
        <f t="shared" si="110"/>
        <v>-8.4529773183791228</v>
      </c>
      <c r="K489" s="62">
        <f t="shared" ca="1" si="116"/>
        <v>-4.5910508237251406</v>
      </c>
      <c r="L489" s="62">
        <f t="shared" ca="1" si="111"/>
        <v>4.5658161712268915E-3</v>
      </c>
      <c r="M489" s="62">
        <f t="shared" ca="1" si="112"/>
        <v>483348187.9847697</v>
      </c>
      <c r="N489" s="62">
        <f t="shared" ca="1" si="113"/>
        <v>247940563.65756816</v>
      </c>
      <c r="O489" s="62">
        <f t="shared" ca="1" si="114"/>
        <v>7546100840.6535625</v>
      </c>
      <c r="P489" s="80">
        <f t="shared" ca="1" si="115"/>
        <v>6.7570823372420818E-2</v>
      </c>
    </row>
    <row r="490" spans="1:16" x14ac:dyDescent="0.2">
      <c r="A490">
        <v>13700</v>
      </c>
      <c r="B490">
        <v>-4.4528000005811919E-2</v>
      </c>
      <c r="D490" s="73">
        <f t="shared" si="104"/>
        <v>1.37</v>
      </c>
      <c r="E490" s="73">
        <f t="shared" si="105"/>
        <v>-4.4528000005811919</v>
      </c>
      <c r="F490" s="62">
        <f t="shared" si="106"/>
        <v>1.8769000000000002</v>
      </c>
      <c r="G490" s="62">
        <f t="shared" si="107"/>
        <v>2.5713530000000007</v>
      </c>
      <c r="H490" s="62">
        <f t="shared" si="108"/>
        <v>3.522753610000001</v>
      </c>
      <c r="I490" s="62">
        <f t="shared" si="109"/>
        <v>-6.1003360007962337</v>
      </c>
      <c r="J490" s="62">
        <f t="shared" si="110"/>
        <v>-8.3574603210908407</v>
      </c>
      <c r="K490" s="62">
        <f t="shared" ca="1" si="116"/>
        <v>-4.6057377785410214</v>
      </c>
      <c r="L490" s="62">
        <f t="shared" ca="1" si="111"/>
        <v>2.3389963927290123E-2</v>
      </c>
      <c r="M490" s="62">
        <f t="shared" ca="1" si="112"/>
        <v>494865859.39443171</v>
      </c>
      <c r="N490" s="62">
        <f t="shared" ca="1" si="113"/>
        <v>243083204.42743203</v>
      </c>
      <c r="O490" s="62">
        <f t="shared" ca="1" si="114"/>
        <v>7661152706.8895035</v>
      </c>
      <c r="P490" s="80">
        <f t="shared" ca="1" si="115"/>
        <v>0.15293777795982955</v>
      </c>
    </row>
    <row r="491" spans="1:16" x14ac:dyDescent="0.2">
      <c r="A491">
        <v>13740</v>
      </c>
      <c r="B491">
        <v>-4.4085600005928427E-2</v>
      </c>
      <c r="D491" s="73">
        <f t="shared" si="104"/>
        <v>1.3740000000000001</v>
      </c>
      <c r="E491" s="73">
        <f t="shared" si="105"/>
        <v>-4.4085600005928427</v>
      </c>
      <c r="F491" s="62">
        <f t="shared" si="106"/>
        <v>1.8878760000000003</v>
      </c>
      <c r="G491" s="62">
        <f t="shared" si="107"/>
        <v>2.5939416240000006</v>
      </c>
      <c r="H491" s="62">
        <f t="shared" si="108"/>
        <v>3.5640757913760011</v>
      </c>
      <c r="I491" s="62">
        <f t="shared" si="109"/>
        <v>-6.0573614408145664</v>
      </c>
      <c r="J491" s="62">
        <f t="shared" si="110"/>
        <v>-8.3228146196792157</v>
      </c>
      <c r="K491" s="62">
        <f t="shared" ca="1" si="116"/>
        <v>-4.6253562101975181</v>
      </c>
      <c r="L491" s="62">
        <f t="shared" ca="1" si="111"/>
        <v>4.7000596498954342E-2</v>
      </c>
      <c r="M491" s="62">
        <f t="shared" ca="1" si="112"/>
        <v>510477519.35500169</v>
      </c>
      <c r="N491" s="62">
        <f t="shared" ca="1" si="113"/>
        <v>236645403.15512776</v>
      </c>
      <c r="O491" s="62">
        <f t="shared" ca="1" si="114"/>
        <v>7816382741.4062948</v>
      </c>
      <c r="P491" s="80">
        <f t="shared" ca="1" si="115"/>
        <v>0.21679620960467538</v>
      </c>
    </row>
    <row r="492" spans="1:16" x14ac:dyDescent="0.2">
      <c r="A492">
        <v>13816</v>
      </c>
      <c r="B492">
        <v>-4.553504000796238E-2</v>
      </c>
      <c r="D492" s="73">
        <f t="shared" si="104"/>
        <v>1.3815999999999999</v>
      </c>
      <c r="E492" s="73">
        <f t="shared" si="105"/>
        <v>-4.553504000796238</v>
      </c>
      <c r="F492" s="62">
        <f t="shared" si="106"/>
        <v>1.9088185599999998</v>
      </c>
      <c r="G492" s="62">
        <f t="shared" si="107"/>
        <v>2.6372237224959996</v>
      </c>
      <c r="H492" s="62">
        <f t="shared" si="108"/>
        <v>3.6435882950004728</v>
      </c>
      <c r="I492" s="62">
        <f t="shared" si="109"/>
        <v>-6.291121127500082</v>
      </c>
      <c r="J492" s="62">
        <f t="shared" si="110"/>
        <v>-8.6918129497541123</v>
      </c>
      <c r="K492" s="62">
        <f t="shared" ca="1" si="116"/>
        <v>-4.6627440286572144</v>
      </c>
      <c r="L492" s="62">
        <f t="shared" ca="1" si="111"/>
        <v>1.1933383687066904E-2</v>
      </c>
      <c r="M492" s="62">
        <f t="shared" ca="1" si="112"/>
        <v>540949583.53307819</v>
      </c>
      <c r="N492" s="62">
        <f t="shared" ca="1" si="113"/>
        <v>224540970.95295811</v>
      </c>
      <c r="O492" s="62">
        <f t="shared" ca="1" si="114"/>
        <v>8117128328.4582653</v>
      </c>
      <c r="P492" s="80">
        <f t="shared" ca="1" si="115"/>
        <v>0.10924002786097642</v>
      </c>
    </row>
    <row r="493" spans="1:16" x14ac:dyDescent="0.2">
      <c r="A493">
        <v>14160</v>
      </c>
      <c r="B493">
        <v>-4.5090400002663955E-2</v>
      </c>
      <c r="D493" s="73">
        <f t="shared" si="104"/>
        <v>1.4159999999999999</v>
      </c>
      <c r="E493" s="73">
        <f t="shared" si="105"/>
        <v>-4.5090400002663955</v>
      </c>
      <c r="F493" s="62">
        <f t="shared" si="106"/>
        <v>2.0050559999999997</v>
      </c>
      <c r="G493" s="62">
        <f t="shared" si="107"/>
        <v>2.8391592959999996</v>
      </c>
      <c r="H493" s="62">
        <f t="shared" si="108"/>
        <v>4.0202495631359989</v>
      </c>
      <c r="I493" s="62">
        <f t="shared" si="109"/>
        <v>-6.3848006403772155</v>
      </c>
      <c r="J493" s="62">
        <f t="shared" si="110"/>
        <v>-9.0408777067741362</v>
      </c>
      <c r="K493" s="62">
        <f t="shared" ca="1" si="116"/>
        <v>-4.8338216838279013</v>
      </c>
      <c r="L493" s="62">
        <f t="shared" ca="1" si="111"/>
        <v>0.1054831419770461</v>
      </c>
      <c r="M493" s="62">
        <f t="shared" ca="1" si="112"/>
        <v>692553749.32788217</v>
      </c>
      <c r="N493" s="62">
        <f t="shared" ca="1" si="113"/>
        <v>172135623.8210476</v>
      </c>
      <c r="O493" s="62">
        <f t="shared" ca="1" si="114"/>
        <v>9576426849.2445698</v>
      </c>
      <c r="P493" s="80">
        <f t="shared" ca="1" si="115"/>
        <v>0.32478168356150583</v>
      </c>
    </row>
    <row r="494" spans="1:16" x14ac:dyDescent="0.2">
      <c r="A494">
        <v>14293.5</v>
      </c>
      <c r="B494">
        <v>-5.0185140004032291E-2</v>
      </c>
      <c r="D494" s="73">
        <f t="shared" si="104"/>
        <v>1.4293499999999999</v>
      </c>
      <c r="E494" s="73">
        <f t="shared" si="105"/>
        <v>-5.0185140004032291</v>
      </c>
      <c r="F494" s="62">
        <f t="shared" si="106"/>
        <v>2.0430414224999995</v>
      </c>
      <c r="G494" s="62">
        <f t="shared" si="107"/>
        <v>2.9202212572503741</v>
      </c>
      <c r="H494" s="62">
        <f t="shared" si="108"/>
        <v>4.1740182540508215</v>
      </c>
      <c r="I494" s="62">
        <f t="shared" si="109"/>
        <v>-7.1732129864763552</v>
      </c>
      <c r="J494" s="62">
        <f t="shared" si="110"/>
        <v>-10.253031982219978</v>
      </c>
      <c r="K494" s="62">
        <f t="shared" ca="1" si="116"/>
        <v>-4.9010293548192294</v>
      </c>
      <c r="L494" s="62">
        <f t="shared" ca="1" si="111"/>
        <v>1.3802641947998028E-2</v>
      </c>
      <c r="M494" s="62">
        <f t="shared" ca="1" si="112"/>
        <v>757640836.46759892</v>
      </c>
      <c r="N494" s="62">
        <f t="shared" ca="1" si="113"/>
        <v>153010055.34770852</v>
      </c>
      <c r="O494" s="62">
        <f t="shared" ca="1" si="114"/>
        <v>10187530153.703104</v>
      </c>
      <c r="P494" s="80">
        <f t="shared" ca="1" si="115"/>
        <v>-0.11748464558399974</v>
      </c>
    </row>
    <row r="495" spans="1:16" x14ac:dyDescent="0.2">
      <c r="A495">
        <v>14403</v>
      </c>
      <c r="B495">
        <v>-4.7585320004145615E-2</v>
      </c>
      <c r="D495" s="73">
        <f t="shared" si="104"/>
        <v>1.4402999999999999</v>
      </c>
      <c r="E495" s="73">
        <f t="shared" si="105"/>
        <v>-4.7585320004145615</v>
      </c>
      <c r="F495" s="62">
        <f t="shared" si="106"/>
        <v>2.0744640899999998</v>
      </c>
      <c r="G495" s="62">
        <f t="shared" si="107"/>
        <v>2.9878506288269993</v>
      </c>
      <c r="H495" s="62">
        <f t="shared" si="108"/>
        <v>4.3034012606995269</v>
      </c>
      <c r="I495" s="62">
        <f t="shared" si="109"/>
        <v>-6.8537136401970926</v>
      </c>
      <c r="J495" s="62">
        <f t="shared" si="110"/>
        <v>-9.8714037559758712</v>
      </c>
      <c r="K495" s="62">
        <f t="shared" ca="1" si="116"/>
        <v>-4.9564951963702661</v>
      </c>
      <c r="L495" s="62">
        <f t="shared" ca="1" si="111"/>
        <v>3.9189426952996723E-2</v>
      </c>
      <c r="M495" s="62">
        <f t="shared" ca="1" si="112"/>
        <v>813734177.3654319</v>
      </c>
      <c r="N495" s="62">
        <f t="shared" ca="1" si="113"/>
        <v>137901550.76217097</v>
      </c>
      <c r="O495" s="62">
        <f t="shared" ca="1" si="114"/>
        <v>10708147180.456024</v>
      </c>
      <c r="P495" s="80">
        <f t="shared" ca="1" si="115"/>
        <v>0.19796319595570466</v>
      </c>
    </row>
    <row r="496" spans="1:16" x14ac:dyDescent="0.2">
      <c r="A496">
        <v>14661</v>
      </c>
      <c r="B496">
        <v>-4.8716840006818529E-2</v>
      </c>
      <c r="D496" s="73">
        <f t="shared" si="104"/>
        <v>1.4661</v>
      </c>
      <c r="E496" s="73">
        <f t="shared" si="105"/>
        <v>-4.8716840006818529</v>
      </c>
      <c r="F496" s="62">
        <f t="shared" si="106"/>
        <v>2.1494492099999998</v>
      </c>
      <c r="G496" s="62">
        <f t="shared" si="107"/>
        <v>3.1513074867809996</v>
      </c>
      <c r="H496" s="62">
        <f t="shared" si="108"/>
        <v>4.6201319063696236</v>
      </c>
      <c r="I496" s="62">
        <f t="shared" si="109"/>
        <v>-7.1423759133996647</v>
      </c>
      <c r="J496" s="62">
        <f t="shared" si="110"/>
        <v>-10.471437326635249</v>
      </c>
      <c r="K496" s="62">
        <f t="shared" ca="1" si="116"/>
        <v>-5.08839496876816</v>
      </c>
      <c r="L496" s="62">
        <f t="shared" ca="1" si="111"/>
        <v>4.6963643688904405E-2</v>
      </c>
      <c r="M496" s="62">
        <f t="shared" ca="1" si="112"/>
        <v>955847674.7772857</v>
      </c>
      <c r="N496" s="62">
        <f t="shared" ca="1" si="113"/>
        <v>104594389.07711096</v>
      </c>
      <c r="O496" s="62">
        <f t="shared" ca="1" si="114"/>
        <v>12005964908.782858</v>
      </c>
      <c r="P496" s="80">
        <f t="shared" ca="1" si="115"/>
        <v>0.21671096808630708</v>
      </c>
    </row>
    <row r="497" spans="1:16" x14ac:dyDescent="0.2">
      <c r="A497">
        <v>14747</v>
      </c>
      <c r="B497">
        <v>-5.0070680001226719E-2</v>
      </c>
      <c r="D497" s="73">
        <f t="shared" si="104"/>
        <v>1.4746999999999999</v>
      </c>
      <c r="E497" s="73">
        <f t="shared" si="105"/>
        <v>-5.0070680001226719</v>
      </c>
      <c r="F497" s="62">
        <f t="shared" si="106"/>
        <v>2.1747400899999998</v>
      </c>
      <c r="G497" s="62">
        <f t="shared" si="107"/>
        <v>3.2070892107229994</v>
      </c>
      <c r="H497" s="62">
        <f t="shared" si="108"/>
        <v>4.7294944590532069</v>
      </c>
      <c r="I497" s="62">
        <f t="shared" si="109"/>
        <v>-7.3839231797809042</v>
      </c>
      <c r="J497" s="62">
        <f t="shared" si="110"/>
        <v>-10.889071513222898</v>
      </c>
      <c r="K497" s="62">
        <f t="shared" ca="1" si="116"/>
        <v>-5.1327400787680828</v>
      </c>
      <c r="L497" s="62">
        <f t="shared" ca="1" si="111"/>
        <v>1.5793471351058332E-2</v>
      </c>
      <c r="M497" s="62">
        <f t="shared" ca="1" si="112"/>
        <v>1006408963.5630403</v>
      </c>
      <c r="N497" s="62">
        <f t="shared" ca="1" si="113"/>
        <v>94272780.501475975</v>
      </c>
      <c r="O497" s="62">
        <f t="shared" ca="1" si="114"/>
        <v>12461379182.656353</v>
      </c>
      <c r="P497" s="80">
        <f t="shared" ca="1" si="115"/>
        <v>0.12567207864541086</v>
      </c>
    </row>
    <row r="498" spans="1:16" x14ac:dyDescent="0.2">
      <c r="A498">
        <v>15372</v>
      </c>
      <c r="B498">
        <v>-5.261568000423722E-2</v>
      </c>
      <c r="D498" s="73">
        <f t="shared" si="104"/>
        <v>1.5371999999999999</v>
      </c>
      <c r="E498" s="73">
        <f t="shared" si="105"/>
        <v>-5.261568000423722</v>
      </c>
      <c r="F498" s="62">
        <f t="shared" si="106"/>
        <v>2.3629838399999996</v>
      </c>
      <c r="G498" s="62">
        <f t="shared" si="107"/>
        <v>3.6323787588479992</v>
      </c>
      <c r="H498" s="62">
        <f t="shared" si="108"/>
        <v>5.5836926281011436</v>
      </c>
      <c r="I498" s="62">
        <f t="shared" si="109"/>
        <v>-8.0880823302513445</v>
      </c>
      <c r="J498" s="62">
        <f t="shared" si="110"/>
        <v>-12.433000158062367</v>
      </c>
      <c r="K498" s="62">
        <f t="shared" ca="1" si="116"/>
        <v>-5.4607012442548637</v>
      </c>
      <c r="L498" s="62">
        <f t="shared" ca="1" si="111"/>
        <v>3.9654048798712947E-2</v>
      </c>
      <c r="M498" s="62">
        <f t="shared" ca="1" si="112"/>
        <v>1424595891.1271851</v>
      </c>
      <c r="N498" s="62">
        <f t="shared" ca="1" si="113"/>
        <v>33187338.507583823</v>
      </c>
      <c r="O498" s="62">
        <f t="shared" ca="1" si="114"/>
        <v>16133538546.125399</v>
      </c>
      <c r="P498" s="80">
        <f t="shared" ca="1" si="115"/>
        <v>0.19913324383114173</v>
      </c>
    </row>
    <row r="499" spans="1:16" x14ac:dyDescent="0.2">
      <c r="A499">
        <v>15388</v>
      </c>
      <c r="B499">
        <v>-5.3178720001596957E-2</v>
      </c>
      <c r="D499" s="73">
        <f t="shared" si="104"/>
        <v>1.5387999999999999</v>
      </c>
      <c r="E499" s="73">
        <f t="shared" si="105"/>
        <v>-5.3178720001596957</v>
      </c>
      <c r="F499" s="62">
        <f t="shared" si="106"/>
        <v>2.3679054399999999</v>
      </c>
      <c r="G499" s="62">
        <f t="shared" si="107"/>
        <v>3.6437328910719997</v>
      </c>
      <c r="H499" s="62">
        <f t="shared" si="108"/>
        <v>5.606976172781593</v>
      </c>
      <c r="I499" s="62">
        <f t="shared" si="109"/>
        <v>-8.1831414338457389</v>
      </c>
      <c r="J499" s="62">
        <f t="shared" si="110"/>
        <v>-12.592218038401823</v>
      </c>
      <c r="K499" s="62">
        <f t="shared" ca="1" si="116"/>
        <v>-5.4692282728104171</v>
      </c>
      <c r="L499" s="62">
        <f t="shared" ca="1" si="111"/>
        <v>2.2908721270719509E-2</v>
      </c>
      <c r="M499" s="62">
        <f t="shared" ca="1" si="112"/>
        <v>1436522104.4487293</v>
      </c>
      <c r="N499" s="62">
        <f t="shared" ca="1" si="113"/>
        <v>31984316.592548378</v>
      </c>
      <c r="O499" s="62">
        <f t="shared" ca="1" si="114"/>
        <v>16236261978.990122</v>
      </c>
      <c r="P499" s="80">
        <f t="shared" ca="1" si="115"/>
        <v>0.15135627265072138</v>
      </c>
    </row>
    <row r="500" spans="1:16" x14ac:dyDescent="0.2">
      <c r="A500">
        <v>15389.5</v>
      </c>
      <c r="B500">
        <v>-5.3303380009310786E-2</v>
      </c>
      <c r="D500" s="73">
        <f t="shared" si="104"/>
        <v>1.53895</v>
      </c>
      <c r="E500" s="73">
        <f t="shared" si="105"/>
        <v>-5.3303380009310786</v>
      </c>
      <c r="F500" s="62">
        <f t="shared" si="106"/>
        <v>2.3683671025000002</v>
      </c>
      <c r="G500" s="62">
        <f t="shared" si="107"/>
        <v>3.6447985523923752</v>
      </c>
      <c r="H500" s="62">
        <f t="shared" si="108"/>
        <v>5.6091627322042461</v>
      </c>
      <c r="I500" s="62">
        <f t="shared" si="109"/>
        <v>-8.2031236665328837</v>
      </c>
      <c r="J500" s="62">
        <f t="shared" si="110"/>
        <v>-12.624197166610781</v>
      </c>
      <c r="K500" s="62">
        <f t="shared" ca="1" si="116"/>
        <v>-5.4700280175990814</v>
      </c>
      <c r="L500" s="62">
        <f t="shared" ca="1" si="111"/>
        <v>1.9513300756706913E-2</v>
      </c>
      <c r="M500" s="62">
        <f t="shared" ca="1" si="112"/>
        <v>1437643424.9385378</v>
      </c>
      <c r="N500" s="62">
        <f t="shared" ca="1" si="113"/>
        <v>31872547.828800991</v>
      </c>
      <c r="O500" s="62">
        <f t="shared" ca="1" si="114"/>
        <v>16245915414.04303</v>
      </c>
      <c r="P500" s="80">
        <f t="shared" ca="1" si="115"/>
        <v>0.13969001666800285</v>
      </c>
    </row>
    <row r="501" spans="1:16" x14ac:dyDescent="0.2">
      <c r="A501">
        <v>15431</v>
      </c>
      <c r="B501">
        <v>-5.3165640005317982E-2</v>
      </c>
      <c r="D501" s="73">
        <f t="shared" si="104"/>
        <v>1.5430999999999999</v>
      </c>
      <c r="E501" s="73">
        <f t="shared" si="105"/>
        <v>-5.3165640005317982</v>
      </c>
      <c r="F501" s="62">
        <f t="shared" si="106"/>
        <v>2.3811576099999998</v>
      </c>
      <c r="G501" s="62">
        <f t="shared" si="107"/>
        <v>3.6743643079909996</v>
      </c>
      <c r="H501" s="62">
        <f t="shared" si="108"/>
        <v>5.6699115636609116</v>
      </c>
      <c r="I501" s="62">
        <f t="shared" si="109"/>
        <v>-8.203989909220617</v>
      </c>
      <c r="J501" s="62">
        <f t="shared" si="110"/>
        <v>-12.659576828918333</v>
      </c>
      <c r="K501" s="62">
        <f t="shared" ca="1" si="116"/>
        <v>-5.4921771222756117</v>
      </c>
      <c r="L501" s="62">
        <f t="shared" ca="1" si="111"/>
        <v>3.0839968528607459E-2</v>
      </c>
      <c r="M501" s="62">
        <f t="shared" ca="1" si="112"/>
        <v>1468887466.0372336</v>
      </c>
      <c r="N501" s="62">
        <f t="shared" ca="1" si="113"/>
        <v>28849829.909398139</v>
      </c>
      <c r="O501" s="62">
        <f t="shared" ca="1" si="114"/>
        <v>16514570130.25948</v>
      </c>
      <c r="P501" s="80">
        <f t="shared" ca="1" si="115"/>
        <v>0.17561312174381349</v>
      </c>
    </row>
    <row r="502" spans="1:16" x14ac:dyDescent="0.2">
      <c r="A502">
        <v>15431</v>
      </c>
      <c r="B502">
        <v>-5.2765640008146875E-2</v>
      </c>
      <c r="D502" s="73">
        <f t="shared" si="104"/>
        <v>1.5430999999999999</v>
      </c>
      <c r="E502" s="73">
        <f t="shared" si="105"/>
        <v>-5.2765640008146875</v>
      </c>
      <c r="F502" s="62">
        <f t="shared" si="106"/>
        <v>2.3811576099999998</v>
      </c>
      <c r="G502" s="62">
        <f t="shared" si="107"/>
        <v>3.6743643079909996</v>
      </c>
      <c r="H502" s="62">
        <f t="shared" si="108"/>
        <v>5.6699115636609116</v>
      </c>
      <c r="I502" s="62">
        <f t="shared" si="109"/>
        <v>-8.1422659096571444</v>
      </c>
      <c r="J502" s="62">
        <f t="shared" si="110"/>
        <v>-12.564330525191938</v>
      </c>
      <c r="K502" s="62">
        <f t="shared" ca="1" si="116"/>
        <v>-5.4921771222756117</v>
      </c>
      <c r="L502" s="62">
        <f t="shared" ca="1" si="111"/>
        <v>4.648901814612328E-2</v>
      </c>
      <c r="M502" s="62">
        <f t="shared" ca="1" si="112"/>
        <v>1468887466.0372336</v>
      </c>
      <c r="N502" s="62">
        <f t="shared" ca="1" si="113"/>
        <v>28849829.909398139</v>
      </c>
      <c r="O502" s="62">
        <f t="shared" ca="1" si="114"/>
        <v>16514570130.25948</v>
      </c>
      <c r="P502" s="80">
        <f t="shared" ca="1" si="115"/>
        <v>0.21561312146092426</v>
      </c>
    </row>
    <row r="503" spans="1:16" x14ac:dyDescent="0.2">
      <c r="A503">
        <v>15431</v>
      </c>
      <c r="B503">
        <v>-5.2765640008146875E-2</v>
      </c>
      <c r="D503" s="73">
        <f t="shared" si="104"/>
        <v>1.5430999999999999</v>
      </c>
      <c r="E503" s="73">
        <f t="shared" si="105"/>
        <v>-5.2765640008146875</v>
      </c>
      <c r="F503" s="62">
        <f t="shared" si="106"/>
        <v>2.3811576099999998</v>
      </c>
      <c r="G503" s="62">
        <f t="shared" si="107"/>
        <v>3.6743643079909996</v>
      </c>
      <c r="H503" s="62">
        <f t="shared" si="108"/>
        <v>5.6699115636609116</v>
      </c>
      <c r="I503" s="62">
        <f t="shared" si="109"/>
        <v>-8.1422659096571444</v>
      </c>
      <c r="J503" s="62">
        <f t="shared" si="110"/>
        <v>-12.564330525191938</v>
      </c>
      <c r="K503" s="62">
        <f t="shared" ca="1" si="116"/>
        <v>-5.4921771222756117</v>
      </c>
      <c r="L503" s="62">
        <f t="shared" ca="1" si="111"/>
        <v>4.648901814612328E-2</v>
      </c>
      <c r="M503" s="62">
        <f t="shared" ca="1" si="112"/>
        <v>1468887466.0372336</v>
      </c>
      <c r="N503" s="62">
        <f t="shared" ca="1" si="113"/>
        <v>28849829.909398139</v>
      </c>
      <c r="O503" s="62">
        <f t="shared" ca="1" si="114"/>
        <v>16514570130.25948</v>
      </c>
      <c r="P503" s="80">
        <f t="shared" ca="1" si="115"/>
        <v>0.21561312146092426</v>
      </c>
    </row>
    <row r="504" spans="1:16" x14ac:dyDescent="0.2">
      <c r="A504">
        <v>15458</v>
      </c>
      <c r="B504">
        <v>-5.2929520003090147E-2</v>
      </c>
      <c r="D504" s="73">
        <f t="shared" si="104"/>
        <v>1.5458000000000001</v>
      </c>
      <c r="E504" s="73">
        <f t="shared" si="105"/>
        <v>-5.2929520003090147</v>
      </c>
      <c r="F504" s="62">
        <f t="shared" si="106"/>
        <v>2.3894976400000001</v>
      </c>
      <c r="G504" s="62">
        <f t="shared" si="107"/>
        <v>3.6936854519120002</v>
      </c>
      <c r="H504" s="62">
        <f t="shared" si="108"/>
        <v>5.7096989715655697</v>
      </c>
      <c r="I504" s="62">
        <f t="shared" si="109"/>
        <v>-8.1818452020776746</v>
      </c>
      <c r="J504" s="62">
        <f t="shared" si="110"/>
        <v>-12.64749631337167</v>
      </c>
      <c r="K504" s="62">
        <f t="shared" ca="1" si="116"/>
        <v>-5.5066110469969036</v>
      </c>
      <c r="L504" s="62">
        <f t="shared" ca="1" si="111"/>
        <v>4.5650188231577501E-2</v>
      </c>
      <c r="M504" s="62">
        <f t="shared" ca="1" si="112"/>
        <v>1489444685.0940201</v>
      </c>
      <c r="N504" s="62">
        <f t="shared" ca="1" si="113"/>
        <v>26956044.264237877</v>
      </c>
      <c r="O504" s="62">
        <f t="shared" ca="1" si="114"/>
        <v>16690997566.632484</v>
      </c>
      <c r="P504" s="80">
        <f t="shared" ca="1" si="115"/>
        <v>0.21365904668788893</v>
      </c>
    </row>
    <row r="505" spans="1:16" x14ac:dyDescent="0.2">
      <c r="A505">
        <v>15893</v>
      </c>
      <c r="B505">
        <v>-5.3980920005415101E-2</v>
      </c>
      <c r="D505" s="73">
        <f t="shared" si="104"/>
        <v>1.5892999999999999</v>
      </c>
      <c r="E505" s="73">
        <f t="shared" si="105"/>
        <v>-5.3980920005415101</v>
      </c>
      <c r="F505" s="62">
        <f t="shared" si="106"/>
        <v>2.5258744899999996</v>
      </c>
      <c r="G505" s="62">
        <f t="shared" si="107"/>
        <v>4.0143723269569991</v>
      </c>
      <c r="H505" s="62">
        <f t="shared" si="108"/>
        <v>6.3800419392327585</v>
      </c>
      <c r="I505" s="62">
        <f t="shared" si="109"/>
        <v>-8.5791876164606222</v>
      </c>
      <c r="J505" s="62">
        <f t="shared" si="110"/>
        <v>-13.634902878840867</v>
      </c>
      <c r="K505" s="62">
        <f t="shared" ca="1" si="116"/>
        <v>-5.7417289682162203</v>
      </c>
      <c r="L505" s="62">
        <f t="shared" ca="1" si="111"/>
        <v>0.11808636555266981</v>
      </c>
      <c r="M505" s="62">
        <f t="shared" ca="1" si="112"/>
        <v>1846309973.485697</v>
      </c>
      <c r="N505" s="62">
        <f t="shared" ca="1" si="113"/>
        <v>4925446.8911459753</v>
      </c>
      <c r="O505" s="62">
        <f t="shared" ca="1" si="114"/>
        <v>19716592590.276905</v>
      </c>
      <c r="P505" s="80">
        <f t="shared" ca="1" si="115"/>
        <v>0.34363696767471019</v>
      </c>
    </row>
  </sheetData>
  <phoneticPr fontId="2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workbookViewId="0"/>
  </sheetViews>
  <sheetFormatPr defaultColWidth="10.28515625" defaultRowHeight="12.75" x14ac:dyDescent="0.2"/>
  <cols>
    <col min="1" max="1" width="15.7109375" customWidth="1"/>
    <col min="2" max="2" width="6.42578125" customWidth="1"/>
    <col min="3" max="3" width="8" customWidth="1"/>
    <col min="4" max="4" width="4" customWidth="1"/>
    <col min="5" max="5" width="4.140625" customWidth="1"/>
    <col min="6" max="6" width="10.7109375" customWidth="1"/>
  </cols>
  <sheetData>
    <row r="1" spans="1:6" x14ac:dyDescent="0.2">
      <c r="A1" s="8">
        <v>48525.525000000001</v>
      </c>
      <c r="B1">
        <v>5608</v>
      </c>
      <c r="C1" s="6" t="s">
        <v>938</v>
      </c>
      <c r="D1" t="s">
        <v>939</v>
      </c>
      <c r="E1" t="s">
        <v>940</v>
      </c>
      <c r="F1" s="7" t="s">
        <v>941</v>
      </c>
    </row>
    <row r="2" spans="1:6" x14ac:dyDescent="0.2">
      <c r="A2" s="8">
        <v>48855.546000000002</v>
      </c>
      <c r="B2" t="s">
        <v>942</v>
      </c>
      <c r="C2" s="6" t="s">
        <v>943</v>
      </c>
      <c r="D2" t="s">
        <v>944</v>
      </c>
      <c r="E2" t="s">
        <v>945</v>
      </c>
      <c r="F2" s="7" t="s">
        <v>946</v>
      </c>
    </row>
    <row r="3" spans="1:6" x14ac:dyDescent="0.2">
      <c r="A3" s="6">
        <v>48863.819000000003</v>
      </c>
      <c r="B3" t="s">
        <v>947</v>
      </c>
      <c r="C3" s="8">
        <v>-1.4999999999999999E-2</v>
      </c>
      <c r="D3" t="s">
        <v>944</v>
      </c>
      <c r="E3" t="s">
        <v>948</v>
      </c>
      <c r="F3" s="7" t="s">
        <v>949</v>
      </c>
    </row>
    <row r="4" spans="1:6" x14ac:dyDescent="0.2">
      <c r="A4" s="8">
        <v>48875.773999999998</v>
      </c>
      <c r="B4" t="s">
        <v>950</v>
      </c>
      <c r="C4" s="8">
        <v>-3.0000000000000001E-3</v>
      </c>
      <c r="D4" t="s">
        <v>951</v>
      </c>
      <c r="E4" t="s">
        <v>952</v>
      </c>
      <c r="F4" s="7" t="s">
        <v>953</v>
      </c>
    </row>
    <row r="5" spans="1:6" x14ac:dyDescent="0.2">
      <c r="A5" s="8">
        <v>48889.593999999997</v>
      </c>
      <c r="B5" t="s">
        <v>954</v>
      </c>
      <c r="C5" s="8">
        <v>-1.2999999999999999E-2</v>
      </c>
      <c r="D5" t="s">
        <v>955</v>
      </c>
      <c r="E5" t="s">
        <v>956</v>
      </c>
      <c r="F5" s="7" t="s">
        <v>957</v>
      </c>
    </row>
    <row r="6" spans="1:6" x14ac:dyDescent="0.2">
      <c r="A6" s="8">
        <v>48889.601999999999</v>
      </c>
      <c r="B6" t="s">
        <v>958</v>
      </c>
      <c r="C6" s="8">
        <v>-5.0000000000000001E-3</v>
      </c>
      <c r="D6" t="s">
        <v>955</v>
      </c>
      <c r="E6" t="s">
        <v>948</v>
      </c>
      <c r="F6" s="7" t="s">
        <v>949</v>
      </c>
    </row>
    <row r="7" spans="1:6" x14ac:dyDescent="0.2">
      <c r="A7" s="6">
        <v>49122.803999999996</v>
      </c>
      <c r="B7">
        <v>5558</v>
      </c>
      <c r="C7" s="8">
        <v>-0.02</v>
      </c>
      <c r="D7" t="s">
        <v>959</v>
      </c>
      <c r="E7" t="s">
        <v>948</v>
      </c>
      <c r="F7" s="7" t="s">
        <v>949</v>
      </c>
    </row>
    <row r="8" spans="1:6" x14ac:dyDescent="0.2">
      <c r="A8" s="6">
        <v>49124.587</v>
      </c>
      <c r="B8">
        <v>6561</v>
      </c>
      <c r="C8" s="8">
        <v>-2.1999999999999999E-2</v>
      </c>
      <c r="D8" t="s">
        <v>960</v>
      </c>
      <c r="E8" t="s">
        <v>948</v>
      </c>
      <c r="F8" s="7" t="s">
        <v>949</v>
      </c>
    </row>
    <row r="9" spans="1:6" x14ac:dyDescent="0.2">
      <c r="A9" s="6">
        <v>49241.612999999998</v>
      </c>
      <c r="B9">
        <v>5747</v>
      </c>
      <c r="C9" s="6" t="s">
        <v>961</v>
      </c>
      <c r="D9" t="s">
        <v>962</v>
      </c>
      <c r="E9" t="s">
        <v>956</v>
      </c>
      <c r="F9" s="7" t="s">
        <v>957</v>
      </c>
    </row>
    <row r="10" spans="1:6" x14ac:dyDescent="0.2">
      <c r="A10" s="8">
        <v>49275.557999999997</v>
      </c>
      <c r="B10" t="s">
        <v>963</v>
      </c>
      <c r="C10" s="8">
        <v>-1.9E-2</v>
      </c>
      <c r="D10" t="s">
        <v>959</v>
      </c>
      <c r="E10" t="s">
        <v>948</v>
      </c>
      <c r="F10" s="7" t="s">
        <v>949</v>
      </c>
    </row>
    <row r="11" spans="1:6" x14ac:dyDescent="0.2">
      <c r="A11" s="8">
        <v>49430.824999999997</v>
      </c>
      <c r="B11">
        <v>7048</v>
      </c>
      <c r="C11" s="8">
        <v>-2.1000000000000001E-2</v>
      </c>
      <c r="D11" t="s">
        <v>964</v>
      </c>
      <c r="E11" t="s">
        <v>948</v>
      </c>
      <c r="F11" s="7" t="s">
        <v>949</v>
      </c>
    </row>
    <row r="12" spans="1:6" x14ac:dyDescent="0.2">
      <c r="A12" s="8">
        <v>49508.773000000001</v>
      </c>
      <c r="B12" t="s">
        <v>965</v>
      </c>
      <c r="C12" s="6" t="s">
        <v>966</v>
      </c>
      <c r="D12" t="s">
        <v>944</v>
      </c>
      <c r="E12" t="s">
        <v>956</v>
      </c>
      <c r="F12" s="7" t="s">
        <v>957</v>
      </c>
    </row>
    <row r="13" spans="1:6" x14ac:dyDescent="0.2">
      <c r="A13" s="8">
        <v>49525.692000000003</v>
      </c>
      <c r="B13">
        <v>7358</v>
      </c>
      <c r="C13" s="8">
        <v>-2.5000000000000001E-2</v>
      </c>
      <c r="D13" t="s">
        <v>944</v>
      </c>
      <c r="E13" t="s">
        <v>948</v>
      </c>
      <c r="F13" s="7" t="s">
        <v>949</v>
      </c>
    </row>
    <row r="14" spans="1:6" x14ac:dyDescent="0.2">
      <c r="A14" s="8">
        <v>49688.555</v>
      </c>
      <c r="B14">
        <v>7458</v>
      </c>
      <c r="C14" s="8">
        <v>-2.3E-2</v>
      </c>
      <c r="D14" t="s">
        <v>959</v>
      </c>
      <c r="E14" t="s">
        <v>948</v>
      </c>
      <c r="F14" s="7" t="s">
        <v>949</v>
      </c>
    </row>
    <row r="15" spans="1:6" x14ac:dyDescent="0.2">
      <c r="A15" s="6">
        <v>49867.705999999998</v>
      </c>
      <c r="B15">
        <v>7743</v>
      </c>
      <c r="C15" s="8">
        <v>-2.8000000000000001E-2</v>
      </c>
      <c r="D15" t="s">
        <v>960</v>
      </c>
      <c r="E15" t="s">
        <v>948</v>
      </c>
      <c r="F15" s="7" t="s">
        <v>949</v>
      </c>
    </row>
    <row r="16" spans="1:6" x14ac:dyDescent="0.2">
      <c r="A16" s="8">
        <v>49899.775000000001</v>
      </c>
      <c r="B16">
        <v>7794</v>
      </c>
      <c r="C16" s="6" t="s">
        <v>961</v>
      </c>
      <c r="D16" t="s">
        <v>944</v>
      </c>
      <c r="E16" t="s">
        <v>956</v>
      </c>
      <c r="F16" s="7" t="s">
        <v>957</v>
      </c>
    </row>
    <row r="17" spans="1:6" x14ac:dyDescent="0.2">
      <c r="A17" s="6">
        <v>49901.654999999999</v>
      </c>
      <c r="B17">
        <v>7797</v>
      </c>
      <c r="C17" s="8">
        <v>-2.4E-2</v>
      </c>
      <c r="D17" t="s">
        <v>955</v>
      </c>
      <c r="E17" t="s">
        <v>948</v>
      </c>
      <c r="F17" s="7" t="s">
        <v>949</v>
      </c>
    </row>
    <row r="18" spans="1:6" x14ac:dyDescent="0.2">
      <c r="A18" s="8">
        <v>49905.682000000001</v>
      </c>
      <c r="B18">
        <v>7805</v>
      </c>
      <c r="C18" s="8">
        <v>-2.5999999999999999E-2</v>
      </c>
      <c r="D18" t="s">
        <v>960</v>
      </c>
      <c r="E18" t="s">
        <v>956</v>
      </c>
      <c r="F18" s="7" t="s">
        <v>957</v>
      </c>
    </row>
    <row r="19" spans="1:6" x14ac:dyDescent="0.2">
      <c r="A19" s="6">
        <v>49918.627999999997</v>
      </c>
      <c r="B19">
        <v>7824</v>
      </c>
      <c r="C19" s="8">
        <v>-2.4E-2</v>
      </c>
      <c r="D19" t="s">
        <v>959</v>
      </c>
      <c r="E19" t="s">
        <v>948</v>
      </c>
      <c r="F19" s="7" t="s">
        <v>949</v>
      </c>
    </row>
    <row r="20" spans="1:6" x14ac:dyDescent="0.2">
      <c r="A20" s="6">
        <v>49962.631000000001</v>
      </c>
      <c r="B20">
        <v>7894</v>
      </c>
      <c r="C20" s="8">
        <v>-2.4E-2</v>
      </c>
      <c r="D20" t="s">
        <v>944</v>
      </c>
      <c r="E20" t="s">
        <v>945</v>
      </c>
      <c r="F20" s="7" t="s">
        <v>967</v>
      </c>
    </row>
    <row r="21" spans="1:6" x14ac:dyDescent="0.2">
      <c r="A21" s="8">
        <v>49962.631999999998</v>
      </c>
      <c r="B21">
        <v>7894</v>
      </c>
      <c r="C21" s="8">
        <v>-2.3E-2</v>
      </c>
      <c r="D21" t="s">
        <v>968</v>
      </c>
      <c r="E21" t="s">
        <v>945</v>
      </c>
      <c r="F21" s="7" t="s">
        <v>969</v>
      </c>
    </row>
    <row r="22" spans="1:6" x14ac:dyDescent="0.2">
      <c r="A22" s="8">
        <v>50225.648999999998</v>
      </c>
      <c r="B22" t="s">
        <v>970</v>
      </c>
      <c r="C22" s="8">
        <v>-2.5000000000000001E-2</v>
      </c>
      <c r="D22" t="s">
        <v>971</v>
      </c>
      <c r="E22" t="s">
        <v>948</v>
      </c>
      <c r="F22" s="7" t="s">
        <v>972</v>
      </c>
    </row>
    <row r="23" spans="1:6" x14ac:dyDescent="0.2">
      <c r="A23" s="8">
        <v>50309.625</v>
      </c>
      <c r="B23">
        <v>8446</v>
      </c>
      <c r="C23" s="8">
        <v>-2.5000000000000001E-2</v>
      </c>
      <c r="D23" t="s">
        <v>959</v>
      </c>
      <c r="E23" t="s">
        <v>948</v>
      </c>
      <c r="F23" s="7" t="s">
        <v>949</v>
      </c>
    </row>
    <row r="24" spans="1:6" x14ac:dyDescent="0.2">
      <c r="A24" s="8">
        <v>50363.69</v>
      </c>
      <c r="B24">
        <v>8532</v>
      </c>
      <c r="C24" s="8">
        <v>-2.1999999999999999E-2</v>
      </c>
      <c r="D24" t="s">
        <v>973</v>
      </c>
      <c r="E24" t="s">
        <v>948</v>
      </c>
      <c r="F24" s="7" t="s">
        <v>949</v>
      </c>
    </row>
    <row r="25" spans="1:6" x14ac:dyDescent="0.2">
      <c r="A25" s="8">
        <v>50370.506999999998</v>
      </c>
      <c r="B25">
        <v>8543</v>
      </c>
      <c r="C25" s="8">
        <v>-0.02</v>
      </c>
      <c r="D25" t="s">
        <v>962</v>
      </c>
      <c r="E25" t="s">
        <v>956</v>
      </c>
      <c r="F25" s="7" t="s">
        <v>957</v>
      </c>
    </row>
    <row r="26" spans="1:6" x14ac:dyDescent="0.2">
      <c r="A26" s="8">
        <v>50542.84</v>
      </c>
      <c r="B26" t="s">
        <v>974</v>
      </c>
      <c r="C26" s="8">
        <v>-2.8000000000000001E-2</v>
      </c>
      <c r="D26" t="s">
        <v>973</v>
      </c>
      <c r="E26" t="s">
        <v>948</v>
      </c>
      <c r="F26" s="7" t="s">
        <v>949</v>
      </c>
    </row>
    <row r="27" spans="1:6" x14ac:dyDescent="0.2">
      <c r="A27" s="8">
        <v>50639.658000000003</v>
      </c>
      <c r="B27" t="s">
        <v>975</v>
      </c>
      <c r="C27" s="6" t="s">
        <v>976</v>
      </c>
      <c r="D27" t="s">
        <v>959</v>
      </c>
      <c r="E27" t="s">
        <v>977</v>
      </c>
      <c r="F27" s="7" t="s">
        <v>978</v>
      </c>
    </row>
    <row r="28" spans="1:6" x14ac:dyDescent="0.2">
      <c r="A28" s="7"/>
    </row>
    <row r="29" spans="1:6" x14ac:dyDescent="0.2">
      <c r="A29">
        <v>50661.646000000001</v>
      </c>
      <c r="B29">
        <v>9006</v>
      </c>
      <c r="C29">
        <v>-3.1E-2</v>
      </c>
      <c r="D29">
        <v>8</v>
      </c>
      <c r="E29" t="s">
        <v>948</v>
      </c>
      <c r="F29" t="s">
        <v>949</v>
      </c>
    </row>
    <row r="30" spans="1:6" x14ac:dyDescent="0.2">
      <c r="A30">
        <v>50683.65</v>
      </c>
      <c r="B30">
        <v>9041</v>
      </c>
      <c r="C30">
        <v>-2.8000000000000001E-2</v>
      </c>
      <c r="D30">
        <v>8</v>
      </c>
      <c r="E30" t="s">
        <v>952</v>
      </c>
      <c r="F30" t="s">
        <v>1001</v>
      </c>
    </row>
    <row r="31" spans="1:6" x14ac:dyDescent="0.2">
      <c r="A31">
        <v>50683.654999999999</v>
      </c>
      <c r="B31">
        <v>9041</v>
      </c>
      <c r="C31">
        <v>-2.3E-2</v>
      </c>
      <c r="D31">
        <v>13</v>
      </c>
      <c r="E31" t="s">
        <v>956</v>
      </c>
      <c r="F31" t="s">
        <v>957</v>
      </c>
    </row>
    <row r="32" spans="1:6" x14ac:dyDescent="0.2">
      <c r="A32">
        <v>50717.599999999999</v>
      </c>
      <c r="B32">
        <v>9095</v>
      </c>
      <c r="C32">
        <v>-2.4E-2</v>
      </c>
      <c r="D32">
        <v>13</v>
      </c>
      <c r="E32" t="s">
        <v>952</v>
      </c>
      <c r="F32" t="s">
        <v>1001</v>
      </c>
    </row>
    <row r="33" spans="1:6" x14ac:dyDescent="0.2">
      <c r="A33">
        <v>50952.696000000004</v>
      </c>
      <c r="B33">
        <v>9469</v>
      </c>
      <c r="C33">
        <v>-0.03</v>
      </c>
      <c r="D33">
        <v>9</v>
      </c>
      <c r="E33" t="s">
        <v>948</v>
      </c>
      <c r="F33" t="s">
        <v>949</v>
      </c>
    </row>
    <row r="34" spans="1:6" x14ac:dyDescent="0.2">
      <c r="A34">
        <v>50991.671999999999</v>
      </c>
      <c r="B34">
        <v>9531</v>
      </c>
      <c r="C34">
        <v>-2.8000000000000001E-2</v>
      </c>
      <c r="D34">
        <v>7</v>
      </c>
      <c r="E34" t="s">
        <v>948</v>
      </c>
      <c r="F34" t="s">
        <v>949</v>
      </c>
    </row>
    <row r="35" spans="1:6" x14ac:dyDescent="0.2">
      <c r="A35">
        <v>51025.620999999999</v>
      </c>
      <c r="B35">
        <v>9585</v>
      </c>
      <c r="C35">
        <v>-2.5000000000000001E-2</v>
      </c>
      <c r="D35">
        <v>11</v>
      </c>
      <c r="E35" t="s">
        <v>952</v>
      </c>
      <c r="F35" t="s">
        <v>1001</v>
      </c>
    </row>
    <row r="36" spans="1:6" x14ac:dyDescent="0.2">
      <c r="A36">
        <v>51069.629000000001</v>
      </c>
      <c r="B36">
        <v>9655</v>
      </c>
      <c r="C36">
        <v>-0.02</v>
      </c>
      <c r="D36">
        <v>12</v>
      </c>
      <c r="E36" t="s">
        <v>956</v>
      </c>
      <c r="F36" t="s">
        <v>957</v>
      </c>
    </row>
    <row r="37" spans="1:6" x14ac:dyDescent="0.2">
      <c r="A37">
        <v>51108.597999999998</v>
      </c>
      <c r="B37">
        <v>9717</v>
      </c>
      <c r="C37">
        <v>-2.5000000000000001E-2</v>
      </c>
      <c r="D37">
        <v>11</v>
      </c>
      <c r="E37" t="s">
        <v>948</v>
      </c>
      <c r="F37" t="s">
        <v>949</v>
      </c>
    </row>
    <row r="38" spans="1:6" x14ac:dyDescent="0.2">
      <c r="A38">
        <v>51130.601000000002</v>
      </c>
      <c r="B38">
        <v>9752</v>
      </c>
      <c r="C38">
        <v>-2.4E-2</v>
      </c>
      <c r="D38">
        <v>11</v>
      </c>
      <c r="E38" t="s">
        <v>956</v>
      </c>
      <c r="F38" t="s">
        <v>957</v>
      </c>
    </row>
    <row r="39" spans="1:6" x14ac:dyDescent="0.2">
      <c r="A39">
        <v>51370.718000000001</v>
      </c>
      <c r="B39">
        <v>10134</v>
      </c>
      <c r="C39">
        <v>-3.7999999999999999E-2</v>
      </c>
      <c r="D39">
        <v>13</v>
      </c>
      <c r="E39" t="s">
        <v>948</v>
      </c>
      <c r="F39" t="s">
        <v>949</v>
      </c>
    </row>
    <row r="40" spans="1:6" x14ac:dyDescent="0.2">
      <c r="A40">
        <v>51370.724000000002</v>
      </c>
      <c r="B40">
        <v>10134</v>
      </c>
      <c r="C40">
        <v>-3.2000000000000001E-2</v>
      </c>
      <c r="D40">
        <v>11</v>
      </c>
      <c r="E40" t="s">
        <v>945</v>
      </c>
      <c r="F40" t="s">
        <v>946</v>
      </c>
    </row>
    <row r="41" spans="1:6" x14ac:dyDescent="0.2">
      <c r="A41">
        <v>51394.612999999998</v>
      </c>
      <c r="B41">
        <v>10172</v>
      </c>
      <c r="C41">
        <v>-0.03</v>
      </c>
      <c r="D41">
        <v>8</v>
      </c>
      <c r="E41" t="s">
        <v>948</v>
      </c>
      <c r="F41" t="s">
        <v>949</v>
      </c>
    </row>
    <row r="42" spans="1:6" x14ac:dyDescent="0.2">
      <c r="A42">
        <v>51397.756999999998</v>
      </c>
      <c r="B42">
        <v>10177</v>
      </c>
      <c r="C42">
        <v>-0.03</v>
      </c>
      <c r="D42">
        <v>11</v>
      </c>
      <c r="E42" t="s">
        <v>948</v>
      </c>
      <c r="F42" t="s">
        <v>949</v>
      </c>
    </row>
    <row r="43" spans="1:6" x14ac:dyDescent="0.2">
      <c r="A43">
        <v>51407.807000000001</v>
      </c>
      <c r="B43">
        <v>10193</v>
      </c>
      <c r="C43">
        <v>-3.6999999999999998E-2</v>
      </c>
      <c r="D43">
        <v>12</v>
      </c>
      <c r="E43" t="s">
        <v>948</v>
      </c>
      <c r="F43" t="s">
        <v>949</v>
      </c>
    </row>
    <row r="44" spans="1:6" x14ac:dyDescent="0.2">
      <c r="A44">
        <v>51429.811999999998</v>
      </c>
      <c r="B44">
        <v>10228</v>
      </c>
      <c r="C44">
        <v>-3.4000000000000002E-2</v>
      </c>
      <c r="D44">
        <v>18</v>
      </c>
      <c r="E44" t="s">
        <v>948</v>
      </c>
      <c r="F44" t="s">
        <v>949</v>
      </c>
    </row>
    <row r="45" spans="1:6" x14ac:dyDescent="0.2">
      <c r="A45">
        <v>51431.697999999997</v>
      </c>
      <c r="B45">
        <v>10231</v>
      </c>
      <c r="C45">
        <v>-3.4000000000000002E-2</v>
      </c>
      <c r="D45">
        <v>14</v>
      </c>
      <c r="E45" t="s">
        <v>948</v>
      </c>
      <c r="F45" t="s">
        <v>949</v>
      </c>
    </row>
    <row r="46" spans="1:6" x14ac:dyDescent="0.2">
      <c r="A46">
        <v>51431.705999999998</v>
      </c>
      <c r="B46">
        <v>10231</v>
      </c>
      <c r="C46">
        <v>-2.5999999999999999E-2</v>
      </c>
      <c r="D46">
        <v>12</v>
      </c>
      <c r="E46" t="s">
        <v>952</v>
      </c>
      <c r="F46" t="s">
        <v>1001</v>
      </c>
    </row>
    <row r="47" spans="1:6" x14ac:dyDescent="0.2">
      <c r="A47">
        <v>51433.589</v>
      </c>
      <c r="B47">
        <v>10234</v>
      </c>
      <c r="C47">
        <v>-2.9000000000000001E-2</v>
      </c>
      <c r="D47">
        <v>11</v>
      </c>
      <c r="E47" t="s">
        <v>956</v>
      </c>
      <c r="F47" t="s">
        <v>957</v>
      </c>
    </row>
    <row r="48" spans="1:6" x14ac:dyDescent="0.2">
      <c r="A48">
        <v>51450.555</v>
      </c>
      <c r="B48">
        <v>10261</v>
      </c>
      <c r="C48">
        <v>-3.5000000000000003E-2</v>
      </c>
      <c r="D48">
        <v>10</v>
      </c>
      <c r="E48" t="s">
        <v>977</v>
      </c>
      <c r="F48" t="s">
        <v>978</v>
      </c>
    </row>
    <row r="49" spans="1:6" x14ac:dyDescent="0.2">
      <c r="A49">
        <v>51460.620999999999</v>
      </c>
      <c r="B49">
        <v>10277</v>
      </c>
      <c r="C49">
        <v>-2.7E-2</v>
      </c>
      <c r="D49">
        <v>13</v>
      </c>
      <c r="E49" t="s">
        <v>956</v>
      </c>
      <c r="F49" t="s">
        <v>957</v>
      </c>
    </row>
    <row r="50" spans="1:6" x14ac:dyDescent="0.2">
      <c r="A50">
        <v>51480.741000000002</v>
      </c>
      <c r="B50">
        <v>10309</v>
      </c>
      <c r="C50">
        <v>-2.3E-2</v>
      </c>
      <c r="D50">
        <v>11</v>
      </c>
      <c r="E50" t="s">
        <v>1002</v>
      </c>
      <c r="F50" t="s">
        <v>1003</v>
      </c>
    </row>
    <row r="51" spans="1:6" x14ac:dyDescent="0.2">
      <c r="A51">
        <v>51487.644</v>
      </c>
      <c r="B51">
        <v>10320</v>
      </c>
      <c r="C51">
        <v>-3.5000000000000003E-2</v>
      </c>
      <c r="D51">
        <v>10</v>
      </c>
      <c r="E51" t="s">
        <v>948</v>
      </c>
      <c r="F51" t="s">
        <v>949</v>
      </c>
    </row>
    <row r="52" spans="1:6" x14ac:dyDescent="0.2">
      <c r="A52">
        <v>51489.535000000003</v>
      </c>
      <c r="B52">
        <v>10323</v>
      </c>
      <c r="C52">
        <v>-0.03</v>
      </c>
      <c r="D52">
        <v>11</v>
      </c>
      <c r="E52" t="s">
        <v>977</v>
      </c>
      <c r="F52" t="s">
        <v>978</v>
      </c>
    </row>
    <row r="53" spans="1:6" x14ac:dyDescent="0.2">
      <c r="A53">
        <v>51492.671000000002</v>
      </c>
      <c r="B53">
        <v>10328</v>
      </c>
      <c r="C53">
        <v>-3.6999999999999998E-2</v>
      </c>
      <c r="D53">
        <v>14</v>
      </c>
      <c r="E53" t="s">
        <v>948</v>
      </c>
      <c r="F53" t="s">
        <v>949</v>
      </c>
    </row>
    <row r="54" spans="1:6" x14ac:dyDescent="0.2">
      <c r="A54">
        <v>51499.591999999997</v>
      </c>
      <c r="B54">
        <v>10339</v>
      </c>
      <c r="C54">
        <v>-0.03</v>
      </c>
      <c r="D54">
        <v>14</v>
      </c>
      <c r="E54" t="s">
        <v>952</v>
      </c>
      <c r="F54" t="s">
        <v>1001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/>
  </sheetViews>
  <sheetFormatPr defaultRowHeight="12.75" x14ac:dyDescent="0.2"/>
  <cols>
    <col min="1" max="1" width="19.7109375" style="7" customWidth="1"/>
    <col min="2" max="2" width="4.42578125" style="32" customWidth="1"/>
    <col min="3" max="3" width="12.7109375" style="7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7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 x14ac:dyDescent="0.25">
      <c r="A1" s="115" t="s">
        <v>1170</v>
      </c>
      <c r="I1" s="116" t="s">
        <v>1050</v>
      </c>
      <c r="J1" s="117" t="s">
        <v>1171</v>
      </c>
    </row>
    <row r="2" spans="1:16" x14ac:dyDescent="0.2">
      <c r="I2" s="118" t="s">
        <v>1061</v>
      </c>
      <c r="J2" s="119" t="s">
        <v>1172</v>
      </c>
    </row>
    <row r="3" spans="1:16" x14ac:dyDescent="0.2">
      <c r="A3" s="120" t="s">
        <v>1173</v>
      </c>
      <c r="I3" s="118" t="s">
        <v>1065</v>
      </c>
      <c r="J3" s="119" t="s">
        <v>802</v>
      </c>
    </row>
    <row r="4" spans="1:16" x14ac:dyDescent="0.2">
      <c r="I4" s="118" t="s">
        <v>1078</v>
      </c>
      <c r="J4" s="119" t="s">
        <v>802</v>
      </c>
    </row>
    <row r="5" spans="1:16" ht="13.5" thickBot="1" x14ac:dyDescent="0.25">
      <c r="I5" s="121" t="s">
        <v>1108</v>
      </c>
      <c r="J5" s="122" t="s">
        <v>1126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AN 174.10 </v>
      </c>
      <c r="B11" s="18" t="str">
        <f t="shared" ref="B11:B74" si="1">IF(H11=INT(H11),"I","II")</f>
        <v>I</v>
      </c>
      <c r="C11" s="7">
        <f t="shared" ref="C11:C74" si="2">1*G11</f>
        <v>17474.477999999999</v>
      </c>
      <c r="D11" s="32" t="str">
        <f t="shared" ref="D11:D74" si="3">VLOOKUP(F11,I$1:J$5,2,FALSE)</f>
        <v>vis</v>
      </c>
      <c r="E11" s="123" t="e">
        <f>VLOOKUP(C11,'Active 1'!C$21:E$951,3,FALSE)</f>
        <v>#N/A</v>
      </c>
      <c r="F11" s="18" t="s">
        <v>1108</v>
      </c>
      <c r="G11" s="32" t="str">
        <f t="shared" ref="G11:G74" si="4">MID(I11,3,LEN(I11)-3)</f>
        <v>17474.478</v>
      </c>
      <c r="H11" s="7">
        <f t="shared" ref="H11:H74" si="5">1*K11</f>
        <v>-43788</v>
      </c>
      <c r="I11" s="124" t="s">
        <v>1207</v>
      </c>
      <c r="J11" s="125" t="s">
        <v>1208</v>
      </c>
      <c r="K11" s="124">
        <v>-43788</v>
      </c>
      <c r="L11" s="124" t="s">
        <v>1197</v>
      </c>
      <c r="M11" s="125" t="s">
        <v>1188</v>
      </c>
      <c r="N11" s="125"/>
      <c r="O11" s="126" t="s">
        <v>1180</v>
      </c>
      <c r="P11" s="126" t="s">
        <v>1181</v>
      </c>
    </row>
    <row r="12" spans="1:16" ht="12.75" customHeight="1" thickBot="1" x14ac:dyDescent="0.25">
      <c r="A12" s="7" t="str">
        <f t="shared" si="0"/>
        <v>IBVS 187 </v>
      </c>
      <c r="B12" s="18" t="str">
        <f t="shared" si="1"/>
        <v>I</v>
      </c>
      <c r="C12" s="7">
        <f t="shared" si="2"/>
        <v>38920.383000000002</v>
      </c>
      <c r="D12" s="32" t="str">
        <f t="shared" si="3"/>
        <v>vis</v>
      </c>
      <c r="E12" s="123">
        <f>VLOOKUP(C12,'Active 1'!C$21:E$951,3,FALSE)</f>
        <v>-9672.0522357959089</v>
      </c>
      <c r="F12" s="18" t="s">
        <v>1108</v>
      </c>
      <c r="G12" s="32" t="str">
        <f t="shared" si="4"/>
        <v>38920.383</v>
      </c>
      <c r="H12" s="7">
        <f t="shared" si="5"/>
        <v>-9672</v>
      </c>
      <c r="I12" s="124" t="s">
        <v>1455</v>
      </c>
      <c r="J12" s="125" t="s">
        <v>1456</v>
      </c>
      <c r="K12" s="124">
        <v>-9672</v>
      </c>
      <c r="L12" s="124" t="s">
        <v>1352</v>
      </c>
      <c r="M12" s="125" t="s">
        <v>1175</v>
      </c>
      <c r="N12" s="125"/>
      <c r="O12" s="126" t="s">
        <v>1380</v>
      </c>
      <c r="P12" s="127" t="s">
        <v>1457</v>
      </c>
    </row>
    <row r="13" spans="1:16" ht="12.75" customHeight="1" thickBot="1" x14ac:dyDescent="0.25">
      <c r="A13" s="7" t="str">
        <f t="shared" si="0"/>
        <v>IBVS 187 </v>
      </c>
      <c r="B13" s="18" t="str">
        <f t="shared" si="1"/>
        <v>I</v>
      </c>
      <c r="C13" s="7">
        <f t="shared" si="2"/>
        <v>38969.425999999999</v>
      </c>
      <c r="D13" s="32" t="str">
        <f t="shared" si="3"/>
        <v>vis</v>
      </c>
      <c r="E13" s="123">
        <f>VLOOKUP(C13,'Active 1'!C$21:E$951,3,FALSE)</f>
        <v>-9594.0343926603764</v>
      </c>
      <c r="F13" s="18" t="s">
        <v>1108</v>
      </c>
      <c r="G13" s="32" t="str">
        <f t="shared" si="4"/>
        <v>38969.426</v>
      </c>
      <c r="H13" s="7">
        <f t="shared" si="5"/>
        <v>-9594</v>
      </c>
      <c r="I13" s="124" t="s">
        <v>1458</v>
      </c>
      <c r="J13" s="125" t="s">
        <v>1459</v>
      </c>
      <c r="K13" s="124">
        <v>-9594</v>
      </c>
      <c r="L13" s="124" t="s">
        <v>1413</v>
      </c>
      <c r="M13" s="125" t="s">
        <v>1188</v>
      </c>
      <c r="N13" s="125"/>
      <c r="O13" s="126" t="s">
        <v>1460</v>
      </c>
      <c r="P13" s="127" t="s">
        <v>1457</v>
      </c>
    </row>
    <row r="14" spans="1:16" ht="12.75" customHeight="1" thickBot="1" x14ac:dyDescent="0.25">
      <c r="A14" s="7" t="str">
        <f t="shared" si="0"/>
        <v>IBVS 187 </v>
      </c>
      <c r="B14" s="18" t="str">
        <f t="shared" si="1"/>
        <v>I</v>
      </c>
      <c r="C14" s="7">
        <f t="shared" si="2"/>
        <v>38976.330999999998</v>
      </c>
      <c r="D14" s="32" t="str">
        <f t="shared" si="3"/>
        <v>vis</v>
      </c>
      <c r="E14" s="123">
        <f>VLOOKUP(C14,'Active 1'!C$21:E$951,3,FALSE)</f>
        <v>-9583.0498850476524</v>
      </c>
      <c r="F14" s="18" t="s">
        <v>1108</v>
      </c>
      <c r="G14" s="32" t="str">
        <f t="shared" si="4"/>
        <v>38976.331</v>
      </c>
      <c r="H14" s="7">
        <f t="shared" si="5"/>
        <v>-9583</v>
      </c>
      <c r="I14" s="124" t="s">
        <v>1461</v>
      </c>
      <c r="J14" s="125" t="s">
        <v>1462</v>
      </c>
      <c r="K14" s="124">
        <v>-9583</v>
      </c>
      <c r="L14" s="124" t="s">
        <v>1341</v>
      </c>
      <c r="M14" s="125" t="s">
        <v>1188</v>
      </c>
      <c r="N14" s="125"/>
      <c r="O14" s="126" t="s">
        <v>1380</v>
      </c>
      <c r="P14" s="127" t="s">
        <v>1457</v>
      </c>
    </row>
    <row r="15" spans="1:16" ht="12.75" customHeight="1" thickBot="1" x14ac:dyDescent="0.25">
      <c r="A15" s="7" t="str">
        <f t="shared" si="0"/>
        <v>IBVS 114 </v>
      </c>
      <c r="B15" s="18" t="str">
        <f t="shared" si="1"/>
        <v>I</v>
      </c>
      <c r="C15" s="7">
        <f t="shared" si="2"/>
        <v>38987.629000000001</v>
      </c>
      <c r="D15" s="32" t="str">
        <f t="shared" si="3"/>
        <v>vis</v>
      </c>
      <c r="E15" s="123">
        <f>VLOOKUP(C15,'Active 1'!C$21:E$951,3,FALSE)</f>
        <v>-9565.0769716503182</v>
      </c>
      <c r="F15" s="18" t="s">
        <v>1108</v>
      </c>
      <c r="G15" s="32" t="str">
        <f t="shared" si="4"/>
        <v>38987.629</v>
      </c>
      <c r="H15" s="7">
        <f t="shared" si="5"/>
        <v>-9565</v>
      </c>
      <c r="I15" s="124" t="s">
        <v>1467</v>
      </c>
      <c r="J15" s="125" t="s">
        <v>1468</v>
      </c>
      <c r="K15" s="124">
        <v>-9565</v>
      </c>
      <c r="L15" s="124" t="s">
        <v>1252</v>
      </c>
      <c r="M15" s="125" t="s">
        <v>1188</v>
      </c>
      <c r="N15" s="125"/>
      <c r="O15" s="126" t="s">
        <v>1469</v>
      </c>
      <c r="P15" s="127" t="s">
        <v>1470</v>
      </c>
    </row>
    <row r="16" spans="1:16" ht="12.75" customHeight="1" thickBot="1" x14ac:dyDescent="0.25">
      <c r="A16" s="7" t="str">
        <f t="shared" si="0"/>
        <v>IBVS 187 </v>
      </c>
      <c r="B16" s="18" t="str">
        <f t="shared" si="1"/>
        <v>I</v>
      </c>
      <c r="C16" s="7">
        <f t="shared" si="2"/>
        <v>39030.392</v>
      </c>
      <c r="D16" s="32" t="str">
        <f t="shared" si="3"/>
        <v>vis</v>
      </c>
      <c r="E16" s="123">
        <f>VLOOKUP(C16,'Active 1'!C$21:E$951,3,FALSE)</f>
        <v>-9497.0493830850828</v>
      </c>
      <c r="F16" s="18" t="s">
        <v>1108</v>
      </c>
      <c r="G16" s="32" t="str">
        <f t="shared" si="4"/>
        <v>39030.392</v>
      </c>
      <c r="H16" s="7">
        <f t="shared" si="5"/>
        <v>-9497</v>
      </c>
      <c r="I16" s="124" t="s">
        <v>1475</v>
      </c>
      <c r="J16" s="125" t="s">
        <v>1476</v>
      </c>
      <c r="K16" s="124">
        <v>-9497</v>
      </c>
      <c r="L16" s="124" t="s">
        <v>1341</v>
      </c>
      <c r="M16" s="125" t="s">
        <v>1188</v>
      </c>
      <c r="N16" s="125"/>
      <c r="O16" s="126" t="s">
        <v>1380</v>
      </c>
      <c r="P16" s="127" t="s">
        <v>1457</v>
      </c>
    </row>
    <row r="17" spans="1:16" ht="12.75" customHeight="1" thickBot="1" x14ac:dyDescent="0.25">
      <c r="A17" s="7" t="str">
        <f t="shared" si="0"/>
        <v>IBVS 187 </v>
      </c>
      <c r="B17" s="18" t="str">
        <f t="shared" si="1"/>
        <v>I</v>
      </c>
      <c r="C17" s="7">
        <f t="shared" si="2"/>
        <v>39035.42</v>
      </c>
      <c r="D17" s="32" t="str">
        <f t="shared" si="3"/>
        <v>vis</v>
      </c>
      <c r="E17" s="123">
        <f>VLOOKUP(C17,'Active 1'!C$21:E$951,3,FALSE)</f>
        <v>-9489.0508162093738</v>
      </c>
      <c r="F17" s="18" t="s">
        <v>1108</v>
      </c>
      <c r="G17" s="32" t="str">
        <f t="shared" si="4"/>
        <v>39035.420</v>
      </c>
      <c r="H17" s="7">
        <f t="shared" si="5"/>
        <v>-9489</v>
      </c>
      <c r="I17" s="124" t="s">
        <v>1479</v>
      </c>
      <c r="J17" s="125" t="s">
        <v>1480</v>
      </c>
      <c r="K17" s="124">
        <v>-9489</v>
      </c>
      <c r="L17" s="124" t="s">
        <v>1352</v>
      </c>
      <c r="M17" s="125" t="s">
        <v>1188</v>
      </c>
      <c r="N17" s="125"/>
      <c r="O17" s="126" t="s">
        <v>1380</v>
      </c>
      <c r="P17" s="127" t="s">
        <v>1457</v>
      </c>
    </row>
    <row r="18" spans="1:16" ht="12.75" customHeight="1" thickBot="1" x14ac:dyDescent="0.25">
      <c r="A18" s="7" t="str">
        <f t="shared" si="0"/>
        <v>IBVS 187 </v>
      </c>
      <c r="B18" s="18" t="str">
        <f t="shared" si="1"/>
        <v>I</v>
      </c>
      <c r="C18" s="7">
        <f t="shared" si="2"/>
        <v>39037.307999999997</v>
      </c>
      <c r="D18" s="32" t="str">
        <f t="shared" si="3"/>
        <v>vis</v>
      </c>
      <c r="E18" s="123">
        <f>VLOOKUP(C18,'Active 1'!C$21:E$951,3,FALSE)</f>
        <v>-9486.0473766188152</v>
      </c>
      <c r="F18" s="18" t="s">
        <v>1108</v>
      </c>
      <c r="G18" s="32" t="str">
        <f t="shared" si="4"/>
        <v>39037.308</v>
      </c>
      <c r="H18" s="7">
        <f t="shared" si="5"/>
        <v>-9486</v>
      </c>
      <c r="I18" s="124" t="s">
        <v>1481</v>
      </c>
      <c r="J18" s="125" t="s">
        <v>1482</v>
      </c>
      <c r="K18" s="124">
        <v>-9486</v>
      </c>
      <c r="L18" s="124" t="s">
        <v>1483</v>
      </c>
      <c r="M18" s="125" t="s">
        <v>1188</v>
      </c>
      <c r="N18" s="125"/>
      <c r="O18" s="126" t="s">
        <v>1380</v>
      </c>
      <c r="P18" s="127" t="s">
        <v>1457</v>
      </c>
    </row>
    <row r="19" spans="1:16" ht="12.75" customHeight="1" thickBot="1" x14ac:dyDescent="0.25">
      <c r="A19" s="7" t="str">
        <f t="shared" si="0"/>
        <v>IBVS 187 </v>
      </c>
      <c r="B19" s="18" t="str">
        <f t="shared" si="1"/>
        <v>I</v>
      </c>
      <c r="C19" s="7">
        <f t="shared" si="2"/>
        <v>39093.249000000003</v>
      </c>
      <c r="D19" s="32" t="str">
        <f t="shared" si="3"/>
        <v>vis</v>
      </c>
      <c r="E19" s="123">
        <f>VLOOKUP(C19,'Active 1'!C$21:E$951,3,FALSE)</f>
        <v>-9397.056161504619</v>
      </c>
      <c r="F19" s="18" t="s">
        <v>1108</v>
      </c>
      <c r="G19" s="32" t="str">
        <f t="shared" si="4"/>
        <v>39093.249</v>
      </c>
      <c r="H19" s="7">
        <f t="shared" si="5"/>
        <v>-9397</v>
      </c>
      <c r="I19" s="124" t="s">
        <v>1486</v>
      </c>
      <c r="J19" s="125" t="s">
        <v>1487</v>
      </c>
      <c r="K19" s="124">
        <v>-9397</v>
      </c>
      <c r="L19" s="124" t="s">
        <v>1310</v>
      </c>
      <c r="M19" s="125" t="s">
        <v>1175</v>
      </c>
      <c r="N19" s="125"/>
      <c r="O19" s="126" t="s">
        <v>1380</v>
      </c>
      <c r="P19" s="127" t="s">
        <v>1457</v>
      </c>
    </row>
    <row r="20" spans="1:16" ht="12.75" customHeight="1" thickBot="1" x14ac:dyDescent="0.25">
      <c r="A20" s="7" t="str">
        <f t="shared" si="0"/>
        <v>IBVS 154 </v>
      </c>
      <c r="B20" s="18" t="str">
        <f t="shared" si="1"/>
        <v>I</v>
      </c>
      <c r="C20" s="7">
        <f t="shared" si="2"/>
        <v>39287.493000000002</v>
      </c>
      <c r="D20" s="32" t="str">
        <f t="shared" si="3"/>
        <v>vis</v>
      </c>
      <c r="E20" s="123">
        <f>VLOOKUP(C20,'Active 1'!C$21:E$951,3,FALSE)</f>
        <v>-9088.0518607477534</v>
      </c>
      <c r="F20" s="18" t="s">
        <v>1108</v>
      </c>
      <c r="G20" s="32" t="str">
        <f t="shared" si="4"/>
        <v>39287.493</v>
      </c>
      <c r="H20" s="7">
        <f t="shared" si="5"/>
        <v>-9088</v>
      </c>
      <c r="I20" s="124" t="s">
        <v>1488</v>
      </c>
      <c r="J20" s="125" t="s">
        <v>1489</v>
      </c>
      <c r="K20" s="124">
        <v>-9088</v>
      </c>
      <c r="L20" s="124" t="s">
        <v>1330</v>
      </c>
      <c r="M20" s="125" t="s">
        <v>1188</v>
      </c>
      <c r="N20" s="125"/>
      <c r="O20" s="126" t="s">
        <v>1490</v>
      </c>
      <c r="P20" s="127" t="s">
        <v>1491</v>
      </c>
    </row>
    <row r="21" spans="1:16" ht="12.75" customHeight="1" thickBot="1" x14ac:dyDescent="0.25">
      <c r="A21" s="7" t="str">
        <f t="shared" si="0"/>
        <v>IBVS 187 </v>
      </c>
      <c r="B21" s="18" t="str">
        <f t="shared" si="1"/>
        <v>I</v>
      </c>
      <c r="C21" s="7">
        <f t="shared" si="2"/>
        <v>39289.377999999997</v>
      </c>
      <c r="D21" s="32" t="str">
        <f t="shared" si="3"/>
        <v>vis</v>
      </c>
      <c r="E21" s="123">
        <f>VLOOKUP(C21,'Active 1'!C$21:E$951,3,FALSE)</f>
        <v>-9085.0531935718027</v>
      </c>
      <c r="F21" s="18" t="s">
        <v>1108</v>
      </c>
      <c r="G21" s="32" t="str">
        <f t="shared" si="4"/>
        <v>39289.378</v>
      </c>
      <c r="H21" s="7">
        <f t="shared" si="5"/>
        <v>-9085</v>
      </c>
      <c r="I21" s="124" t="s">
        <v>1492</v>
      </c>
      <c r="J21" s="125" t="s">
        <v>1493</v>
      </c>
      <c r="K21" s="124">
        <v>-9085</v>
      </c>
      <c r="L21" s="124" t="s">
        <v>1310</v>
      </c>
      <c r="M21" s="125" t="s">
        <v>1175</v>
      </c>
      <c r="N21" s="125"/>
      <c r="O21" s="126" t="s">
        <v>1380</v>
      </c>
      <c r="P21" s="127" t="s">
        <v>1457</v>
      </c>
    </row>
    <row r="22" spans="1:16" ht="12.75" customHeight="1" thickBot="1" x14ac:dyDescent="0.25">
      <c r="A22" s="7" t="str">
        <f t="shared" si="0"/>
        <v>IBVS 187 </v>
      </c>
      <c r="B22" s="18" t="str">
        <f t="shared" si="1"/>
        <v>I</v>
      </c>
      <c r="C22" s="7">
        <f t="shared" si="2"/>
        <v>39292.521000000001</v>
      </c>
      <c r="D22" s="32" t="str">
        <f t="shared" si="3"/>
        <v>vis</v>
      </c>
      <c r="E22" s="123">
        <f>VLOOKUP(C22,'Active 1'!C$21:E$951,3,FALSE)</f>
        <v>-9080.0532938720444</v>
      </c>
      <c r="F22" s="18" t="s">
        <v>1108</v>
      </c>
      <c r="G22" s="32" t="str">
        <f t="shared" si="4"/>
        <v>39292.521</v>
      </c>
      <c r="H22" s="7">
        <f t="shared" si="5"/>
        <v>-9080</v>
      </c>
      <c r="I22" s="124" t="s">
        <v>1494</v>
      </c>
      <c r="J22" s="125" t="s">
        <v>1495</v>
      </c>
      <c r="K22" s="124">
        <v>-9080</v>
      </c>
      <c r="L22" s="124" t="s">
        <v>1310</v>
      </c>
      <c r="M22" s="125" t="s">
        <v>1175</v>
      </c>
      <c r="N22" s="125"/>
      <c r="O22" s="126" t="s">
        <v>1380</v>
      </c>
      <c r="P22" s="127" t="s">
        <v>1457</v>
      </c>
    </row>
    <row r="23" spans="1:16" ht="12.75" customHeight="1" thickBot="1" x14ac:dyDescent="0.25">
      <c r="A23" s="7" t="str">
        <f t="shared" si="0"/>
        <v>IBVS 187 </v>
      </c>
      <c r="B23" s="18" t="str">
        <f t="shared" si="1"/>
        <v>I</v>
      </c>
      <c r="C23" s="7">
        <f t="shared" si="2"/>
        <v>39326.466</v>
      </c>
      <c r="D23" s="32" t="str">
        <f t="shared" si="3"/>
        <v>vis</v>
      </c>
      <c r="E23" s="123">
        <f>VLOOKUP(C23,'Active 1'!C$21:E$951,3,FALSE)</f>
        <v>-9026.0534226317905</v>
      </c>
      <c r="F23" s="18" t="s">
        <v>1108</v>
      </c>
      <c r="G23" s="32" t="str">
        <f t="shared" si="4"/>
        <v>39326.466</v>
      </c>
      <c r="H23" s="7">
        <f t="shared" si="5"/>
        <v>-9026</v>
      </c>
      <c r="I23" s="124" t="s">
        <v>1496</v>
      </c>
      <c r="J23" s="125" t="s">
        <v>1497</v>
      </c>
      <c r="K23" s="124">
        <v>-9026</v>
      </c>
      <c r="L23" s="124" t="s">
        <v>1310</v>
      </c>
      <c r="M23" s="125" t="s">
        <v>1175</v>
      </c>
      <c r="N23" s="125"/>
      <c r="O23" s="126" t="s">
        <v>1380</v>
      </c>
      <c r="P23" s="127" t="s">
        <v>1457</v>
      </c>
    </row>
    <row r="24" spans="1:16" ht="12.75" customHeight="1" thickBot="1" x14ac:dyDescent="0.25">
      <c r="A24" s="7" t="str">
        <f t="shared" si="0"/>
        <v>IBVS 187 </v>
      </c>
      <c r="B24" s="18" t="str">
        <f t="shared" si="1"/>
        <v>I</v>
      </c>
      <c r="C24" s="7">
        <f t="shared" si="2"/>
        <v>39380.529000000002</v>
      </c>
      <c r="D24" s="32" t="str">
        <f t="shared" si="3"/>
        <v>vis</v>
      </c>
      <c r="E24" s="123">
        <f>VLOOKUP(C24,'Active 1'!C$21:E$951,3,FALSE)</f>
        <v>-8940.0497390594846</v>
      </c>
      <c r="F24" s="18" t="s">
        <v>1108</v>
      </c>
      <c r="G24" s="32" t="str">
        <f t="shared" si="4"/>
        <v>39380.529</v>
      </c>
      <c r="H24" s="7">
        <f t="shared" si="5"/>
        <v>-8940</v>
      </c>
      <c r="I24" s="124" t="s">
        <v>1503</v>
      </c>
      <c r="J24" s="125" t="s">
        <v>1504</v>
      </c>
      <c r="K24" s="124">
        <v>-8940</v>
      </c>
      <c r="L24" s="124" t="s">
        <v>1349</v>
      </c>
      <c r="M24" s="125" t="s">
        <v>1175</v>
      </c>
      <c r="N24" s="125"/>
      <c r="O24" s="126" t="s">
        <v>1380</v>
      </c>
      <c r="P24" s="127" t="s">
        <v>1457</v>
      </c>
    </row>
    <row r="25" spans="1:16" ht="12.75" customHeight="1" thickBot="1" x14ac:dyDescent="0.25">
      <c r="A25" s="7" t="str">
        <f t="shared" si="0"/>
        <v>IBVS 299 </v>
      </c>
      <c r="B25" s="18" t="str">
        <f t="shared" si="1"/>
        <v>I</v>
      </c>
      <c r="C25" s="7">
        <f t="shared" si="2"/>
        <v>39668.425999999999</v>
      </c>
      <c r="D25" s="32" t="str">
        <f t="shared" si="3"/>
        <v>vis</v>
      </c>
      <c r="E25" s="123">
        <f>VLOOKUP(C25,'Active 1'!C$21:E$951,3,FALSE)</f>
        <v>-8482.0617900108682</v>
      </c>
      <c r="F25" s="18" t="s">
        <v>1108</v>
      </c>
      <c r="G25" s="32" t="str">
        <f t="shared" si="4"/>
        <v>39668.426</v>
      </c>
      <c r="H25" s="7">
        <f t="shared" si="5"/>
        <v>-8482</v>
      </c>
      <c r="I25" s="124" t="s">
        <v>1508</v>
      </c>
      <c r="J25" s="125" t="s">
        <v>1509</v>
      </c>
      <c r="K25" s="124">
        <v>-8482</v>
      </c>
      <c r="L25" s="124" t="s">
        <v>1236</v>
      </c>
      <c r="M25" s="125" t="s">
        <v>1175</v>
      </c>
      <c r="N25" s="125"/>
      <c r="O25" s="126" t="s">
        <v>1380</v>
      </c>
      <c r="P25" s="127" t="s">
        <v>1507</v>
      </c>
    </row>
    <row r="26" spans="1:16" ht="12.75" customHeight="1" thickBot="1" x14ac:dyDescent="0.25">
      <c r="A26" s="7" t="str">
        <f t="shared" si="0"/>
        <v>IBVS 795 </v>
      </c>
      <c r="B26" s="18" t="str">
        <f t="shared" si="1"/>
        <v>I</v>
      </c>
      <c r="C26" s="7">
        <f t="shared" si="2"/>
        <v>39679.743999999999</v>
      </c>
      <c r="D26" s="32" t="str">
        <f t="shared" si="3"/>
        <v>vis</v>
      </c>
      <c r="E26" s="123">
        <f>VLOOKUP(C26,'Active 1'!C$21:E$951,3,FALSE)</f>
        <v>-8464.0570605161811</v>
      </c>
      <c r="F26" s="18" t="s">
        <v>1108</v>
      </c>
      <c r="G26" s="32" t="str">
        <f t="shared" si="4"/>
        <v>39679.744</v>
      </c>
      <c r="H26" s="7">
        <f t="shared" si="5"/>
        <v>-8464</v>
      </c>
      <c r="I26" s="124" t="s">
        <v>1512</v>
      </c>
      <c r="J26" s="125" t="s">
        <v>1513</v>
      </c>
      <c r="K26" s="124">
        <v>-8464</v>
      </c>
      <c r="L26" s="124" t="s">
        <v>1174</v>
      </c>
      <c r="M26" s="125" t="s">
        <v>1188</v>
      </c>
      <c r="N26" s="125"/>
      <c r="O26" s="126" t="s">
        <v>1469</v>
      </c>
      <c r="P26" s="127" t="s">
        <v>1514</v>
      </c>
    </row>
    <row r="27" spans="1:16" ht="12.75" customHeight="1" thickBot="1" x14ac:dyDescent="0.25">
      <c r="A27" s="7" t="str">
        <f t="shared" si="0"/>
        <v>IBVS 795 </v>
      </c>
      <c r="B27" s="18" t="str">
        <f t="shared" si="1"/>
        <v>I</v>
      </c>
      <c r="C27" s="7">
        <f t="shared" si="2"/>
        <v>39701.747000000003</v>
      </c>
      <c r="D27" s="32" t="str">
        <f t="shared" si="3"/>
        <v>vis</v>
      </c>
      <c r="E27" s="123">
        <f>VLOOKUP(C27,'Active 1'!C$21:E$951,3,FALSE)</f>
        <v>-8429.0545810081676</v>
      </c>
      <c r="F27" s="18" t="s">
        <v>1108</v>
      </c>
      <c r="G27" s="32" t="str">
        <f t="shared" si="4"/>
        <v>39701.747</v>
      </c>
      <c r="H27" s="7">
        <f t="shared" si="5"/>
        <v>-8429</v>
      </c>
      <c r="I27" s="124" t="s">
        <v>1517</v>
      </c>
      <c r="J27" s="125" t="s">
        <v>1518</v>
      </c>
      <c r="K27" s="124">
        <v>-8429</v>
      </c>
      <c r="L27" s="124" t="s">
        <v>1318</v>
      </c>
      <c r="M27" s="125" t="s">
        <v>1188</v>
      </c>
      <c r="N27" s="125"/>
      <c r="O27" s="126" t="s">
        <v>1469</v>
      </c>
      <c r="P27" s="127" t="s">
        <v>1514</v>
      </c>
    </row>
    <row r="28" spans="1:16" ht="12.75" customHeight="1" thickBot="1" x14ac:dyDescent="0.25">
      <c r="A28" s="7" t="str">
        <f t="shared" si="0"/>
        <v>IBVS 795 </v>
      </c>
      <c r="B28" s="18" t="str">
        <f t="shared" si="1"/>
        <v>I</v>
      </c>
      <c r="C28" s="7">
        <f t="shared" si="2"/>
        <v>39703.637000000002</v>
      </c>
      <c r="D28" s="32" t="str">
        <f t="shared" si="3"/>
        <v>vis</v>
      </c>
      <c r="E28" s="123">
        <f>VLOOKUP(C28,'Active 1'!C$21:E$951,3,FALSE)</f>
        <v>-8426.0479598078709</v>
      </c>
      <c r="F28" s="18" t="s">
        <v>1108</v>
      </c>
      <c r="G28" s="32" t="str">
        <f t="shared" si="4"/>
        <v>39703.637</v>
      </c>
      <c r="H28" s="7">
        <f t="shared" si="5"/>
        <v>-8426</v>
      </c>
      <c r="I28" s="124" t="s">
        <v>1519</v>
      </c>
      <c r="J28" s="125" t="s">
        <v>1520</v>
      </c>
      <c r="K28" s="124">
        <v>-8426</v>
      </c>
      <c r="L28" s="124" t="s">
        <v>1330</v>
      </c>
      <c r="M28" s="125" t="s">
        <v>1188</v>
      </c>
      <c r="N28" s="125"/>
      <c r="O28" s="126" t="s">
        <v>1469</v>
      </c>
      <c r="P28" s="127" t="s">
        <v>1514</v>
      </c>
    </row>
    <row r="29" spans="1:16" ht="12.75" customHeight="1" thickBot="1" x14ac:dyDescent="0.25">
      <c r="A29" s="7" t="str">
        <f t="shared" si="0"/>
        <v>IBVS 795 </v>
      </c>
      <c r="B29" s="18" t="str">
        <f t="shared" si="1"/>
        <v>I</v>
      </c>
      <c r="C29" s="7">
        <f t="shared" si="2"/>
        <v>39725.633999999998</v>
      </c>
      <c r="D29" s="32" t="str">
        <f t="shared" si="3"/>
        <v>vis</v>
      </c>
      <c r="E29" s="123">
        <f>VLOOKUP(C29,'Active 1'!C$21:E$951,3,FALSE)</f>
        <v>-8391.0550251290788</v>
      </c>
      <c r="F29" s="18" t="s">
        <v>1108</v>
      </c>
      <c r="G29" s="32" t="str">
        <f t="shared" si="4"/>
        <v>39725.634</v>
      </c>
      <c r="H29" s="7">
        <f t="shared" si="5"/>
        <v>-8391</v>
      </c>
      <c r="I29" s="124" t="s">
        <v>1521</v>
      </c>
      <c r="J29" s="125" t="s">
        <v>1522</v>
      </c>
      <c r="K29" s="124">
        <v>-8391</v>
      </c>
      <c r="L29" s="124" t="s">
        <v>1318</v>
      </c>
      <c r="M29" s="125" t="s">
        <v>1188</v>
      </c>
      <c r="N29" s="125"/>
      <c r="O29" s="126" t="s">
        <v>1469</v>
      </c>
      <c r="P29" s="127" t="s">
        <v>1514</v>
      </c>
    </row>
    <row r="30" spans="1:16" ht="12.75" customHeight="1" thickBot="1" x14ac:dyDescent="0.25">
      <c r="A30" s="7" t="str">
        <f t="shared" si="0"/>
        <v>IBVS 247 </v>
      </c>
      <c r="B30" s="18" t="str">
        <f t="shared" si="1"/>
        <v>I</v>
      </c>
      <c r="C30" s="7">
        <f t="shared" si="2"/>
        <v>39759.593999999997</v>
      </c>
      <c r="D30" s="32" t="str">
        <f t="shared" si="3"/>
        <v>vis</v>
      </c>
      <c r="E30" s="123">
        <f>VLOOKUP(C30,'Active 1'!C$21:E$951,3,FALSE)</f>
        <v>-8337.031291815807</v>
      </c>
      <c r="F30" s="18" t="s">
        <v>1108</v>
      </c>
      <c r="G30" s="32" t="str">
        <f t="shared" si="4"/>
        <v>39759.594</v>
      </c>
      <c r="H30" s="7">
        <f t="shared" si="5"/>
        <v>-8337</v>
      </c>
      <c r="I30" s="124" t="s">
        <v>1523</v>
      </c>
      <c r="J30" s="125" t="s">
        <v>1524</v>
      </c>
      <c r="K30" s="124">
        <v>-8337</v>
      </c>
      <c r="L30" s="124" t="s">
        <v>1435</v>
      </c>
      <c r="M30" s="125" t="s">
        <v>1188</v>
      </c>
      <c r="N30" s="125"/>
      <c r="O30" s="126" t="s">
        <v>1469</v>
      </c>
      <c r="P30" s="127" t="s">
        <v>1525</v>
      </c>
    </row>
    <row r="31" spans="1:16" ht="12.75" customHeight="1" thickBot="1" x14ac:dyDescent="0.25">
      <c r="A31" s="7" t="str">
        <f t="shared" si="0"/>
        <v>IBVS 795 </v>
      </c>
      <c r="B31" s="18" t="str">
        <f t="shared" si="1"/>
        <v>I</v>
      </c>
      <c r="C31" s="7">
        <f t="shared" si="2"/>
        <v>39764.610999999997</v>
      </c>
      <c r="D31" s="32" t="str">
        <f t="shared" si="3"/>
        <v>vis</v>
      </c>
      <c r="E31" s="123">
        <f>VLOOKUP(C31,'Active 1'!C$21:E$951,3,FALSE)</f>
        <v>-8329.0502237936435</v>
      </c>
      <c r="F31" s="18" t="s">
        <v>1108</v>
      </c>
      <c r="G31" s="32" t="str">
        <f t="shared" si="4"/>
        <v>39764.611</v>
      </c>
      <c r="H31" s="7">
        <f t="shared" si="5"/>
        <v>-8329</v>
      </c>
      <c r="I31" s="124" t="s">
        <v>1526</v>
      </c>
      <c r="J31" s="125" t="s">
        <v>1527</v>
      </c>
      <c r="K31" s="124">
        <v>-8329</v>
      </c>
      <c r="L31" s="124" t="s">
        <v>1325</v>
      </c>
      <c r="M31" s="125" t="s">
        <v>1188</v>
      </c>
      <c r="N31" s="125"/>
      <c r="O31" s="126" t="s">
        <v>1528</v>
      </c>
      <c r="P31" s="127" t="s">
        <v>1514</v>
      </c>
    </row>
    <row r="32" spans="1:16" ht="12.75" customHeight="1" thickBot="1" x14ac:dyDescent="0.25">
      <c r="A32" s="7" t="str">
        <f t="shared" si="0"/>
        <v>IBVS 795 </v>
      </c>
      <c r="B32" s="18" t="str">
        <f t="shared" si="1"/>
        <v>I</v>
      </c>
      <c r="C32" s="7">
        <f t="shared" si="2"/>
        <v>39786.610999999997</v>
      </c>
      <c r="D32" s="32" t="str">
        <f t="shared" si="3"/>
        <v>vis</v>
      </c>
      <c r="E32" s="123">
        <f>VLOOKUP(C32,'Active 1'!C$21:E$951,3,FALSE)</f>
        <v>-8294.0525167002397</v>
      </c>
      <c r="F32" s="18" t="s">
        <v>1108</v>
      </c>
      <c r="G32" s="32" t="str">
        <f t="shared" si="4"/>
        <v>39786.611</v>
      </c>
      <c r="H32" s="7">
        <f t="shared" si="5"/>
        <v>-8294</v>
      </c>
      <c r="I32" s="124" t="s">
        <v>1529</v>
      </c>
      <c r="J32" s="125" t="s">
        <v>1530</v>
      </c>
      <c r="K32" s="124">
        <v>-8294</v>
      </c>
      <c r="L32" s="124" t="s">
        <v>1285</v>
      </c>
      <c r="M32" s="125" t="s">
        <v>1188</v>
      </c>
      <c r="N32" s="125"/>
      <c r="O32" s="126" t="s">
        <v>1528</v>
      </c>
      <c r="P32" s="127" t="s">
        <v>1514</v>
      </c>
    </row>
    <row r="33" spans="1:16" ht="12.75" customHeight="1" thickBot="1" x14ac:dyDescent="0.25">
      <c r="A33" s="7" t="str">
        <f t="shared" si="0"/>
        <v>IBVS 795 </v>
      </c>
      <c r="B33" s="18" t="str">
        <f t="shared" si="1"/>
        <v>I</v>
      </c>
      <c r="C33" s="7">
        <f t="shared" si="2"/>
        <v>39982.74</v>
      </c>
      <c r="D33" s="32" t="str">
        <f t="shared" si="3"/>
        <v>vis</v>
      </c>
      <c r="E33" s="123">
        <f>VLOOKUP(C33,'Active 1'!C$21:E$951,3,FALSE)</f>
        <v>-7982.0495487674125</v>
      </c>
      <c r="F33" s="18" t="s">
        <v>1108</v>
      </c>
      <c r="G33" s="32" t="str">
        <f t="shared" si="4"/>
        <v>39982.740</v>
      </c>
      <c r="H33" s="7">
        <f t="shared" si="5"/>
        <v>-7982</v>
      </c>
      <c r="I33" s="124" t="s">
        <v>1531</v>
      </c>
      <c r="J33" s="125" t="s">
        <v>1532</v>
      </c>
      <c r="K33" s="124">
        <v>-7982</v>
      </c>
      <c r="L33" s="124" t="s">
        <v>1285</v>
      </c>
      <c r="M33" s="125" t="s">
        <v>1188</v>
      </c>
      <c r="N33" s="125"/>
      <c r="O33" s="126" t="s">
        <v>1469</v>
      </c>
      <c r="P33" s="127" t="s">
        <v>1514</v>
      </c>
    </row>
    <row r="34" spans="1:16" ht="12.75" customHeight="1" thickBot="1" x14ac:dyDescent="0.25">
      <c r="A34" s="7" t="str">
        <f t="shared" si="0"/>
        <v>IBVS 795 </v>
      </c>
      <c r="B34" s="18" t="str">
        <f t="shared" si="1"/>
        <v>I</v>
      </c>
      <c r="C34" s="7">
        <f t="shared" si="2"/>
        <v>40028.635000000002</v>
      </c>
      <c r="D34" s="32" t="str">
        <f t="shared" si="3"/>
        <v>vis</v>
      </c>
      <c r="E34" s="123">
        <f>VLOOKUP(C34,'Active 1'!C$21:E$951,3,FALSE)</f>
        <v>-7909.0395593559624</v>
      </c>
      <c r="F34" s="18" t="s">
        <v>1108</v>
      </c>
      <c r="G34" s="32" t="str">
        <f t="shared" si="4"/>
        <v>40028.635</v>
      </c>
      <c r="H34" s="7">
        <f t="shared" si="5"/>
        <v>-7909</v>
      </c>
      <c r="I34" s="124" t="s">
        <v>1533</v>
      </c>
      <c r="J34" s="125" t="s">
        <v>1534</v>
      </c>
      <c r="K34" s="124">
        <v>-7909</v>
      </c>
      <c r="L34" s="124" t="s">
        <v>1341</v>
      </c>
      <c r="M34" s="125" t="s">
        <v>1188</v>
      </c>
      <c r="N34" s="125"/>
      <c r="O34" s="126" t="s">
        <v>1469</v>
      </c>
      <c r="P34" s="127" t="s">
        <v>1514</v>
      </c>
    </row>
    <row r="35" spans="1:16" ht="12.75" customHeight="1" thickBot="1" x14ac:dyDescent="0.25">
      <c r="A35" s="7" t="str">
        <f t="shared" si="0"/>
        <v>IBVS 795 </v>
      </c>
      <c r="B35" s="18" t="str">
        <f t="shared" si="1"/>
        <v>I</v>
      </c>
      <c r="C35" s="7">
        <f t="shared" si="2"/>
        <v>40038.692000000003</v>
      </c>
      <c r="D35" s="32" t="str">
        <f t="shared" si="3"/>
        <v>vis</v>
      </c>
      <c r="E35" s="123">
        <f>VLOOKUP(C35,'Active 1'!C$21:E$951,3,FALSE)</f>
        <v>-7893.0408347996718</v>
      </c>
      <c r="F35" s="18" t="s">
        <v>1108</v>
      </c>
      <c r="G35" s="32" t="str">
        <f t="shared" si="4"/>
        <v>40038.692</v>
      </c>
      <c r="H35" s="7">
        <f t="shared" si="5"/>
        <v>-7893</v>
      </c>
      <c r="I35" s="124" t="s">
        <v>1535</v>
      </c>
      <c r="J35" s="125" t="s">
        <v>1536</v>
      </c>
      <c r="K35" s="124">
        <v>-7893</v>
      </c>
      <c r="L35" s="124" t="s">
        <v>1341</v>
      </c>
      <c r="M35" s="125" t="s">
        <v>1188</v>
      </c>
      <c r="N35" s="125"/>
      <c r="O35" s="126" t="s">
        <v>1469</v>
      </c>
      <c r="P35" s="127" t="s">
        <v>1514</v>
      </c>
    </row>
    <row r="36" spans="1:16" ht="12.75" customHeight="1" thickBot="1" x14ac:dyDescent="0.25">
      <c r="A36" s="7" t="str">
        <f t="shared" si="0"/>
        <v>IBVS 795 </v>
      </c>
      <c r="B36" s="18" t="str">
        <f t="shared" si="1"/>
        <v>I</v>
      </c>
      <c r="C36" s="7">
        <f t="shared" si="2"/>
        <v>40060.692999999999</v>
      </c>
      <c r="D36" s="32" t="str">
        <f t="shared" si="3"/>
        <v>vis</v>
      </c>
      <c r="E36" s="123">
        <f>VLOOKUP(C36,'Active 1'!C$21:E$951,3,FALSE)</f>
        <v>-7858.0415369014063</v>
      </c>
      <c r="F36" s="18" t="s">
        <v>1108</v>
      </c>
      <c r="G36" s="32" t="str">
        <f t="shared" si="4"/>
        <v>40060.693</v>
      </c>
      <c r="H36" s="7">
        <f t="shared" si="5"/>
        <v>-7858</v>
      </c>
      <c r="I36" s="124" t="s">
        <v>1537</v>
      </c>
      <c r="J36" s="125" t="s">
        <v>1538</v>
      </c>
      <c r="K36" s="124">
        <v>-7858</v>
      </c>
      <c r="L36" s="124" t="s">
        <v>1352</v>
      </c>
      <c r="M36" s="125" t="s">
        <v>1188</v>
      </c>
      <c r="N36" s="125"/>
      <c r="O36" s="126" t="s">
        <v>1469</v>
      </c>
      <c r="P36" s="127" t="s">
        <v>1514</v>
      </c>
    </row>
    <row r="37" spans="1:16" ht="12.75" customHeight="1" thickBot="1" x14ac:dyDescent="0.25">
      <c r="A37" s="7" t="str">
        <f t="shared" si="0"/>
        <v>IBVS 795 </v>
      </c>
      <c r="B37" s="18" t="str">
        <f t="shared" si="1"/>
        <v>I</v>
      </c>
      <c r="C37" s="7">
        <f t="shared" si="2"/>
        <v>40145.555</v>
      </c>
      <c r="D37" s="32" t="str">
        <f t="shared" si="3"/>
        <v>vis</v>
      </c>
      <c r="E37" s="123">
        <f>VLOOKUP(C37,'Active 1'!C$21:E$951,3,FALSE)</f>
        <v>-7723.0426542032037</v>
      </c>
      <c r="F37" s="18" t="s">
        <v>1108</v>
      </c>
      <c r="G37" s="32" t="str">
        <f t="shared" si="4"/>
        <v>40145.555</v>
      </c>
      <c r="H37" s="7">
        <f t="shared" si="5"/>
        <v>-7723</v>
      </c>
      <c r="I37" s="124" t="s">
        <v>1544</v>
      </c>
      <c r="J37" s="125" t="s">
        <v>1545</v>
      </c>
      <c r="K37" s="124">
        <v>-7723</v>
      </c>
      <c r="L37" s="124" t="s">
        <v>1349</v>
      </c>
      <c r="M37" s="125" t="s">
        <v>1188</v>
      </c>
      <c r="N37" s="125"/>
      <c r="O37" s="126" t="s">
        <v>1469</v>
      </c>
      <c r="P37" s="127" t="s">
        <v>1514</v>
      </c>
    </row>
    <row r="38" spans="1:16" ht="12.75" customHeight="1" thickBot="1" x14ac:dyDescent="0.25">
      <c r="A38" s="7" t="str">
        <f t="shared" si="0"/>
        <v>IBVS 795 </v>
      </c>
      <c r="B38" s="18" t="str">
        <f t="shared" si="1"/>
        <v>I</v>
      </c>
      <c r="C38" s="7">
        <f t="shared" si="2"/>
        <v>40160.639999999999</v>
      </c>
      <c r="D38" s="32" t="str">
        <f t="shared" si="3"/>
        <v>vis</v>
      </c>
      <c r="E38" s="123">
        <f>VLOOKUP(C38,'Active 1'!C$21:E$951,3,FALSE)</f>
        <v>-7699.045362771205</v>
      </c>
      <c r="F38" s="18" t="s">
        <v>1108</v>
      </c>
      <c r="G38" s="32" t="str">
        <f t="shared" si="4"/>
        <v>40160.640</v>
      </c>
      <c r="H38" s="7">
        <f t="shared" si="5"/>
        <v>-7699</v>
      </c>
      <c r="I38" s="124" t="s">
        <v>1546</v>
      </c>
      <c r="J38" s="125" t="s">
        <v>1547</v>
      </c>
      <c r="K38" s="124">
        <v>-7699</v>
      </c>
      <c r="L38" s="124" t="s">
        <v>1310</v>
      </c>
      <c r="M38" s="125" t="s">
        <v>1188</v>
      </c>
      <c r="N38" s="125"/>
      <c r="O38" s="126" t="s">
        <v>1548</v>
      </c>
      <c r="P38" s="127" t="s">
        <v>1514</v>
      </c>
    </row>
    <row r="39" spans="1:16" ht="12.75" customHeight="1" thickBot="1" x14ac:dyDescent="0.25">
      <c r="A39" s="7" t="str">
        <f t="shared" si="0"/>
        <v>IBVS 795 </v>
      </c>
      <c r="B39" s="18" t="str">
        <f t="shared" si="1"/>
        <v>I</v>
      </c>
      <c r="C39" s="7">
        <f t="shared" si="2"/>
        <v>40363.688999999998</v>
      </c>
      <c r="D39" s="32" t="str">
        <f t="shared" si="3"/>
        <v>vis</v>
      </c>
      <c r="E39" s="123">
        <f>VLOOKUP(C39,'Active 1'!C$21:E$951,3,FALSE)</f>
        <v>-7376.0340251526377</v>
      </c>
      <c r="F39" s="18" t="s">
        <v>1108</v>
      </c>
      <c r="G39" s="32" t="str">
        <f t="shared" si="4"/>
        <v>40363.689</v>
      </c>
      <c r="H39" s="7">
        <f t="shared" si="5"/>
        <v>-7376</v>
      </c>
      <c r="I39" s="124" t="s">
        <v>1549</v>
      </c>
      <c r="J39" s="125" t="s">
        <v>1550</v>
      </c>
      <c r="K39" s="124">
        <v>-7376</v>
      </c>
      <c r="L39" s="124" t="s">
        <v>1483</v>
      </c>
      <c r="M39" s="125" t="s">
        <v>1188</v>
      </c>
      <c r="N39" s="125"/>
      <c r="O39" s="126" t="s">
        <v>1548</v>
      </c>
      <c r="P39" s="127" t="s">
        <v>1514</v>
      </c>
    </row>
    <row r="40" spans="1:16" ht="12.75" customHeight="1" thickBot="1" x14ac:dyDescent="0.25">
      <c r="A40" s="7" t="str">
        <f t="shared" si="0"/>
        <v>IBVS 795 </v>
      </c>
      <c r="B40" s="18" t="str">
        <f t="shared" si="1"/>
        <v>I</v>
      </c>
      <c r="C40" s="7">
        <f t="shared" si="2"/>
        <v>40380.658000000003</v>
      </c>
      <c r="D40" s="32" t="str">
        <f t="shared" si="3"/>
        <v>vis</v>
      </c>
      <c r="E40" s="123">
        <f>VLOOKUP(C40,'Active 1'!C$21:E$951,3,FALSE)</f>
        <v>-7349.0396573495409</v>
      </c>
      <c r="F40" s="18" t="s">
        <v>1108</v>
      </c>
      <c r="G40" s="32" t="str">
        <f t="shared" si="4"/>
        <v>40380.658</v>
      </c>
      <c r="H40" s="7">
        <f t="shared" si="5"/>
        <v>-7349</v>
      </c>
      <c r="I40" s="124" t="s">
        <v>1551</v>
      </c>
      <c r="J40" s="125" t="s">
        <v>1552</v>
      </c>
      <c r="K40" s="124">
        <v>-7349</v>
      </c>
      <c r="L40" s="124" t="s">
        <v>1349</v>
      </c>
      <c r="M40" s="125" t="s">
        <v>1188</v>
      </c>
      <c r="N40" s="125"/>
      <c r="O40" s="126" t="s">
        <v>1548</v>
      </c>
      <c r="P40" s="127" t="s">
        <v>1514</v>
      </c>
    </row>
    <row r="41" spans="1:16" ht="12.75" customHeight="1" thickBot="1" x14ac:dyDescent="0.25">
      <c r="A41" s="7" t="str">
        <f t="shared" si="0"/>
        <v> BRNO 9 </v>
      </c>
      <c r="B41" s="18" t="str">
        <f t="shared" si="1"/>
        <v>I</v>
      </c>
      <c r="C41" s="7">
        <f t="shared" si="2"/>
        <v>40411.453999999998</v>
      </c>
      <c r="D41" s="32" t="str">
        <f t="shared" si="3"/>
        <v>vis</v>
      </c>
      <c r="E41" s="123">
        <f>VLOOKUP(C41,'Active 1'!C$21:E$951,3,FALSE)</f>
        <v>-7300.0492306382548</v>
      </c>
      <c r="F41" s="18" t="s">
        <v>1108</v>
      </c>
      <c r="G41" s="32" t="str">
        <f t="shared" si="4"/>
        <v>40411.454</v>
      </c>
      <c r="H41" s="7">
        <f t="shared" si="5"/>
        <v>-7300</v>
      </c>
      <c r="I41" s="124" t="s">
        <v>1553</v>
      </c>
      <c r="J41" s="125" t="s">
        <v>1554</v>
      </c>
      <c r="K41" s="124">
        <v>-7300</v>
      </c>
      <c r="L41" s="124" t="s">
        <v>1174</v>
      </c>
      <c r="M41" s="125" t="s">
        <v>1188</v>
      </c>
      <c r="N41" s="125"/>
      <c r="O41" s="126" t="s">
        <v>1555</v>
      </c>
      <c r="P41" s="126" t="s">
        <v>1556</v>
      </c>
    </row>
    <row r="42" spans="1:16" ht="12.75" customHeight="1" thickBot="1" x14ac:dyDescent="0.25">
      <c r="A42" s="7" t="str">
        <f t="shared" si="0"/>
        <v> BRNO 9 </v>
      </c>
      <c r="B42" s="18" t="str">
        <f t="shared" si="1"/>
        <v>I</v>
      </c>
      <c r="C42" s="7">
        <f t="shared" si="2"/>
        <v>40411.459000000003</v>
      </c>
      <c r="D42" s="32" t="str">
        <f t="shared" si="3"/>
        <v>vis</v>
      </c>
      <c r="E42" s="123">
        <f>VLOOKUP(C42,'Active 1'!C$21:E$951,3,FALSE)</f>
        <v>-7300.0412766139088</v>
      </c>
      <c r="F42" s="18" t="s">
        <v>1108</v>
      </c>
      <c r="G42" s="32" t="str">
        <f t="shared" si="4"/>
        <v>40411.459</v>
      </c>
      <c r="H42" s="7">
        <f t="shared" si="5"/>
        <v>-7300</v>
      </c>
      <c r="I42" s="124" t="s">
        <v>1557</v>
      </c>
      <c r="J42" s="125" t="s">
        <v>1558</v>
      </c>
      <c r="K42" s="124">
        <v>-7300</v>
      </c>
      <c r="L42" s="124" t="s">
        <v>1330</v>
      </c>
      <c r="M42" s="125" t="s">
        <v>1188</v>
      </c>
      <c r="N42" s="125"/>
      <c r="O42" s="126" t="s">
        <v>1559</v>
      </c>
      <c r="P42" s="126" t="s">
        <v>1556</v>
      </c>
    </row>
    <row r="43" spans="1:16" ht="12.75" customHeight="1" thickBot="1" x14ac:dyDescent="0.25">
      <c r="A43" s="7" t="str">
        <f t="shared" si="0"/>
        <v>IBVS 775 </v>
      </c>
      <c r="B43" s="18" t="str">
        <f t="shared" si="1"/>
        <v>I</v>
      </c>
      <c r="C43" s="7">
        <f t="shared" si="2"/>
        <v>40430.315000000002</v>
      </c>
      <c r="D43" s="32" t="str">
        <f t="shared" si="3"/>
        <v>vis</v>
      </c>
      <c r="E43" s="123">
        <f>VLOOKUP(C43,'Active 1'!C$21:E$951,3,FALSE)</f>
        <v>-7270.0450600251261</v>
      </c>
      <c r="F43" s="18" t="s">
        <v>1108</v>
      </c>
      <c r="G43" s="32" t="str">
        <f t="shared" si="4"/>
        <v>40430.315</v>
      </c>
      <c r="H43" s="7">
        <f t="shared" si="5"/>
        <v>-7270</v>
      </c>
      <c r="I43" s="124" t="s">
        <v>1560</v>
      </c>
      <c r="J43" s="125" t="s">
        <v>1561</v>
      </c>
      <c r="K43" s="124">
        <v>-7270</v>
      </c>
      <c r="L43" s="124" t="s">
        <v>1305</v>
      </c>
      <c r="M43" s="125" t="s">
        <v>1175</v>
      </c>
      <c r="N43" s="125"/>
      <c r="O43" s="126" t="s">
        <v>1380</v>
      </c>
      <c r="P43" s="127" t="s">
        <v>1541</v>
      </c>
    </row>
    <row r="44" spans="1:16" ht="12.75" customHeight="1" thickBot="1" x14ac:dyDescent="0.25">
      <c r="A44" s="7" t="str">
        <f t="shared" si="0"/>
        <v>IBVS 775 </v>
      </c>
      <c r="B44" s="18" t="str">
        <f t="shared" si="1"/>
        <v>I</v>
      </c>
      <c r="C44" s="7">
        <f t="shared" si="2"/>
        <v>40445.400999999998</v>
      </c>
      <c r="D44" s="32" t="str">
        <f t="shared" si="3"/>
        <v>vis</v>
      </c>
      <c r="E44" s="123">
        <f>VLOOKUP(C44,'Active 1'!C$21:E$951,3,FALSE)</f>
        <v>-7246.0461777882656</v>
      </c>
      <c r="F44" s="18" t="s">
        <v>1108</v>
      </c>
      <c r="G44" s="32" t="str">
        <f t="shared" si="4"/>
        <v>40445.401</v>
      </c>
      <c r="H44" s="7">
        <f t="shared" si="5"/>
        <v>-7246</v>
      </c>
      <c r="I44" s="124" t="s">
        <v>1562</v>
      </c>
      <c r="J44" s="125" t="s">
        <v>1563</v>
      </c>
      <c r="K44" s="124">
        <v>-7246</v>
      </c>
      <c r="L44" s="124" t="s">
        <v>1285</v>
      </c>
      <c r="M44" s="125" t="s">
        <v>1175</v>
      </c>
      <c r="N44" s="125"/>
      <c r="O44" s="126" t="s">
        <v>1380</v>
      </c>
      <c r="P44" s="127" t="s">
        <v>1541</v>
      </c>
    </row>
    <row r="45" spans="1:16" ht="12.75" customHeight="1" thickBot="1" x14ac:dyDescent="0.25">
      <c r="A45" s="7" t="str">
        <f t="shared" si="0"/>
        <v>IBVS 795 </v>
      </c>
      <c r="B45" s="18" t="str">
        <f t="shared" si="1"/>
        <v>I</v>
      </c>
      <c r="C45" s="7">
        <f t="shared" si="2"/>
        <v>40446.660000000003</v>
      </c>
      <c r="D45" s="32" t="str">
        <f t="shared" si="3"/>
        <v>vis</v>
      </c>
      <c r="E45" s="123">
        <f>VLOOKUP(C45,'Active 1'!C$21:E$951,3,FALSE)</f>
        <v>-7244.0433544595935</v>
      </c>
      <c r="F45" s="18" t="s">
        <v>1108</v>
      </c>
      <c r="G45" s="32" t="str">
        <f t="shared" si="4"/>
        <v>40446.660</v>
      </c>
      <c r="H45" s="7">
        <f t="shared" si="5"/>
        <v>-7244</v>
      </c>
      <c r="I45" s="124" t="s">
        <v>1564</v>
      </c>
      <c r="J45" s="125" t="s">
        <v>1565</v>
      </c>
      <c r="K45" s="124">
        <v>-7244</v>
      </c>
      <c r="L45" s="124" t="s">
        <v>1325</v>
      </c>
      <c r="M45" s="125" t="s">
        <v>1188</v>
      </c>
      <c r="N45" s="125"/>
      <c r="O45" s="126" t="s">
        <v>1566</v>
      </c>
      <c r="P45" s="127" t="s">
        <v>1514</v>
      </c>
    </row>
    <row r="46" spans="1:16" ht="12.75" customHeight="1" thickBot="1" x14ac:dyDescent="0.25">
      <c r="A46" s="7" t="str">
        <f t="shared" si="0"/>
        <v>IBVS 795 </v>
      </c>
      <c r="B46" s="18" t="str">
        <f t="shared" si="1"/>
        <v>I</v>
      </c>
      <c r="C46" s="7">
        <f t="shared" si="2"/>
        <v>40456.720000000001</v>
      </c>
      <c r="D46" s="32" t="str">
        <f t="shared" si="3"/>
        <v>vis</v>
      </c>
      <c r="E46" s="123">
        <f>VLOOKUP(C46,'Active 1'!C$21:E$951,3,FALSE)</f>
        <v>-7228.039857488704</v>
      </c>
      <c r="F46" s="18" t="s">
        <v>1108</v>
      </c>
      <c r="G46" s="32" t="str">
        <f t="shared" si="4"/>
        <v>40456.720</v>
      </c>
      <c r="H46" s="7">
        <f t="shared" si="5"/>
        <v>-7228</v>
      </c>
      <c r="I46" s="124" t="s">
        <v>1574</v>
      </c>
      <c r="J46" s="125" t="s">
        <v>1575</v>
      </c>
      <c r="K46" s="124">
        <v>-7228</v>
      </c>
      <c r="L46" s="124" t="s">
        <v>1349</v>
      </c>
      <c r="M46" s="125" t="s">
        <v>1188</v>
      </c>
      <c r="N46" s="125"/>
      <c r="O46" s="126" t="s">
        <v>1566</v>
      </c>
      <c r="P46" s="127" t="s">
        <v>1514</v>
      </c>
    </row>
    <row r="47" spans="1:16" ht="12.75" customHeight="1" thickBot="1" x14ac:dyDescent="0.25">
      <c r="A47" s="7" t="str">
        <f t="shared" si="0"/>
        <v>IBVS 795 </v>
      </c>
      <c r="B47" s="18" t="str">
        <f t="shared" si="1"/>
        <v>I</v>
      </c>
      <c r="C47" s="7">
        <f t="shared" si="2"/>
        <v>40466.777999999998</v>
      </c>
      <c r="D47" s="32" t="str">
        <f t="shared" si="3"/>
        <v>vis</v>
      </c>
      <c r="E47" s="123">
        <f>VLOOKUP(C47,'Active 1'!C$21:E$951,3,FALSE)</f>
        <v>-7212.0395421275516</v>
      </c>
      <c r="F47" s="18" t="s">
        <v>1108</v>
      </c>
      <c r="G47" s="32" t="str">
        <f t="shared" si="4"/>
        <v>40466.778</v>
      </c>
      <c r="H47" s="7">
        <f t="shared" si="5"/>
        <v>-7212</v>
      </c>
      <c r="I47" s="124" t="s">
        <v>1576</v>
      </c>
      <c r="J47" s="125" t="s">
        <v>1577</v>
      </c>
      <c r="K47" s="124">
        <v>-7212</v>
      </c>
      <c r="L47" s="124" t="s">
        <v>1349</v>
      </c>
      <c r="M47" s="125" t="s">
        <v>1188</v>
      </c>
      <c r="N47" s="125"/>
      <c r="O47" s="126" t="s">
        <v>1578</v>
      </c>
      <c r="P47" s="127" t="s">
        <v>1514</v>
      </c>
    </row>
    <row r="48" spans="1:16" ht="12.75" customHeight="1" thickBot="1" x14ac:dyDescent="0.25">
      <c r="A48" s="7" t="str">
        <f t="shared" si="0"/>
        <v>IBVS 775 </v>
      </c>
      <c r="B48" s="18" t="str">
        <f t="shared" si="1"/>
        <v>I</v>
      </c>
      <c r="C48" s="7">
        <f t="shared" si="2"/>
        <v>40467.402999999998</v>
      </c>
      <c r="D48" s="32" t="str">
        <f t="shared" si="3"/>
        <v>vis</v>
      </c>
      <c r="E48" s="123">
        <f>VLOOKUP(C48,'Active 1'!C$21:E$951,3,FALSE)</f>
        <v>-7211.0452890851248</v>
      </c>
      <c r="F48" s="18" t="s">
        <v>1108</v>
      </c>
      <c r="G48" s="32" t="str">
        <f t="shared" si="4"/>
        <v>40467.403</v>
      </c>
      <c r="H48" s="7">
        <f t="shared" si="5"/>
        <v>-7211</v>
      </c>
      <c r="I48" s="124" t="s">
        <v>1579</v>
      </c>
      <c r="J48" s="125" t="s">
        <v>1580</v>
      </c>
      <c r="K48" s="124">
        <v>-7211</v>
      </c>
      <c r="L48" s="124" t="s">
        <v>1285</v>
      </c>
      <c r="M48" s="125" t="s">
        <v>1175</v>
      </c>
      <c r="N48" s="125"/>
      <c r="O48" s="126" t="s">
        <v>1380</v>
      </c>
      <c r="P48" s="127" t="s">
        <v>1541</v>
      </c>
    </row>
    <row r="49" spans="1:16" ht="12.75" customHeight="1" thickBot="1" x14ac:dyDescent="0.25">
      <c r="A49" s="7" t="str">
        <f t="shared" si="0"/>
        <v>IBVS 795 </v>
      </c>
      <c r="B49" s="18" t="str">
        <f t="shared" si="1"/>
        <v>I</v>
      </c>
      <c r="C49" s="7">
        <f t="shared" si="2"/>
        <v>40471.802000000003</v>
      </c>
      <c r="D49" s="32" t="str">
        <f t="shared" si="3"/>
        <v>vis</v>
      </c>
      <c r="E49" s="123">
        <f>VLOOKUP(C49,'Active 1'!C$21:E$951,3,FALSE)</f>
        <v>-7204.047338471305</v>
      </c>
      <c r="F49" s="18" t="s">
        <v>1108</v>
      </c>
      <c r="G49" s="32" t="str">
        <f t="shared" si="4"/>
        <v>40471.802</v>
      </c>
      <c r="H49" s="7">
        <f t="shared" si="5"/>
        <v>-7204</v>
      </c>
      <c r="I49" s="124" t="s">
        <v>1581</v>
      </c>
      <c r="J49" s="125" t="s">
        <v>1582</v>
      </c>
      <c r="K49" s="124">
        <v>-7204</v>
      </c>
      <c r="L49" s="124" t="s">
        <v>1318</v>
      </c>
      <c r="M49" s="125" t="s">
        <v>1188</v>
      </c>
      <c r="N49" s="125"/>
      <c r="O49" s="126" t="s">
        <v>1578</v>
      </c>
      <c r="P49" s="127" t="s">
        <v>1514</v>
      </c>
    </row>
    <row r="50" spans="1:16" ht="12.75" customHeight="1" thickBot="1" x14ac:dyDescent="0.25">
      <c r="A50" s="7" t="str">
        <f t="shared" si="0"/>
        <v>IBVS 795 </v>
      </c>
      <c r="B50" s="18" t="str">
        <f t="shared" si="1"/>
        <v>I</v>
      </c>
      <c r="C50" s="7">
        <f t="shared" si="2"/>
        <v>40473.684999999998</v>
      </c>
      <c r="D50" s="32" t="str">
        <f t="shared" si="3"/>
        <v>vis</v>
      </c>
      <c r="E50" s="123">
        <f>VLOOKUP(C50,'Active 1'!C$21:E$951,3,FALSE)</f>
        <v>-7201.0518529050914</v>
      </c>
      <c r="F50" s="18" t="s">
        <v>1108</v>
      </c>
      <c r="G50" s="32" t="str">
        <f t="shared" si="4"/>
        <v>40473.685</v>
      </c>
      <c r="H50" s="7">
        <f t="shared" si="5"/>
        <v>-7201</v>
      </c>
      <c r="I50" s="124" t="s">
        <v>1583</v>
      </c>
      <c r="J50" s="125" t="s">
        <v>1584</v>
      </c>
      <c r="K50" s="124">
        <v>-7201</v>
      </c>
      <c r="L50" s="124" t="s">
        <v>1223</v>
      </c>
      <c r="M50" s="125" t="s">
        <v>1188</v>
      </c>
      <c r="N50" s="125"/>
      <c r="O50" s="126" t="s">
        <v>1469</v>
      </c>
      <c r="P50" s="127" t="s">
        <v>1514</v>
      </c>
    </row>
    <row r="51" spans="1:16" ht="12.75" customHeight="1" thickBot="1" x14ac:dyDescent="0.25">
      <c r="A51" s="7" t="str">
        <f t="shared" si="0"/>
        <v>IBVS 795 </v>
      </c>
      <c r="B51" s="18" t="str">
        <f t="shared" si="1"/>
        <v>I</v>
      </c>
      <c r="C51" s="7">
        <f t="shared" si="2"/>
        <v>40478.711000000003</v>
      </c>
      <c r="D51" s="32" t="str">
        <f t="shared" si="3"/>
        <v>vis</v>
      </c>
      <c r="E51" s="123">
        <f>VLOOKUP(C51,'Active 1'!C$21:E$951,3,FALSE)</f>
        <v>-7193.0564676391086</v>
      </c>
      <c r="F51" s="18" t="s">
        <v>1108</v>
      </c>
      <c r="G51" s="32" t="str">
        <f t="shared" si="4"/>
        <v>40478.711</v>
      </c>
      <c r="H51" s="7">
        <f t="shared" si="5"/>
        <v>-7193</v>
      </c>
      <c r="I51" s="124" t="s">
        <v>1589</v>
      </c>
      <c r="J51" s="125" t="s">
        <v>1590</v>
      </c>
      <c r="K51" s="124">
        <v>-7193</v>
      </c>
      <c r="L51" s="124" t="s">
        <v>1239</v>
      </c>
      <c r="M51" s="125" t="s">
        <v>1188</v>
      </c>
      <c r="N51" s="125"/>
      <c r="O51" s="126" t="s">
        <v>1469</v>
      </c>
      <c r="P51" s="127" t="s">
        <v>1514</v>
      </c>
    </row>
    <row r="52" spans="1:16" ht="12.75" customHeight="1" thickBot="1" x14ac:dyDescent="0.25">
      <c r="A52" s="7" t="str">
        <f t="shared" si="0"/>
        <v> BRNO 9 </v>
      </c>
      <c r="B52" s="18" t="str">
        <f t="shared" si="1"/>
        <v>I</v>
      </c>
      <c r="C52" s="7">
        <f t="shared" si="2"/>
        <v>40482.485000000001</v>
      </c>
      <c r="D52" s="32" t="str">
        <f t="shared" si="3"/>
        <v>vis</v>
      </c>
      <c r="E52" s="123">
        <f>VLOOKUP(C52,'Active 1'!C$21:E$951,3,FALSE)</f>
        <v>-7187.0527700677258</v>
      </c>
      <c r="F52" s="18" t="s">
        <v>1108</v>
      </c>
      <c r="G52" s="32" t="str">
        <f t="shared" si="4"/>
        <v>40482.485</v>
      </c>
      <c r="H52" s="7">
        <f t="shared" si="5"/>
        <v>-7187</v>
      </c>
      <c r="I52" s="124" t="s">
        <v>1591</v>
      </c>
      <c r="J52" s="125" t="s">
        <v>1592</v>
      </c>
      <c r="K52" s="124">
        <v>-7187</v>
      </c>
      <c r="L52" s="124" t="s">
        <v>1236</v>
      </c>
      <c r="M52" s="125" t="s">
        <v>1188</v>
      </c>
      <c r="N52" s="125"/>
      <c r="O52" s="126" t="s">
        <v>1593</v>
      </c>
      <c r="P52" s="126" t="s">
        <v>1556</v>
      </c>
    </row>
    <row r="53" spans="1:16" ht="12.75" customHeight="1" thickBot="1" x14ac:dyDescent="0.25">
      <c r="A53" s="7" t="str">
        <f t="shared" si="0"/>
        <v> BRNO 9 </v>
      </c>
      <c r="B53" s="18" t="str">
        <f t="shared" si="1"/>
        <v>I</v>
      </c>
      <c r="C53" s="7">
        <f t="shared" si="2"/>
        <v>40482.487000000001</v>
      </c>
      <c r="D53" s="32" t="str">
        <f t="shared" si="3"/>
        <v>vis</v>
      </c>
      <c r="E53" s="123">
        <f>VLOOKUP(C53,'Active 1'!C$21:E$951,3,FALSE)</f>
        <v>-7187.0495884579896</v>
      </c>
      <c r="F53" s="18" t="s">
        <v>1108</v>
      </c>
      <c r="G53" s="32" t="str">
        <f t="shared" si="4"/>
        <v>40482.487</v>
      </c>
      <c r="H53" s="7">
        <f t="shared" si="5"/>
        <v>-7187</v>
      </c>
      <c r="I53" s="124" t="s">
        <v>1594</v>
      </c>
      <c r="J53" s="125" t="s">
        <v>1595</v>
      </c>
      <c r="K53" s="124">
        <v>-7187</v>
      </c>
      <c r="L53" s="124" t="s">
        <v>1280</v>
      </c>
      <c r="M53" s="125" t="s">
        <v>1188</v>
      </c>
      <c r="N53" s="125"/>
      <c r="O53" s="126" t="s">
        <v>1596</v>
      </c>
      <c r="P53" s="126" t="s">
        <v>1556</v>
      </c>
    </row>
    <row r="54" spans="1:16" ht="12.75" customHeight="1" thickBot="1" x14ac:dyDescent="0.25">
      <c r="A54" s="7" t="str">
        <f t="shared" si="0"/>
        <v>IBVS 795 </v>
      </c>
      <c r="B54" s="18" t="str">
        <f t="shared" si="1"/>
        <v>I</v>
      </c>
      <c r="C54" s="7">
        <f t="shared" si="2"/>
        <v>40524.610999999997</v>
      </c>
      <c r="D54" s="32" t="str">
        <f t="shared" si="3"/>
        <v>vis</v>
      </c>
      <c r="E54" s="123">
        <f>VLOOKUP(C54,'Active 1'!C$21:E$951,3,FALSE)</f>
        <v>-7120.0385242033344</v>
      </c>
      <c r="F54" s="18" t="s">
        <v>1108</v>
      </c>
      <c r="G54" s="32" t="str">
        <f t="shared" si="4"/>
        <v>40524.611</v>
      </c>
      <c r="H54" s="7">
        <f t="shared" si="5"/>
        <v>-7120</v>
      </c>
      <c r="I54" s="124" t="s">
        <v>1599</v>
      </c>
      <c r="J54" s="125" t="s">
        <v>1600</v>
      </c>
      <c r="K54" s="124">
        <v>-7120</v>
      </c>
      <c r="L54" s="124" t="s">
        <v>1349</v>
      </c>
      <c r="M54" s="125" t="s">
        <v>1188</v>
      </c>
      <c r="N54" s="125"/>
      <c r="O54" s="126" t="s">
        <v>1469</v>
      </c>
      <c r="P54" s="127" t="s">
        <v>1514</v>
      </c>
    </row>
    <row r="55" spans="1:16" ht="12.75" customHeight="1" thickBot="1" x14ac:dyDescent="0.25">
      <c r="A55" s="7" t="str">
        <f t="shared" si="0"/>
        <v>IBVS 775 </v>
      </c>
      <c r="B55" s="18" t="str">
        <f t="shared" si="1"/>
        <v>I</v>
      </c>
      <c r="C55" s="7">
        <f t="shared" si="2"/>
        <v>40682.39</v>
      </c>
      <c r="D55" s="32" t="str">
        <f t="shared" si="3"/>
        <v>vis</v>
      </c>
      <c r="E55" s="123">
        <f>VLOOKUP(C55,'Active 1'!C$21:E$951,3,FALSE)</f>
        <v>-6869.0429229537795</v>
      </c>
      <c r="F55" s="18" t="s">
        <v>1108</v>
      </c>
      <c r="G55" s="32" t="str">
        <f t="shared" si="4"/>
        <v>40682.390</v>
      </c>
      <c r="H55" s="7">
        <f t="shared" si="5"/>
        <v>-6869</v>
      </c>
      <c r="I55" s="124" t="s">
        <v>1601</v>
      </c>
      <c r="J55" s="125" t="s">
        <v>1602</v>
      </c>
      <c r="K55" s="124">
        <v>-6869</v>
      </c>
      <c r="L55" s="124" t="s">
        <v>1285</v>
      </c>
      <c r="M55" s="125" t="s">
        <v>1175</v>
      </c>
      <c r="N55" s="125"/>
      <c r="O55" s="126" t="s">
        <v>1380</v>
      </c>
      <c r="P55" s="127" t="s">
        <v>1541</v>
      </c>
    </row>
    <row r="56" spans="1:16" ht="12.75" customHeight="1" thickBot="1" x14ac:dyDescent="0.25">
      <c r="A56" s="7" t="str">
        <f t="shared" si="0"/>
        <v> BRNO 12 </v>
      </c>
      <c r="B56" s="18" t="str">
        <f t="shared" si="1"/>
        <v>I</v>
      </c>
      <c r="C56" s="7">
        <f t="shared" si="2"/>
        <v>40775.430999999997</v>
      </c>
      <c r="D56" s="32" t="str">
        <f t="shared" si="3"/>
        <v>vis</v>
      </c>
      <c r="E56" s="123">
        <f>VLOOKUP(C56,'Active 1'!C$21:E$951,3,FALSE)</f>
        <v>-6721.0328472411757</v>
      </c>
      <c r="F56" s="18" t="s">
        <v>1108</v>
      </c>
      <c r="G56" s="32" t="str">
        <f t="shared" si="4"/>
        <v>40775.431</v>
      </c>
      <c r="H56" s="7">
        <f t="shared" si="5"/>
        <v>-6721</v>
      </c>
      <c r="I56" s="124" t="s">
        <v>1612</v>
      </c>
      <c r="J56" s="125" t="s">
        <v>1613</v>
      </c>
      <c r="K56" s="124">
        <v>-6721</v>
      </c>
      <c r="L56" s="124" t="s">
        <v>1341</v>
      </c>
      <c r="M56" s="125" t="s">
        <v>1188</v>
      </c>
      <c r="N56" s="125"/>
      <c r="O56" s="126" t="s">
        <v>1596</v>
      </c>
      <c r="P56" s="126" t="s">
        <v>1614</v>
      </c>
    </row>
    <row r="57" spans="1:16" ht="12.75" customHeight="1" thickBot="1" x14ac:dyDescent="0.25">
      <c r="A57" s="7" t="str">
        <f t="shared" si="0"/>
        <v> BRNO 12 </v>
      </c>
      <c r="B57" s="18" t="str">
        <f t="shared" si="1"/>
        <v>I</v>
      </c>
      <c r="C57" s="7">
        <f t="shared" si="2"/>
        <v>40775.436999999998</v>
      </c>
      <c r="D57" s="32" t="str">
        <f t="shared" si="3"/>
        <v>vis</v>
      </c>
      <c r="E57" s="123">
        <f>VLOOKUP(C57,'Active 1'!C$21:E$951,3,FALSE)</f>
        <v>-6721.0233024119661</v>
      </c>
      <c r="F57" s="18" t="s">
        <v>1108</v>
      </c>
      <c r="G57" s="32" t="str">
        <f t="shared" si="4"/>
        <v>40775.437</v>
      </c>
      <c r="H57" s="7">
        <f t="shared" si="5"/>
        <v>-6721</v>
      </c>
      <c r="I57" s="124" t="s">
        <v>1615</v>
      </c>
      <c r="J57" s="125" t="s">
        <v>1616</v>
      </c>
      <c r="K57" s="124">
        <v>-6721</v>
      </c>
      <c r="L57" s="124" t="s">
        <v>1617</v>
      </c>
      <c r="M57" s="125" t="s">
        <v>1188</v>
      </c>
      <c r="N57" s="125"/>
      <c r="O57" s="126" t="s">
        <v>1618</v>
      </c>
      <c r="P57" s="126" t="s">
        <v>1614</v>
      </c>
    </row>
    <row r="58" spans="1:16" ht="12.75" customHeight="1" thickBot="1" x14ac:dyDescent="0.25">
      <c r="A58" s="7" t="str">
        <f t="shared" si="0"/>
        <v> MVS 6.6 </v>
      </c>
      <c r="B58" s="18" t="str">
        <f t="shared" si="1"/>
        <v>I</v>
      </c>
      <c r="C58" s="7">
        <f t="shared" si="2"/>
        <v>40853.370999999999</v>
      </c>
      <c r="D58" s="32" t="str">
        <f t="shared" si="3"/>
        <v>vis</v>
      </c>
      <c r="E58" s="123">
        <f>VLOOKUP(C58,'Active 1'!C$21:E$951,3,FALSE)</f>
        <v>-6597.0455158384502</v>
      </c>
      <c r="F58" s="18" t="s">
        <v>1108</v>
      </c>
      <c r="G58" s="32" t="str">
        <f t="shared" si="4"/>
        <v>40853.371</v>
      </c>
      <c r="H58" s="7">
        <f t="shared" si="5"/>
        <v>-6597</v>
      </c>
      <c r="I58" s="124" t="s">
        <v>1622</v>
      </c>
      <c r="J58" s="125" t="s">
        <v>1623</v>
      </c>
      <c r="K58" s="124">
        <v>-6597</v>
      </c>
      <c r="L58" s="124" t="s">
        <v>1174</v>
      </c>
      <c r="M58" s="125" t="s">
        <v>1175</v>
      </c>
      <c r="N58" s="125"/>
      <c r="O58" s="126" t="s">
        <v>1587</v>
      </c>
      <c r="P58" s="126" t="s">
        <v>1624</v>
      </c>
    </row>
    <row r="59" spans="1:16" ht="12.75" customHeight="1" thickBot="1" x14ac:dyDescent="0.25">
      <c r="A59" s="7" t="str">
        <f t="shared" si="0"/>
        <v> ORI 127 </v>
      </c>
      <c r="B59" s="18" t="str">
        <f t="shared" si="1"/>
        <v>I</v>
      </c>
      <c r="C59" s="7">
        <f t="shared" si="2"/>
        <v>41178.366999999998</v>
      </c>
      <c r="D59" s="32" t="str">
        <f t="shared" si="3"/>
        <v>vis</v>
      </c>
      <c r="E59" s="123">
        <f>VLOOKUP(C59,'Active 1'!C$21:E$951,3,FALSE)</f>
        <v>-6080.0402969962779</v>
      </c>
      <c r="F59" s="18" t="s">
        <v>1108</v>
      </c>
      <c r="G59" s="32" t="str">
        <f t="shared" si="4"/>
        <v>41178.367</v>
      </c>
      <c r="H59" s="7">
        <f t="shared" si="5"/>
        <v>-6080</v>
      </c>
      <c r="I59" s="124" t="s">
        <v>1630</v>
      </c>
      <c r="J59" s="125" t="s">
        <v>1631</v>
      </c>
      <c r="K59" s="124">
        <v>-6080</v>
      </c>
      <c r="L59" s="124" t="s">
        <v>1318</v>
      </c>
      <c r="M59" s="125" t="s">
        <v>1188</v>
      </c>
      <c r="N59" s="125"/>
      <c r="O59" s="126" t="s">
        <v>1632</v>
      </c>
      <c r="P59" s="126" t="s">
        <v>1633</v>
      </c>
    </row>
    <row r="60" spans="1:16" ht="12.75" customHeight="1" thickBot="1" x14ac:dyDescent="0.25">
      <c r="A60" s="7" t="str">
        <f t="shared" si="0"/>
        <v> ORI 127 </v>
      </c>
      <c r="B60" s="18" t="str">
        <f t="shared" si="1"/>
        <v>I</v>
      </c>
      <c r="C60" s="7">
        <f t="shared" si="2"/>
        <v>41188.425000000003</v>
      </c>
      <c r="D60" s="32" t="str">
        <f t="shared" si="3"/>
        <v>vis</v>
      </c>
      <c r="E60" s="123">
        <f>VLOOKUP(C60,'Active 1'!C$21:E$951,3,FALSE)</f>
        <v>-6064.0399816351137</v>
      </c>
      <c r="F60" s="18" t="s">
        <v>1108</v>
      </c>
      <c r="G60" s="32" t="str">
        <f t="shared" si="4"/>
        <v>41188.425</v>
      </c>
      <c r="H60" s="7">
        <f t="shared" si="5"/>
        <v>-6064</v>
      </c>
      <c r="I60" s="124" t="s">
        <v>1634</v>
      </c>
      <c r="J60" s="125" t="s">
        <v>1635</v>
      </c>
      <c r="K60" s="124">
        <v>-6064</v>
      </c>
      <c r="L60" s="124" t="s">
        <v>1318</v>
      </c>
      <c r="M60" s="125" t="s">
        <v>1188</v>
      </c>
      <c r="N60" s="125"/>
      <c r="O60" s="126" t="s">
        <v>1632</v>
      </c>
      <c r="P60" s="126" t="s">
        <v>1633</v>
      </c>
    </row>
    <row r="61" spans="1:16" ht="13.5" thickBot="1" x14ac:dyDescent="0.25">
      <c r="A61" s="7" t="str">
        <f t="shared" si="0"/>
        <v> BRNO 17 </v>
      </c>
      <c r="B61" s="18" t="str">
        <f t="shared" si="1"/>
        <v>I</v>
      </c>
      <c r="C61" s="7">
        <f t="shared" si="2"/>
        <v>41484.508000000002</v>
      </c>
      <c r="D61" s="32" t="str">
        <f t="shared" si="3"/>
        <v>vis</v>
      </c>
      <c r="E61" s="123">
        <f>VLOOKUP(C61,'Active 1'!C$21:E$951,3,FALSE)</f>
        <v>-5593.029703938013</v>
      </c>
      <c r="F61" s="18" t="s">
        <v>1108</v>
      </c>
      <c r="G61" s="32" t="str">
        <f t="shared" si="4"/>
        <v>41484.508</v>
      </c>
      <c r="H61" s="7">
        <f t="shared" si="5"/>
        <v>-5593</v>
      </c>
      <c r="I61" s="124" t="s">
        <v>1643</v>
      </c>
      <c r="J61" s="125" t="s">
        <v>1644</v>
      </c>
      <c r="K61" s="124">
        <v>-5593</v>
      </c>
      <c r="L61" s="124" t="s">
        <v>1349</v>
      </c>
      <c r="M61" s="125" t="s">
        <v>1188</v>
      </c>
      <c r="N61" s="125"/>
      <c r="O61" s="126" t="s">
        <v>1645</v>
      </c>
      <c r="P61" s="126" t="s">
        <v>1646</v>
      </c>
    </row>
    <row r="62" spans="1:16" ht="13.5" thickBot="1" x14ac:dyDescent="0.25">
      <c r="A62" s="7" t="str">
        <f t="shared" si="0"/>
        <v> BBS 4 </v>
      </c>
      <c r="B62" s="18" t="str">
        <f t="shared" si="1"/>
        <v>I</v>
      </c>
      <c r="C62" s="7">
        <f t="shared" si="2"/>
        <v>41513.419000000002</v>
      </c>
      <c r="D62" s="32" t="str">
        <f t="shared" si="3"/>
        <v>vis</v>
      </c>
      <c r="E62" s="123">
        <f>VLOOKUP(C62,'Active 1'!C$21:E$951,3,FALSE)</f>
        <v>-5547.0379444026776</v>
      </c>
      <c r="F62" s="18" t="s">
        <v>1108</v>
      </c>
      <c r="G62" s="32" t="str">
        <f t="shared" si="4"/>
        <v>41513.419</v>
      </c>
      <c r="H62" s="7">
        <f t="shared" si="5"/>
        <v>-5547</v>
      </c>
      <c r="I62" s="124" t="s">
        <v>1647</v>
      </c>
      <c r="J62" s="125" t="s">
        <v>1648</v>
      </c>
      <c r="K62" s="124">
        <v>-5547</v>
      </c>
      <c r="L62" s="124" t="s">
        <v>1174</v>
      </c>
      <c r="M62" s="125" t="s">
        <v>1188</v>
      </c>
      <c r="N62" s="125"/>
      <c r="O62" s="126" t="s">
        <v>1632</v>
      </c>
      <c r="P62" s="126" t="s">
        <v>1649</v>
      </c>
    </row>
    <row r="63" spans="1:16" ht="13.5" thickBot="1" x14ac:dyDescent="0.25">
      <c r="A63" s="7" t="str">
        <f t="shared" si="0"/>
        <v> BBS 5 </v>
      </c>
      <c r="B63" s="18" t="str">
        <f t="shared" si="1"/>
        <v>I</v>
      </c>
      <c r="C63" s="7">
        <f t="shared" si="2"/>
        <v>41540.444000000003</v>
      </c>
      <c r="D63" s="32" t="str">
        <f t="shared" si="3"/>
        <v>vis</v>
      </c>
      <c r="E63" s="123">
        <f>VLOOKUP(C63,'Active 1'!C$21:E$951,3,FALSE)</f>
        <v>-5504.0464428481646</v>
      </c>
      <c r="F63" s="18" t="s">
        <v>1108</v>
      </c>
      <c r="G63" s="32" t="str">
        <f t="shared" si="4"/>
        <v>41540.444</v>
      </c>
      <c r="H63" s="7">
        <f t="shared" si="5"/>
        <v>-5504</v>
      </c>
      <c r="I63" s="124" t="s">
        <v>1650</v>
      </c>
      <c r="J63" s="125" t="s">
        <v>1651</v>
      </c>
      <c r="K63" s="124">
        <v>-5504</v>
      </c>
      <c r="L63" s="124" t="s">
        <v>1239</v>
      </c>
      <c r="M63" s="125" t="s">
        <v>1188</v>
      </c>
      <c r="N63" s="125"/>
      <c r="O63" s="126" t="s">
        <v>1632</v>
      </c>
      <c r="P63" s="126" t="s">
        <v>1660</v>
      </c>
    </row>
    <row r="64" spans="1:16" ht="13.5" thickBot="1" x14ac:dyDescent="0.25">
      <c r="A64" s="7" t="str">
        <f t="shared" si="0"/>
        <v> BRNO 17 </v>
      </c>
      <c r="B64" s="18" t="str">
        <f t="shared" si="1"/>
        <v>I</v>
      </c>
      <c r="C64" s="7">
        <f t="shared" si="2"/>
        <v>41540.447</v>
      </c>
      <c r="D64" s="32" t="str">
        <f t="shared" si="3"/>
        <v>vis</v>
      </c>
      <c r="E64" s="123">
        <f>VLOOKUP(C64,'Active 1'!C$21:E$951,3,FALSE)</f>
        <v>-5504.0416704335657</v>
      </c>
      <c r="F64" s="18" t="s">
        <v>1108</v>
      </c>
      <c r="G64" s="32" t="str">
        <f t="shared" si="4"/>
        <v>41540.447</v>
      </c>
      <c r="H64" s="7">
        <f t="shared" si="5"/>
        <v>-5504</v>
      </c>
      <c r="I64" s="124" t="s">
        <v>1661</v>
      </c>
      <c r="J64" s="125" t="s">
        <v>1662</v>
      </c>
      <c r="K64" s="124">
        <v>-5504</v>
      </c>
      <c r="L64" s="124" t="s">
        <v>1223</v>
      </c>
      <c r="M64" s="125" t="s">
        <v>1188</v>
      </c>
      <c r="N64" s="125"/>
      <c r="O64" s="126" t="s">
        <v>1663</v>
      </c>
      <c r="P64" s="126" t="s">
        <v>1646</v>
      </c>
    </row>
    <row r="65" spans="1:16" ht="13.5" thickBot="1" x14ac:dyDescent="0.25">
      <c r="A65" s="7" t="str">
        <f t="shared" si="0"/>
        <v> BBS 5 </v>
      </c>
      <c r="B65" s="18" t="str">
        <f t="shared" si="1"/>
        <v>I</v>
      </c>
      <c r="C65" s="7">
        <f t="shared" si="2"/>
        <v>41569.366999999998</v>
      </c>
      <c r="D65" s="32" t="str">
        <f t="shared" si="3"/>
        <v>vis</v>
      </c>
      <c r="E65" s="123">
        <f>VLOOKUP(C65,'Active 1'!C$21:E$951,3,FALSE)</f>
        <v>-5458.0355936544211</v>
      </c>
      <c r="F65" s="18" t="s">
        <v>1108</v>
      </c>
      <c r="G65" s="32" t="str">
        <f t="shared" si="4"/>
        <v>41569.367</v>
      </c>
      <c r="H65" s="7">
        <f t="shared" si="5"/>
        <v>-5458</v>
      </c>
      <c r="I65" s="124" t="s">
        <v>1664</v>
      </c>
      <c r="J65" s="125" t="s">
        <v>1665</v>
      </c>
      <c r="K65" s="124">
        <v>-5458</v>
      </c>
      <c r="L65" s="124" t="s">
        <v>1285</v>
      </c>
      <c r="M65" s="125" t="s">
        <v>1188</v>
      </c>
      <c r="N65" s="125"/>
      <c r="O65" s="126" t="s">
        <v>1632</v>
      </c>
      <c r="P65" s="126" t="s">
        <v>1660</v>
      </c>
    </row>
    <row r="66" spans="1:16" ht="13.5" thickBot="1" x14ac:dyDescent="0.25">
      <c r="A66" s="7" t="str">
        <f t="shared" si="0"/>
        <v> BBS 5 </v>
      </c>
      <c r="B66" s="18" t="str">
        <f t="shared" si="1"/>
        <v>I</v>
      </c>
      <c r="C66" s="7">
        <f t="shared" si="2"/>
        <v>41574.396000000001</v>
      </c>
      <c r="D66" s="32" t="str">
        <f t="shared" si="3"/>
        <v>vis</v>
      </c>
      <c r="E66" s="123">
        <f>VLOOKUP(C66,'Active 1'!C$21:E$951,3,FALSE)</f>
        <v>-5450.0354359738394</v>
      </c>
      <c r="F66" s="18" t="s">
        <v>1108</v>
      </c>
      <c r="G66" s="32" t="str">
        <f t="shared" si="4"/>
        <v>41574.396</v>
      </c>
      <c r="H66" s="7">
        <f t="shared" si="5"/>
        <v>-5450</v>
      </c>
      <c r="I66" s="124" t="s">
        <v>1666</v>
      </c>
      <c r="J66" s="125" t="s">
        <v>1667</v>
      </c>
      <c r="K66" s="124">
        <v>-5450</v>
      </c>
      <c r="L66" s="124" t="s">
        <v>1285</v>
      </c>
      <c r="M66" s="125" t="s">
        <v>1188</v>
      </c>
      <c r="N66" s="125"/>
      <c r="O66" s="126" t="s">
        <v>1632</v>
      </c>
      <c r="P66" s="126" t="s">
        <v>1660</v>
      </c>
    </row>
    <row r="67" spans="1:16" ht="13.5" thickBot="1" x14ac:dyDescent="0.25">
      <c r="A67" s="7" t="str">
        <f t="shared" si="0"/>
        <v> BRNO 17 </v>
      </c>
      <c r="B67" s="18" t="str">
        <f t="shared" si="1"/>
        <v>I</v>
      </c>
      <c r="C67" s="7">
        <f t="shared" si="2"/>
        <v>41579.428999999996</v>
      </c>
      <c r="D67" s="32" t="str">
        <f t="shared" si="3"/>
        <v>vis</v>
      </c>
      <c r="E67" s="123">
        <f>VLOOKUP(C67,'Active 1'!C$21:E$951,3,FALSE)</f>
        <v>-5442.0289150737954</v>
      </c>
      <c r="F67" s="18" t="s">
        <v>1108</v>
      </c>
      <c r="G67" s="32" t="str">
        <f t="shared" si="4"/>
        <v>41579.429</v>
      </c>
      <c r="H67" s="7">
        <f t="shared" si="5"/>
        <v>-5442</v>
      </c>
      <c r="I67" s="124" t="s">
        <v>1668</v>
      </c>
      <c r="J67" s="125" t="s">
        <v>1669</v>
      </c>
      <c r="K67" s="124">
        <v>-5442</v>
      </c>
      <c r="L67" s="124" t="s">
        <v>1349</v>
      </c>
      <c r="M67" s="125" t="s">
        <v>1188</v>
      </c>
      <c r="N67" s="125"/>
      <c r="O67" s="126" t="s">
        <v>1670</v>
      </c>
      <c r="P67" s="126" t="s">
        <v>1646</v>
      </c>
    </row>
    <row r="68" spans="1:16" ht="13.5" thickBot="1" x14ac:dyDescent="0.25">
      <c r="A68" s="7" t="str">
        <f t="shared" si="0"/>
        <v> BBS 5 </v>
      </c>
      <c r="B68" s="18" t="str">
        <f t="shared" si="1"/>
        <v>I</v>
      </c>
      <c r="C68" s="7">
        <f t="shared" si="2"/>
        <v>41591.368000000002</v>
      </c>
      <c r="D68" s="32" t="str">
        <f t="shared" si="3"/>
        <v>vis</v>
      </c>
      <c r="E68" s="123">
        <f>VLOOKUP(C68,'Active 1'!C$21:E$951,3,FALSE)</f>
        <v>-5423.0362957561438</v>
      </c>
      <c r="F68" s="18" t="s">
        <v>1108</v>
      </c>
      <c r="G68" s="32" t="str">
        <f t="shared" si="4"/>
        <v>41591.368</v>
      </c>
      <c r="H68" s="7">
        <f t="shared" si="5"/>
        <v>-5423</v>
      </c>
      <c r="I68" s="124" t="s">
        <v>1671</v>
      </c>
      <c r="J68" s="125" t="s">
        <v>1672</v>
      </c>
      <c r="K68" s="124">
        <v>-5423</v>
      </c>
      <c r="L68" s="124" t="s">
        <v>1318</v>
      </c>
      <c r="M68" s="125" t="s">
        <v>1188</v>
      </c>
      <c r="N68" s="125"/>
      <c r="O68" s="126" t="s">
        <v>1632</v>
      </c>
      <c r="P68" s="126" t="s">
        <v>1660</v>
      </c>
    </row>
    <row r="69" spans="1:16" ht="13.5" thickBot="1" x14ac:dyDescent="0.25">
      <c r="A69" s="7" t="str">
        <f t="shared" si="0"/>
        <v>IBVS 786 </v>
      </c>
      <c r="B69" s="18" t="str">
        <f t="shared" si="1"/>
        <v>I</v>
      </c>
      <c r="C69" s="7">
        <f t="shared" si="2"/>
        <v>41596.396000000001</v>
      </c>
      <c r="D69" s="32" t="str">
        <f t="shared" si="3"/>
        <v>vis</v>
      </c>
      <c r="E69" s="123">
        <f>VLOOKUP(C69,'Active 1'!C$21:E$951,3,FALSE)</f>
        <v>-5415.0377288804357</v>
      </c>
      <c r="F69" s="18" t="s">
        <v>1108</v>
      </c>
      <c r="G69" s="32" t="str">
        <f t="shared" si="4"/>
        <v>41596.396</v>
      </c>
      <c r="H69" s="7">
        <f t="shared" si="5"/>
        <v>-5415</v>
      </c>
      <c r="I69" s="124" t="s">
        <v>1673</v>
      </c>
      <c r="J69" s="125" t="s">
        <v>1674</v>
      </c>
      <c r="K69" s="124">
        <v>-5415</v>
      </c>
      <c r="L69" s="124" t="s">
        <v>1174</v>
      </c>
      <c r="M69" s="125" t="s">
        <v>1175</v>
      </c>
      <c r="N69" s="125"/>
      <c r="O69" s="126" t="s">
        <v>1587</v>
      </c>
      <c r="P69" s="127" t="s">
        <v>1675</v>
      </c>
    </row>
    <row r="70" spans="1:16" ht="13.5" thickBot="1" x14ac:dyDescent="0.25">
      <c r="A70" s="7" t="str">
        <f t="shared" si="0"/>
        <v>IBVS 786 </v>
      </c>
      <c r="B70" s="18" t="str">
        <f t="shared" si="1"/>
        <v>I</v>
      </c>
      <c r="C70" s="7">
        <f t="shared" si="2"/>
        <v>41601.425000000003</v>
      </c>
      <c r="D70" s="32" t="str">
        <f t="shared" si="3"/>
        <v>vis</v>
      </c>
      <c r="E70" s="123">
        <f>VLOOKUP(C70,'Active 1'!C$21:E$951,3,FALSE)</f>
        <v>-5407.0375711998531</v>
      </c>
      <c r="F70" s="18" t="s">
        <v>1108</v>
      </c>
      <c r="G70" s="32" t="str">
        <f t="shared" si="4"/>
        <v>41601.425</v>
      </c>
      <c r="H70" s="7">
        <f t="shared" si="5"/>
        <v>-5407</v>
      </c>
      <c r="I70" s="124" t="s">
        <v>1676</v>
      </c>
      <c r="J70" s="125" t="s">
        <v>1677</v>
      </c>
      <c r="K70" s="124">
        <v>-5407</v>
      </c>
      <c r="L70" s="124" t="s">
        <v>1174</v>
      </c>
      <c r="M70" s="125" t="s">
        <v>1175</v>
      </c>
      <c r="N70" s="125"/>
      <c r="O70" s="126" t="s">
        <v>1587</v>
      </c>
      <c r="P70" s="127" t="s">
        <v>1675</v>
      </c>
    </row>
    <row r="71" spans="1:16" ht="13.5" thickBot="1" x14ac:dyDescent="0.25">
      <c r="A71" s="7" t="str">
        <f t="shared" si="0"/>
        <v> BRNO 17 </v>
      </c>
      <c r="B71" s="18" t="str">
        <f t="shared" si="1"/>
        <v>I</v>
      </c>
      <c r="C71" s="7">
        <f t="shared" si="2"/>
        <v>41686.294999999998</v>
      </c>
      <c r="D71" s="32" t="str">
        <f t="shared" si="3"/>
        <v>vis</v>
      </c>
      <c r="E71" s="123">
        <f>VLOOKUP(C71,'Active 1'!C$21:E$951,3,FALSE)</f>
        <v>-5272.0259620627166</v>
      </c>
      <c r="F71" s="18" t="s">
        <v>1108</v>
      </c>
      <c r="G71" s="32" t="str">
        <f t="shared" si="4"/>
        <v>41686.295</v>
      </c>
      <c r="H71" s="7">
        <f t="shared" si="5"/>
        <v>-5272</v>
      </c>
      <c r="I71" s="124" t="s">
        <v>1678</v>
      </c>
      <c r="J71" s="125" t="s">
        <v>1679</v>
      </c>
      <c r="K71" s="124">
        <v>-5272</v>
      </c>
      <c r="L71" s="124" t="s">
        <v>1352</v>
      </c>
      <c r="M71" s="125" t="s">
        <v>1188</v>
      </c>
      <c r="N71" s="125"/>
      <c r="O71" s="126" t="s">
        <v>1663</v>
      </c>
      <c r="P71" s="126" t="s">
        <v>1646</v>
      </c>
    </row>
    <row r="72" spans="1:16" ht="13.5" thickBot="1" x14ac:dyDescent="0.25">
      <c r="A72" s="7" t="str">
        <f t="shared" si="0"/>
        <v> BRNO 17 </v>
      </c>
      <c r="B72" s="18" t="str">
        <f t="shared" si="1"/>
        <v>I</v>
      </c>
      <c r="C72" s="7">
        <f t="shared" si="2"/>
        <v>41703.258000000002</v>
      </c>
      <c r="D72" s="32" t="str">
        <f t="shared" si="3"/>
        <v>vis</v>
      </c>
      <c r="E72" s="123">
        <f>VLOOKUP(C72,'Active 1'!C$21:E$951,3,FALSE)</f>
        <v>-5245.0411390888294</v>
      </c>
      <c r="F72" s="18" t="s">
        <v>1108</v>
      </c>
      <c r="G72" s="32" t="str">
        <f t="shared" si="4"/>
        <v>41703.258</v>
      </c>
      <c r="H72" s="7">
        <f t="shared" si="5"/>
        <v>-5245</v>
      </c>
      <c r="I72" s="124" t="s">
        <v>1680</v>
      </c>
      <c r="J72" s="125" t="s">
        <v>1681</v>
      </c>
      <c r="K72" s="124">
        <v>-5245</v>
      </c>
      <c r="L72" s="124" t="s">
        <v>1236</v>
      </c>
      <c r="M72" s="125" t="s">
        <v>1188</v>
      </c>
      <c r="N72" s="125"/>
      <c r="O72" s="126" t="s">
        <v>1670</v>
      </c>
      <c r="P72" s="126" t="s">
        <v>1646</v>
      </c>
    </row>
    <row r="73" spans="1:16" ht="13.5" thickBot="1" x14ac:dyDescent="0.25">
      <c r="A73" s="7" t="str">
        <f t="shared" si="0"/>
        <v> BRNO 17 </v>
      </c>
      <c r="B73" s="18" t="str">
        <f t="shared" si="1"/>
        <v>I</v>
      </c>
      <c r="C73" s="7">
        <f t="shared" si="2"/>
        <v>41775.548000000003</v>
      </c>
      <c r="D73" s="32" t="str">
        <f t="shared" si="3"/>
        <v>vis</v>
      </c>
      <c r="E73" s="123">
        <f>VLOOKUP(C73,'Active 1'!C$21:E$951,3,FALSE)</f>
        <v>-5130.0418551896391</v>
      </c>
      <c r="F73" s="18" t="s">
        <v>1108</v>
      </c>
      <c r="G73" s="32" t="str">
        <f t="shared" si="4"/>
        <v>41775.548</v>
      </c>
      <c r="H73" s="7">
        <f t="shared" si="5"/>
        <v>-5130</v>
      </c>
      <c r="I73" s="124" t="s">
        <v>1682</v>
      </c>
      <c r="J73" s="125" t="s">
        <v>1683</v>
      </c>
      <c r="K73" s="124">
        <v>-5130</v>
      </c>
      <c r="L73" s="124" t="s">
        <v>1247</v>
      </c>
      <c r="M73" s="125" t="s">
        <v>1188</v>
      </c>
      <c r="N73" s="125"/>
      <c r="O73" s="126" t="s">
        <v>1663</v>
      </c>
      <c r="P73" s="126" t="s">
        <v>1646</v>
      </c>
    </row>
    <row r="74" spans="1:16" ht="13.5" thickBot="1" x14ac:dyDescent="0.25">
      <c r="A74" s="7" t="str">
        <f t="shared" si="0"/>
        <v> BBS 10 </v>
      </c>
      <c r="B74" s="18" t="str">
        <f t="shared" si="1"/>
        <v>I</v>
      </c>
      <c r="C74" s="7">
        <f t="shared" si="2"/>
        <v>41848.472999999998</v>
      </c>
      <c r="D74" s="32" t="str">
        <f t="shared" si="3"/>
        <v>vis</v>
      </c>
      <c r="E74" s="123">
        <f>VLOOKUP(C74,'Active 1'!C$21:E$951,3,FALSE)</f>
        <v>-5014.0324101993519</v>
      </c>
      <c r="F74" s="18" t="s">
        <v>1108</v>
      </c>
      <c r="G74" s="32" t="str">
        <f t="shared" si="4"/>
        <v>41848.473</v>
      </c>
      <c r="H74" s="7">
        <f t="shared" si="5"/>
        <v>-5014</v>
      </c>
      <c r="I74" s="124" t="s">
        <v>1684</v>
      </c>
      <c r="J74" s="125" t="s">
        <v>1685</v>
      </c>
      <c r="K74" s="124">
        <v>-5014</v>
      </c>
      <c r="L74" s="124" t="s">
        <v>1285</v>
      </c>
      <c r="M74" s="125" t="s">
        <v>1188</v>
      </c>
      <c r="N74" s="125"/>
      <c r="O74" s="126" t="s">
        <v>1632</v>
      </c>
      <c r="P74" s="126" t="s">
        <v>1686</v>
      </c>
    </row>
    <row r="75" spans="1:16" ht="13.5" thickBot="1" x14ac:dyDescent="0.25">
      <c r="A75" s="7" t="str">
        <f t="shared" ref="A75:A138" si="6">P75</f>
        <v> BBS 10 </v>
      </c>
      <c r="B75" s="18" t="str">
        <f t="shared" ref="B75:B138" si="7">IF(H75=INT(H75),"I","II")</f>
        <v>I</v>
      </c>
      <c r="C75" s="7">
        <f t="shared" ref="C75:C138" si="8">1*G75</f>
        <v>41877.383000000002</v>
      </c>
      <c r="D75" s="32" t="str">
        <f t="shared" ref="D75:D138" si="9">VLOOKUP(F75,I$1:J$5,2,FALSE)</f>
        <v>vis</v>
      </c>
      <c r="E75" s="123">
        <f>VLOOKUP(C75,'Active 1'!C$21:E$951,3,FALSE)</f>
        <v>-4968.0422414688783</v>
      </c>
      <c r="F75" s="18" t="s">
        <v>1108</v>
      </c>
      <c r="G75" s="32" t="str">
        <f t="shared" ref="G75:G138" si="10">MID(I75,3,LEN(I75)-3)</f>
        <v>41877.383</v>
      </c>
      <c r="H75" s="7">
        <f t="shared" ref="H75:H138" si="11">1*K75</f>
        <v>-4968</v>
      </c>
      <c r="I75" s="124" t="s">
        <v>1690</v>
      </c>
      <c r="J75" s="125" t="s">
        <v>1691</v>
      </c>
      <c r="K75" s="124">
        <v>-4968</v>
      </c>
      <c r="L75" s="124" t="s">
        <v>1239</v>
      </c>
      <c r="M75" s="125" t="s">
        <v>1188</v>
      </c>
      <c r="N75" s="125"/>
      <c r="O75" s="126" t="s">
        <v>1632</v>
      </c>
      <c r="P75" s="126" t="s">
        <v>1686</v>
      </c>
    </row>
    <row r="76" spans="1:16" ht="13.5" thickBot="1" x14ac:dyDescent="0.25">
      <c r="A76" s="7" t="str">
        <f t="shared" si="6"/>
        <v> BBS 11 </v>
      </c>
      <c r="B76" s="18" t="str">
        <f t="shared" si="7"/>
        <v>I</v>
      </c>
      <c r="C76" s="7">
        <f t="shared" si="8"/>
        <v>41904.421000000002</v>
      </c>
      <c r="D76" s="32" t="str">
        <f t="shared" si="9"/>
        <v>vis</v>
      </c>
      <c r="E76" s="123">
        <f>VLOOKUP(C76,'Active 1'!C$21:E$951,3,FALSE)</f>
        <v>-4925.0300594510845</v>
      </c>
      <c r="F76" s="18" t="s">
        <v>1108</v>
      </c>
      <c r="G76" s="32" t="str">
        <f t="shared" si="10"/>
        <v>41904.421</v>
      </c>
      <c r="H76" s="7">
        <f t="shared" si="11"/>
        <v>-4925</v>
      </c>
      <c r="I76" s="124" t="s">
        <v>1692</v>
      </c>
      <c r="J76" s="125" t="s">
        <v>1693</v>
      </c>
      <c r="K76" s="124">
        <v>-4925</v>
      </c>
      <c r="L76" s="124" t="s">
        <v>1305</v>
      </c>
      <c r="M76" s="125" t="s">
        <v>1188</v>
      </c>
      <c r="N76" s="125"/>
      <c r="O76" s="126" t="s">
        <v>1632</v>
      </c>
      <c r="P76" s="126" t="s">
        <v>1694</v>
      </c>
    </row>
    <row r="77" spans="1:16" ht="13.5" thickBot="1" x14ac:dyDescent="0.25">
      <c r="A77" s="7" t="str">
        <f t="shared" si="6"/>
        <v> MVS 7.38 </v>
      </c>
      <c r="B77" s="18" t="str">
        <f t="shared" si="7"/>
        <v>I</v>
      </c>
      <c r="C77" s="7">
        <f t="shared" si="8"/>
        <v>41987.400999999998</v>
      </c>
      <c r="D77" s="32" t="str">
        <f t="shared" si="9"/>
        <v>vis</v>
      </c>
      <c r="E77" s="123">
        <f>VLOOKUP(C77,'Active 1'!C$21:E$951,3,FALSE)</f>
        <v>-4793.0250715142438</v>
      </c>
      <c r="F77" s="18" t="s">
        <v>1108</v>
      </c>
      <c r="G77" s="32" t="str">
        <f t="shared" si="10"/>
        <v>41987.401</v>
      </c>
      <c r="H77" s="7">
        <f t="shared" si="11"/>
        <v>-4793</v>
      </c>
      <c r="I77" s="124" t="s">
        <v>1702</v>
      </c>
      <c r="J77" s="125" t="s">
        <v>1703</v>
      </c>
      <c r="K77" s="124">
        <v>-4793</v>
      </c>
      <c r="L77" s="124" t="s">
        <v>1349</v>
      </c>
      <c r="M77" s="125" t="s">
        <v>1175</v>
      </c>
      <c r="N77" s="125"/>
      <c r="O77" s="126" t="s">
        <v>1587</v>
      </c>
      <c r="P77" s="126" t="s">
        <v>1704</v>
      </c>
    </row>
    <row r="78" spans="1:16" ht="13.5" thickBot="1" x14ac:dyDescent="0.25">
      <c r="A78" s="7" t="str">
        <f t="shared" si="6"/>
        <v> BBS 12 </v>
      </c>
      <c r="B78" s="18" t="str">
        <f t="shared" si="7"/>
        <v>I</v>
      </c>
      <c r="C78" s="7">
        <f t="shared" si="8"/>
        <v>41989.284</v>
      </c>
      <c r="D78" s="32" t="str">
        <f t="shared" si="9"/>
        <v>vis</v>
      </c>
      <c r="E78" s="123">
        <f>VLOOKUP(C78,'Active 1'!C$21:E$951,3,FALSE)</f>
        <v>-4790.0295859480193</v>
      </c>
      <c r="F78" s="18" t="s">
        <v>1108</v>
      </c>
      <c r="G78" s="32" t="str">
        <f t="shared" si="10"/>
        <v>41989.284</v>
      </c>
      <c r="H78" s="7">
        <f t="shared" si="11"/>
        <v>-4790</v>
      </c>
      <c r="I78" s="124" t="s">
        <v>1705</v>
      </c>
      <c r="J78" s="125" t="s">
        <v>1706</v>
      </c>
      <c r="K78" s="124">
        <v>-4790</v>
      </c>
      <c r="L78" s="124" t="s">
        <v>1305</v>
      </c>
      <c r="M78" s="125" t="s">
        <v>1188</v>
      </c>
      <c r="N78" s="125"/>
      <c r="O78" s="126" t="s">
        <v>1632</v>
      </c>
      <c r="P78" s="126" t="s">
        <v>1707</v>
      </c>
    </row>
    <row r="79" spans="1:16" ht="13.5" thickBot="1" x14ac:dyDescent="0.25">
      <c r="A79" s="7" t="str">
        <f t="shared" si="6"/>
        <v> BBS 12 </v>
      </c>
      <c r="B79" s="18" t="str">
        <f t="shared" si="7"/>
        <v>I</v>
      </c>
      <c r="C79" s="7">
        <f t="shared" si="8"/>
        <v>42004.366000000002</v>
      </c>
      <c r="D79" s="32" t="str">
        <f t="shared" si="9"/>
        <v>vis</v>
      </c>
      <c r="E79" s="123">
        <f>VLOOKUP(C79,'Active 1'!C$21:E$951,3,FALSE)</f>
        <v>-4766.0370669306203</v>
      </c>
      <c r="F79" s="18" t="s">
        <v>1108</v>
      </c>
      <c r="G79" s="32" t="str">
        <f t="shared" si="10"/>
        <v>42004.366</v>
      </c>
      <c r="H79" s="7">
        <f t="shared" si="11"/>
        <v>-4766</v>
      </c>
      <c r="I79" s="124" t="s">
        <v>1708</v>
      </c>
      <c r="J79" s="125" t="s">
        <v>1709</v>
      </c>
      <c r="K79" s="124">
        <v>-4766</v>
      </c>
      <c r="L79" s="124" t="s">
        <v>1223</v>
      </c>
      <c r="M79" s="125" t="s">
        <v>1188</v>
      </c>
      <c r="N79" s="125"/>
      <c r="O79" s="126" t="s">
        <v>1632</v>
      </c>
      <c r="P79" s="126" t="s">
        <v>1707</v>
      </c>
    </row>
    <row r="80" spans="1:16" ht="13.5" thickBot="1" x14ac:dyDescent="0.25">
      <c r="A80" s="7" t="str">
        <f t="shared" si="6"/>
        <v> BBS 14 </v>
      </c>
      <c r="B80" s="18" t="str">
        <f t="shared" si="7"/>
        <v>I</v>
      </c>
      <c r="C80" s="7">
        <f t="shared" si="8"/>
        <v>42127.576999999997</v>
      </c>
      <c r="D80" s="32" t="str">
        <f t="shared" si="9"/>
        <v>vis</v>
      </c>
      <c r="E80" s="123">
        <f>VLOOKUP(C80,'Active 1'!C$21:E$951,3,FALSE)</f>
        <v>-4570.0324083540199</v>
      </c>
      <c r="F80" s="18" t="s">
        <v>1108</v>
      </c>
      <c r="G80" s="32" t="str">
        <f t="shared" si="10"/>
        <v>42127.577</v>
      </c>
      <c r="H80" s="7">
        <f t="shared" si="11"/>
        <v>-4570</v>
      </c>
      <c r="I80" s="124" t="s">
        <v>1710</v>
      </c>
      <c r="J80" s="125" t="s">
        <v>1711</v>
      </c>
      <c r="K80" s="124">
        <v>-4570</v>
      </c>
      <c r="L80" s="124" t="s">
        <v>1174</v>
      </c>
      <c r="M80" s="125" t="s">
        <v>1188</v>
      </c>
      <c r="N80" s="125"/>
      <c r="O80" s="126" t="s">
        <v>1712</v>
      </c>
      <c r="P80" s="126" t="s">
        <v>1713</v>
      </c>
    </row>
    <row r="81" spans="1:16" ht="13.5" thickBot="1" x14ac:dyDescent="0.25">
      <c r="A81" s="7" t="str">
        <f t="shared" si="6"/>
        <v> BBS 16 </v>
      </c>
      <c r="B81" s="18" t="str">
        <f t="shared" si="7"/>
        <v>I</v>
      </c>
      <c r="C81" s="7">
        <f t="shared" si="8"/>
        <v>42234.44</v>
      </c>
      <c r="D81" s="32" t="str">
        <f t="shared" si="9"/>
        <v>vis</v>
      </c>
      <c r="E81" s="123">
        <f>VLOOKUP(C81,'Active 1'!C$21:E$951,3,FALSE)</f>
        <v>-4400.0342277575392</v>
      </c>
      <c r="F81" s="18" t="s">
        <v>1108</v>
      </c>
      <c r="G81" s="32" t="str">
        <f t="shared" si="10"/>
        <v>42234.440</v>
      </c>
      <c r="H81" s="7">
        <f t="shared" si="11"/>
        <v>-4400</v>
      </c>
      <c r="I81" s="124" t="s">
        <v>1714</v>
      </c>
      <c r="J81" s="125" t="s">
        <v>1715</v>
      </c>
      <c r="K81" s="124">
        <v>-4400</v>
      </c>
      <c r="L81" s="124" t="s">
        <v>1223</v>
      </c>
      <c r="M81" s="125" t="s">
        <v>1188</v>
      </c>
      <c r="N81" s="125"/>
      <c r="O81" s="126" t="s">
        <v>1632</v>
      </c>
      <c r="P81" s="126" t="s">
        <v>1716</v>
      </c>
    </row>
    <row r="82" spans="1:16" ht="13.5" thickBot="1" x14ac:dyDescent="0.25">
      <c r="A82" s="7" t="str">
        <f t="shared" si="6"/>
        <v> BBS 17 </v>
      </c>
      <c r="B82" s="18" t="str">
        <f t="shared" si="7"/>
        <v>I</v>
      </c>
      <c r="C82" s="7">
        <f t="shared" si="8"/>
        <v>42273.417000000001</v>
      </c>
      <c r="D82" s="32" t="str">
        <f t="shared" si="9"/>
        <v>vis</v>
      </c>
      <c r="E82" s="123">
        <f>VLOOKUP(C82,'Active 1'!C$21:E$951,3,FALSE)</f>
        <v>-4338.0294264221047</v>
      </c>
      <c r="F82" s="18" t="s">
        <v>1108</v>
      </c>
      <c r="G82" s="32" t="str">
        <f t="shared" si="10"/>
        <v>42273.417</v>
      </c>
      <c r="H82" s="7">
        <f t="shared" si="11"/>
        <v>-4338</v>
      </c>
      <c r="I82" s="124" t="s">
        <v>1725</v>
      </c>
      <c r="J82" s="125" t="s">
        <v>1726</v>
      </c>
      <c r="K82" s="124">
        <v>-4338</v>
      </c>
      <c r="L82" s="124" t="s">
        <v>1318</v>
      </c>
      <c r="M82" s="125" t="s">
        <v>1188</v>
      </c>
      <c r="N82" s="125"/>
      <c r="O82" s="126" t="s">
        <v>1632</v>
      </c>
      <c r="P82" s="126" t="s">
        <v>1727</v>
      </c>
    </row>
    <row r="83" spans="1:16" ht="13.5" thickBot="1" x14ac:dyDescent="0.25">
      <c r="A83" s="7" t="str">
        <f t="shared" si="6"/>
        <v> BBS 17 </v>
      </c>
      <c r="B83" s="18" t="str">
        <f t="shared" si="7"/>
        <v>I</v>
      </c>
      <c r="C83" s="7">
        <f t="shared" si="8"/>
        <v>42302.33</v>
      </c>
      <c r="D83" s="32" t="str">
        <f t="shared" si="9"/>
        <v>vis</v>
      </c>
      <c r="E83" s="123">
        <f>VLOOKUP(C83,'Active 1'!C$21:E$951,3,FALSE)</f>
        <v>-4292.0344852770322</v>
      </c>
      <c r="F83" s="18" t="s">
        <v>1108</v>
      </c>
      <c r="G83" s="32" t="str">
        <f t="shared" si="10"/>
        <v>42302.330</v>
      </c>
      <c r="H83" s="7">
        <f t="shared" si="11"/>
        <v>-4292</v>
      </c>
      <c r="I83" s="124" t="s">
        <v>1733</v>
      </c>
      <c r="J83" s="125" t="s">
        <v>1734</v>
      </c>
      <c r="K83" s="124">
        <v>-4292</v>
      </c>
      <c r="L83" s="124" t="s">
        <v>1223</v>
      </c>
      <c r="M83" s="125" t="s">
        <v>1188</v>
      </c>
      <c r="N83" s="125"/>
      <c r="O83" s="126" t="s">
        <v>1632</v>
      </c>
      <c r="P83" s="126" t="s">
        <v>1727</v>
      </c>
    </row>
    <row r="84" spans="1:16" ht="13.5" thickBot="1" x14ac:dyDescent="0.25">
      <c r="A84" s="7" t="str">
        <f t="shared" si="6"/>
        <v> BBS 18 </v>
      </c>
      <c r="B84" s="18" t="str">
        <f t="shared" si="7"/>
        <v>I</v>
      </c>
      <c r="C84" s="7">
        <f t="shared" si="8"/>
        <v>42363.309000000001</v>
      </c>
      <c r="D84" s="32" t="str">
        <f t="shared" si="9"/>
        <v>vis</v>
      </c>
      <c r="E84" s="123">
        <f>VLOOKUP(C84,'Active 1'!C$21:E$951,3,FALSE)</f>
        <v>-4195.0287952384579</v>
      </c>
      <c r="F84" s="18" t="s">
        <v>1108</v>
      </c>
      <c r="G84" s="32" t="str">
        <f t="shared" si="10"/>
        <v>42363.309</v>
      </c>
      <c r="H84" s="7">
        <f t="shared" si="11"/>
        <v>-4195</v>
      </c>
      <c r="I84" s="124" t="s">
        <v>1739</v>
      </c>
      <c r="J84" s="125" t="s">
        <v>1740</v>
      </c>
      <c r="K84" s="124">
        <v>-4195</v>
      </c>
      <c r="L84" s="124" t="s">
        <v>1318</v>
      </c>
      <c r="M84" s="125" t="s">
        <v>1188</v>
      </c>
      <c r="N84" s="125"/>
      <c r="O84" s="126" t="s">
        <v>1632</v>
      </c>
      <c r="P84" s="126" t="s">
        <v>1741</v>
      </c>
    </row>
    <row r="85" spans="1:16" ht="13.5" thickBot="1" x14ac:dyDescent="0.25">
      <c r="A85" s="7" t="str">
        <f t="shared" si="6"/>
        <v> BBS 18 </v>
      </c>
      <c r="B85" s="18" t="str">
        <f t="shared" si="7"/>
        <v>I</v>
      </c>
      <c r="C85" s="7">
        <f t="shared" si="8"/>
        <v>42375.252999999997</v>
      </c>
      <c r="D85" s="32" t="str">
        <f t="shared" si="9"/>
        <v>vis</v>
      </c>
      <c r="E85" s="123">
        <f>VLOOKUP(C85,'Active 1'!C$21:E$951,3,FALSE)</f>
        <v>-4176.0282218964821</v>
      </c>
      <c r="F85" s="18" t="s">
        <v>1108</v>
      </c>
      <c r="G85" s="32" t="str">
        <f t="shared" si="10"/>
        <v>42375.253</v>
      </c>
      <c r="H85" s="7">
        <f t="shared" si="11"/>
        <v>-4176</v>
      </c>
      <c r="I85" s="124" t="s">
        <v>1742</v>
      </c>
      <c r="J85" s="125" t="s">
        <v>1743</v>
      </c>
      <c r="K85" s="124">
        <v>-4176</v>
      </c>
      <c r="L85" s="124" t="s">
        <v>1318</v>
      </c>
      <c r="M85" s="125" t="s">
        <v>1188</v>
      </c>
      <c r="N85" s="125"/>
      <c r="O85" s="126" t="s">
        <v>1712</v>
      </c>
      <c r="P85" s="126" t="s">
        <v>1741</v>
      </c>
    </row>
    <row r="86" spans="1:16" ht="13.5" thickBot="1" x14ac:dyDescent="0.25">
      <c r="A86" s="7" t="str">
        <f t="shared" si="6"/>
        <v> BBS 19 </v>
      </c>
      <c r="B86" s="18" t="str">
        <f t="shared" si="7"/>
        <v>I</v>
      </c>
      <c r="C86" s="7">
        <f t="shared" si="8"/>
        <v>42402.275999999998</v>
      </c>
      <c r="D86" s="32" t="str">
        <f t="shared" si="9"/>
        <v>vis</v>
      </c>
      <c r="E86" s="123">
        <f>VLOOKUP(C86,'Active 1'!C$21:E$951,3,FALSE)</f>
        <v>-4133.0399019517054</v>
      </c>
      <c r="F86" s="18" t="s">
        <v>1108</v>
      </c>
      <c r="G86" s="32" t="str">
        <f t="shared" si="10"/>
        <v>42402.276</v>
      </c>
      <c r="H86" s="7">
        <f t="shared" si="11"/>
        <v>-4133</v>
      </c>
      <c r="I86" s="124" t="s">
        <v>1748</v>
      </c>
      <c r="J86" s="125" t="s">
        <v>1749</v>
      </c>
      <c r="K86" s="124">
        <v>-4133</v>
      </c>
      <c r="L86" s="124" t="s">
        <v>1262</v>
      </c>
      <c r="M86" s="125" t="s">
        <v>1188</v>
      </c>
      <c r="N86" s="125"/>
      <c r="O86" s="126" t="s">
        <v>1712</v>
      </c>
      <c r="P86" s="126" t="s">
        <v>1750</v>
      </c>
    </row>
    <row r="87" spans="1:16" ht="13.5" thickBot="1" x14ac:dyDescent="0.25">
      <c r="A87" s="7" t="str">
        <f t="shared" si="6"/>
        <v> BBS 19 </v>
      </c>
      <c r="B87" s="18" t="str">
        <f t="shared" si="7"/>
        <v>I</v>
      </c>
      <c r="C87" s="7">
        <f t="shared" si="8"/>
        <v>42402.29</v>
      </c>
      <c r="D87" s="32" t="str">
        <f t="shared" si="9"/>
        <v>vis</v>
      </c>
      <c r="E87" s="123">
        <f>VLOOKUP(C87,'Active 1'!C$21:E$951,3,FALSE)</f>
        <v>-4133.0176306835501</v>
      </c>
      <c r="F87" s="18" t="s">
        <v>1108</v>
      </c>
      <c r="G87" s="32" t="str">
        <f t="shared" si="10"/>
        <v>42402.290</v>
      </c>
      <c r="H87" s="7">
        <f t="shared" si="11"/>
        <v>-4133</v>
      </c>
      <c r="I87" s="124" t="s">
        <v>1751</v>
      </c>
      <c r="J87" s="125" t="s">
        <v>1752</v>
      </c>
      <c r="K87" s="124">
        <v>-4133</v>
      </c>
      <c r="L87" s="124" t="s">
        <v>1341</v>
      </c>
      <c r="M87" s="125" t="s">
        <v>1188</v>
      </c>
      <c r="N87" s="125"/>
      <c r="O87" s="126" t="s">
        <v>1753</v>
      </c>
      <c r="P87" s="126" t="s">
        <v>1750</v>
      </c>
    </row>
    <row r="88" spans="1:16" ht="13.5" thickBot="1" x14ac:dyDescent="0.25">
      <c r="A88" s="7" t="str">
        <f t="shared" si="6"/>
        <v> BBS 20 </v>
      </c>
      <c r="B88" s="18" t="str">
        <f t="shared" si="7"/>
        <v>I</v>
      </c>
      <c r="C88" s="7">
        <f t="shared" si="8"/>
        <v>42419.252999999997</v>
      </c>
      <c r="D88" s="32" t="str">
        <f t="shared" si="9"/>
        <v>vis</v>
      </c>
      <c r="E88" s="123">
        <f>VLOOKUP(C88,'Active 1'!C$21:E$951,3,FALSE)</f>
        <v>-4106.0328077096747</v>
      </c>
      <c r="F88" s="18" t="s">
        <v>1108</v>
      </c>
      <c r="G88" s="32" t="str">
        <f t="shared" si="10"/>
        <v>42419.253</v>
      </c>
      <c r="H88" s="7">
        <f t="shared" si="11"/>
        <v>-4106</v>
      </c>
      <c r="I88" s="124" t="s">
        <v>1754</v>
      </c>
      <c r="J88" s="125" t="s">
        <v>1755</v>
      </c>
      <c r="K88" s="124">
        <v>-4106</v>
      </c>
      <c r="L88" s="124" t="s">
        <v>1223</v>
      </c>
      <c r="M88" s="125" t="s">
        <v>1188</v>
      </c>
      <c r="N88" s="125"/>
      <c r="O88" s="126" t="s">
        <v>1632</v>
      </c>
      <c r="P88" s="126" t="s">
        <v>1756</v>
      </c>
    </row>
    <row r="89" spans="1:16" ht="13.5" thickBot="1" x14ac:dyDescent="0.25">
      <c r="A89" s="7" t="str">
        <f t="shared" si="6"/>
        <v> BBS 20 </v>
      </c>
      <c r="B89" s="18" t="str">
        <f t="shared" si="7"/>
        <v>I</v>
      </c>
      <c r="C89" s="7">
        <f t="shared" si="8"/>
        <v>42419.258999999998</v>
      </c>
      <c r="D89" s="32" t="str">
        <f t="shared" si="9"/>
        <v>vis</v>
      </c>
      <c r="E89" s="123">
        <f>VLOOKUP(C89,'Active 1'!C$21:E$951,3,FALSE)</f>
        <v>-4106.0232628804652</v>
      </c>
      <c r="F89" s="18" t="s">
        <v>1108</v>
      </c>
      <c r="G89" s="32" t="str">
        <f t="shared" si="10"/>
        <v>42419.259</v>
      </c>
      <c r="H89" s="7">
        <f t="shared" si="11"/>
        <v>-4106</v>
      </c>
      <c r="I89" s="124" t="s">
        <v>1757</v>
      </c>
      <c r="J89" s="125" t="s">
        <v>1758</v>
      </c>
      <c r="K89" s="124">
        <v>-4106</v>
      </c>
      <c r="L89" s="124" t="s">
        <v>1310</v>
      </c>
      <c r="M89" s="125" t="s">
        <v>1188</v>
      </c>
      <c r="N89" s="125"/>
      <c r="O89" s="126" t="s">
        <v>1712</v>
      </c>
      <c r="P89" s="126" t="s">
        <v>1756</v>
      </c>
    </row>
    <row r="90" spans="1:16" ht="13.5" thickBot="1" x14ac:dyDescent="0.25">
      <c r="A90" s="7" t="str">
        <f t="shared" si="6"/>
        <v> BBS 21 </v>
      </c>
      <c r="B90" s="18" t="str">
        <f t="shared" si="7"/>
        <v>I</v>
      </c>
      <c r="C90" s="7">
        <f t="shared" si="8"/>
        <v>42455.711000000003</v>
      </c>
      <c r="D90" s="32" t="str">
        <f t="shared" si="9"/>
        <v>vis</v>
      </c>
      <c r="E90" s="123">
        <f>VLOOKUP(C90,'Active 1'!C$21:E$951,3,FALSE)</f>
        <v>-4048.0352438364234</v>
      </c>
      <c r="F90" s="18" t="s">
        <v>1108</v>
      </c>
      <c r="G90" s="32" t="str">
        <f t="shared" si="10"/>
        <v>42455.711</v>
      </c>
      <c r="H90" s="7">
        <f t="shared" si="11"/>
        <v>-4048</v>
      </c>
      <c r="I90" s="124" t="s">
        <v>1759</v>
      </c>
      <c r="J90" s="125" t="s">
        <v>1760</v>
      </c>
      <c r="K90" s="124">
        <v>-4048</v>
      </c>
      <c r="L90" s="124" t="s">
        <v>1247</v>
      </c>
      <c r="M90" s="125" t="s">
        <v>1188</v>
      </c>
      <c r="N90" s="125"/>
      <c r="O90" s="126" t="s">
        <v>1712</v>
      </c>
      <c r="P90" s="126" t="s">
        <v>1761</v>
      </c>
    </row>
    <row r="91" spans="1:16" ht="13.5" thickBot="1" x14ac:dyDescent="0.25">
      <c r="A91" s="7" t="str">
        <f t="shared" si="6"/>
        <v> BBS 21 </v>
      </c>
      <c r="B91" s="18" t="str">
        <f t="shared" si="7"/>
        <v>I</v>
      </c>
      <c r="C91" s="7">
        <f t="shared" si="8"/>
        <v>42491.546000000002</v>
      </c>
      <c r="D91" s="32" t="str">
        <f t="shared" si="9"/>
        <v>vis</v>
      </c>
      <c r="E91" s="123">
        <f>VLOOKUP(C91,'Active 1'!C$21:E$951,3,FALSE)</f>
        <v>-3991.0287513958738</v>
      </c>
      <c r="F91" s="18" t="s">
        <v>1108</v>
      </c>
      <c r="G91" s="32" t="str">
        <f t="shared" si="10"/>
        <v>42491.546</v>
      </c>
      <c r="H91" s="7">
        <f t="shared" si="11"/>
        <v>-3991</v>
      </c>
      <c r="I91" s="124" t="s">
        <v>1762</v>
      </c>
      <c r="J91" s="125" t="s">
        <v>1763</v>
      </c>
      <c r="K91" s="124">
        <v>-3991</v>
      </c>
      <c r="L91" s="124" t="s">
        <v>1174</v>
      </c>
      <c r="M91" s="125" t="s">
        <v>1188</v>
      </c>
      <c r="N91" s="125"/>
      <c r="O91" s="126" t="s">
        <v>1712</v>
      </c>
      <c r="P91" s="126" t="s">
        <v>1761</v>
      </c>
    </row>
    <row r="92" spans="1:16" ht="13.5" thickBot="1" x14ac:dyDescent="0.25">
      <c r="A92" s="7" t="str">
        <f t="shared" si="6"/>
        <v> BBS 23 </v>
      </c>
      <c r="B92" s="18" t="str">
        <f t="shared" si="7"/>
        <v>I</v>
      </c>
      <c r="C92" s="7">
        <f t="shared" si="8"/>
        <v>42569.495000000003</v>
      </c>
      <c r="D92" s="32" t="str">
        <f t="shared" si="9"/>
        <v>vis</v>
      </c>
      <c r="E92" s="123">
        <f>VLOOKUP(C92,'Active 1'!C$21:E$951,3,FALSE)</f>
        <v>-3867.0271027493404</v>
      </c>
      <c r="F92" s="18" t="s">
        <v>1108</v>
      </c>
      <c r="G92" s="32" t="str">
        <f t="shared" si="10"/>
        <v>42569.495</v>
      </c>
      <c r="H92" s="7">
        <f t="shared" si="11"/>
        <v>-3867</v>
      </c>
      <c r="I92" s="124" t="s">
        <v>1770</v>
      </c>
      <c r="J92" s="125" t="s">
        <v>1771</v>
      </c>
      <c r="K92" s="124">
        <v>-3867</v>
      </c>
      <c r="L92" s="124" t="s">
        <v>1318</v>
      </c>
      <c r="M92" s="125" t="s">
        <v>1188</v>
      </c>
      <c r="N92" s="125"/>
      <c r="O92" s="126" t="s">
        <v>1632</v>
      </c>
      <c r="P92" s="126" t="s">
        <v>1772</v>
      </c>
    </row>
    <row r="93" spans="1:16" ht="13.5" thickBot="1" x14ac:dyDescent="0.25">
      <c r="A93" s="7" t="str">
        <f t="shared" si="6"/>
        <v> BBS 23 </v>
      </c>
      <c r="B93" s="18" t="str">
        <f t="shared" si="7"/>
        <v>I</v>
      </c>
      <c r="C93" s="7">
        <f t="shared" si="8"/>
        <v>42584.588000000003</v>
      </c>
      <c r="D93" s="32" t="str">
        <f t="shared" si="9"/>
        <v>vis</v>
      </c>
      <c r="E93" s="123">
        <f>VLOOKUP(C93,'Active 1'!C$21:E$951,3,FALSE)</f>
        <v>-3843.0170848783964</v>
      </c>
      <c r="F93" s="18" t="s">
        <v>1108</v>
      </c>
      <c r="G93" s="32" t="str">
        <f t="shared" si="10"/>
        <v>42584.588</v>
      </c>
      <c r="H93" s="7">
        <f t="shared" si="11"/>
        <v>-3843</v>
      </c>
      <c r="I93" s="124" t="s">
        <v>1777</v>
      </c>
      <c r="J93" s="125" t="s">
        <v>1778</v>
      </c>
      <c r="K93" s="124">
        <v>-3843</v>
      </c>
      <c r="L93" s="124" t="s">
        <v>1352</v>
      </c>
      <c r="M93" s="125" t="s">
        <v>1188</v>
      </c>
      <c r="N93" s="125"/>
      <c r="O93" s="126" t="s">
        <v>1712</v>
      </c>
      <c r="P93" s="126" t="s">
        <v>1772</v>
      </c>
    </row>
    <row r="94" spans="1:16" ht="13.5" thickBot="1" x14ac:dyDescent="0.25">
      <c r="A94" s="7" t="str">
        <f t="shared" si="6"/>
        <v>IBVS 1249 </v>
      </c>
      <c r="B94" s="18" t="str">
        <f t="shared" si="7"/>
        <v>I</v>
      </c>
      <c r="C94" s="7">
        <f t="shared" si="8"/>
        <v>42599.671999999999</v>
      </c>
      <c r="D94" s="32" t="str">
        <f t="shared" si="9"/>
        <v>vis</v>
      </c>
      <c r="E94" s="123">
        <f>VLOOKUP(C94,'Active 1'!C$21:E$951,3,FALSE)</f>
        <v>-3819.0213842512717</v>
      </c>
      <c r="F94" s="18" t="s">
        <v>1108</v>
      </c>
      <c r="G94" s="32" t="str">
        <f t="shared" si="10"/>
        <v>42599.672</v>
      </c>
      <c r="H94" s="7">
        <f t="shared" si="11"/>
        <v>-3819</v>
      </c>
      <c r="I94" s="124" t="s">
        <v>1782</v>
      </c>
      <c r="J94" s="125" t="s">
        <v>1783</v>
      </c>
      <c r="K94" s="124">
        <v>-3819</v>
      </c>
      <c r="L94" s="124" t="s">
        <v>1310</v>
      </c>
      <c r="M94" s="125" t="s">
        <v>1188</v>
      </c>
      <c r="N94" s="125"/>
      <c r="O94" s="126" t="s">
        <v>1784</v>
      </c>
      <c r="P94" s="127" t="s">
        <v>1785</v>
      </c>
    </row>
    <row r="95" spans="1:16" ht="13.5" thickBot="1" x14ac:dyDescent="0.25">
      <c r="A95" s="7" t="str">
        <f t="shared" si="6"/>
        <v> BBS 23 </v>
      </c>
      <c r="B95" s="18" t="str">
        <f t="shared" si="7"/>
        <v>I</v>
      </c>
      <c r="C95" s="7">
        <f t="shared" si="8"/>
        <v>42608.466999999997</v>
      </c>
      <c r="D95" s="32" t="str">
        <f t="shared" si="9"/>
        <v>vis</v>
      </c>
      <c r="E95" s="123">
        <f>VLOOKUP(C95,'Active 1'!C$21:E$951,3,FALSE)</f>
        <v>-3805.0302554382524</v>
      </c>
      <c r="F95" s="18" t="s">
        <v>1108</v>
      </c>
      <c r="G95" s="32" t="str">
        <f t="shared" si="10"/>
        <v>42608.467</v>
      </c>
      <c r="H95" s="7">
        <f t="shared" si="11"/>
        <v>-3805</v>
      </c>
      <c r="I95" s="124" t="s">
        <v>1788</v>
      </c>
      <c r="J95" s="125" t="s">
        <v>1789</v>
      </c>
      <c r="K95" s="124">
        <v>-3805</v>
      </c>
      <c r="L95" s="124" t="s">
        <v>1280</v>
      </c>
      <c r="M95" s="125" t="s">
        <v>1188</v>
      </c>
      <c r="N95" s="125"/>
      <c r="O95" s="126" t="s">
        <v>1632</v>
      </c>
      <c r="P95" s="126" t="s">
        <v>1772</v>
      </c>
    </row>
    <row r="96" spans="1:16" ht="13.5" thickBot="1" x14ac:dyDescent="0.25">
      <c r="A96" s="7" t="str">
        <f t="shared" si="6"/>
        <v>IBVS 1249 </v>
      </c>
      <c r="B96" s="18" t="str">
        <f t="shared" si="7"/>
        <v>I</v>
      </c>
      <c r="C96" s="7">
        <f t="shared" si="8"/>
        <v>42699.616999999998</v>
      </c>
      <c r="D96" s="32" t="str">
        <f t="shared" si="9"/>
        <v>vis</v>
      </c>
      <c r="E96" s="123">
        <f>VLOOKUP(C96,'Active 1'!C$21:E$951,3,FALSE)</f>
        <v>-3660.0283917308075</v>
      </c>
      <c r="F96" s="18" t="s">
        <v>1108</v>
      </c>
      <c r="G96" s="32" t="str">
        <f t="shared" si="10"/>
        <v>42699.617</v>
      </c>
      <c r="H96" s="7">
        <f t="shared" si="11"/>
        <v>-3660</v>
      </c>
      <c r="I96" s="124" t="s">
        <v>1800</v>
      </c>
      <c r="J96" s="125" t="s">
        <v>1801</v>
      </c>
      <c r="K96" s="124">
        <v>-3660</v>
      </c>
      <c r="L96" s="124" t="s">
        <v>1280</v>
      </c>
      <c r="M96" s="125" t="s">
        <v>1188</v>
      </c>
      <c r="N96" s="125"/>
      <c r="O96" s="126" t="s">
        <v>1802</v>
      </c>
      <c r="P96" s="127" t="s">
        <v>1785</v>
      </c>
    </row>
    <row r="97" spans="1:16" ht="13.5" thickBot="1" x14ac:dyDescent="0.25">
      <c r="A97" s="7" t="str">
        <f t="shared" si="6"/>
        <v> BBS 24 </v>
      </c>
      <c r="B97" s="18" t="str">
        <f t="shared" si="7"/>
        <v>I</v>
      </c>
      <c r="C97" s="7">
        <f t="shared" si="8"/>
        <v>42708.421000000002</v>
      </c>
      <c r="D97" s="32" t="str">
        <f t="shared" si="9"/>
        <v>vis</v>
      </c>
      <c r="E97" s="123">
        <f>VLOOKUP(C97,'Active 1'!C$21:E$951,3,FALSE)</f>
        <v>-3646.0229456739685</v>
      </c>
      <c r="F97" s="18" t="s">
        <v>1108</v>
      </c>
      <c r="G97" s="32" t="str">
        <f t="shared" si="10"/>
        <v>42708.421</v>
      </c>
      <c r="H97" s="7">
        <f t="shared" si="11"/>
        <v>-3646</v>
      </c>
      <c r="I97" s="124" t="s">
        <v>1803</v>
      </c>
      <c r="J97" s="125" t="s">
        <v>1804</v>
      </c>
      <c r="K97" s="124">
        <v>-3646</v>
      </c>
      <c r="L97" s="124" t="s">
        <v>1305</v>
      </c>
      <c r="M97" s="125" t="s">
        <v>1188</v>
      </c>
      <c r="N97" s="125"/>
      <c r="O97" s="126" t="s">
        <v>1712</v>
      </c>
      <c r="P97" s="126" t="s">
        <v>1805</v>
      </c>
    </row>
    <row r="98" spans="1:16" ht="13.5" thickBot="1" x14ac:dyDescent="0.25">
      <c r="A98" s="7" t="str">
        <f t="shared" si="6"/>
        <v> BBS 24 </v>
      </c>
      <c r="B98" s="18" t="str">
        <f t="shared" si="7"/>
        <v>I</v>
      </c>
      <c r="C98" s="7">
        <f t="shared" si="8"/>
        <v>42710.307000000001</v>
      </c>
      <c r="D98" s="32" t="str">
        <f t="shared" si="9"/>
        <v>vis</v>
      </c>
      <c r="E98" s="123">
        <f>VLOOKUP(C98,'Active 1'!C$21:E$951,3,FALSE)</f>
        <v>-3643.0226876931451</v>
      </c>
      <c r="F98" s="18" t="s">
        <v>1108</v>
      </c>
      <c r="G98" s="32" t="str">
        <f t="shared" si="10"/>
        <v>42710.307</v>
      </c>
      <c r="H98" s="7">
        <f t="shared" si="11"/>
        <v>-3643</v>
      </c>
      <c r="I98" s="124" t="s">
        <v>1806</v>
      </c>
      <c r="J98" s="125" t="s">
        <v>1807</v>
      </c>
      <c r="K98" s="124">
        <v>-3643</v>
      </c>
      <c r="L98" s="124" t="s">
        <v>1305</v>
      </c>
      <c r="M98" s="125" t="s">
        <v>1188</v>
      </c>
      <c r="N98" s="125"/>
      <c r="O98" s="126" t="s">
        <v>1712</v>
      </c>
      <c r="P98" s="126" t="s">
        <v>1805</v>
      </c>
    </row>
    <row r="99" spans="1:16" ht="13.5" thickBot="1" x14ac:dyDescent="0.25">
      <c r="A99" s="7" t="str">
        <f t="shared" si="6"/>
        <v> BBS 24 </v>
      </c>
      <c r="B99" s="18" t="str">
        <f t="shared" si="7"/>
        <v>I</v>
      </c>
      <c r="C99" s="7">
        <f t="shared" si="8"/>
        <v>42744.250999999997</v>
      </c>
      <c r="D99" s="32" t="str">
        <f t="shared" si="9"/>
        <v>vis</v>
      </c>
      <c r="E99" s="123">
        <f>VLOOKUP(C99,'Active 1'!C$21:E$951,3,FALSE)</f>
        <v>-3589.0244072577657</v>
      </c>
      <c r="F99" s="18" t="s">
        <v>1108</v>
      </c>
      <c r="G99" s="32" t="str">
        <f t="shared" si="10"/>
        <v>42744.251</v>
      </c>
      <c r="H99" s="7">
        <f t="shared" si="11"/>
        <v>-3589</v>
      </c>
      <c r="I99" s="124" t="s">
        <v>1817</v>
      </c>
      <c r="J99" s="125" t="s">
        <v>1818</v>
      </c>
      <c r="K99" s="124">
        <v>-3589</v>
      </c>
      <c r="L99" s="124" t="s">
        <v>1318</v>
      </c>
      <c r="M99" s="125" t="s">
        <v>1188</v>
      </c>
      <c r="N99" s="125"/>
      <c r="O99" s="126" t="s">
        <v>1632</v>
      </c>
      <c r="P99" s="126" t="s">
        <v>1805</v>
      </c>
    </row>
    <row r="100" spans="1:16" ht="13.5" thickBot="1" x14ac:dyDescent="0.25">
      <c r="A100" s="7" t="str">
        <f t="shared" si="6"/>
        <v> AOEB 1 </v>
      </c>
      <c r="B100" s="18" t="str">
        <f t="shared" si="7"/>
        <v>I</v>
      </c>
      <c r="C100" s="7">
        <f t="shared" si="8"/>
        <v>42815.913999999997</v>
      </c>
      <c r="D100" s="32" t="str">
        <f t="shared" si="9"/>
        <v>vis</v>
      </c>
      <c r="E100" s="123">
        <f>VLOOKUP(C100,'Active 1'!C$21:E$951,3,FALSE)</f>
        <v>-3475.0225580107381</v>
      </c>
      <c r="F100" s="18" t="s">
        <v>1108</v>
      </c>
      <c r="G100" s="32" t="str">
        <f t="shared" si="10"/>
        <v>42815.914</v>
      </c>
      <c r="H100" s="7">
        <f t="shared" si="11"/>
        <v>-3475</v>
      </c>
      <c r="I100" s="124" t="s">
        <v>1819</v>
      </c>
      <c r="J100" s="125" t="s">
        <v>1820</v>
      </c>
      <c r="K100" s="124">
        <v>-3475</v>
      </c>
      <c r="L100" s="124" t="s">
        <v>1285</v>
      </c>
      <c r="M100" s="125" t="s">
        <v>1188</v>
      </c>
      <c r="N100" s="125"/>
      <c r="O100" s="126" t="s">
        <v>1814</v>
      </c>
      <c r="P100" s="126" t="s">
        <v>1821</v>
      </c>
    </row>
    <row r="101" spans="1:16" ht="13.5" thickBot="1" x14ac:dyDescent="0.25">
      <c r="A101" s="7" t="str">
        <f t="shared" si="6"/>
        <v> BBS 28 </v>
      </c>
      <c r="B101" s="18" t="str">
        <f t="shared" si="7"/>
        <v>I</v>
      </c>
      <c r="C101" s="7">
        <f t="shared" si="8"/>
        <v>42906.432000000001</v>
      </c>
      <c r="D101" s="32" t="str">
        <f t="shared" si="9"/>
        <v>vis</v>
      </c>
      <c r="E101" s="123">
        <f>VLOOKUP(C101,'Active 1'!C$21:E$951,3,FALSE)</f>
        <v>-3331.0260829797908</v>
      </c>
      <c r="F101" s="18" t="s">
        <v>1108</v>
      </c>
      <c r="G101" s="32" t="str">
        <f t="shared" si="10"/>
        <v>42906.432</v>
      </c>
      <c r="H101" s="7">
        <f t="shared" si="11"/>
        <v>-3331</v>
      </c>
      <c r="I101" s="124" t="s">
        <v>1822</v>
      </c>
      <c r="J101" s="125" t="s">
        <v>1823</v>
      </c>
      <c r="K101" s="124">
        <v>-3331</v>
      </c>
      <c r="L101" s="124" t="s">
        <v>1280</v>
      </c>
      <c r="M101" s="125" t="s">
        <v>1188</v>
      </c>
      <c r="N101" s="125"/>
      <c r="O101" s="126" t="s">
        <v>1632</v>
      </c>
      <c r="P101" s="126" t="s">
        <v>1824</v>
      </c>
    </row>
    <row r="102" spans="1:16" ht="13.5" thickBot="1" x14ac:dyDescent="0.25">
      <c r="A102" s="7" t="str">
        <f t="shared" si="6"/>
        <v> BBS 28 </v>
      </c>
      <c r="B102" s="18" t="str">
        <f t="shared" si="7"/>
        <v>I</v>
      </c>
      <c r="C102" s="7">
        <f t="shared" si="8"/>
        <v>42913.353000000003</v>
      </c>
      <c r="D102" s="32" t="str">
        <f t="shared" si="9"/>
        <v>vis</v>
      </c>
      <c r="E102" s="123">
        <f>VLOOKUP(C102,'Active 1'!C$21:E$951,3,FALSE)</f>
        <v>-3320.0161224891763</v>
      </c>
      <c r="F102" s="18" t="s">
        <v>1108</v>
      </c>
      <c r="G102" s="32" t="str">
        <f t="shared" si="10"/>
        <v>42913.353</v>
      </c>
      <c r="H102" s="7">
        <f t="shared" si="11"/>
        <v>-3320</v>
      </c>
      <c r="I102" s="124" t="s">
        <v>1825</v>
      </c>
      <c r="J102" s="125" t="s">
        <v>1826</v>
      </c>
      <c r="K102" s="124">
        <v>-3320</v>
      </c>
      <c r="L102" s="124" t="s">
        <v>1349</v>
      </c>
      <c r="M102" s="125" t="s">
        <v>1188</v>
      </c>
      <c r="N102" s="125"/>
      <c r="O102" s="126" t="s">
        <v>1712</v>
      </c>
      <c r="P102" s="126" t="s">
        <v>1824</v>
      </c>
    </row>
    <row r="103" spans="1:16" ht="13.5" thickBot="1" x14ac:dyDescent="0.25">
      <c r="A103" s="7" t="str">
        <f t="shared" si="6"/>
        <v> BBS 28 </v>
      </c>
      <c r="B103" s="18" t="str">
        <f t="shared" si="7"/>
        <v>I</v>
      </c>
      <c r="C103" s="7">
        <f t="shared" si="8"/>
        <v>42916.489000000001</v>
      </c>
      <c r="D103" s="32" t="str">
        <f t="shared" si="9"/>
        <v>vis</v>
      </c>
      <c r="E103" s="123">
        <f>VLOOKUP(C103,'Active 1'!C$21:E$951,3,FALSE)</f>
        <v>-3315.0273584235006</v>
      </c>
      <c r="F103" s="18" t="s">
        <v>1108</v>
      </c>
      <c r="G103" s="32" t="str">
        <f t="shared" si="10"/>
        <v>42916.489</v>
      </c>
      <c r="H103" s="7">
        <f t="shared" si="11"/>
        <v>-3315</v>
      </c>
      <c r="I103" s="124" t="s">
        <v>1827</v>
      </c>
      <c r="J103" s="125" t="s">
        <v>1828</v>
      </c>
      <c r="K103" s="124">
        <v>-3315</v>
      </c>
      <c r="L103" s="124" t="s">
        <v>1223</v>
      </c>
      <c r="M103" s="125" t="s">
        <v>1188</v>
      </c>
      <c r="N103" s="125"/>
      <c r="O103" s="126" t="s">
        <v>1712</v>
      </c>
      <c r="P103" s="126" t="s">
        <v>1824</v>
      </c>
    </row>
    <row r="104" spans="1:16" ht="13.5" thickBot="1" x14ac:dyDescent="0.25">
      <c r="A104" s="7" t="str">
        <f t="shared" si="6"/>
        <v> AOEB 1 </v>
      </c>
      <c r="B104" s="18" t="str">
        <f t="shared" si="7"/>
        <v>I</v>
      </c>
      <c r="C104" s="7">
        <f t="shared" si="8"/>
        <v>42946.659</v>
      </c>
      <c r="D104" s="32" t="str">
        <f t="shared" si="9"/>
        <v>vis</v>
      </c>
      <c r="E104" s="123">
        <f>VLOOKUP(C104,'Active 1'!C$21:E$951,3,FALSE)</f>
        <v>-3267.032775559504</v>
      </c>
      <c r="F104" s="18" t="s">
        <v>1108</v>
      </c>
      <c r="G104" s="32" t="str">
        <f t="shared" si="10"/>
        <v>42946.659</v>
      </c>
      <c r="H104" s="7">
        <f t="shared" si="11"/>
        <v>-3267</v>
      </c>
      <c r="I104" s="124" t="s">
        <v>1829</v>
      </c>
      <c r="J104" s="125" t="s">
        <v>1830</v>
      </c>
      <c r="K104" s="124">
        <v>-3267</v>
      </c>
      <c r="L104" s="124" t="s">
        <v>1239</v>
      </c>
      <c r="M104" s="125" t="s">
        <v>1188</v>
      </c>
      <c r="N104" s="125"/>
      <c r="O104" s="126" t="s">
        <v>1578</v>
      </c>
      <c r="P104" s="126" t="s">
        <v>1821</v>
      </c>
    </row>
    <row r="105" spans="1:16" ht="13.5" thickBot="1" x14ac:dyDescent="0.25">
      <c r="A105" s="7" t="str">
        <f t="shared" si="6"/>
        <v> BBS 28 </v>
      </c>
      <c r="B105" s="18" t="str">
        <f t="shared" si="7"/>
        <v>I</v>
      </c>
      <c r="C105" s="7">
        <f t="shared" si="8"/>
        <v>42955.464999999997</v>
      </c>
      <c r="D105" s="32" t="str">
        <f t="shared" si="9"/>
        <v>vis</v>
      </c>
      <c r="E105" s="123">
        <f>VLOOKUP(C105,'Active 1'!C$21:E$951,3,FALSE)</f>
        <v>-3253.0241478929402</v>
      </c>
      <c r="F105" s="18" t="s">
        <v>1108</v>
      </c>
      <c r="G105" s="32" t="str">
        <f t="shared" si="10"/>
        <v>42955.465</v>
      </c>
      <c r="H105" s="7">
        <f t="shared" si="11"/>
        <v>-3253</v>
      </c>
      <c r="I105" s="124" t="s">
        <v>1831</v>
      </c>
      <c r="J105" s="125" t="s">
        <v>1832</v>
      </c>
      <c r="K105" s="124">
        <v>-3253</v>
      </c>
      <c r="L105" s="124" t="s">
        <v>1174</v>
      </c>
      <c r="M105" s="125" t="s">
        <v>1188</v>
      </c>
      <c r="N105" s="125"/>
      <c r="O105" s="126" t="s">
        <v>1632</v>
      </c>
      <c r="P105" s="126" t="s">
        <v>1824</v>
      </c>
    </row>
    <row r="106" spans="1:16" ht="13.5" thickBot="1" x14ac:dyDescent="0.25">
      <c r="A106" s="7" t="str">
        <f t="shared" si="6"/>
        <v> BRNO 21 </v>
      </c>
      <c r="B106" s="18" t="str">
        <f t="shared" si="7"/>
        <v>I</v>
      </c>
      <c r="C106" s="7">
        <f t="shared" si="8"/>
        <v>42955.468000000001</v>
      </c>
      <c r="D106" s="32" t="str">
        <f t="shared" si="9"/>
        <v>vis</v>
      </c>
      <c r="E106" s="123">
        <f>VLOOKUP(C106,'Active 1'!C$21:E$951,3,FALSE)</f>
        <v>-3253.0193754783295</v>
      </c>
      <c r="F106" s="18" t="s">
        <v>1108</v>
      </c>
      <c r="G106" s="32" t="str">
        <f t="shared" si="10"/>
        <v>42955.468</v>
      </c>
      <c r="H106" s="7">
        <f t="shared" si="11"/>
        <v>-3253</v>
      </c>
      <c r="I106" s="124" t="s">
        <v>1833</v>
      </c>
      <c r="J106" s="125" t="s">
        <v>1834</v>
      </c>
      <c r="K106" s="124">
        <v>-3253</v>
      </c>
      <c r="L106" s="124" t="s">
        <v>1325</v>
      </c>
      <c r="M106" s="125" t="s">
        <v>1188</v>
      </c>
      <c r="N106" s="125"/>
      <c r="O106" s="126" t="s">
        <v>1835</v>
      </c>
      <c r="P106" s="126" t="s">
        <v>1836</v>
      </c>
    </row>
    <row r="107" spans="1:16" ht="13.5" thickBot="1" x14ac:dyDescent="0.25">
      <c r="A107" s="7" t="str">
        <f t="shared" si="6"/>
        <v> BRNO 21 </v>
      </c>
      <c r="B107" s="18" t="str">
        <f t="shared" si="7"/>
        <v>I</v>
      </c>
      <c r="C107" s="7">
        <f t="shared" si="8"/>
        <v>42962.381999999998</v>
      </c>
      <c r="D107" s="32" t="str">
        <f t="shared" si="9"/>
        <v>vis</v>
      </c>
      <c r="E107" s="123">
        <f>VLOOKUP(C107,'Active 1'!C$21:E$951,3,FALSE)</f>
        <v>-3242.0205506217985</v>
      </c>
      <c r="F107" s="18" t="s">
        <v>1108</v>
      </c>
      <c r="G107" s="32" t="str">
        <f t="shared" si="10"/>
        <v>42962.382</v>
      </c>
      <c r="H107" s="7">
        <f t="shared" si="11"/>
        <v>-3242</v>
      </c>
      <c r="I107" s="124" t="s">
        <v>1837</v>
      </c>
      <c r="J107" s="125" t="s">
        <v>1838</v>
      </c>
      <c r="K107" s="124">
        <v>-3242</v>
      </c>
      <c r="L107" s="124" t="s">
        <v>1285</v>
      </c>
      <c r="M107" s="125" t="s">
        <v>1188</v>
      </c>
      <c r="N107" s="125"/>
      <c r="O107" s="126" t="s">
        <v>1835</v>
      </c>
      <c r="P107" s="126" t="s">
        <v>1836</v>
      </c>
    </row>
    <row r="108" spans="1:16" ht="13.5" thickBot="1" x14ac:dyDescent="0.25">
      <c r="A108" s="7" t="str">
        <f t="shared" si="6"/>
        <v>IBVS 1249 </v>
      </c>
      <c r="B108" s="18" t="str">
        <f t="shared" si="7"/>
        <v>I</v>
      </c>
      <c r="C108" s="7">
        <f t="shared" si="8"/>
        <v>42968.665999999997</v>
      </c>
      <c r="D108" s="32" t="str">
        <f t="shared" si="9"/>
        <v>vis</v>
      </c>
      <c r="E108" s="123">
        <f>VLOOKUP(C108,'Active 1'!C$21:E$951,3,FALSE)</f>
        <v>-3232.0239328320285</v>
      </c>
      <c r="F108" s="18" t="s">
        <v>1108</v>
      </c>
      <c r="G108" s="32" t="str">
        <f t="shared" si="10"/>
        <v>42968.666</v>
      </c>
      <c r="H108" s="7">
        <f t="shared" si="11"/>
        <v>-3232</v>
      </c>
      <c r="I108" s="124" t="s">
        <v>1839</v>
      </c>
      <c r="J108" s="125" t="s">
        <v>1840</v>
      </c>
      <c r="K108" s="124">
        <v>-3232</v>
      </c>
      <c r="L108" s="124" t="s">
        <v>1174</v>
      </c>
      <c r="M108" s="125" t="s">
        <v>1188</v>
      </c>
      <c r="N108" s="125"/>
      <c r="O108" s="126" t="s">
        <v>1784</v>
      </c>
      <c r="P108" s="127" t="s">
        <v>1785</v>
      </c>
    </row>
    <row r="109" spans="1:16" ht="13.5" thickBot="1" x14ac:dyDescent="0.25">
      <c r="A109" s="7" t="str">
        <f t="shared" si="6"/>
        <v> AOEB 1 </v>
      </c>
      <c r="B109" s="18" t="str">
        <f t="shared" si="7"/>
        <v>I</v>
      </c>
      <c r="C109" s="7">
        <f t="shared" si="8"/>
        <v>42978.720000000001</v>
      </c>
      <c r="D109" s="32" t="str">
        <f t="shared" si="9"/>
        <v>vis</v>
      </c>
      <c r="E109" s="123">
        <f>VLOOKUP(C109,'Active 1'!C$21:E$951,3,FALSE)</f>
        <v>-3216.0299806903372</v>
      </c>
      <c r="F109" s="18" t="s">
        <v>1108</v>
      </c>
      <c r="G109" s="32" t="str">
        <f t="shared" si="10"/>
        <v>42978.720</v>
      </c>
      <c r="H109" s="7">
        <f t="shared" si="11"/>
        <v>-3216</v>
      </c>
      <c r="I109" s="124" t="s">
        <v>1841</v>
      </c>
      <c r="J109" s="125" t="s">
        <v>1842</v>
      </c>
      <c r="K109" s="124">
        <v>-3216</v>
      </c>
      <c r="L109" s="124" t="s">
        <v>1247</v>
      </c>
      <c r="M109" s="125" t="s">
        <v>1188</v>
      </c>
      <c r="N109" s="125"/>
      <c r="O109" s="126" t="s">
        <v>1578</v>
      </c>
      <c r="P109" s="126" t="s">
        <v>1821</v>
      </c>
    </row>
    <row r="110" spans="1:16" ht="13.5" thickBot="1" x14ac:dyDescent="0.25">
      <c r="A110" s="7" t="str">
        <f t="shared" si="6"/>
        <v>IBVS 1249 </v>
      </c>
      <c r="B110" s="18" t="str">
        <f t="shared" si="7"/>
        <v>I</v>
      </c>
      <c r="C110" s="7">
        <f t="shared" si="8"/>
        <v>42985.642</v>
      </c>
      <c r="D110" s="32" t="str">
        <f t="shared" si="9"/>
        <v>vis</v>
      </c>
      <c r="E110" s="123">
        <f>VLOOKUP(C110,'Active 1'!C$21:E$951,3,FALSE)</f>
        <v>-3205.01842939486</v>
      </c>
      <c r="F110" s="18" t="s">
        <v>1108</v>
      </c>
      <c r="G110" s="32" t="str">
        <f t="shared" si="10"/>
        <v>42985.642</v>
      </c>
      <c r="H110" s="7">
        <f t="shared" si="11"/>
        <v>-3205</v>
      </c>
      <c r="I110" s="124" t="s">
        <v>1843</v>
      </c>
      <c r="J110" s="125" t="s">
        <v>1844</v>
      </c>
      <c r="K110" s="124">
        <v>-3205</v>
      </c>
      <c r="L110" s="124" t="s">
        <v>1310</v>
      </c>
      <c r="M110" s="125" t="s">
        <v>1188</v>
      </c>
      <c r="N110" s="125"/>
      <c r="O110" s="126" t="s">
        <v>1784</v>
      </c>
      <c r="P110" s="127" t="s">
        <v>1785</v>
      </c>
    </row>
    <row r="111" spans="1:16" ht="13.5" thickBot="1" x14ac:dyDescent="0.25">
      <c r="A111" s="7" t="str">
        <f t="shared" si="6"/>
        <v>IBVS 1249 </v>
      </c>
      <c r="B111" s="18" t="str">
        <f t="shared" si="7"/>
        <v>I</v>
      </c>
      <c r="C111" s="7">
        <f t="shared" si="8"/>
        <v>42990.669000000002</v>
      </c>
      <c r="D111" s="32" t="str">
        <f t="shared" si="9"/>
        <v>vis</v>
      </c>
      <c r="E111" s="123">
        <f>VLOOKUP(C111,'Active 1'!C$21:E$951,3,FALSE)</f>
        <v>-3197.0214533240146</v>
      </c>
      <c r="F111" s="18" t="s">
        <v>1108</v>
      </c>
      <c r="G111" s="32" t="str">
        <f t="shared" si="10"/>
        <v>42990.669</v>
      </c>
      <c r="H111" s="7">
        <f t="shared" si="11"/>
        <v>-3197</v>
      </c>
      <c r="I111" s="124" t="s">
        <v>1845</v>
      </c>
      <c r="J111" s="125" t="s">
        <v>1846</v>
      </c>
      <c r="K111" s="124">
        <v>-3197</v>
      </c>
      <c r="L111" s="124" t="s">
        <v>1285</v>
      </c>
      <c r="M111" s="125" t="s">
        <v>1188</v>
      </c>
      <c r="N111" s="125"/>
      <c r="O111" s="126" t="s">
        <v>1784</v>
      </c>
      <c r="P111" s="127" t="s">
        <v>1785</v>
      </c>
    </row>
    <row r="112" spans="1:16" ht="13.5" thickBot="1" x14ac:dyDescent="0.25">
      <c r="A112" s="7" t="str">
        <f t="shared" si="6"/>
        <v> AOEB 1 </v>
      </c>
      <c r="B112" s="18" t="str">
        <f t="shared" si="7"/>
        <v>I</v>
      </c>
      <c r="C112" s="7">
        <f t="shared" si="8"/>
        <v>42993.813000000002</v>
      </c>
      <c r="D112" s="32" t="str">
        <f t="shared" si="9"/>
        <v>vis</v>
      </c>
      <c r="E112" s="123">
        <f>VLOOKUP(C112,'Active 1'!C$21:E$951,3,FALSE)</f>
        <v>-3192.0199628193932</v>
      </c>
      <c r="F112" s="18" t="s">
        <v>1108</v>
      </c>
      <c r="G112" s="32" t="str">
        <f t="shared" si="10"/>
        <v>42993.813</v>
      </c>
      <c r="H112" s="7">
        <f t="shared" si="11"/>
        <v>-3192</v>
      </c>
      <c r="I112" s="124" t="s">
        <v>1847</v>
      </c>
      <c r="J112" s="125" t="s">
        <v>1848</v>
      </c>
      <c r="K112" s="124">
        <v>-3192</v>
      </c>
      <c r="L112" s="124" t="s">
        <v>1305</v>
      </c>
      <c r="M112" s="125" t="s">
        <v>1188</v>
      </c>
      <c r="N112" s="125"/>
      <c r="O112" s="126" t="s">
        <v>1578</v>
      </c>
      <c r="P112" s="126" t="s">
        <v>1821</v>
      </c>
    </row>
    <row r="113" spans="1:16" ht="13.5" thickBot="1" x14ac:dyDescent="0.25">
      <c r="A113" s="7" t="str">
        <f t="shared" si="6"/>
        <v> BBS 29 </v>
      </c>
      <c r="B113" s="18" t="str">
        <f t="shared" si="7"/>
        <v>I</v>
      </c>
      <c r="C113" s="7">
        <f t="shared" si="8"/>
        <v>43016.446000000004</v>
      </c>
      <c r="D113" s="32" t="str">
        <f t="shared" si="9"/>
        <v>vis</v>
      </c>
      <c r="E113" s="123">
        <f>VLOOKUP(C113,'Active 1'!C$21:E$951,3,FALSE)</f>
        <v>-3156.0152762446173</v>
      </c>
      <c r="F113" s="18" t="s">
        <v>1108</v>
      </c>
      <c r="G113" s="32" t="str">
        <f t="shared" si="10"/>
        <v>43016.446</v>
      </c>
      <c r="H113" s="7">
        <f t="shared" si="11"/>
        <v>-3156</v>
      </c>
      <c r="I113" s="124" t="s">
        <v>1849</v>
      </c>
      <c r="J113" s="125" t="s">
        <v>1850</v>
      </c>
      <c r="K113" s="124">
        <v>-3156</v>
      </c>
      <c r="L113" s="124" t="s">
        <v>1330</v>
      </c>
      <c r="M113" s="125" t="s">
        <v>1188</v>
      </c>
      <c r="N113" s="125"/>
      <c r="O113" s="126" t="s">
        <v>1632</v>
      </c>
      <c r="P113" s="126" t="s">
        <v>1851</v>
      </c>
    </row>
    <row r="114" spans="1:16" ht="13.5" thickBot="1" x14ac:dyDescent="0.25">
      <c r="A114" s="7" t="str">
        <f t="shared" si="6"/>
        <v> AOEB 1 </v>
      </c>
      <c r="B114" s="18" t="str">
        <f t="shared" si="7"/>
        <v>I</v>
      </c>
      <c r="C114" s="7">
        <f t="shared" si="8"/>
        <v>43032.792000000001</v>
      </c>
      <c r="D114" s="32" t="str">
        <f t="shared" si="9"/>
        <v>vis</v>
      </c>
      <c r="E114" s="123">
        <f>VLOOKUP(C114,'Active 1'!C$21:E$951,3,FALSE)</f>
        <v>-3130.0119798742221</v>
      </c>
      <c r="F114" s="18" t="s">
        <v>1108</v>
      </c>
      <c r="G114" s="32" t="str">
        <f t="shared" si="10"/>
        <v>43032.792</v>
      </c>
      <c r="H114" s="7">
        <f t="shared" si="11"/>
        <v>-3130</v>
      </c>
      <c r="I114" s="124" t="s">
        <v>1852</v>
      </c>
      <c r="J114" s="125" t="s">
        <v>1853</v>
      </c>
      <c r="K114" s="124">
        <v>-3130</v>
      </c>
      <c r="L114" s="124" t="s">
        <v>1352</v>
      </c>
      <c r="M114" s="125" t="s">
        <v>1188</v>
      </c>
      <c r="N114" s="125"/>
      <c r="O114" s="126" t="s">
        <v>1814</v>
      </c>
      <c r="P114" s="126" t="s">
        <v>1821</v>
      </c>
    </row>
    <row r="115" spans="1:16" ht="13.5" thickBot="1" x14ac:dyDescent="0.25">
      <c r="A115" s="7" t="str">
        <f t="shared" si="6"/>
        <v> BBS 30 </v>
      </c>
      <c r="B115" s="18" t="str">
        <f t="shared" si="7"/>
        <v>I</v>
      </c>
      <c r="C115" s="7">
        <f t="shared" si="8"/>
        <v>43040.334000000003</v>
      </c>
      <c r="D115" s="32" t="str">
        <f t="shared" si="9"/>
        <v>vis</v>
      </c>
      <c r="E115" s="123">
        <f>VLOOKUP(C115,'Active 1'!C$21:E$951,3,FALSE)</f>
        <v>-3118.0141295606541</v>
      </c>
      <c r="F115" s="18" t="s">
        <v>1108</v>
      </c>
      <c r="G115" s="32" t="str">
        <f t="shared" si="10"/>
        <v>43040.334</v>
      </c>
      <c r="H115" s="7">
        <f t="shared" si="11"/>
        <v>-3118</v>
      </c>
      <c r="I115" s="124" t="s">
        <v>1857</v>
      </c>
      <c r="J115" s="125" t="s">
        <v>1858</v>
      </c>
      <c r="K115" s="124">
        <v>-3118</v>
      </c>
      <c r="L115" s="124" t="s">
        <v>1349</v>
      </c>
      <c r="M115" s="125" t="s">
        <v>1188</v>
      </c>
      <c r="N115" s="125"/>
      <c r="O115" s="126" t="s">
        <v>1632</v>
      </c>
      <c r="P115" s="126" t="s">
        <v>1859</v>
      </c>
    </row>
    <row r="116" spans="1:16" ht="13.5" thickBot="1" x14ac:dyDescent="0.25">
      <c r="A116" s="7" t="str">
        <f t="shared" si="6"/>
        <v> AOEB 1 </v>
      </c>
      <c r="B116" s="18" t="str">
        <f t="shared" si="7"/>
        <v>I</v>
      </c>
      <c r="C116" s="7">
        <f t="shared" si="8"/>
        <v>43046.618000000002</v>
      </c>
      <c r="D116" s="32" t="str">
        <f t="shared" si="9"/>
        <v>vis</v>
      </c>
      <c r="E116" s="123">
        <f>VLOOKUP(C116,'Active 1'!C$21:E$951,3,FALSE)</f>
        <v>-3108.0175117708845</v>
      </c>
      <c r="F116" s="18" t="s">
        <v>1108</v>
      </c>
      <c r="G116" s="32" t="str">
        <f t="shared" si="10"/>
        <v>43046.618</v>
      </c>
      <c r="H116" s="7">
        <f t="shared" si="11"/>
        <v>-3108</v>
      </c>
      <c r="I116" s="124" t="s">
        <v>1860</v>
      </c>
      <c r="J116" s="125" t="s">
        <v>1861</v>
      </c>
      <c r="K116" s="124">
        <v>-3108</v>
      </c>
      <c r="L116" s="124" t="s">
        <v>1310</v>
      </c>
      <c r="M116" s="125" t="s">
        <v>1188</v>
      </c>
      <c r="N116" s="125"/>
      <c r="O116" s="126" t="s">
        <v>1697</v>
      </c>
      <c r="P116" s="126" t="s">
        <v>1821</v>
      </c>
    </row>
    <row r="117" spans="1:16" ht="13.5" thickBot="1" x14ac:dyDescent="0.25">
      <c r="A117" s="7" t="str">
        <f t="shared" si="6"/>
        <v> AOEB 1 </v>
      </c>
      <c r="B117" s="18" t="str">
        <f t="shared" si="7"/>
        <v>I</v>
      </c>
      <c r="C117" s="7">
        <f t="shared" si="8"/>
        <v>43054.790999999997</v>
      </c>
      <c r="D117" s="32" t="str">
        <f t="shared" si="9"/>
        <v>vis</v>
      </c>
      <c r="E117" s="123">
        <f>VLOOKUP(C117,'Active 1'!C$21:E$951,3,FALSE)</f>
        <v>-3095.0158635856924</v>
      </c>
      <c r="F117" s="18" t="s">
        <v>1108</v>
      </c>
      <c r="G117" s="32" t="str">
        <f t="shared" si="10"/>
        <v>43054.791</v>
      </c>
      <c r="H117" s="7">
        <f t="shared" si="11"/>
        <v>-3095</v>
      </c>
      <c r="I117" s="124" t="s">
        <v>1862</v>
      </c>
      <c r="J117" s="125" t="s">
        <v>1863</v>
      </c>
      <c r="K117" s="124">
        <v>-3095</v>
      </c>
      <c r="L117" s="124" t="s">
        <v>1330</v>
      </c>
      <c r="M117" s="125" t="s">
        <v>1188</v>
      </c>
      <c r="N117" s="125"/>
      <c r="O117" s="126" t="s">
        <v>1856</v>
      </c>
      <c r="P117" s="126" t="s">
        <v>1821</v>
      </c>
    </row>
    <row r="118" spans="1:16" ht="13.5" thickBot="1" x14ac:dyDescent="0.25">
      <c r="A118" s="7" t="str">
        <f t="shared" si="6"/>
        <v> AOEB 1 </v>
      </c>
      <c r="B118" s="18" t="str">
        <f t="shared" si="7"/>
        <v>I</v>
      </c>
      <c r="C118" s="7">
        <f t="shared" si="8"/>
        <v>43100.684999999998</v>
      </c>
      <c r="D118" s="32" t="str">
        <f t="shared" si="9"/>
        <v>vis</v>
      </c>
      <c r="E118" s="123">
        <f>VLOOKUP(C118,'Active 1'!C$21:E$951,3,FALSE)</f>
        <v>-3022.0074649791163</v>
      </c>
      <c r="F118" s="18" t="s">
        <v>1108</v>
      </c>
      <c r="G118" s="32" t="str">
        <f t="shared" si="10"/>
        <v>43100.685</v>
      </c>
      <c r="H118" s="7">
        <f t="shared" si="11"/>
        <v>-3022</v>
      </c>
      <c r="I118" s="124" t="s">
        <v>1864</v>
      </c>
      <c r="J118" s="125" t="s">
        <v>1865</v>
      </c>
      <c r="K118" s="124">
        <v>-3022</v>
      </c>
      <c r="L118" s="124" t="s">
        <v>1483</v>
      </c>
      <c r="M118" s="125" t="s">
        <v>1188</v>
      </c>
      <c r="N118" s="125"/>
      <c r="O118" s="126" t="s">
        <v>1856</v>
      </c>
      <c r="P118" s="126" t="s">
        <v>1821</v>
      </c>
    </row>
    <row r="119" spans="1:16" ht="13.5" thickBot="1" x14ac:dyDescent="0.25">
      <c r="A119" s="7" t="str">
        <f t="shared" si="6"/>
        <v> BBS 32 </v>
      </c>
      <c r="B119" s="18" t="str">
        <f t="shared" si="7"/>
        <v>I</v>
      </c>
      <c r="C119" s="7">
        <f t="shared" si="8"/>
        <v>43193.71</v>
      </c>
      <c r="D119" s="32" t="str">
        <f t="shared" si="9"/>
        <v>vis</v>
      </c>
      <c r="E119" s="123">
        <f>VLOOKUP(C119,'Active 1'!C$21:E$951,3,FALSE)</f>
        <v>-2874.0228421443921</v>
      </c>
      <c r="F119" s="18" t="s">
        <v>1108</v>
      </c>
      <c r="G119" s="32" t="str">
        <f t="shared" si="10"/>
        <v>43193.710</v>
      </c>
      <c r="H119" s="7">
        <f t="shared" si="11"/>
        <v>-2874</v>
      </c>
      <c r="I119" s="124" t="s">
        <v>1866</v>
      </c>
      <c r="J119" s="125" t="s">
        <v>1867</v>
      </c>
      <c r="K119" s="124">
        <v>-2874</v>
      </c>
      <c r="L119" s="124" t="s">
        <v>1174</v>
      </c>
      <c r="M119" s="125" t="s">
        <v>1188</v>
      </c>
      <c r="N119" s="125"/>
      <c r="O119" s="126" t="s">
        <v>1712</v>
      </c>
      <c r="P119" s="126" t="s">
        <v>1868</v>
      </c>
    </row>
    <row r="120" spans="1:16" ht="13.5" thickBot="1" x14ac:dyDescent="0.25">
      <c r="A120" s="7" t="str">
        <f t="shared" si="6"/>
        <v> BBS 33 </v>
      </c>
      <c r="B120" s="18" t="str">
        <f t="shared" si="7"/>
        <v>I</v>
      </c>
      <c r="C120" s="7">
        <f t="shared" si="8"/>
        <v>43205.656000000003</v>
      </c>
      <c r="D120" s="32" t="str">
        <f t="shared" si="9"/>
        <v>vis</v>
      </c>
      <c r="E120" s="123">
        <f>VLOOKUP(C120,'Active 1'!C$21:E$951,3,FALSE)</f>
        <v>-2855.0190871926684</v>
      </c>
      <c r="F120" s="18" t="s">
        <v>1108</v>
      </c>
      <c r="G120" s="32" t="str">
        <f t="shared" si="10"/>
        <v>43205.656</v>
      </c>
      <c r="H120" s="7">
        <f t="shared" si="11"/>
        <v>-2855</v>
      </c>
      <c r="I120" s="124" t="s">
        <v>1869</v>
      </c>
      <c r="J120" s="125" t="s">
        <v>1870</v>
      </c>
      <c r="K120" s="124">
        <v>-2855</v>
      </c>
      <c r="L120" s="124" t="s">
        <v>1285</v>
      </c>
      <c r="M120" s="125" t="s">
        <v>1188</v>
      </c>
      <c r="N120" s="125"/>
      <c r="O120" s="126" t="s">
        <v>1712</v>
      </c>
      <c r="P120" s="126" t="s">
        <v>1871</v>
      </c>
    </row>
    <row r="121" spans="1:16" ht="13.5" thickBot="1" x14ac:dyDescent="0.25">
      <c r="A121" s="7" t="str">
        <f t="shared" si="6"/>
        <v> BBS 33 </v>
      </c>
      <c r="B121" s="18" t="str">
        <f t="shared" si="7"/>
        <v>I</v>
      </c>
      <c r="C121" s="7">
        <f t="shared" si="8"/>
        <v>43278.57</v>
      </c>
      <c r="D121" s="32" t="str">
        <f t="shared" si="9"/>
        <v>vis</v>
      </c>
      <c r="E121" s="123">
        <f>VLOOKUP(C121,'Active 1'!C$21:E$951,3,FALSE)</f>
        <v>-2739.0271410559262</v>
      </c>
      <c r="F121" s="18" t="s">
        <v>1108</v>
      </c>
      <c r="G121" s="32" t="str">
        <f t="shared" si="10"/>
        <v>43278.570</v>
      </c>
      <c r="H121" s="7">
        <f t="shared" si="11"/>
        <v>-2739</v>
      </c>
      <c r="I121" s="124" t="s">
        <v>1872</v>
      </c>
      <c r="J121" s="125" t="s">
        <v>1873</v>
      </c>
      <c r="K121" s="124">
        <v>-2739</v>
      </c>
      <c r="L121" s="124" t="s">
        <v>1247</v>
      </c>
      <c r="M121" s="125" t="s">
        <v>1188</v>
      </c>
      <c r="N121" s="125"/>
      <c r="O121" s="126" t="s">
        <v>1712</v>
      </c>
      <c r="P121" s="126" t="s">
        <v>1871</v>
      </c>
    </row>
    <row r="122" spans="1:16" ht="13.5" thickBot="1" x14ac:dyDescent="0.25">
      <c r="A122" s="7" t="str">
        <f t="shared" si="6"/>
        <v> BBS 33 </v>
      </c>
      <c r="B122" s="18" t="str">
        <f t="shared" si="7"/>
        <v>I</v>
      </c>
      <c r="C122" s="7">
        <f t="shared" si="8"/>
        <v>43297.438999999998</v>
      </c>
      <c r="D122" s="32" t="str">
        <f t="shared" si="9"/>
        <v>vis</v>
      </c>
      <c r="E122" s="123">
        <f>VLOOKUP(C122,'Active 1'!C$21:E$951,3,FALSE)</f>
        <v>-2709.0102440038627</v>
      </c>
      <c r="F122" s="18" t="s">
        <v>1108</v>
      </c>
      <c r="G122" s="32" t="str">
        <f t="shared" si="10"/>
        <v>43297.439</v>
      </c>
      <c r="H122" s="7">
        <f t="shared" si="11"/>
        <v>-2709</v>
      </c>
      <c r="I122" s="124" t="s">
        <v>1874</v>
      </c>
      <c r="J122" s="125" t="s">
        <v>1875</v>
      </c>
      <c r="K122" s="124">
        <v>-2709</v>
      </c>
      <c r="L122" s="124" t="s">
        <v>1352</v>
      </c>
      <c r="M122" s="125" t="s">
        <v>1188</v>
      </c>
      <c r="N122" s="125"/>
      <c r="O122" s="126" t="s">
        <v>1712</v>
      </c>
      <c r="P122" s="126" t="s">
        <v>1871</v>
      </c>
    </row>
    <row r="123" spans="1:16" ht="13.5" thickBot="1" x14ac:dyDescent="0.25">
      <c r="A123" s="7" t="str">
        <f t="shared" si="6"/>
        <v>IBVS 1502 </v>
      </c>
      <c r="B123" s="18" t="str">
        <f t="shared" si="7"/>
        <v>I</v>
      </c>
      <c r="C123" s="7">
        <f t="shared" si="8"/>
        <v>43298.686999999998</v>
      </c>
      <c r="D123" s="32" t="str">
        <f t="shared" si="9"/>
        <v>vis</v>
      </c>
      <c r="E123" s="123">
        <f>VLOOKUP(C123,'Active 1'!C$21:E$951,3,FALSE)</f>
        <v>-2707.024919528747</v>
      </c>
      <c r="F123" s="18" t="s">
        <v>1108</v>
      </c>
      <c r="G123" s="32" t="str">
        <f t="shared" si="10"/>
        <v>43298.687</v>
      </c>
      <c r="H123" s="7">
        <f t="shared" si="11"/>
        <v>-2707</v>
      </c>
      <c r="I123" s="124" t="s">
        <v>1876</v>
      </c>
      <c r="J123" s="125" t="s">
        <v>1877</v>
      </c>
      <c r="K123" s="124">
        <v>-2707</v>
      </c>
      <c r="L123" s="124" t="s">
        <v>1223</v>
      </c>
      <c r="M123" s="125" t="s">
        <v>1188</v>
      </c>
      <c r="N123" s="125"/>
      <c r="O123" s="126" t="s">
        <v>1878</v>
      </c>
      <c r="P123" s="127" t="s">
        <v>1879</v>
      </c>
    </row>
    <row r="124" spans="1:16" ht="13.5" thickBot="1" x14ac:dyDescent="0.25">
      <c r="A124" s="7" t="str">
        <f t="shared" si="6"/>
        <v> AOEB 1 </v>
      </c>
      <c r="B124" s="18" t="str">
        <f t="shared" si="7"/>
        <v>I</v>
      </c>
      <c r="C124" s="7">
        <f t="shared" si="8"/>
        <v>43298.686999999998</v>
      </c>
      <c r="D124" s="32" t="str">
        <f t="shared" si="9"/>
        <v>vis</v>
      </c>
      <c r="E124" s="123">
        <f>VLOOKUP(C124,'Active 1'!C$21:E$951,3,FALSE)</f>
        <v>-2707.024919528747</v>
      </c>
      <c r="F124" s="18" t="s">
        <v>1108</v>
      </c>
      <c r="G124" s="32" t="str">
        <f t="shared" si="10"/>
        <v>43298.687</v>
      </c>
      <c r="H124" s="7">
        <f t="shared" si="11"/>
        <v>-2707</v>
      </c>
      <c r="I124" s="124" t="s">
        <v>1876</v>
      </c>
      <c r="J124" s="125" t="s">
        <v>1877</v>
      </c>
      <c r="K124" s="124">
        <v>-2707</v>
      </c>
      <c r="L124" s="124" t="s">
        <v>1223</v>
      </c>
      <c r="M124" s="125" t="s">
        <v>1188</v>
      </c>
      <c r="N124" s="125"/>
      <c r="O124" s="126" t="s">
        <v>1880</v>
      </c>
      <c r="P124" s="126" t="s">
        <v>1821</v>
      </c>
    </row>
    <row r="125" spans="1:16" ht="13.5" thickBot="1" x14ac:dyDescent="0.25">
      <c r="A125" s="7" t="str">
        <f t="shared" si="6"/>
        <v> AOEB 1 </v>
      </c>
      <c r="B125" s="18" t="str">
        <f t="shared" si="7"/>
        <v>I</v>
      </c>
      <c r="C125" s="7">
        <f t="shared" si="8"/>
        <v>43301.836000000003</v>
      </c>
      <c r="D125" s="32" t="str">
        <f t="shared" si="9"/>
        <v>vis</v>
      </c>
      <c r="E125" s="123">
        <f>VLOOKUP(C125,'Active 1'!C$21:E$951,3,FALSE)</f>
        <v>-2702.0154749997787</v>
      </c>
      <c r="F125" s="18" t="s">
        <v>1108</v>
      </c>
      <c r="G125" s="32" t="str">
        <f t="shared" si="10"/>
        <v>43301.836</v>
      </c>
      <c r="H125" s="7">
        <f t="shared" si="11"/>
        <v>-2702</v>
      </c>
      <c r="I125" s="124" t="s">
        <v>1881</v>
      </c>
      <c r="J125" s="125" t="s">
        <v>1882</v>
      </c>
      <c r="K125" s="124">
        <v>-2702</v>
      </c>
      <c r="L125" s="124" t="s">
        <v>1310</v>
      </c>
      <c r="M125" s="125" t="s">
        <v>1188</v>
      </c>
      <c r="N125" s="125"/>
      <c r="O125" s="126" t="s">
        <v>1814</v>
      </c>
      <c r="P125" s="126" t="s">
        <v>1821</v>
      </c>
    </row>
    <row r="126" spans="1:16" ht="13.5" thickBot="1" x14ac:dyDescent="0.25">
      <c r="A126" s="7" t="str">
        <f t="shared" si="6"/>
        <v> AOEB 1 </v>
      </c>
      <c r="B126" s="18" t="str">
        <f t="shared" si="7"/>
        <v>I</v>
      </c>
      <c r="C126" s="7">
        <f t="shared" si="8"/>
        <v>43303.724999999999</v>
      </c>
      <c r="D126" s="32" t="str">
        <f t="shared" si="9"/>
        <v>vis</v>
      </c>
      <c r="E126" s="123">
        <f>VLOOKUP(C126,'Active 1'!C$21:E$951,3,FALSE)</f>
        <v>-2699.0104446043565</v>
      </c>
      <c r="F126" s="18" t="s">
        <v>1108</v>
      </c>
      <c r="G126" s="32" t="str">
        <f t="shared" si="10"/>
        <v>43303.725</v>
      </c>
      <c r="H126" s="7">
        <f t="shared" si="11"/>
        <v>-2699</v>
      </c>
      <c r="I126" s="124" t="s">
        <v>1885</v>
      </c>
      <c r="J126" s="125" t="s">
        <v>1886</v>
      </c>
      <c r="K126" s="124">
        <v>-2699</v>
      </c>
      <c r="L126" s="124" t="s">
        <v>1352</v>
      </c>
      <c r="M126" s="125" t="s">
        <v>1188</v>
      </c>
      <c r="N126" s="125"/>
      <c r="O126" s="126" t="s">
        <v>1769</v>
      </c>
      <c r="P126" s="126" t="s">
        <v>1821</v>
      </c>
    </row>
    <row r="127" spans="1:16" ht="13.5" thickBot="1" x14ac:dyDescent="0.25">
      <c r="A127" s="7" t="str">
        <f t="shared" si="6"/>
        <v> AOEB 1 </v>
      </c>
      <c r="B127" s="18" t="str">
        <f t="shared" si="7"/>
        <v>I</v>
      </c>
      <c r="C127" s="7">
        <f t="shared" si="8"/>
        <v>43313.771999999997</v>
      </c>
      <c r="D127" s="32" t="str">
        <f t="shared" si="9"/>
        <v>vis</v>
      </c>
      <c r="E127" s="123">
        <f>VLOOKUP(C127,'Active 1'!C$21:E$951,3,FALSE)</f>
        <v>-2683.0276280967482</v>
      </c>
      <c r="F127" s="18" t="s">
        <v>1108</v>
      </c>
      <c r="G127" s="32" t="str">
        <f t="shared" si="10"/>
        <v>43313.772</v>
      </c>
      <c r="H127" s="7">
        <f t="shared" si="11"/>
        <v>-2683</v>
      </c>
      <c r="I127" s="124" t="s">
        <v>1887</v>
      </c>
      <c r="J127" s="125" t="s">
        <v>1888</v>
      </c>
      <c r="K127" s="124">
        <v>-2683</v>
      </c>
      <c r="L127" s="124" t="s">
        <v>1247</v>
      </c>
      <c r="M127" s="125" t="s">
        <v>1188</v>
      </c>
      <c r="N127" s="125"/>
      <c r="O127" s="126" t="s">
        <v>1856</v>
      </c>
      <c r="P127" s="126" t="s">
        <v>1821</v>
      </c>
    </row>
    <row r="128" spans="1:16" ht="13.5" thickBot="1" x14ac:dyDescent="0.25">
      <c r="A128" s="7" t="str">
        <f t="shared" si="6"/>
        <v> AOEB 1 </v>
      </c>
      <c r="B128" s="18" t="str">
        <f t="shared" si="7"/>
        <v>I</v>
      </c>
      <c r="C128" s="7">
        <f t="shared" si="8"/>
        <v>43315.663</v>
      </c>
      <c r="D128" s="32" t="str">
        <f t="shared" si="9"/>
        <v>vis</v>
      </c>
      <c r="E128" s="123">
        <f>VLOOKUP(C128,'Active 1'!C$21:E$951,3,FALSE)</f>
        <v>-2680.0194160915785</v>
      </c>
      <c r="F128" s="18" t="s">
        <v>1108</v>
      </c>
      <c r="G128" s="32" t="str">
        <f t="shared" si="10"/>
        <v>43315.663</v>
      </c>
      <c r="H128" s="7">
        <f t="shared" si="11"/>
        <v>-2680</v>
      </c>
      <c r="I128" s="124" t="s">
        <v>1889</v>
      </c>
      <c r="J128" s="125" t="s">
        <v>1890</v>
      </c>
      <c r="K128" s="124">
        <v>-2680</v>
      </c>
      <c r="L128" s="124" t="s">
        <v>1318</v>
      </c>
      <c r="M128" s="125" t="s">
        <v>1188</v>
      </c>
      <c r="N128" s="125"/>
      <c r="O128" s="126" t="s">
        <v>1578</v>
      </c>
      <c r="P128" s="126" t="s">
        <v>1821</v>
      </c>
    </row>
    <row r="129" spans="1:16" ht="13.5" thickBot="1" x14ac:dyDescent="0.25">
      <c r="A129" s="7" t="str">
        <f t="shared" si="6"/>
        <v> BBS 34 </v>
      </c>
      <c r="B129" s="18" t="str">
        <f t="shared" si="7"/>
        <v>I</v>
      </c>
      <c r="C129" s="7">
        <f t="shared" si="8"/>
        <v>43331.38</v>
      </c>
      <c r="D129" s="32" t="str">
        <f t="shared" si="9"/>
        <v>vis</v>
      </c>
      <c r="E129" s="123">
        <f>VLOOKUP(C129,'Active 1'!C$21:E$951,3,FALSE)</f>
        <v>-2655.0167359830821</v>
      </c>
      <c r="F129" s="18" t="s">
        <v>1108</v>
      </c>
      <c r="G129" s="32" t="str">
        <f t="shared" si="10"/>
        <v>43331.380</v>
      </c>
      <c r="H129" s="7">
        <f t="shared" si="11"/>
        <v>-2655</v>
      </c>
      <c r="I129" s="124" t="s">
        <v>1891</v>
      </c>
      <c r="J129" s="125" t="s">
        <v>1892</v>
      </c>
      <c r="K129" s="124">
        <v>-2655</v>
      </c>
      <c r="L129" s="124" t="s">
        <v>1305</v>
      </c>
      <c r="M129" s="125" t="s">
        <v>1188</v>
      </c>
      <c r="N129" s="125"/>
      <c r="O129" s="126" t="s">
        <v>1712</v>
      </c>
      <c r="P129" s="126" t="s">
        <v>1893</v>
      </c>
    </row>
    <row r="130" spans="1:16" ht="13.5" thickBot="1" x14ac:dyDescent="0.25">
      <c r="A130" s="7" t="str">
        <f t="shared" si="6"/>
        <v> AOEB 1 </v>
      </c>
      <c r="B130" s="18" t="str">
        <f t="shared" si="7"/>
        <v>I</v>
      </c>
      <c r="C130" s="7">
        <f t="shared" si="8"/>
        <v>43337.663</v>
      </c>
      <c r="D130" s="32" t="str">
        <f t="shared" si="9"/>
        <v>vis</v>
      </c>
      <c r="E130" s="123">
        <f>VLOOKUP(C130,'Active 1'!C$21:E$951,3,FALSE)</f>
        <v>-2645.0217089981747</v>
      </c>
      <c r="F130" s="18" t="s">
        <v>1108</v>
      </c>
      <c r="G130" s="32" t="str">
        <f t="shared" si="10"/>
        <v>43337.663</v>
      </c>
      <c r="H130" s="7">
        <f t="shared" si="11"/>
        <v>-2645</v>
      </c>
      <c r="I130" s="124" t="s">
        <v>1894</v>
      </c>
      <c r="J130" s="125" t="s">
        <v>1895</v>
      </c>
      <c r="K130" s="124">
        <v>-2645</v>
      </c>
      <c r="L130" s="124" t="s">
        <v>1280</v>
      </c>
      <c r="M130" s="125" t="s">
        <v>1188</v>
      </c>
      <c r="N130" s="125"/>
      <c r="O130" s="126" t="s">
        <v>1578</v>
      </c>
      <c r="P130" s="126" t="s">
        <v>1821</v>
      </c>
    </row>
    <row r="131" spans="1:16" ht="13.5" thickBot="1" x14ac:dyDescent="0.25">
      <c r="A131" s="7" t="str">
        <f t="shared" si="6"/>
        <v> AOEB 1 </v>
      </c>
      <c r="B131" s="18" t="str">
        <f t="shared" si="7"/>
        <v>I</v>
      </c>
      <c r="C131" s="7">
        <f t="shared" si="8"/>
        <v>43342.69</v>
      </c>
      <c r="D131" s="32" t="str">
        <f t="shared" si="9"/>
        <v>vis</v>
      </c>
      <c r="E131" s="123">
        <f>VLOOKUP(C131,'Active 1'!C$21:E$951,3,FALSE)</f>
        <v>-2637.0247329273288</v>
      </c>
      <c r="F131" s="18" t="s">
        <v>1108</v>
      </c>
      <c r="G131" s="32" t="str">
        <f t="shared" si="10"/>
        <v>43342.690</v>
      </c>
      <c r="H131" s="7">
        <f t="shared" si="11"/>
        <v>-2637</v>
      </c>
      <c r="I131" s="124" t="s">
        <v>1896</v>
      </c>
      <c r="J131" s="125" t="s">
        <v>1897</v>
      </c>
      <c r="K131" s="124">
        <v>-2637</v>
      </c>
      <c r="L131" s="124" t="s">
        <v>1223</v>
      </c>
      <c r="M131" s="125" t="s">
        <v>1188</v>
      </c>
      <c r="N131" s="125"/>
      <c r="O131" s="126" t="s">
        <v>1578</v>
      </c>
      <c r="P131" s="126" t="s">
        <v>1821</v>
      </c>
    </row>
    <row r="132" spans="1:16" ht="13.5" thickBot="1" x14ac:dyDescent="0.25">
      <c r="A132" s="7" t="str">
        <f t="shared" si="6"/>
        <v> BBS 34 </v>
      </c>
      <c r="B132" s="18" t="str">
        <f t="shared" si="7"/>
        <v>I</v>
      </c>
      <c r="C132" s="7">
        <f t="shared" si="8"/>
        <v>43366.576999999997</v>
      </c>
      <c r="D132" s="32" t="str">
        <f t="shared" si="9"/>
        <v>vis</v>
      </c>
      <c r="E132" s="123">
        <f>VLOOKUP(C132,'Active 1'!C$21:E$951,3,FALSE)</f>
        <v>-2599.0251770482396</v>
      </c>
      <c r="F132" s="18" t="s">
        <v>1108</v>
      </c>
      <c r="G132" s="32" t="str">
        <f t="shared" si="10"/>
        <v>43366.577</v>
      </c>
      <c r="H132" s="7">
        <f t="shared" si="11"/>
        <v>-2599</v>
      </c>
      <c r="I132" s="124" t="s">
        <v>1898</v>
      </c>
      <c r="J132" s="125" t="s">
        <v>1899</v>
      </c>
      <c r="K132" s="124">
        <v>-2599</v>
      </c>
      <c r="L132" s="124" t="s">
        <v>1236</v>
      </c>
      <c r="M132" s="125" t="s">
        <v>1188</v>
      </c>
      <c r="N132" s="125"/>
      <c r="O132" s="126" t="s">
        <v>1712</v>
      </c>
      <c r="P132" s="126" t="s">
        <v>1893</v>
      </c>
    </row>
    <row r="133" spans="1:16" ht="13.5" thickBot="1" x14ac:dyDescent="0.25">
      <c r="A133" s="7" t="str">
        <f t="shared" si="6"/>
        <v> BBS 35 </v>
      </c>
      <c r="B133" s="18" t="str">
        <f t="shared" si="7"/>
        <v>I</v>
      </c>
      <c r="C133" s="7">
        <f t="shared" si="8"/>
        <v>43414.353000000003</v>
      </c>
      <c r="D133" s="32" t="str">
        <f t="shared" si="9"/>
        <v>vis</v>
      </c>
      <c r="E133" s="123">
        <f>VLOOKUP(C133,'Active 1'!C$21:E$951,3,FALSE)</f>
        <v>-2523.0228836803017</v>
      </c>
      <c r="F133" s="18" t="s">
        <v>1108</v>
      </c>
      <c r="G133" s="32" t="str">
        <f t="shared" si="10"/>
        <v>43414.353</v>
      </c>
      <c r="H133" s="7">
        <f t="shared" si="11"/>
        <v>-2523</v>
      </c>
      <c r="I133" s="124" t="s">
        <v>1900</v>
      </c>
      <c r="J133" s="125" t="s">
        <v>1901</v>
      </c>
      <c r="K133" s="124">
        <v>-2523</v>
      </c>
      <c r="L133" s="124" t="s">
        <v>1223</v>
      </c>
      <c r="M133" s="125" t="s">
        <v>1188</v>
      </c>
      <c r="N133" s="125"/>
      <c r="O133" s="126" t="s">
        <v>1712</v>
      </c>
      <c r="P133" s="126" t="s">
        <v>1902</v>
      </c>
    </row>
    <row r="134" spans="1:16" ht="13.5" thickBot="1" x14ac:dyDescent="0.25">
      <c r="A134" s="7" t="str">
        <f t="shared" si="6"/>
        <v> BBS 35 </v>
      </c>
      <c r="B134" s="18" t="str">
        <f t="shared" si="7"/>
        <v>I</v>
      </c>
      <c r="C134" s="7">
        <f t="shared" si="8"/>
        <v>43436.358</v>
      </c>
      <c r="D134" s="32" t="str">
        <f t="shared" si="9"/>
        <v>vis</v>
      </c>
      <c r="E134" s="123">
        <f>VLOOKUP(C134,'Active 1'!C$21:E$951,3,FALSE)</f>
        <v>-2488.0172225625624</v>
      </c>
      <c r="F134" s="18" t="s">
        <v>1108</v>
      </c>
      <c r="G134" s="32" t="str">
        <f t="shared" si="10"/>
        <v>43436.358</v>
      </c>
      <c r="H134" s="7">
        <f t="shared" si="11"/>
        <v>-2488</v>
      </c>
      <c r="I134" s="124" t="s">
        <v>1903</v>
      </c>
      <c r="J134" s="125" t="s">
        <v>1904</v>
      </c>
      <c r="K134" s="124">
        <v>-2488</v>
      </c>
      <c r="L134" s="124" t="s">
        <v>1285</v>
      </c>
      <c r="M134" s="125" t="s">
        <v>1188</v>
      </c>
      <c r="N134" s="125"/>
      <c r="O134" s="126" t="s">
        <v>1632</v>
      </c>
      <c r="P134" s="126" t="s">
        <v>1902</v>
      </c>
    </row>
    <row r="135" spans="1:16" ht="13.5" thickBot="1" x14ac:dyDescent="0.25">
      <c r="A135" s="7" t="str">
        <f t="shared" si="6"/>
        <v> BBS 35 </v>
      </c>
      <c r="B135" s="18" t="str">
        <f t="shared" si="7"/>
        <v>I</v>
      </c>
      <c r="C135" s="7">
        <f t="shared" si="8"/>
        <v>43460.245000000003</v>
      </c>
      <c r="D135" s="32" t="str">
        <f t="shared" si="9"/>
        <v>vis</v>
      </c>
      <c r="E135" s="123">
        <f>VLOOKUP(C135,'Active 1'!C$21:E$951,3,FALSE)</f>
        <v>-2450.0176666834618</v>
      </c>
      <c r="F135" s="18" t="s">
        <v>1108</v>
      </c>
      <c r="G135" s="32" t="str">
        <f t="shared" si="10"/>
        <v>43460.245</v>
      </c>
      <c r="H135" s="7">
        <f t="shared" si="11"/>
        <v>-2450</v>
      </c>
      <c r="I135" s="124" t="s">
        <v>1905</v>
      </c>
      <c r="J135" s="125" t="s">
        <v>1906</v>
      </c>
      <c r="K135" s="124">
        <v>-2450</v>
      </c>
      <c r="L135" s="124" t="s">
        <v>1318</v>
      </c>
      <c r="M135" s="125" t="s">
        <v>1188</v>
      </c>
      <c r="N135" s="125"/>
      <c r="O135" s="126" t="s">
        <v>1712</v>
      </c>
      <c r="P135" s="126" t="s">
        <v>1902</v>
      </c>
    </row>
    <row r="136" spans="1:16" ht="13.5" thickBot="1" x14ac:dyDescent="0.25">
      <c r="A136" s="7" t="str">
        <f t="shared" si="6"/>
        <v> BBS 36 </v>
      </c>
      <c r="B136" s="18" t="str">
        <f t="shared" si="7"/>
        <v>I</v>
      </c>
      <c r="C136" s="7">
        <f t="shared" si="8"/>
        <v>43480.358999999997</v>
      </c>
      <c r="D136" s="32" t="str">
        <f t="shared" si="9"/>
        <v>vis</v>
      </c>
      <c r="E136" s="123">
        <f>VLOOKUP(C136,'Active 1'!C$21:E$951,3,FALSE)</f>
        <v>-2418.0202175708928</v>
      </c>
      <c r="F136" s="18" t="s">
        <v>1108</v>
      </c>
      <c r="G136" s="32" t="str">
        <f t="shared" si="10"/>
        <v>43480.359</v>
      </c>
      <c r="H136" s="7">
        <f t="shared" si="11"/>
        <v>-2418</v>
      </c>
      <c r="I136" s="124" t="s">
        <v>1907</v>
      </c>
      <c r="J136" s="125" t="s">
        <v>1908</v>
      </c>
      <c r="K136" s="124">
        <v>-2418</v>
      </c>
      <c r="L136" s="124" t="s">
        <v>1174</v>
      </c>
      <c r="M136" s="125" t="s">
        <v>1188</v>
      </c>
      <c r="N136" s="125"/>
      <c r="O136" s="126" t="s">
        <v>1712</v>
      </c>
      <c r="P136" s="126" t="s">
        <v>1909</v>
      </c>
    </row>
    <row r="137" spans="1:16" ht="13.5" thickBot="1" x14ac:dyDescent="0.25">
      <c r="A137" s="7" t="str">
        <f t="shared" si="6"/>
        <v> BBS 36 </v>
      </c>
      <c r="B137" s="18" t="str">
        <f t="shared" si="7"/>
        <v>I</v>
      </c>
      <c r="C137" s="7">
        <f t="shared" si="8"/>
        <v>43504.252999999997</v>
      </c>
      <c r="D137" s="32" t="str">
        <f t="shared" si="9"/>
        <v>vis</v>
      </c>
      <c r="E137" s="123">
        <f>VLOOKUP(C137,'Active 1'!C$21:E$951,3,FALSE)</f>
        <v>-2380.0095260577204</v>
      </c>
      <c r="F137" s="18" t="s">
        <v>1108</v>
      </c>
      <c r="G137" s="32" t="str">
        <f t="shared" si="10"/>
        <v>43504.253</v>
      </c>
      <c r="H137" s="7">
        <f t="shared" si="11"/>
        <v>-2380</v>
      </c>
      <c r="I137" s="124" t="s">
        <v>1910</v>
      </c>
      <c r="J137" s="125" t="s">
        <v>1911</v>
      </c>
      <c r="K137" s="124">
        <v>-2380</v>
      </c>
      <c r="L137" s="124" t="s">
        <v>1349</v>
      </c>
      <c r="M137" s="125" t="s">
        <v>1188</v>
      </c>
      <c r="N137" s="125"/>
      <c r="O137" s="126" t="s">
        <v>1632</v>
      </c>
      <c r="P137" s="126" t="s">
        <v>1909</v>
      </c>
    </row>
    <row r="138" spans="1:16" ht="13.5" thickBot="1" x14ac:dyDescent="0.25">
      <c r="A138" s="7" t="str">
        <f t="shared" si="6"/>
        <v> BBS 37 </v>
      </c>
      <c r="B138" s="18" t="str">
        <f t="shared" si="7"/>
        <v>I</v>
      </c>
      <c r="C138" s="7">
        <f t="shared" si="8"/>
        <v>43618.652999999998</v>
      </c>
      <c r="D138" s="32" t="str">
        <f t="shared" si="9"/>
        <v>vis</v>
      </c>
      <c r="E138" s="123">
        <f>VLOOKUP(C138,'Active 1'!C$21:E$951,3,FALSE)</f>
        <v>-2198.0214491720189</v>
      </c>
      <c r="F138" s="18" t="s">
        <v>1108</v>
      </c>
      <c r="G138" s="32" t="str">
        <f t="shared" si="10"/>
        <v>43618.653</v>
      </c>
      <c r="H138" s="7">
        <f t="shared" si="11"/>
        <v>-2198</v>
      </c>
      <c r="I138" s="124" t="s">
        <v>1912</v>
      </c>
      <c r="J138" s="125" t="s">
        <v>1913</v>
      </c>
      <c r="K138" s="124">
        <v>-2198</v>
      </c>
      <c r="L138" s="124" t="s">
        <v>1223</v>
      </c>
      <c r="M138" s="125" t="s">
        <v>1188</v>
      </c>
      <c r="N138" s="125"/>
      <c r="O138" s="126" t="s">
        <v>1712</v>
      </c>
      <c r="P138" s="126" t="s">
        <v>1914</v>
      </c>
    </row>
    <row r="139" spans="1:16" ht="13.5" thickBot="1" x14ac:dyDescent="0.25">
      <c r="A139" s="7" t="str">
        <f t="shared" ref="A139:A202" si="12">P139</f>
        <v> AOEB 1 </v>
      </c>
      <c r="B139" s="18" t="str">
        <f t="shared" ref="B139:B202" si="13">IF(H139=INT(H139),"I","II")</f>
        <v>I</v>
      </c>
      <c r="C139" s="7">
        <f t="shared" ref="C139:C202" si="14">1*G139</f>
        <v>43665.802000000003</v>
      </c>
      <c r="D139" s="32" t="str">
        <f t="shared" ref="D139:D202" si="15">VLOOKUP(F139,I$1:J$5,2,FALSE)</f>
        <v>vis</v>
      </c>
      <c r="E139" s="123">
        <f>VLOOKUP(C139,'Active 1'!C$21:E$951,3,FALSE)</f>
        <v>-2123.0165904562432</v>
      </c>
      <c r="F139" s="18" t="s">
        <v>1108</v>
      </c>
      <c r="G139" s="32" t="str">
        <f t="shared" ref="G139:G202" si="16">MID(I139,3,LEN(I139)-3)</f>
        <v>43665.802</v>
      </c>
      <c r="H139" s="7">
        <f t="shared" ref="H139:H202" si="17">1*K139</f>
        <v>-2123</v>
      </c>
      <c r="I139" s="124" t="s">
        <v>1915</v>
      </c>
      <c r="J139" s="125" t="s">
        <v>1916</v>
      </c>
      <c r="K139" s="124">
        <v>-2123</v>
      </c>
      <c r="L139" s="124" t="s">
        <v>1318</v>
      </c>
      <c r="M139" s="125" t="s">
        <v>1188</v>
      </c>
      <c r="N139" s="125"/>
      <c r="O139" s="126" t="s">
        <v>1856</v>
      </c>
      <c r="P139" s="126" t="s">
        <v>1821</v>
      </c>
    </row>
    <row r="140" spans="1:16" ht="13.5" thickBot="1" x14ac:dyDescent="0.25">
      <c r="A140" s="7" t="str">
        <f t="shared" si="12"/>
        <v> BBS 37 </v>
      </c>
      <c r="B140" s="18" t="str">
        <f t="shared" si="13"/>
        <v>I</v>
      </c>
      <c r="C140" s="7">
        <f t="shared" si="14"/>
        <v>43671.466</v>
      </c>
      <c r="D140" s="32" t="str">
        <f t="shared" si="15"/>
        <v>vis</v>
      </c>
      <c r="E140" s="123">
        <f>VLOOKUP(C140,'Active 1'!C$21:E$951,3,FALSE)</f>
        <v>-2114.0062716845646</v>
      </c>
      <c r="F140" s="18" t="s">
        <v>1108</v>
      </c>
      <c r="G140" s="32" t="str">
        <f t="shared" si="16"/>
        <v>43671.466</v>
      </c>
      <c r="H140" s="7">
        <f t="shared" si="17"/>
        <v>-2114</v>
      </c>
      <c r="I140" s="124" t="s">
        <v>1917</v>
      </c>
      <c r="J140" s="125" t="s">
        <v>1918</v>
      </c>
      <c r="K140" s="124">
        <v>-2114</v>
      </c>
      <c r="L140" s="124" t="s">
        <v>1352</v>
      </c>
      <c r="M140" s="125" t="s">
        <v>1188</v>
      </c>
      <c r="N140" s="125"/>
      <c r="O140" s="126" t="s">
        <v>1632</v>
      </c>
      <c r="P140" s="126" t="s">
        <v>1914</v>
      </c>
    </row>
    <row r="141" spans="1:16" ht="13.5" thickBot="1" x14ac:dyDescent="0.25">
      <c r="A141" s="7" t="str">
        <f t="shared" si="12"/>
        <v> AOEB 1 </v>
      </c>
      <c r="B141" s="18" t="str">
        <f t="shared" si="13"/>
        <v>I</v>
      </c>
      <c r="C141" s="7">
        <f t="shared" si="14"/>
        <v>43672.713000000003</v>
      </c>
      <c r="D141" s="32" t="str">
        <f t="shared" si="15"/>
        <v>vis</v>
      </c>
      <c r="E141" s="123">
        <f>VLOOKUP(C141,'Active 1'!C$21:E$951,3,FALSE)</f>
        <v>-2112.0225380143111</v>
      </c>
      <c r="F141" s="18" t="s">
        <v>1108</v>
      </c>
      <c r="G141" s="32" t="str">
        <f t="shared" si="16"/>
        <v>43672.713</v>
      </c>
      <c r="H141" s="7">
        <f t="shared" si="17"/>
        <v>-2112</v>
      </c>
      <c r="I141" s="124" t="s">
        <v>1919</v>
      </c>
      <c r="J141" s="125" t="s">
        <v>1920</v>
      </c>
      <c r="K141" s="124">
        <v>-2112</v>
      </c>
      <c r="L141" s="124" t="s">
        <v>1236</v>
      </c>
      <c r="M141" s="125" t="s">
        <v>1188</v>
      </c>
      <c r="N141" s="125"/>
      <c r="O141" s="126" t="s">
        <v>1578</v>
      </c>
      <c r="P141" s="126" t="s">
        <v>1821</v>
      </c>
    </row>
    <row r="142" spans="1:16" ht="13.5" thickBot="1" x14ac:dyDescent="0.25">
      <c r="A142" s="7" t="str">
        <f t="shared" si="12"/>
        <v> AOEB 1 </v>
      </c>
      <c r="B142" s="18" t="str">
        <f t="shared" si="13"/>
        <v>I</v>
      </c>
      <c r="C142" s="7">
        <f t="shared" si="14"/>
        <v>43694.722999999998</v>
      </c>
      <c r="D142" s="32" t="str">
        <f t="shared" si="15"/>
        <v>vis</v>
      </c>
      <c r="E142" s="123">
        <f>VLOOKUP(C142,'Active 1'!C$21:E$951,3,FALSE)</f>
        <v>-2077.0089228722368</v>
      </c>
      <c r="F142" s="18" t="s">
        <v>1108</v>
      </c>
      <c r="G142" s="32" t="str">
        <f t="shared" si="16"/>
        <v>43694.723</v>
      </c>
      <c r="H142" s="7">
        <f t="shared" si="17"/>
        <v>-2077</v>
      </c>
      <c r="I142" s="124" t="s">
        <v>1921</v>
      </c>
      <c r="J142" s="125" t="s">
        <v>1922</v>
      </c>
      <c r="K142" s="124">
        <v>-2077</v>
      </c>
      <c r="L142" s="124" t="s">
        <v>1330</v>
      </c>
      <c r="M142" s="125" t="s">
        <v>1188</v>
      </c>
      <c r="N142" s="125"/>
      <c r="O142" s="126" t="s">
        <v>1578</v>
      </c>
      <c r="P142" s="126" t="s">
        <v>1821</v>
      </c>
    </row>
    <row r="143" spans="1:16" ht="13.5" thickBot="1" x14ac:dyDescent="0.25">
      <c r="A143" s="7" t="str">
        <f t="shared" si="12"/>
        <v> AOEB 1 </v>
      </c>
      <c r="B143" s="18" t="str">
        <f t="shared" si="13"/>
        <v>I</v>
      </c>
      <c r="C143" s="7">
        <f t="shared" si="14"/>
        <v>43701.633999999998</v>
      </c>
      <c r="D143" s="32" t="str">
        <f t="shared" si="15"/>
        <v>vis</v>
      </c>
      <c r="E143" s="123">
        <f>VLOOKUP(C143,'Active 1'!C$21:E$951,3,FALSE)</f>
        <v>-2066.0148704303042</v>
      </c>
      <c r="F143" s="18" t="s">
        <v>1108</v>
      </c>
      <c r="G143" s="32" t="str">
        <f t="shared" si="16"/>
        <v>43701.634</v>
      </c>
      <c r="H143" s="7">
        <f t="shared" si="17"/>
        <v>-2066</v>
      </c>
      <c r="I143" s="124" t="s">
        <v>1923</v>
      </c>
      <c r="J143" s="125" t="s">
        <v>1924</v>
      </c>
      <c r="K143" s="124">
        <v>-2066</v>
      </c>
      <c r="L143" s="124" t="s">
        <v>1285</v>
      </c>
      <c r="M143" s="125" t="s">
        <v>1188</v>
      </c>
      <c r="N143" s="125"/>
      <c r="O143" s="126" t="s">
        <v>1578</v>
      </c>
      <c r="P143" s="126" t="s">
        <v>1821</v>
      </c>
    </row>
    <row r="144" spans="1:16" ht="13.5" thickBot="1" x14ac:dyDescent="0.25">
      <c r="A144" s="7" t="str">
        <f t="shared" si="12"/>
        <v> BBS 38 </v>
      </c>
      <c r="B144" s="18" t="str">
        <f t="shared" si="13"/>
        <v>I</v>
      </c>
      <c r="C144" s="7">
        <f t="shared" si="14"/>
        <v>43739.35</v>
      </c>
      <c r="D144" s="32" t="str">
        <f t="shared" si="15"/>
        <v>vis</v>
      </c>
      <c r="E144" s="123">
        <f>VLOOKUP(C144,'Active 1'!C$21:E$951,3,FALSE)</f>
        <v>-2006.0160740332667</v>
      </c>
      <c r="F144" s="18" t="s">
        <v>1108</v>
      </c>
      <c r="G144" s="32" t="str">
        <f t="shared" si="16"/>
        <v>43739.350</v>
      </c>
      <c r="H144" s="7">
        <f t="shared" si="17"/>
        <v>-2006</v>
      </c>
      <c r="I144" s="124" t="s">
        <v>1925</v>
      </c>
      <c r="J144" s="125" t="s">
        <v>1926</v>
      </c>
      <c r="K144" s="124">
        <v>-2006</v>
      </c>
      <c r="L144" s="124" t="s">
        <v>1318</v>
      </c>
      <c r="M144" s="125" t="s">
        <v>1188</v>
      </c>
      <c r="N144" s="125"/>
      <c r="O144" s="126" t="s">
        <v>1712</v>
      </c>
      <c r="P144" s="126" t="s">
        <v>1927</v>
      </c>
    </row>
    <row r="145" spans="1:16" ht="13.5" thickBot="1" x14ac:dyDescent="0.25">
      <c r="A145" s="7" t="str">
        <f t="shared" si="12"/>
        <v> BBS 38 </v>
      </c>
      <c r="B145" s="18" t="str">
        <f t="shared" si="13"/>
        <v>I</v>
      </c>
      <c r="C145" s="7">
        <f t="shared" si="14"/>
        <v>43739.351999999999</v>
      </c>
      <c r="D145" s="32" t="str">
        <f t="shared" si="15"/>
        <v>vis</v>
      </c>
      <c r="E145" s="123">
        <f>VLOOKUP(C145,'Active 1'!C$21:E$951,3,FALSE)</f>
        <v>-2006.0128924235303</v>
      </c>
      <c r="F145" s="18" t="s">
        <v>1108</v>
      </c>
      <c r="G145" s="32" t="str">
        <f t="shared" si="16"/>
        <v>43739.352</v>
      </c>
      <c r="H145" s="7">
        <f t="shared" si="17"/>
        <v>-2006</v>
      </c>
      <c r="I145" s="124" t="s">
        <v>1928</v>
      </c>
      <c r="J145" s="125" t="s">
        <v>1929</v>
      </c>
      <c r="K145" s="124">
        <v>-2006</v>
      </c>
      <c r="L145" s="124" t="s">
        <v>1305</v>
      </c>
      <c r="M145" s="125" t="s">
        <v>1188</v>
      </c>
      <c r="N145" s="125"/>
      <c r="O145" s="126" t="s">
        <v>1632</v>
      </c>
      <c r="P145" s="126" t="s">
        <v>1927</v>
      </c>
    </row>
    <row r="146" spans="1:16" ht="13.5" thickBot="1" x14ac:dyDescent="0.25">
      <c r="A146" s="7" t="str">
        <f t="shared" si="12"/>
        <v> BBS 38 </v>
      </c>
      <c r="B146" s="18" t="str">
        <f t="shared" si="13"/>
        <v>I</v>
      </c>
      <c r="C146" s="7">
        <f t="shared" si="14"/>
        <v>43740.607000000004</v>
      </c>
      <c r="D146" s="32" t="str">
        <f t="shared" si="15"/>
        <v>vis</v>
      </c>
      <c r="E146" s="123">
        <f>VLOOKUP(C146,'Active 1'!C$21:E$951,3,FALSE)</f>
        <v>-2004.016432314331</v>
      </c>
      <c r="F146" s="18" t="s">
        <v>1108</v>
      </c>
      <c r="G146" s="32" t="str">
        <f t="shared" si="16"/>
        <v>43740.607</v>
      </c>
      <c r="H146" s="7">
        <f t="shared" si="17"/>
        <v>-2004</v>
      </c>
      <c r="I146" s="124" t="s">
        <v>1930</v>
      </c>
      <c r="J146" s="125" t="s">
        <v>1931</v>
      </c>
      <c r="K146" s="124">
        <v>-2004</v>
      </c>
      <c r="L146" s="124" t="s">
        <v>1174</v>
      </c>
      <c r="M146" s="125" t="s">
        <v>1188</v>
      </c>
      <c r="N146" s="125"/>
      <c r="O146" s="126" t="s">
        <v>1712</v>
      </c>
      <c r="P146" s="126" t="s">
        <v>1927</v>
      </c>
    </row>
    <row r="147" spans="1:16" ht="13.5" thickBot="1" x14ac:dyDescent="0.25">
      <c r="A147" s="7" t="str">
        <f t="shared" si="12"/>
        <v> BBS 38 </v>
      </c>
      <c r="B147" s="18" t="str">
        <f t="shared" si="13"/>
        <v>I</v>
      </c>
      <c r="C147" s="7">
        <f t="shared" si="14"/>
        <v>43749.41</v>
      </c>
      <c r="D147" s="32" t="str">
        <f t="shared" si="15"/>
        <v>vis</v>
      </c>
      <c r="E147" s="123">
        <f>VLOOKUP(C147,'Active 1'!C$21:E$951,3,FALSE)</f>
        <v>-1990.0125770623661</v>
      </c>
      <c r="F147" s="18" t="s">
        <v>1108</v>
      </c>
      <c r="G147" s="32" t="str">
        <f t="shared" si="16"/>
        <v>43749.410</v>
      </c>
      <c r="H147" s="7">
        <f t="shared" si="17"/>
        <v>-1990</v>
      </c>
      <c r="I147" s="124" t="s">
        <v>1932</v>
      </c>
      <c r="J147" s="125" t="s">
        <v>1933</v>
      </c>
      <c r="K147" s="124">
        <v>-1990</v>
      </c>
      <c r="L147" s="124" t="s">
        <v>1305</v>
      </c>
      <c r="M147" s="125" t="s">
        <v>1188</v>
      </c>
      <c r="N147" s="125"/>
      <c r="O147" s="126" t="s">
        <v>1632</v>
      </c>
      <c r="P147" s="126" t="s">
        <v>1927</v>
      </c>
    </row>
    <row r="148" spans="1:16" ht="13.5" thickBot="1" x14ac:dyDescent="0.25">
      <c r="A148" s="7" t="str">
        <f t="shared" si="12"/>
        <v> BBS 39 </v>
      </c>
      <c r="B148" s="18" t="str">
        <f t="shared" si="13"/>
        <v>I</v>
      </c>
      <c r="C148" s="7">
        <f t="shared" si="14"/>
        <v>43805.356</v>
      </c>
      <c r="D148" s="32" t="str">
        <f t="shared" si="15"/>
        <v>vis</v>
      </c>
      <c r="E148" s="123">
        <f>VLOOKUP(C148,'Active 1'!C$21:E$951,3,FALSE)</f>
        <v>-1901.0134079238464</v>
      </c>
      <c r="F148" s="18" t="s">
        <v>1108</v>
      </c>
      <c r="G148" s="32" t="str">
        <f t="shared" si="16"/>
        <v>43805.356</v>
      </c>
      <c r="H148" s="7">
        <f t="shared" si="17"/>
        <v>-1901</v>
      </c>
      <c r="I148" s="124" t="s">
        <v>1934</v>
      </c>
      <c r="J148" s="125" t="s">
        <v>1935</v>
      </c>
      <c r="K148" s="124">
        <v>-1901</v>
      </c>
      <c r="L148" s="124" t="s">
        <v>1285</v>
      </c>
      <c r="M148" s="125" t="s">
        <v>1188</v>
      </c>
      <c r="N148" s="125"/>
      <c r="O148" s="126" t="s">
        <v>1632</v>
      </c>
      <c r="P148" s="126" t="s">
        <v>1936</v>
      </c>
    </row>
    <row r="149" spans="1:16" ht="13.5" thickBot="1" x14ac:dyDescent="0.25">
      <c r="A149" s="7" t="str">
        <f t="shared" si="12"/>
        <v> BBS 40 </v>
      </c>
      <c r="B149" s="18" t="str">
        <f t="shared" si="13"/>
        <v>I</v>
      </c>
      <c r="C149" s="7">
        <f t="shared" si="14"/>
        <v>43827.362000000001</v>
      </c>
      <c r="D149" s="32" t="str">
        <f t="shared" si="15"/>
        <v>vis</v>
      </c>
      <c r="E149" s="123">
        <f>VLOOKUP(C149,'Active 1'!C$21:E$951,3,FALSE)</f>
        <v>-1866.0061560012336</v>
      </c>
      <c r="F149" s="18" t="s">
        <v>1108</v>
      </c>
      <c r="G149" s="32" t="str">
        <f t="shared" si="16"/>
        <v>43827.362</v>
      </c>
      <c r="H149" s="7">
        <f t="shared" si="17"/>
        <v>-1866</v>
      </c>
      <c r="I149" s="124" t="s">
        <v>1937</v>
      </c>
      <c r="J149" s="125" t="s">
        <v>1938</v>
      </c>
      <c r="K149" s="124">
        <v>-1866</v>
      </c>
      <c r="L149" s="124" t="s">
        <v>1349</v>
      </c>
      <c r="M149" s="125" t="s">
        <v>1188</v>
      </c>
      <c r="N149" s="125"/>
      <c r="O149" s="126" t="s">
        <v>1712</v>
      </c>
      <c r="P149" s="126" t="s">
        <v>1939</v>
      </c>
    </row>
    <row r="150" spans="1:16" ht="13.5" thickBot="1" x14ac:dyDescent="0.25">
      <c r="A150" s="7" t="str">
        <f t="shared" si="12"/>
        <v> BBS 41 </v>
      </c>
      <c r="B150" s="18" t="str">
        <f t="shared" si="13"/>
        <v>I</v>
      </c>
      <c r="C150" s="7">
        <f t="shared" si="14"/>
        <v>43878.275000000001</v>
      </c>
      <c r="D150" s="32" t="str">
        <f t="shared" si="15"/>
        <v>vis</v>
      </c>
      <c r="E150" s="123">
        <f>VLOOKUP(C150,'Active 1'!C$21:E$951,3,FALSE)</f>
        <v>-1785.0135077627574</v>
      </c>
      <c r="F150" s="18" t="s">
        <v>1108</v>
      </c>
      <c r="G150" s="32" t="str">
        <f t="shared" si="16"/>
        <v>43878.275</v>
      </c>
      <c r="H150" s="7">
        <f t="shared" si="17"/>
        <v>-1785</v>
      </c>
      <c r="I150" s="124" t="s">
        <v>1940</v>
      </c>
      <c r="J150" s="125" t="s">
        <v>1941</v>
      </c>
      <c r="K150" s="124">
        <v>-1785</v>
      </c>
      <c r="L150" s="124" t="s">
        <v>1318</v>
      </c>
      <c r="M150" s="125" t="s">
        <v>1188</v>
      </c>
      <c r="N150" s="125"/>
      <c r="O150" s="126" t="s">
        <v>1712</v>
      </c>
      <c r="P150" s="126" t="s">
        <v>1942</v>
      </c>
    </row>
    <row r="151" spans="1:16" ht="13.5" thickBot="1" x14ac:dyDescent="0.25">
      <c r="A151" s="7" t="str">
        <f t="shared" si="12"/>
        <v> BBS 43 </v>
      </c>
      <c r="B151" s="18" t="str">
        <f t="shared" si="13"/>
        <v>I</v>
      </c>
      <c r="C151" s="7">
        <f t="shared" si="14"/>
        <v>44016.565999999999</v>
      </c>
      <c r="D151" s="32" t="str">
        <f t="shared" si="15"/>
        <v>vis</v>
      </c>
      <c r="E151" s="123">
        <f>VLOOKUP(C151,'Active 1'!C$21:E$951,3,FALSE)</f>
        <v>-1565.0195117784938</v>
      </c>
      <c r="F151" s="18" t="s">
        <v>1108</v>
      </c>
      <c r="G151" s="32" t="str">
        <f t="shared" si="16"/>
        <v>44016.566</v>
      </c>
      <c r="H151" s="7">
        <f t="shared" si="17"/>
        <v>-1565</v>
      </c>
      <c r="I151" s="124" t="s">
        <v>1943</v>
      </c>
      <c r="J151" s="125" t="s">
        <v>1944</v>
      </c>
      <c r="K151" s="124">
        <v>-1565</v>
      </c>
      <c r="L151" s="124" t="s">
        <v>1236</v>
      </c>
      <c r="M151" s="125" t="s">
        <v>1188</v>
      </c>
      <c r="N151" s="125"/>
      <c r="O151" s="126" t="s">
        <v>1712</v>
      </c>
      <c r="P151" s="126" t="s">
        <v>1945</v>
      </c>
    </row>
    <row r="152" spans="1:16" ht="13.5" thickBot="1" x14ac:dyDescent="0.25">
      <c r="A152" s="7" t="str">
        <f t="shared" si="12"/>
        <v> AOEB 1 </v>
      </c>
      <c r="B152" s="18" t="str">
        <f t="shared" si="13"/>
        <v>I</v>
      </c>
      <c r="C152" s="7">
        <f t="shared" si="14"/>
        <v>44019.711000000003</v>
      </c>
      <c r="D152" s="32" t="str">
        <f t="shared" si="15"/>
        <v>vis</v>
      </c>
      <c r="E152" s="123">
        <f>VLOOKUP(C152,'Active 1'!C$21:E$951,3,FALSE)</f>
        <v>-1560.0164304689984</v>
      </c>
      <c r="F152" s="18" t="s">
        <v>1108</v>
      </c>
      <c r="G152" s="32" t="str">
        <f t="shared" si="16"/>
        <v>44019.711</v>
      </c>
      <c r="H152" s="7">
        <f t="shared" si="17"/>
        <v>-1560</v>
      </c>
      <c r="I152" s="124" t="s">
        <v>1946</v>
      </c>
      <c r="J152" s="125" t="s">
        <v>1947</v>
      </c>
      <c r="K152" s="124">
        <v>-1560</v>
      </c>
      <c r="L152" s="124" t="s">
        <v>1280</v>
      </c>
      <c r="M152" s="125" t="s">
        <v>1188</v>
      </c>
      <c r="N152" s="125"/>
      <c r="O152" s="126" t="s">
        <v>1814</v>
      </c>
      <c r="P152" s="126" t="s">
        <v>1821</v>
      </c>
    </row>
    <row r="153" spans="1:16" ht="13.5" thickBot="1" x14ac:dyDescent="0.25">
      <c r="A153" s="7" t="str">
        <f t="shared" si="12"/>
        <v> BBS 44 </v>
      </c>
      <c r="B153" s="18" t="str">
        <f t="shared" si="13"/>
        <v>I</v>
      </c>
      <c r="C153" s="7">
        <f t="shared" si="14"/>
        <v>44033.544000000002</v>
      </c>
      <c r="D153" s="32" t="str">
        <f t="shared" si="15"/>
        <v>vis</v>
      </c>
      <c r="E153" s="123">
        <f>VLOOKUP(C153,'Active 1'!C$21:E$951,3,FALSE)</f>
        <v>-1538.0108267315888</v>
      </c>
      <c r="F153" s="18" t="s">
        <v>1108</v>
      </c>
      <c r="G153" s="32" t="str">
        <f t="shared" si="16"/>
        <v>44033.544</v>
      </c>
      <c r="H153" s="7">
        <f t="shared" si="17"/>
        <v>-1538</v>
      </c>
      <c r="I153" s="124" t="s">
        <v>1948</v>
      </c>
      <c r="J153" s="125" t="s">
        <v>1949</v>
      </c>
      <c r="K153" s="124">
        <v>-1538</v>
      </c>
      <c r="L153" s="124" t="s">
        <v>1285</v>
      </c>
      <c r="M153" s="125" t="s">
        <v>1188</v>
      </c>
      <c r="N153" s="125"/>
      <c r="O153" s="126" t="s">
        <v>1712</v>
      </c>
      <c r="P153" s="126" t="s">
        <v>1950</v>
      </c>
    </row>
    <row r="154" spans="1:16" ht="13.5" thickBot="1" x14ac:dyDescent="0.25">
      <c r="A154" s="7" t="str">
        <f t="shared" si="12"/>
        <v> BBS 44 </v>
      </c>
      <c r="B154" s="18" t="str">
        <f t="shared" si="13"/>
        <v>I</v>
      </c>
      <c r="C154" s="7">
        <f t="shared" si="14"/>
        <v>44079.432999999997</v>
      </c>
      <c r="D154" s="32" t="str">
        <f t="shared" si="15"/>
        <v>vis</v>
      </c>
      <c r="E154" s="123">
        <f>VLOOKUP(C154,'Active 1'!C$21:E$951,3,FALSE)</f>
        <v>-1465.0103821493597</v>
      </c>
      <c r="F154" s="18" t="s">
        <v>1108</v>
      </c>
      <c r="G154" s="32" t="str">
        <f t="shared" si="16"/>
        <v>44079.433</v>
      </c>
      <c r="H154" s="7">
        <f t="shared" si="17"/>
        <v>-1465</v>
      </c>
      <c r="I154" s="124" t="s">
        <v>1951</v>
      </c>
      <c r="J154" s="125" t="s">
        <v>1952</v>
      </c>
      <c r="K154" s="124">
        <v>-1465</v>
      </c>
      <c r="L154" s="124" t="s">
        <v>1285</v>
      </c>
      <c r="M154" s="125" t="s">
        <v>1188</v>
      </c>
      <c r="N154" s="125"/>
      <c r="O154" s="126" t="s">
        <v>1632</v>
      </c>
      <c r="P154" s="126" t="s">
        <v>1950</v>
      </c>
    </row>
    <row r="155" spans="1:16" ht="13.5" thickBot="1" x14ac:dyDescent="0.25">
      <c r="A155" s="7" t="str">
        <f t="shared" si="12"/>
        <v> AOEB 1 </v>
      </c>
      <c r="B155" s="18" t="str">
        <f t="shared" si="13"/>
        <v>I</v>
      </c>
      <c r="C155" s="7">
        <f t="shared" si="14"/>
        <v>44083.837</v>
      </c>
      <c r="D155" s="32" t="str">
        <f t="shared" si="15"/>
        <v>vis</v>
      </c>
      <c r="E155" s="123">
        <f>VLOOKUP(C155,'Active 1'!C$21:E$951,3,FALSE)</f>
        <v>-1458.0044775112037</v>
      </c>
      <c r="F155" s="18" t="s">
        <v>1108</v>
      </c>
      <c r="G155" s="32" t="str">
        <f t="shared" si="16"/>
        <v>44083.837</v>
      </c>
      <c r="H155" s="7">
        <f t="shared" si="17"/>
        <v>-1458</v>
      </c>
      <c r="I155" s="124" t="s">
        <v>1953</v>
      </c>
      <c r="J155" s="125" t="s">
        <v>1954</v>
      </c>
      <c r="K155" s="124">
        <v>-1458</v>
      </c>
      <c r="L155" s="124" t="s">
        <v>1349</v>
      </c>
      <c r="M155" s="125" t="s">
        <v>1188</v>
      </c>
      <c r="N155" s="125"/>
      <c r="O155" s="126" t="s">
        <v>1781</v>
      </c>
      <c r="P155" s="126" t="s">
        <v>1821</v>
      </c>
    </row>
    <row r="156" spans="1:16" ht="13.5" thickBot="1" x14ac:dyDescent="0.25">
      <c r="A156" s="7" t="str">
        <f t="shared" si="12"/>
        <v> AOEB 1 </v>
      </c>
      <c r="B156" s="18" t="str">
        <f t="shared" si="13"/>
        <v>I</v>
      </c>
      <c r="C156" s="7">
        <f t="shared" si="14"/>
        <v>44092.633000000002</v>
      </c>
      <c r="D156" s="32" t="str">
        <f t="shared" si="15"/>
        <v>vis</v>
      </c>
      <c r="E156" s="123">
        <f>VLOOKUP(C156,'Active 1'!C$21:E$951,3,FALSE)</f>
        <v>-1444.0117578933105</v>
      </c>
      <c r="F156" s="18" t="s">
        <v>1108</v>
      </c>
      <c r="G156" s="32" t="str">
        <f t="shared" si="16"/>
        <v>44092.633</v>
      </c>
      <c r="H156" s="7">
        <f t="shared" si="17"/>
        <v>-1444</v>
      </c>
      <c r="I156" s="124" t="s">
        <v>1955</v>
      </c>
      <c r="J156" s="125" t="s">
        <v>1956</v>
      </c>
      <c r="K156" s="124">
        <v>-1444</v>
      </c>
      <c r="L156" s="124" t="s">
        <v>1318</v>
      </c>
      <c r="M156" s="125" t="s">
        <v>1188</v>
      </c>
      <c r="N156" s="125"/>
      <c r="O156" s="126" t="s">
        <v>1697</v>
      </c>
      <c r="P156" s="126" t="s">
        <v>1821</v>
      </c>
    </row>
    <row r="157" spans="1:16" ht="13.5" thickBot="1" x14ac:dyDescent="0.25">
      <c r="A157" s="7" t="str">
        <f t="shared" si="12"/>
        <v> BRNO 23 </v>
      </c>
      <c r="B157" s="18" t="str">
        <f t="shared" si="13"/>
        <v>I</v>
      </c>
      <c r="C157" s="7">
        <f t="shared" si="14"/>
        <v>44101.428</v>
      </c>
      <c r="D157" s="32" t="str">
        <f t="shared" si="15"/>
        <v>vis</v>
      </c>
      <c r="E157" s="123">
        <f>VLOOKUP(C157,'Active 1'!C$21:E$951,3,FALSE)</f>
        <v>-1430.0206290802912</v>
      </c>
      <c r="F157" s="18" t="s">
        <v>1108</v>
      </c>
      <c r="G157" s="32" t="str">
        <f t="shared" si="16"/>
        <v>44101.428</v>
      </c>
      <c r="H157" s="7">
        <f t="shared" si="17"/>
        <v>-1430</v>
      </c>
      <c r="I157" s="124" t="s">
        <v>1957</v>
      </c>
      <c r="J157" s="125" t="s">
        <v>1958</v>
      </c>
      <c r="K157" s="124">
        <v>-1430</v>
      </c>
      <c r="L157" s="124" t="s">
        <v>1247</v>
      </c>
      <c r="M157" s="125" t="s">
        <v>1188</v>
      </c>
      <c r="N157" s="125"/>
      <c r="O157" s="126" t="s">
        <v>1959</v>
      </c>
      <c r="P157" s="126" t="s">
        <v>1960</v>
      </c>
    </row>
    <row r="158" spans="1:16" ht="13.5" thickBot="1" x14ac:dyDescent="0.25">
      <c r="A158" s="7" t="str">
        <f t="shared" si="12"/>
        <v> BBS 45 </v>
      </c>
      <c r="B158" s="18" t="str">
        <f t="shared" si="13"/>
        <v>I</v>
      </c>
      <c r="C158" s="7">
        <f t="shared" si="14"/>
        <v>44125.321000000004</v>
      </c>
      <c r="D158" s="32" t="str">
        <f t="shared" si="15"/>
        <v>vis</v>
      </c>
      <c r="E158" s="123">
        <f>VLOOKUP(C158,'Active 1'!C$21:E$951,3,FALSE)</f>
        <v>-1392.0115283719811</v>
      </c>
      <c r="F158" s="18" t="s">
        <v>1108</v>
      </c>
      <c r="G158" s="32" t="str">
        <f t="shared" si="16"/>
        <v>44125.321</v>
      </c>
      <c r="H158" s="7">
        <f t="shared" si="17"/>
        <v>-1392</v>
      </c>
      <c r="I158" s="124" t="s">
        <v>1961</v>
      </c>
      <c r="J158" s="125" t="s">
        <v>1962</v>
      </c>
      <c r="K158" s="124">
        <v>-1392</v>
      </c>
      <c r="L158" s="124" t="s">
        <v>1318</v>
      </c>
      <c r="M158" s="125" t="s">
        <v>1188</v>
      </c>
      <c r="N158" s="125"/>
      <c r="O158" s="126" t="s">
        <v>1712</v>
      </c>
      <c r="P158" s="126" t="s">
        <v>1963</v>
      </c>
    </row>
    <row r="159" spans="1:16" ht="13.5" thickBot="1" x14ac:dyDescent="0.25">
      <c r="A159" s="7" t="str">
        <f t="shared" si="12"/>
        <v> BBS 45 </v>
      </c>
      <c r="B159" s="18" t="str">
        <f t="shared" si="13"/>
        <v>I</v>
      </c>
      <c r="C159" s="7">
        <f t="shared" si="14"/>
        <v>44130.355000000003</v>
      </c>
      <c r="D159" s="32" t="str">
        <f t="shared" si="15"/>
        <v>vis</v>
      </c>
      <c r="E159" s="123">
        <f>VLOOKUP(C159,'Active 1'!C$21:E$951,3,FALSE)</f>
        <v>-1384.0034166670637</v>
      </c>
      <c r="F159" s="18" t="s">
        <v>1108</v>
      </c>
      <c r="G159" s="32" t="str">
        <f t="shared" si="16"/>
        <v>44130.355</v>
      </c>
      <c r="H159" s="7">
        <f t="shared" si="17"/>
        <v>-1384</v>
      </c>
      <c r="I159" s="124" t="s">
        <v>1964</v>
      </c>
      <c r="J159" s="125" t="s">
        <v>1965</v>
      </c>
      <c r="K159" s="124">
        <v>-1384</v>
      </c>
      <c r="L159" s="124" t="s">
        <v>1349</v>
      </c>
      <c r="M159" s="125" t="s">
        <v>1188</v>
      </c>
      <c r="N159" s="125"/>
      <c r="O159" s="126" t="s">
        <v>1632</v>
      </c>
      <c r="P159" s="126" t="s">
        <v>1963</v>
      </c>
    </row>
    <row r="160" spans="1:16" ht="13.5" thickBot="1" x14ac:dyDescent="0.25">
      <c r="A160" s="7" t="str">
        <f t="shared" si="12"/>
        <v> AOEB 1 </v>
      </c>
      <c r="B160" s="18" t="str">
        <f t="shared" si="13"/>
        <v>I</v>
      </c>
      <c r="C160" s="7">
        <f t="shared" si="14"/>
        <v>44136.635999999999</v>
      </c>
      <c r="D160" s="32" t="str">
        <f t="shared" si="15"/>
        <v>vis</v>
      </c>
      <c r="E160" s="123">
        <f>VLOOKUP(C160,'Active 1'!C$21:E$951,3,FALSE)</f>
        <v>-1374.0115712919041</v>
      </c>
      <c r="F160" s="18" t="s">
        <v>1108</v>
      </c>
      <c r="G160" s="32" t="str">
        <f t="shared" si="16"/>
        <v>44136.636</v>
      </c>
      <c r="H160" s="7">
        <f t="shared" si="17"/>
        <v>-1374</v>
      </c>
      <c r="I160" s="124" t="s">
        <v>1966</v>
      </c>
      <c r="J160" s="125" t="s">
        <v>1967</v>
      </c>
      <c r="K160" s="124">
        <v>-1374</v>
      </c>
      <c r="L160" s="124" t="s">
        <v>1318</v>
      </c>
      <c r="M160" s="125" t="s">
        <v>1188</v>
      </c>
      <c r="N160" s="125"/>
      <c r="O160" s="126" t="s">
        <v>1578</v>
      </c>
      <c r="P160" s="126" t="s">
        <v>1821</v>
      </c>
    </row>
    <row r="161" spans="1:16" ht="13.5" thickBot="1" x14ac:dyDescent="0.25">
      <c r="A161" s="7" t="str">
        <f t="shared" si="12"/>
        <v> BBS 45 </v>
      </c>
      <c r="B161" s="18" t="str">
        <f t="shared" si="13"/>
        <v>I</v>
      </c>
      <c r="C161" s="7">
        <f t="shared" si="14"/>
        <v>44181.271999999997</v>
      </c>
      <c r="D161" s="32" t="str">
        <f t="shared" si="15"/>
        <v>vis</v>
      </c>
      <c r="E161" s="123">
        <f>VLOOKUP(C161,'Active 1'!C$21:E$951,3,FALSE)</f>
        <v>-1303.0044052091262</v>
      </c>
      <c r="F161" s="18" t="s">
        <v>1108</v>
      </c>
      <c r="G161" s="32" t="str">
        <f t="shared" si="16"/>
        <v>44181.272</v>
      </c>
      <c r="H161" s="7">
        <f t="shared" si="17"/>
        <v>-1303</v>
      </c>
      <c r="I161" s="124" t="s">
        <v>1968</v>
      </c>
      <c r="J161" s="125" t="s">
        <v>1969</v>
      </c>
      <c r="K161" s="124">
        <v>-1303</v>
      </c>
      <c r="L161" s="124" t="s">
        <v>1330</v>
      </c>
      <c r="M161" s="125" t="s">
        <v>1188</v>
      </c>
      <c r="N161" s="125"/>
      <c r="O161" s="126" t="s">
        <v>1712</v>
      </c>
      <c r="P161" s="126" t="s">
        <v>1963</v>
      </c>
    </row>
    <row r="162" spans="1:16" ht="13.5" thickBot="1" x14ac:dyDescent="0.25">
      <c r="A162" s="7" t="str">
        <f t="shared" si="12"/>
        <v> BBS 45 </v>
      </c>
      <c r="B162" s="18" t="str">
        <f t="shared" si="13"/>
        <v>I</v>
      </c>
      <c r="C162" s="7">
        <f t="shared" si="14"/>
        <v>44201.383999999998</v>
      </c>
      <c r="D162" s="32" t="str">
        <f t="shared" si="15"/>
        <v>vis</v>
      </c>
      <c r="E162" s="123">
        <f>VLOOKUP(C162,'Active 1'!C$21:E$951,3,FALSE)</f>
        <v>-1271.0101377062822</v>
      </c>
      <c r="F162" s="18" t="s">
        <v>1108</v>
      </c>
      <c r="G162" s="32" t="str">
        <f t="shared" si="16"/>
        <v>44201.384</v>
      </c>
      <c r="H162" s="7">
        <f t="shared" si="17"/>
        <v>-1271</v>
      </c>
      <c r="I162" s="124" t="s">
        <v>1970</v>
      </c>
      <c r="J162" s="125" t="s">
        <v>1971</v>
      </c>
      <c r="K162" s="124">
        <v>-1271</v>
      </c>
      <c r="L162" s="124" t="s">
        <v>1318</v>
      </c>
      <c r="M162" s="125" t="s">
        <v>1188</v>
      </c>
      <c r="N162" s="125"/>
      <c r="O162" s="126" t="s">
        <v>1632</v>
      </c>
      <c r="P162" s="126" t="s">
        <v>1963</v>
      </c>
    </row>
    <row r="163" spans="1:16" ht="13.5" thickBot="1" x14ac:dyDescent="0.25">
      <c r="A163" s="7" t="str">
        <f t="shared" si="12"/>
        <v> BBS 45 </v>
      </c>
      <c r="B163" s="18" t="str">
        <f t="shared" si="13"/>
        <v>I</v>
      </c>
      <c r="C163" s="7">
        <f t="shared" si="14"/>
        <v>44208.305999999997</v>
      </c>
      <c r="D163" s="32" t="str">
        <f t="shared" si="15"/>
        <v>vis</v>
      </c>
      <c r="E163" s="123">
        <f>VLOOKUP(C163,'Active 1'!C$21:E$951,3,FALSE)</f>
        <v>-1259.998586410805</v>
      </c>
      <c r="F163" s="18" t="s">
        <v>1108</v>
      </c>
      <c r="G163" s="32" t="str">
        <f t="shared" si="16"/>
        <v>44208.306</v>
      </c>
      <c r="H163" s="7">
        <f t="shared" si="17"/>
        <v>-1260</v>
      </c>
      <c r="I163" s="124" t="s">
        <v>1972</v>
      </c>
      <c r="J163" s="125" t="s">
        <v>1973</v>
      </c>
      <c r="K163" s="124">
        <v>-1260</v>
      </c>
      <c r="L163" s="124" t="s">
        <v>1313</v>
      </c>
      <c r="M163" s="125" t="s">
        <v>1188</v>
      </c>
      <c r="N163" s="125"/>
      <c r="O163" s="126" t="s">
        <v>1712</v>
      </c>
      <c r="P163" s="126" t="s">
        <v>1963</v>
      </c>
    </row>
    <row r="164" spans="1:16" ht="13.5" thickBot="1" x14ac:dyDescent="0.25">
      <c r="A164" s="7" t="str">
        <f t="shared" si="12"/>
        <v> BBS 46 </v>
      </c>
      <c r="B164" s="18" t="str">
        <f t="shared" si="13"/>
        <v>I</v>
      </c>
      <c r="C164" s="7">
        <f t="shared" si="14"/>
        <v>44225.271999999997</v>
      </c>
      <c r="D164" s="32" t="str">
        <f t="shared" si="15"/>
        <v>vis</v>
      </c>
      <c r="E164" s="123">
        <f>VLOOKUP(C164,'Active 1'!C$21:E$951,3,FALSE)</f>
        <v>-1233.0089910223187</v>
      </c>
      <c r="F164" s="18" t="s">
        <v>1108</v>
      </c>
      <c r="G164" s="32" t="str">
        <f t="shared" si="16"/>
        <v>44225.272</v>
      </c>
      <c r="H164" s="7">
        <f t="shared" si="17"/>
        <v>-1233</v>
      </c>
      <c r="I164" s="124" t="s">
        <v>1974</v>
      </c>
      <c r="J164" s="125" t="s">
        <v>1975</v>
      </c>
      <c r="K164" s="124">
        <v>-1233</v>
      </c>
      <c r="L164" s="124" t="s">
        <v>1285</v>
      </c>
      <c r="M164" s="125" t="s">
        <v>1188</v>
      </c>
      <c r="N164" s="125"/>
      <c r="O164" s="126" t="s">
        <v>1712</v>
      </c>
      <c r="P164" s="126" t="s">
        <v>1976</v>
      </c>
    </row>
    <row r="165" spans="1:16" ht="13.5" thickBot="1" x14ac:dyDescent="0.25">
      <c r="A165" s="7" t="str">
        <f t="shared" si="12"/>
        <v> BBS 46 </v>
      </c>
      <c r="B165" s="18" t="str">
        <f t="shared" si="13"/>
        <v>I</v>
      </c>
      <c r="C165" s="7">
        <f t="shared" si="14"/>
        <v>44278.703000000001</v>
      </c>
      <c r="D165" s="32" t="str">
        <f t="shared" si="15"/>
        <v>vis</v>
      </c>
      <c r="E165" s="123">
        <f>VLOOKUP(C165,'Active 1'!C$21:E$951,3,FALSE)</f>
        <v>-1148.0106961265099</v>
      </c>
      <c r="F165" s="18" t="s">
        <v>1108</v>
      </c>
      <c r="G165" s="32" t="str">
        <f t="shared" si="16"/>
        <v>44278.703</v>
      </c>
      <c r="H165" s="7">
        <f t="shared" si="17"/>
        <v>-1148</v>
      </c>
      <c r="I165" s="124" t="s">
        <v>1977</v>
      </c>
      <c r="J165" s="125" t="s">
        <v>1978</v>
      </c>
      <c r="K165" s="124">
        <v>-1148</v>
      </c>
      <c r="L165" s="124" t="s">
        <v>1318</v>
      </c>
      <c r="M165" s="125" t="s">
        <v>1188</v>
      </c>
      <c r="N165" s="125"/>
      <c r="O165" s="126" t="s">
        <v>1712</v>
      </c>
      <c r="P165" s="126" t="s">
        <v>1976</v>
      </c>
    </row>
    <row r="166" spans="1:16" ht="13.5" thickBot="1" x14ac:dyDescent="0.25">
      <c r="A166" s="7" t="str">
        <f t="shared" si="12"/>
        <v> BBS 47 </v>
      </c>
      <c r="B166" s="18" t="str">
        <f t="shared" si="13"/>
        <v>I</v>
      </c>
      <c r="C166" s="7">
        <f t="shared" si="14"/>
        <v>44317.678999999996</v>
      </c>
      <c r="D166" s="32" t="str">
        <f t="shared" si="15"/>
        <v>vis</v>
      </c>
      <c r="E166" s="123">
        <f>VLOOKUP(C166,'Active 1'!C$21:E$951,3,FALSE)</f>
        <v>-1086.0074855959494</v>
      </c>
      <c r="F166" s="18" t="s">
        <v>1108</v>
      </c>
      <c r="G166" s="32" t="str">
        <f t="shared" si="16"/>
        <v>44317.679</v>
      </c>
      <c r="H166" s="7">
        <f t="shared" si="17"/>
        <v>-1086</v>
      </c>
      <c r="I166" s="124" t="s">
        <v>1979</v>
      </c>
      <c r="J166" s="125" t="s">
        <v>1980</v>
      </c>
      <c r="K166" s="124">
        <v>-1086</v>
      </c>
      <c r="L166" s="124" t="s">
        <v>1285</v>
      </c>
      <c r="M166" s="125" t="s">
        <v>1188</v>
      </c>
      <c r="N166" s="125"/>
      <c r="O166" s="126" t="s">
        <v>1712</v>
      </c>
      <c r="P166" s="126" t="s">
        <v>1981</v>
      </c>
    </row>
    <row r="167" spans="1:16" ht="13.5" thickBot="1" x14ac:dyDescent="0.25">
      <c r="A167" s="7" t="str">
        <f t="shared" si="12"/>
        <v> BBS 47 </v>
      </c>
      <c r="B167" s="18" t="str">
        <f t="shared" si="13"/>
        <v>I</v>
      </c>
      <c r="C167" s="7">
        <f t="shared" si="14"/>
        <v>44360.432000000001</v>
      </c>
      <c r="D167" s="32" t="str">
        <f t="shared" si="15"/>
        <v>vis</v>
      </c>
      <c r="E167" s="123">
        <f>VLOOKUP(C167,'Active 1'!C$21:E$951,3,FALSE)</f>
        <v>-1017.9958050793841</v>
      </c>
      <c r="F167" s="18" t="s">
        <v>1108</v>
      </c>
      <c r="G167" s="32" t="str">
        <f t="shared" si="16"/>
        <v>44360.432</v>
      </c>
      <c r="H167" s="7">
        <f t="shared" si="17"/>
        <v>-1018</v>
      </c>
      <c r="I167" s="124" t="s">
        <v>1982</v>
      </c>
      <c r="J167" s="125" t="s">
        <v>1983</v>
      </c>
      <c r="K167" s="124">
        <v>-1018</v>
      </c>
      <c r="L167" s="124" t="s">
        <v>1483</v>
      </c>
      <c r="M167" s="125" t="s">
        <v>1188</v>
      </c>
      <c r="N167" s="125"/>
      <c r="O167" s="126" t="s">
        <v>1712</v>
      </c>
      <c r="P167" s="126" t="s">
        <v>1981</v>
      </c>
    </row>
    <row r="168" spans="1:16" ht="13.5" thickBot="1" x14ac:dyDescent="0.25">
      <c r="A168" s="7" t="str">
        <f t="shared" si="12"/>
        <v> BBS 48 </v>
      </c>
      <c r="B168" s="18" t="str">
        <f t="shared" si="13"/>
        <v>I</v>
      </c>
      <c r="C168" s="7">
        <f t="shared" si="14"/>
        <v>44375.516000000003</v>
      </c>
      <c r="D168" s="32" t="str">
        <f t="shared" si="15"/>
        <v>vis</v>
      </c>
      <c r="E168" s="123">
        <f>VLOOKUP(C168,'Active 1'!C$21:E$951,3,FALSE)</f>
        <v>-994.00010445224814</v>
      </c>
      <c r="F168" s="18" t="s">
        <v>1108</v>
      </c>
      <c r="G168" s="32" t="str">
        <f t="shared" si="16"/>
        <v>44375.516</v>
      </c>
      <c r="H168" s="7">
        <f t="shared" si="17"/>
        <v>-994</v>
      </c>
      <c r="I168" s="124" t="s">
        <v>1984</v>
      </c>
      <c r="J168" s="125" t="s">
        <v>1985</v>
      </c>
      <c r="K168" s="124">
        <v>-994</v>
      </c>
      <c r="L168" s="124" t="s">
        <v>1352</v>
      </c>
      <c r="M168" s="125" t="s">
        <v>1188</v>
      </c>
      <c r="N168" s="125"/>
      <c r="O168" s="126" t="s">
        <v>1712</v>
      </c>
      <c r="P168" s="126" t="s">
        <v>1986</v>
      </c>
    </row>
    <row r="169" spans="1:16" ht="13.5" thickBot="1" x14ac:dyDescent="0.25">
      <c r="A169" s="7" t="str">
        <f t="shared" si="12"/>
        <v> BBS 48 </v>
      </c>
      <c r="B169" s="18" t="str">
        <f t="shared" si="13"/>
        <v>I</v>
      </c>
      <c r="C169" s="7">
        <f t="shared" si="14"/>
        <v>44380.544999999998</v>
      </c>
      <c r="D169" s="32" t="str">
        <f t="shared" si="15"/>
        <v>vis</v>
      </c>
      <c r="E169" s="123">
        <f>VLOOKUP(C169,'Active 1'!C$21:E$951,3,FALSE)</f>
        <v>-985.99994677167763</v>
      </c>
      <c r="F169" s="18" t="s">
        <v>1108</v>
      </c>
      <c r="G169" s="32" t="str">
        <f t="shared" si="16"/>
        <v>44380.545</v>
      </c>
      <c r="H169" s="7">
        <f t="shared" si="17"/>
        <v>-986</v>
      </c>
      <c r="I169" s="124" t="s">
        <v>1987</v>
      </c>
      <c r="J169" s="125" t="s">
        <v>1988</v>
      </c>
      <c r="K169" s="124">
        <v>-986</v>
      </c>
      <c r="L169" s="124" t="s">
        <v>1352</v>
      </c>
      <c r="M169" s="125" t="s">
        <v>1188</v>
      </c>
      <c r="N169" s="125"/>
      <c r="O169" s="126" t="s">
        <v>1712</v>
      </c>
      <c r="P169" s="126" t="s">
        <v>1986</v>
      </c>
    </row>
    <row r="170" spans="1:16" ht="13.5" thickBot="1" x14ac:dyDescent="0.25">
      <c r="A170" s="7" t="str">
        <f t="shared" si="12"/>
        <v> AOEB 1 </v>
      </c>
      <c r="B170" s="18" t="str">
        <f t="shared" si="13"/>
        <v>I</v>
      </c>
      <c r="C170" s="7">
        <f t="shared" si="14"/>
        <v>44381.798999999999</v>
      </c>
      <c r="D170" s="32" t="str">
        <f t="shared" si="15"/>
        <v>vis</v>
      </c>
      <c r="E170" s="123">
        <f>VLOOKUP(C170,'Active 1'!C$21:E$951,3,FALSE)</f>
        <v>-984.00507746735229</v>
      </c>
      <c r="F170" s="18" t="s">
        <v>1108</v>
      </c>
      <c r="G170" s="32" t="str">
        <f t="shared" si="16"/>
        <v>44381.799</v>
      </c>
      <c r="H170" s="7">
        <f t="shared" si="17"/>
        <v>-984</v>
      </c>
      <c r="I170" s="124" t="s">
        <v>1989</v>
      </c>
      <c r="J170" s="125" t="s">
        <v>1990</v>
      </c>
      <c r="K170" s="124">
        <v>-984</v>
      </c>
      <c r="L170" s="124" t="s">
        <v>1310</v>
      </c>
      <c r="M170" s="125" t="s">
        <v>1188</v>
      </c>
      <c r="N170" s="125"/>
      <c r="O170" s="126" t="s">
        <v>1991</v>
      </c>
      <c r="P170" s="126" t="s">
        <v>1821</v>
      </c>
    </row>
    <row r="171" spans="1:16" ht="13.5" thickBot="1" x14ac:dyDescent="0.25">
      <c r="A171" s="7" t="str">
        <f t="shared" si="12"/>
        <v> BBS 48 </v>
      </c>
      <c r="B171" s="18" t="str">
        <f t="shared" si="13"/>
        <v>I</v>
      </c>
      <c r="C171" s="7">
        <f t="shared" si="14"/>
        <v>44382.428</v>
      </c>
      <c r="D171" s="32" t="str">
        <f t="shared" si="15"/>
        <v>vis</v>
      </c>
      <c r="E171" s="123">
        <f>VLOOKUP(C171,'Active 1'!C$21:E$951,3,FALSE)</f>
        <v>-983.00446120545325</v>
      </c>
      <c r="F171" s="18" t="s">
        <v>1108</v>
      </c>
      <c r="G171" s="32" t="str">
        <f t="shared" si="16"/>
        <v>44382.428</v>
      </c>
      <c r="H171" s="7">
        <f t="shared" si="17"/>
        <v>-983</v>
      </c>
      <c r="I171" s="124" t="s">
        <v>1992</v>
      </c>
      <c r="J171" s="125" t="s">
        <v>1993</v>
      </c>
      <c r="K171" s="124">
        <v>-983</v>
      </c>
      <c r="L171" s="124" t="s">
        <v>1310</v>
      </c>
      <c r="M171" s="125" t="s">
        <v>1188</v>
      </c>
      <c r="N171" s="125"/>
      <c r="O171" s="126" t="s">
        <v>1712</v>
      </c>
      <c r="P171" s="126" t="s">
        <v>1986</v>
      </c>
    </row>
    <row r="172" spans="1:16" ht="13.5" thickBot="1" x14ac:dyDescent="0.25">
      <c r="A172" s="7" t="str">
        <f t="shared" si="12"/>
        <v> AOEB 1 </v>
      </c>
      <c r="B172" s="18" t="str">
        <f t="shared" si="13"/>
        <v>I</v>
      </c>
      <c r="C172" s="7">
        <f t="shared" si="14"/>
        <v>44408.826999999997</v>
      </c>
      <c r="D172" s="32" t="str">
        <f t="shared" si="15"/>
        <v>vis</v>
      </c>
      <c r="E172" s="123">
        <f>VLOOKUP(C172,'Active 1'!C$21:E$951,3,FALSE)</f>
        <v>-941.00880349824047</v>
      </c>
      <c r="F172" s="18" t="s">
        <v>1108</v>
      </c>
      <c r="G172" s="32" t="str">
        <f t="shared" si="16"/>
        <v>44408.827</v>
      </c>
      <c r="H172" s="7">
        <f t="shared" si="17"/>
        <v>-941</v>
      </c>
      <c r="I172" s="124" t="s">
        <v>1994</v>
      </c>
      <c r="J172" s="125" t="s">
        <v>1995</v>
      </c>
      <c r="K172" s="124">
        <v>-941</v>
      </c>
      <c r="L172" s="124" t="s">
        <v>1318</v>
      </c>
      <c r="M172" s="125" t="s">
        <v>1188</v>
      </c>
      <c r="N172" s="125"/>
      <c r="O172" s="126" t="s">
        <v>1991</v>
      </c>
      <c r="P172" s="126" t="s">
        <v>1821</v>
      </c>
    </row>
    <row r="173" spans="1:16" ht="13.5" thickBot="1" x14ac:dyDescent="0.25">
      <c r="A173" s="7" t="str">
        <f t="shared" si="12"/>
        <v> AOEB 1 </v>
      </c>
      <c r="B173" s="18" t="str">
        <f t="shared" si="13"/>
        <v>I</v>
      </c>
      <c r="C173" s="7">
        <f t="shared" si="14"/>
        <v>44410.716999999997</v>
      </c>
      <c r="D173" s="32" t="str">
        <f t="shared" si="15"/>
        <v>vis</v>
      </c>
      <c r="E173" s="123">
        <f>VLOOKUP(C173,'Active 1'!C$21:E$951,3,FALSE)</f>
        <v>-938.0021822979445</v>
      </c>
      <c r="F173" s="18" t="s">
        <v>1108</v>
      </c>
      <c r="G173" s="32" t="str">
        <f t="shared" si="16"/>
        <v>44410.717</v>
      </c>
      <c r="H173" s="7">
        <f t="shared" si="17"/>
        <v>-938</v>
      </c>
      <c r="I173" s="124" t="s">
        <v>1996</v>
      </c>
      <c r="J173" s="125" t="s">
        <v>1997</v>
      </c>
      <c r="K173" s="124">
        <v>-938</v>
      </c>
      <c r="L173" s="124" t="s">
        <v>1330</v>
      </c>
      <c r="M173" s="125" t="s">
        <v>1188</v>
      </c>
      <c r="N173" s="125"/>
      <c r="O173" s="126" t="s">
        <v>1814</v>
      </c>
      <c r="P173" s="126" t="s">
        <v>1821</v>
      </c>
    </row>
    <row r="174" spans="1:16" ht="13.5" thickBot="1" x14ac:dyDescent="0.25">
      <c r="A174" s="7" t="str">
        <f t="shared" si="12"/>
        <v> BBS 49 </v>
      </c>
      <c r="B174" s="18" t="str">
        <f t="shared" si="13"/>
        <v>I</v>
      </c>
      <c r="C174" s="7">
        <f t="shared" si="14"/>
        <v>44448.425000000003</v>
      </c>
      <c r="D174" s="32" t="str">
        <f t="shared" si="15"/>
        <v>vis</v>
      </c>
      <c r="E174" s="123">
        <f>VLOOKUP(C174,'Active 1'!C$21:E$951,3,FALSE)</f>
        <v>-878.01611233984102</v>
      </c>
      <c r="F174" s="18" t="s">
        <v>1108</v>
      </c>
      <c r="G174" s="32" t="str">
        <f t="shared" si="16"/>
        <v>44448.425</v>
      </c>
      <c r="H174" s="7">
        <f t="shared" si="17"/>
        <v>-878</v>
      </c>
      <c r="I174" s="124" t="s">
        <v>1998</v>
      </c>
      <c r="J174" s="125" t="s">
        <v>1999</v>
      </c>
      <c r="K174" s="124">
        <v>-878</v>
      </c>
      <c r="L174" s="124" t="s">
        <v>1247</v>
      </c>
      <c r="M174" s="125" t="s">
        <v>1188</v>
      </c>
      <c r="N174" s="125"/>
      <c r="O174" s="126" t="s">
        <v>1712</v>
      </c>
      <c r="P174" s="126" t="s">
        <v>2000</v>
      </c>
    </row>
    <row r="175" spans="1:16" ht="13.5" thickBot="1" x14ac:dyDescent="0.25">
      <c r="A175" s="7" t="str">
        <f t="shared" si="12"/>
        <v> BRNO 23 </v>
      </c>
      <c r="B175" s="18" t="str">
        <f t="shared" si="13"/>
        <v>I</v>
      </c>
      <c r="C175" s="7">
        <f t="shared" si="14"/>
        <v>44458.481</v>
      </c>
      <c r="D175" s="32" t="str">
        <f t="shared" si="15"/>
        <v>vis</v>
      </c>
      <c r="E175" s="123">
        <f>VLOOKUP(C175,'Active 1'!C$21:E$951,3,FALSE)</f>
        <v>-862.01897858842483</v>
      </c>
      <c r="F175" s="18" t="s">
        <v>1108</v>
      </c>
      <c r="G175" s="32" t="str">
        <f t="shared" si="16"/>
        <v>44458.481</v>
      </c>
      <c r="H175" s="7">
        <f t="shared" si="17"/>
        <v>-862</v>
      </c>
      <c r="I175" s="124" t="s">
        <v>2001</v>
      </c>
      <c r="J175" s="125" t="s">
        <v>2002</v>
      </c>
      <c r="K175" s="124">
        <v>-862</v>
      </c>
      <c r="L175" s="124" t="s">
        <v>1262</v>
      </c>
      <c r="M175" s="125" t="s">
        <v>1188</v>
      </c>
      <c r="N175" s="125"/>
      <c r="O175" s="126" t="s">
        <v>2003</v>
      </c>
      <c r="P175" s="126" t="s">
        <v>1960</v>
      </c>
    </row>
    <row r="176" spans="1:16" ht="13.5" thickBot="1" x14ac:dyDescent="0.25">
      <c r="A176" s="7" t="str">
        <f t="shared" si="12"/>
        <v> BRNO 23 </v>
      </c>
      <c r="B176" s="18" t="str">
        <f t="shared" si="13"/>
        <v>I</v>
      </c>
      <c r="C176" s="7">
        <f t="shared" si="14"/>
        <v>44458.489000000001</v>
      </c>
      <c r="D176" s="32" t="str">
        <f t="shared" si="15"/>
        <v>vis</v>
      </c>
      <c r="E176" s="123">
        <f>VLOOKUP(C176,'Active 1'!C$21:E$951,3,FALSE)</f>
        <v>-862.00625214947911</v>
      </c>
      <c r="F176" s="18" t="s">
        <v>1108</v>
      </c>
      <c r="G176" s="32" t="str">
        <f t="shared" si="16"/>
        <v>44458.489</v>
      </c>
      <c r="H176" s="7">
        <f t="shared" si="17"/>
        <v>-862</v>
      </c>
      <c r="I176" s="124" t="s">
        <v>2004</v>
      </c>
      <c r="J176" s="125" t="s">
        <v>2005</v>
      </c>
      <c r="K176" s="124">
        <v>-862</v>
      </c>
      <c r="L176" s="124" t="s">
        <v>1285</v>
      </c>
      <c r="M176" s="125" t="s">
        <v>1188</v>
      </c>
      <c r="N176" s="125"/>
      <c r="O176" s="126" t="s">
        <v>2006</v>
      </c>
      <c r="P176" s="126" t="s">
        <v>1960</v>
      </c>
    </row>
    <row r="177" spans="1:16" ht="13.5" thickBot="1" x14ac:dyDescent="0.25">
      <c r="A177" s="7" t="str">
        <f t="shared" si="12"/>
        <v> BRNO 23 </v>
      </c>
      <c r="B177" s="18" t="str">
        <f t="shared" si="13"/>
        <v>I</v>
      </c>
      <c r="C177" s="7">
        <f t="shared" si="14"/>
        <v>44458.489000000001</v>
      </c>
      <c r="D177" s="32" t="str">
        <f t="shared" si="15"/>
        <v>vis</v>
      </c>
      <c r="E177" s="123">
        <f>VLOOKUP(C177,'Active 1'!C$21:E$951,3,FALSE)</f>
        <v>-862.00625214947911</v>
      </c>
      <c r="F177" s="18" t="s">
        <v>1108</v>
      </c>
      <c r="G177" s="32" t="str">
        <f t="shared" si="16"/>
        <v>44458.489</v>
      </c>
      <c r="H177" s="7">
        <f t="shared" si="17"/>
        <v>-862</v>
      </c>
      <c r="I177" s="124" t="s">
        <v>2004</v>
      </c>
      <c r="J177" s="125" t="s">
        <v>2005</v>
      </c>
      <c r="K177" s="124">
        <v>-862</v>
      </c>
      <c r="L177" s="124" t="s">
        <v>1285</v>
      </c>
      <c r="M177" s="125" t="s">
        <v>1188</v>
      </c>
      <c r="N177" s="125"/>
      <c r="O177" s="126" t="s">
        <v>2007</v>
      </c>
      <c r="P177" s="126" t="s">
        <v>1960</v>
      </c>
    </row>
    <row r="178" spans="1:16" ht="13.5" thickBot="1" x14ac:dyDescent="0.25">
      <c r="A178" s="7" t="str">
        <f t="shared" si="12"/>
        <v> BRNO 23 </v>
      </c>
      <c r="B178" s="18" t="str">
        <f t="shared" si="13"/>
        <v>I</v>
      </c>
      <c r="C178" s="7">
        <f t="shared" si="14"/>
        <v>44458.493999999999</v>
      </c>
      <c r="D178" s="32" t="str">
        <f t="shared" si="15"/>
        <v>vis</v>
      </c>
      <c r="E178" s="123">
        <f>VLOOKUP(C178,'Active 1'!C$21:E$951,3,FALSE)</f>
        <v>-861.99829812514395</v>
      </c>
      <c r="F178" s="18" t="s">
        <v>1108</v>
      </c>
      <c r="G178" s="32" t="str">
        <f t="shared" si="16"/>
        <v>44458.494</v>
      </c>
      <c r="H178" s="7">
        <f t="shared" si="17"/>
        <v>-862</v>
      </c>
      <c r="I178" s="124" t="s">
        <v>2008</v>
      </c>
      <c r="J178" s="125" t="s">
        <v>2009</v>
      </c>
      <c r="K178" s="124">
        <v>-862</v>
      </c>
      <c r="L178" s="124" t="s">
        <v>1352</v>
      </c>
      <c r="M178" s="125" t="s">
        <v>1188</v>
      </c>
      <c r="N178" s="125"/>
      <c r="O178" s="126" t="s">
        <v>1596</v>
      </c>
      <c r="P178" s="126" t="s">
        <v>1960</v>
      </c>
    </row>
    <row r="179" spans="1:16" ht="13.5" thickBot="1" x14ac:dyDescent="0.25">
      <c r="A179" s="7" t="str">
        <f t="shared" si="12"/>
        <v> BBS 49 </v>
      </c>
      <c r="B179" s="18" t="str">
        <f t="shared" si="13"/>
        <v>I</v>
      </c>
      <c r="C179" s="7">
        <f t="shared" si="14"/>
        <v>44477.347999999998</v>
      </c>
      <c r="D179" s="32" t="str">
        <f t="shared" si="15"/>
        <v>vis</v>
      </c>
      <c r="E179" s="123">
        <f>VLOOKUP(C179,'Active 1'!C$21:E$951,3,FALSE)</f>
        <v>-832.00526314609795</v>
      </c>
      <c r="F179" s="18" t="s">
        <v>1108</v>
      </c>
      <c r="G179" s="32" t="str">
        <f t="shared" si="16"/>
        <v>44477.348</v>
      </c>
      <c r="H179" s="7">
        <f t="shared" si="17"/>
        <v>-832</v>
      </c>
      <c r="I179" s="124" t="s">
        <v>2010</v>
      </c>
      <c r="J179" s="125" t="s">
        <v>2011</v>
      </c>
      <c r="K179" s="124">
        <v>-832</v>
      </c>
      <c r="L179" s="124" t="s">
        <v>1305</v>
      </c>
      <c r="M179" s="125" t="s">
        <v>1188</v>
      </c>
      <c r="N179" s="125"/>
      <c r="O179" s="126" t="s">
        <v>1632</v>
      </c>
      <c r="P179" s="126" t="s">
        <v>2000</v>
      </c>
    </row>
    <row r="180" spans="1:16" ht="13.5" thickBot="1" x14ac:dyDescent="0.25">
      <c r="A180" s="7" t="str">
        <f t="shared" si="12"/>
        <v> BBS 50 </v>
      </c>
      <c r="B180" s="18" t="str">
        <f t="shared" si="13"/>
        <v>I</v>
      </c>
      <c r="C180" s="7">
        <f t="shared" si="14"/>
        <v>44487.409</v>
      </c>
      <c r="D180" s="32" t="str">
        <f t="shared" si="15"/>
        <v>vis</v>
      </c>
      <c r="E180" s="123">
        <f>VLOOKUP(C180,'Active 1'!C$21:E$951,3,FALSE)</f>
        <v>-816.00017537033489</v>
      </c>
      <c r="F180" s="18" t="s">
        <v>1108</v>
      </c>
      <c r="G180" s="32" t="str">
        <f t="shared" si="16"/>
        <v>44487.409</v>
      </c>
      <c r="H180" s="7">
        <f t="shared" si="17"/>
        <v>-816</v>
      </c>
      <c r="I180" s="124" t="s">
        <v>2012</v>
      </c>
      <c r="J180" s="125" t="s">
        <v>2013</v>
      </c>
      <c r="K180" s="124">
        <v>-816</v>
      </c>
      <c r="L180" s="124" t="s">
        <v>1349</v>
      </c>
      <c r="M180" s="125" t="s">
        <v>1188</v>
      </c>
      <c r="N180" s="125"/>
      <c r="O180" s="126" t="s">
        <v>1632</v>
      </c>
      <c r="P180" s="126" t="s">
        <v>2014</v>
      </c>
    </row>
    <row r="181" spans="1:16" ht="13.5" thickBot="1" x14ac:dyDescent="0.25">
      <c r="A181" s="7" t="str">
        <f t="shared" si="12"/>
        <v> BBS 50 </v>
      </c>
      <c r="B181" s="18" t="str">
        <f t="shared" si="13"/>
        <v>I</v>
      </c>
      <c r="C181" s="7">
        <f t="shared" si="14"/>
        <v>44499.347000000002</v>
      </c>
      <c r="D181" s="32" t="str">
        <f t="shared" si="15"/>
        <v>vis</v>
      </c>
      <c r="E181" s="123">
        <f>VLOOKUP(C181,'Active 1'!C$21:E$951,3,FALSE)</f>
        <v>-797.00914685755674</v>
      </c>
      <c r="F181" s="18" t="s">
        <v>1108</v>
      </c>
      <c r="G181" s="32" t="str">
        <f t="shared" si="16"/>
        <v>44499.347</v>
      </c>
      <c r="H181" s="7">
        <f t="shared" si="17"/>
        <v>-797</v>
      </c>
      <c r="I181" s="124" t="s">
        <v>2015</v>
      </c>
      <c r="J181" s="125" t="s">
        <v>2016</v>
      </c>
      <c r="K181" s="124">
        <v>-797</v>
      </c>
      <c r="L181" s="124" t="s">
        <v>1174</v>
      </c>
      <c r="M181" s="125" t="s">
        <v>1188</v>
      </c>
      <c r="N181" s="125"/>
      <c r="O181" s="126" t="s">
        <v>1632</v>
      </c>
      <c r="P181" s="126" t="s">
        <v>2014</v>
      </c>
    </row>
    <row r="182" spans="1:16" ht="13.5" thickBot="1" x14ac:dyDescent="0.25">
      <c r="A182" s="7" t="str">
        <f t="shared" si="12"/>
        <v> BBS 51 </v>
      </c>
      <c r="B182" s="18" t="str">
        <f t="shared" si="13"/>
        <v>I</v>
      </c>
      <c r="C182" s="7">
        <f t="shared" si="14"/>
        <v>44526.377999999997</v>
      </c>
      <c r="D182" s="32" t="str">
        <f t="shared" si="15"/>
        <v>vis</v>
      </c>
      <c r="E182" s="123">
        <f>VLOOKUP(C182,'Active 1'!C$21:E$951,3,FALSE)</f>
        <v>-754.00810047384607</v>
      </c>
      <c r="F182" s="18" t="s">
        <v>1108</v>
      </c>
      <c r="G182" s="32" t="str">
        <f t="shared" si="16"/>
        <v>44526.378</v>
      </c>
      <c r="H182" s="7">
        <f t="shared" si="17"/>
        <v>-754</v>
      </c>
      <c r="I182" s="124" t="s">
        <v>2017</v>
      </c>
      <c r="J182" s="125" t="s">
        <v>2018</v>
      </c>
      <c r="K182" s="124">
        <v>-754</v>
      </c>
      <c r="L182" s="124" t="s">
        <v>1318</v>
      </c>
      <c r="M182" s="125" t="s">
        <v>1188</v>
      </c>
      <c r="N182" s="125"/>
      <c r="O182" s="126" t="s">
        <v>2019</v>
      </c>
      <c r="P182" s="126" t="s">
        <v>2020</v>
      </c>
    </row>
    <row r="183" spans="1:16" ht="13.5" thickBot="1" x14ac:dyDescent="0.25">
      <c r="A183" s="7" t="str">
        <f t="shared" si="12"/>
        <v> BBS 51 </v>
      </c>
      <c r="B183" s="18" t="str">
        <f t="shared" si="13"/>
        <v>I</v>
      </c>
      <c r="C183" s="7">
        <f t="shared" si="14"/>
        <v>44528.269</v>
      </c>
      <c r="D183" s="32" t="str">
        <f t="shared" si="15"/>
        <v>vis</v>
      </c>
      <c r="E183" s="123">
        <f>VLOOKUP(C183,'Active 1'!C$21:E$951,3,FALSE)</f>
        <v>-750.99988846867609</v>
      </c>
      <c r="F183" s="18" t="s">
        <v>1108</v>
      </c>
      <c r="G183" s="32" t="str">
        <f t="shared" si="16"/>
        <v>44528.269</v>
      </c>
      <c r="H183" s="7">
        <f t="shared" si="17"/>
        <v>-751</v>
      </c>
      <c r="I183" s="124" t="s">
        <v>2021</v>
      </c>
      <c r="J183" s="125" t="s">
        <v>2022</v>
      </c>
      <c r="K183" s="124">
        <v>-751</v>
      </c>
      <c r="L183" s="124" t="s">
        <v>1349</v>
      </c>
      <c r="M183" s="125" t="s">
        <v>1188</v>
      </c>
      <c r="N183" s="125"/>
      <c r="O183" s="126" t="s">
        <v>2019</v>
      </c>
      <c r="P183" s="126" t="s">
        <v>2020</v>
      </c>
    </row>
    <row r="184" spans="1:16" ht="13.5" thickBot="1" x14ac:dyDescent="0.25">
      <c r="A184" s="7" t="str">
        <f t="shared" si="12"/>
        <v> BBS 51 </v>
      </c>
      <c r="B184" s="18" t="str">
        <f t="shared" si="13"/>
        <v>I</v>
      </c>
      <c r="C184" s="7">
        <f t="shared" si="14"/>
        <v>44533.294999999998</v>
      </c>
      <c r="D184" s="32" t="str">
        <f t="shared" si="15"/>
        <v>vis</v>
      </c>
      <c r="E184" s="123">
        <f>VLOOKUP(C184,'Active 1'!C$21:E$951,3,FALSE)</f>
        <v>-743.00450320270431</v>
      </c>
      <c r="F184" s="18" t="s">
        <v>1108</v>
      </c>
      <c r="G184" s="32" t="str">
        <f t="shared" si="16"/>
        <v>44533.295</v>
      </c>
      <c r="H184" s="7">
        <f t="shared" si="17"/>
        <v>-743</v>
      </c>
      <c r="I184" s="124" t="s">
        <v>2023</v>
      </c>
      <c r="J184" s="125" t="s">
        <v>2024</v>
      </c>
      <c r="K184" s="124">
        <v>-743</v>
      </c>
      <c r="L184" s="124" t="s">
        <v>1325</v>
      </c>
      <c r="M184" s="125" t="s">
        <v>1188</v>
      </c>
      <c r="N184" s="125"/>
      <c r="O184" s="126" t="s">
        <v>1712</v>
      </c>
      <c r="P184" s="126" t="s">
        <v>2020</v>
      </c>
    </row>
    <row r="185" spans="1:16" ht="13.5" thickBot="1" x14ac:dyDescent="0.25">
      <c r="A185" s="7" t="str">
        <f t="shared" si="12"/>
        <v> BBS 51 </v>
      </c>
      <c r="B185" s="18" t="str">
        <f t="shared" si="13"/>
        <v>I</v>
      </c>
      <c r="C185" s="7">
        <f t="shared" si="14"/>
        <v>44533.3</v>
      </c>
      <c r="D185" s="32" t="str">
        <f t="shared" si="15"/>
        <v>vis</v>
      </c>
      <c r="E185" s="123">
        <f>VLOOKUP(C185,'Active 1'!C$21:E$951,3,FALSE)</f>
        <v>-742.99654917835755</v>
      </c>
      <c r="F185" s="18" t="s">
        <v>1108</v>
      </c>
      <c r="G185" s="32" t="str">
        <f t="shared" si="16"/>
        <v>44533.300</v>
      </c>
      <c r="H185" s="7">
        <f t="shared" si="17"/>
        <v>-743</v>
      </c>
      <c r="I185" s="124" t="s">
        <v>2025</v>
      </c>
      <c r="J185" s="125" t="s">
        <v>2026</v>
      </c>
      <c r="K185" s="124">
        <v>-743</v>
      </c>
      <c r="L185" s="124" t="s">
        <v>1341</v>
      </c>
      <c r="M185" s="125" t="s">
        <v>1188</v>
      </c>
      <c r="N185" s="125"/>
      <c r="O185" s="126" t="s">
        <v>1632</v>
      </c>
      <c r="P185" s="126" t="s">
        <v>2020</v>
      </c>
    </row>
    <row r="186" spans="1:16" ht="13.5" thickBot="1" x14ac:dyDescent="0.25">
      <c r="A186" s="7" t="str">
        <f t="shared" si="12"/>
        <v> AOEB 1 </v>
      </c>
      <c r="B186" s="18" t="str">
        <f t="shared" si="13"/>
        <v>I</v>
      </c>
      <c r="C186" s="7">
        <f t="shared" si="14"/>
        <v>44544.608999999997</v>
      </c>
      <c r="D186" s="32" t="str">
        <f t="shared" si="15"/>
        <v>vis</v>
      </c>
      <c r="E186" s="123">
        <f>VLOOKUP(C186,'Active 1'!C$21:E$951,3,FALSE)</f>
        <v>-725.00613692748993</v>
      </c>
      <c r="F186" s="18" t="s">
        <v>1108</v>
      </c>
      <c r="G186" s="32" t="str">
        <f t="shared" si="16"/>
        <v>44544.609</v>
      </c>
      <c r="H186" s="7">
        <f t="shared" si="17"/>
        <v>-725</v>
      </c>
      <c r="I186" s="124" t="s">
        <v>2027</v>
      </c>
      <c r="J186" s="125" t="s">
        <v>2028</v>
      </c>
      <c r="K186" s="124">
        <v>-725</v>
      </c>
      <c r="L186" s="124" t="s">
        <v>1285</v>
      </c>
      <c r="M186" s="125" t="s">
        <v>1188</v>
      </c>
      <c r="N186" s="125"/>
      <c r="O186" s="126" t="s">
        <v>1991</v>
      </c>
      <c r="P186" s="126" t="s">
        <v>1821</v>
      </c>
    </row>
    <row r="187" spans="1:16" ht="13.5" thickBot="1" x14ac:dyDescent="0.25">
      <c r="A187" s="7" t="str">
        <f t="shared" si="12"/>
        <v> BBS 51 </v>
      </c>
      <c r="B187" s="18" t="str">
        <f t="shared" si="13"/>
        <v>I</v>
      </c>
      <c r="C187" s="7">
        <f t="shared" si="14"/>
        <v>44555.302000000003</v>
      </c>
      <c r="D187" s="32" t="str">
        <f t="shared" si="15"/>
        <v>vis</v>
      </c>
      <c r="E187" s="123">
        <f>VLOOKUP(C187,'Active 1'!C$21:E$951,3,FALSE)</f>
        <v>-707.99566047521739</v>
      </c>
      <c r="F187" s="18" t="s">
        <v>1108</v>
      </c>
      <c r="G187" s="32" t="str">
        <f t="shared" si="16"/>
        <v>44555.302</v>
      </c>
      <c r="H187" s="7">
        <f t="shared" si="17"/>
        <v>-708</v>
      </c>
      <c r="I187" s="124" t="s">
        <v>2029</v>
      </c>
      <c r="J187" s="125" t="s">
        <v>2030</v>
      </c>
      <c r="K187" s="124">
        <v>-708</v>
      </c>
      <c r="L187" s="124" t="s">
        <v>1341</v>
      </c>
      <c r="M187" s="125" t="s">
        <v>1188</v>
      </c>
      <c r="N187" s="125"/>
      <c r="O187" s="126" t="s">
        <v>1632</v>
      </c>
      <c r="P187" s="126" t="s">
        <v>2020</v>
      </c>
    </row>
    <row r="188" spans="1:16" ht="13.5" thickBot="1" x14ac:dyDescent="0.25">
      <c r="A188" s="7" t="str">
        <f t="shared" si="12"/>
        <v> BBS 54 </v>
      </c>
      <c r="B188" s="18" t="str">
        <f t="shared" si="13"/>
        <v>I</v>
      </c>
      <c r="C188" s="7">
        <f t="shared" si="14"/>
        <v>44720.618000000002</v>
      </c>
      <c r="D188" s="32" t="str">
        <f t="shared" si="15"/>
        <v>vis</v>
      </c>
      <c r="E188" s="123">
        <f>VLOOKUP(C188,'Active 1'!C$21:E$951,3,FALSE)</f>
        <v>-445.01016293644091</v>
      </c>
      <c r="F188" s="18" t="s">
        <v>1108</v>
      </c>
      <c r="G188" s="32" t="str">
        <f t="shared" si="16"/>
        <v>44720.618</v>
      </c>
      <c r="H188" s="7">
        <f t="shared" si="17"/>
        <v>-445</v>
      </c>
      <c r="I188" s="124" t="s">
        <v>2031</v>
      </c>
      <c r="J188" s="125" t="s">
        <v>2032</v>
      </c>
      <c r="K188" s="124">
        <v>-445</v>
      </c>
      <c r="L188" s="124" t="s">
        <v>1223</v>
      </c>
      <c r="M188" s="125" t="s">
        <v>1188</v>
      </c>
      <c r="N188" s="125"/>
      <c r="O188" s="126" t="s">
        <v>1712</v>
      </c>
      <c r="P188" s="126" t="s">
        <v>2033</v>
      </c>
    </row>
    <row r="189" spans="1:16" ht="13.5" thickBot="1" x14ac:dyDescent="0.25">
      <c r="A189" s="7" t="str">
        <f t="shared" si="12"/>
        <v> AOEB 1 </v>
      </c>
      <c r="B189" s="18" t="str">
        <f t="shared" si="13"/>
        <v>I</v>
      </c>
      <c r="C189" s="7">
        <f t="shared" si="14"/>
        <v>44752.684999999998</v>
      </c>
      <c r="D189" s="32" t="str">
        <f t="shared" si="15"/>
        <v>vis</v>
      </c>
      <c r="E189" s="123">
        <f>VLOOKUP(C189,'Active 1'!C$21:E$951,3,FALSE)</f>
        <v>-393.99782323807653</v>
      </c>
      <c r="F189" s="18" t="s">
        <v>1108</v>
      </c>
      <c r="G189" s="32" t="str">
        <f t="shared" si="16"/>
        <v>44752.685</v>
      </c>
      <c r="H189" s="7">
        <f t="shared" si="17"/>
        <v>-394</v>
      </c>
      <c r="I189" s="124" t="s">
        <v>2034</v>
      </c>
      <c r="J189" s="125" t="s">
        <v>2035</v>
      </c>
      <c r="K189" s="124">
        <v>-394</v>
      </c>
      <c r="L189" s="124" t="s">
        <v>1349</v>
      </c>
      <c r="M189" s="125" t="s">
        <v>1188</v>
      </c>
      <c r="N189" s="125"/>
      <c r="O189" s="126" t="s">
        <v>1814</v>
      </c>
      <c r="P189" s="126" t="s">
        <v>1821</v>
      </c>
    </row>
    <row r="190" spans="1:16" ht="13.5" thickBot="1" x14ac:dyDescent="0.25">
      <c r="A190" s="7" t="str">
        <f t="shared" si="12"/>
        <v> BBS 54 </v>
      </c>
      <c r="B190" s="18" t="str">
        <f t="shared" si="13"/>
        <v>I</v>
      </c>
      <c r="C190" s="7">
        <f t="shared" si="14"/>
        <v>44754.567999999999</v>
      </c>
      <c r="D190" s="32" t="str">
        <f t="shared" si="15"/>
        <v>vis</v>
      </c>
      <c r="E190" s="123">
        <f>VLOOKUP(C190,'Active 1'!C$21:E$951,3,FALSE)</f>
        <v>-391.00233767185216</v>
      </c>
      <c r="F190" s="18" t="s">
        <v>1108</v>
      </c>
      <c r="G190" s="32" t="str">
        <f t="shared" si="16"/>
        <v>44754.568</v>
      </c>
      <c r="H190" s="7">
        <f t="shared" si="17"/>
        <v>-391</v>
      </c>
      <c r="I190" s="124" t="s">
        <v>2036</v>
      </c>
      <c r="J190" s="125" t="s">
        <v>2037</v>
      </c>
      <c r="K190" s="124">
        <v>-391</v>
      </c>
      <c r="L190" s="124" t="s">
        <v>1325</v>
      </c>
      <c r="M190" s="125" t="s">
        <v>1188</v>
      </c>
      <c r="N190" s="125"/>
      <c r="O190" s="126" t="s">
        <v>1712</v>
      </c>
      <c r="P190" s="126" t="s">
        <v>2033</v>
      </c>
    </row>
    <row r="191" spans="1:16" ht="13.5" thickBot="1" x14ac:dyDescent="0.25">
      <c r="A191" s="7" t="str">
        <f t="shared" si="12"/>
        <v> BBS 55 </v>
      </c>
      <c r="B191" s="18" t="str">
        <f t="shared" si="13"/>
        <v>I</v>
      </c>
      <c r="C191" s="7">
        <f t="shared" si="14"/>
        <v>44771.542000000001</v>
      </c>
      <c r="D191" s="32" t="str">
        <f t="shared" si="15"/>
        <v>vis</v>
      </c>
      <c r="E191" s="123">
        <f>VLOOKUP(C191,'Active 1'!C$21:E$951,3,FALSE)</f>
        <v>-364.0000158444202</v>
      </c>
      <c r="F191" s="18" t="s">
        <v>1108</v>
      </c>
      <c r="G191" s="32" t="str">
        <f t="shared" si="16"/>
        <v>44771.542</v>
      </c>
      <c r="H191" s="7">
        <f t="shared" si="17"/>
        <v>-364</v>
      </c>
      <c r="I191" s="124" t="s">
        <v>2038</v>
      </c>
      <c r="J191" s="125" t="s">
        <v>2039</v>
      </c>
      <c r="K191" s="124">
        <v>-364</v>
      </c>
      <c r="L191" s="124" t="s">
        <v>1310</v>
      </c>
      <c r="M191" s="125" t="s">
        <v>1188</v>
      </c>
      <c r="N191" s="125"/>
      <c r="O191" s="126" t="s">
        <v>1712</v>
      </c>
      <c r="P191" s="126" t="s">
        <v>2040</v>
      </c>
    </row>
    <row r="192" spans="1:16" ht="13.5" thickBot="1" x14ac:dyDescent="0.25">
      <c r="A192" s="7" t="str">
        <f t="shared" si="12"/>
        <v> BRNO 26 </v>
      </c>
      <c r="B192" s="18" t="str">
        <f t="shared" si="13"/>
        <v>I</v>
      </c>
      <c r="C192" s="7">
        <f t="shared" si="14"/>
        <v>44783.49</v>
      </c>
      <c r="D192" s="32" t="str">
        <f t="shared" si="15"/>
        <v>vis</v>
      </c>
      <c r="E192" s="123">
        <f>VLOOKUP(C192,'Active 1'!C$21:E$951,3,FALSE)</f>
        <v>-344.99307928297151</v>
      </c>
      <c r="F192" s="18" t="s">
        <v>1108</v>
      </c>
      <c r="G192" s="32" t="str">
        <f t="shared" si="16"/>
        <v>44783.490</v>
      </c>
      <c r="H192" s="7">
        <f t="shared" si="17"/>
        <v>-345</v>
      </c>
      <c r="I192" s="124" t="s">
        <v>2041</v>
      </c>
      <c r="J192" s="125" t="s">
        <v>2042</v>
      </c>
      <c r="K192" s="124">
        <v>-345</v>
      </c>
      <c r="L192" s="124" t="s">
        <v>1313</v>
      </c>
      <c r="M192" s="125" t="s">
        <v>1188</v>
      </c>
      <c r="N192" s="125"/>
      <c r="O192" s="126" t="s">
        <v>1596</v>
      </c>
      <c r="P192" s="126" t="s">
        <v>2043</v>
      </c>
    </row>
    <row r="193" spans="1:16" ht="13.5" thickBot="1" x14ac:dyDescent="0.25">
      <c r="A193" s="7" t="str">
        <f t="shared" si="12"/>
        <v> BRNO 26 </v>
      </c>
      <c r="B193" s="18" t="str">
        <f t="shared" si="13"/>
        <v>I</v>
      </c>
      <c r="C193" s="7">
        <f t="shared" si="14"/>
        <v>44783.497000000003</v>
      </c>
      <c r="D193" s="32" t="str">
        <f t="shared" si="15"/>
        <v>vis</v>
      </c>
      <c r="E193" s="123">
        <f>VLOOKUP(C193,'Active 1'!C$21:E$951,3,FALSE)</f>
        <v>-344.98194364888826</v>
      </c>
      <c r="F193" s="18" t="s">
        <v>1108</v>
      </c>
      <c r="G193" s="32" t="str">
        <f t="shared" si="16"/>
        <v>44783.497</v>
      </c>
      <c r="H193" s="7">
        <f t="shared" si="17"/>
        <v>-345</v>
      </c>
      <c r="I193" s="124" t="s">
        <v>2044</v>
      </c>
      <c r="J193" s="125" t="s">
        <v>2045</v>
      </c>
      <c r="K193" s="124">
        <v>-345</v>
      </c>
      <c r="L193" s="124" t="s">
        <v>1428</v>
      </c>
      <c r="M193" s="125" t="s">
        <v>1188</v>
      </c>
      <c r="N193" s="125"/>
      <c r="O193" s="126" t="s">
        <v>2046</v>
      </c>
      <c r="P193" s="126" t="s">
        <v>2043</v>
      </c>
    </row>
    <row r="194" spans="1:16" ht="13.5" thickBot="1" x14ac:dyDescent="0.25">
      <c r="A194" s="7" t="str">
        <f t="shared" si="12"/>
        <v> BRNO 26 </v>
      </c>
      <c r="B194" s="18" t="str">
        <f t="shared" si="13"/>
        <v>I</v>
      </c>
      <c r="C194" s="7">
        <f t="shared" si="14"/>
        <v>44783.497000000003</v>
      </c>
      <c r="D194" s="32" t="str">
        <f t="shared" si="15"/>
        <v>vis</v>
      </c>
      <c r="E194" s="123">
        <f>VLOOKUP(C194,'Active 1'!C$21:E$951,3,FALSE)</f>
        <v>-344.98194364888826</v>
      </c>
      <c r="F194" s="18" t="s">
        <v>1108</v>
      </c>
      <c r="G194" s="32" t="str">
        <f t="shared" si="16"/>
        <v>44783.497</v>
      </c>
      <c r="H194" s="7">
        <f t="shared" si="17"/>
        <v>-345</v>
      </c>
      <c r="I194" s="124" t="s">
        <v>2044</v>
      </c>
      <c r="J194" s="125" t="s">
        <v>2045</v>
      </c>
      <c r="K194" s="124">
        <v>-345</v>
      </c>
      <c r="L194" s="124" t="s">
        <v>1428</v>
      </c>
      <c r="M194" s="125" t="s">
        <v>1188</v>
      </c>
      <c r="N194" s="125"/>
      <c r="O194" s="126" t="s">
        <v>2047</v>
      </c>
      <c r="P194" s="126" t="s">
        <v>2043</v>
      </c>
    </row>
    <row r="195" spans="1:16" ht="13.5" thickBot="1" x14ac:dyDescent="0.25">
      <c r="A195" s="7" t="str">
        <f t="shared" si="12"/>
        <v>IBVS 2117 </v>
      </c>
      <c r="B195" s="18" t="str">
        <f t="shared" si="13"/>
        <v>I</v>
      </c>
      <c r="C195" s="7">
        <f t="shared" si="14"/>
        <v>44790.397100000002</v>
      </c>
      <c r="D195" s="32" t="str">
        <f t="shared" si="15"/>
        <v>vis</v>
      </c>
      <c r="E195" s="123">
        <f>VLOOKUP(C195,'Active 1'!C$21:E$951,3,FALSE)</f>
        <v>-334.00523098001747</v>
      </c>
      <c r="F195" s="18" t="s">
        <v>1108</v>
      </c>
      <c r="G195" s="32" t="str">
        <f t="shared" si="16"/>
        <v>44790.3971</v>
      </c>
      <c r="H195" s="7">
        <f t="shared" si="17"/>
        <v>-334</v>
      </c>
      <c r="I195" s="124" t="s">
        <v>2048</v>
      </c>
      <c r="J195" s="125" t="s">
        <v>2049</v>
      </c>
      <c r="K195" s="124">
        <v>-334</v>
      </c>
      <c r="L195" s="124" t="s">
        <v>2050</v>
      </c>
      <c r="M195" s="125" t="s">
        <v>1570</v>
      </c>
      <c r="N195" s="125" t="s">
        <v>1571</v>
      </c>
      <c r="O195" s="126" t="s">
        <v>2051</v>
      </c>
      <c r="P195" s="127" t="s">
        <v>2052</v>
      </c>
    </row>
    <row r="196" spans="1:16" ht="13.5" thickBot="1" x14ac:dyDescent="0.25">
      <c r="A196" s="7" t="str">
        <f t="shared" si="12"/>
        <v> AOEB 1 </v>
      </c>
      <c r="B196" s="18" t="str">
        <f t="shared" si="13"/>
        <v>I</v>
      </c>
      <c r="C196" s="7">
        <f t="shared" si="14"/>
        <v>44794.796999999999</v>
      </c>
      <c r="D196" s="32" t="str">
        <f t="shared" si="15"/>
        <v>vis</v>
      </c>
      <c r="E196" s="123">
        <f>VLOOKUP(C196,'Active 1'!C$21:E$951,3,FALSE)</f>
        <v>-327.00584864182878</v>
      </c>
      <c r="F196" s="18" t="s">
        <v>1108</v>
      </c>
      <c r="G196" s="32" t="str">
        <f t="shared" si="16"/>
        <v>44794.797</v>
      </c>
      <c r="H196" s="7">
        <f t="shared" si="17"/>
        <v>-327</v>
      </c>
      <c r="I196" s="124" t="s">
        <v>2053</v>
      </c>
      <c r="J196" s="125" t="s">
        <v>2054</v>
      </c>
      <c r="K196" s="124">
        <v>-327</v>
      </c>
      <c r="L196" s="124" t="s">
        <v>1318</v>
      </c>
      <c r="M196" s="125" t="s">
        <v>1188</v>
      </c>
      <c r="N196" s="125"/>
      <c r="O196" s="126" t="s">
        <v>2055</v>
      </c>
      <c r="P196" s="126" t="s">
        <v>1821</v>
      </c>
    </row>
    <row r="197" spans="1:16" ht="13.5" thickBot="1" x14ac:dyDescent="0.25">
      <c r="A197" s="7" t="str">
        <f t="shared" si="12"/>
        <v> AOEB 1 </v>
      </c>
      <c r="B197" s="18" t="str">
        <f t="shared" si="13"/>
        <v>I</v>
      </c>
      <c r="C197" s="7">
        <f t="shared" si="14"/>
        <v>44816.803</v>
      </c>
      <c r="D197" s="32" t="str">
        <f t="shared" si="15"/>
        <v>vis</v>
      </c>
      <c r="E197" s="123">
        <f>VLOOKUP(C197,'Active 1'!C$21:E$951,3,FALSE)</f>
        <v>-291.99859671921587</v>
      </c>
      <c r="F197" s="18" t="s">
        <v>1108</v>
      </c>
      <c r="G197" s="32" t="str">
        <f t="shared" si="16"/>
        <v>44816.803</v>
      </c>
      <c r="H197" s="7">
        <f t="shared" si="17"/>
        <v>-292</v>
      </c>
      <c r="I197" s="124" t="s">
        <v>2056</v>
      </c>
      <c r="J197" s="125" t="s">
        <v>2057</v>
      </c>
      <c r="K197" s="124">
        <v>-292</v>
      </c>
      <c r="L197" s="124" t="s">
        <v>1330</v>
      </c>
      <c r="M197" s="125" t="s">
        <v>1188</v>
      </c>
      <c r="N197" s="125"/>
      <c r="O197" s="126" t="s">
        <v>2055</v>
      </c>
      <c r="P197" s="126" t="s">
        <v>1821</v>
      </c>
    </row>
    <row r="198" spans="1:16" ht="13.5" thickBot="1" x14ac:dyDescent="0.25">
      <c r="A198" s="7" t="str">
        <f t="shared" si="12"/>
        <v> BRNO 26 </v>
      </c>
      <c r="B198" s="18" t="str">
        <f t="shared" si="13"/>
        <v>I</v>
      </c>
      <c r="C198" s="7">
        <f t="shared" si="14"/>
        <v>44822.453999999998</v>
      </c>
      <c r="D198" s="32" t="str">
        <f t="shared" si="15"/>
        <v>vis</v>
      </c>
      <c r="E198" s="123">
        <f>VLOOKUP(C198,'Active 1'!C$21:E$951,3,FALSE)</f>
        <v>-283.00895841081791</v>
      </c>
      <c r="F198" s="18" t="s">
        <v>1108</v>
      </c>
      <c r="G198" s="32" t="str">
        <f t="shared" si="16"/>
        <v>44822.454</v>
      </c>
      <c r="H198" s="7">
        <f t="shared" si="17"/>
        <v>-283</v>
      </c>
      <c r="I198" s="124" t="s">
        <v>2058</v>
      </c>
      <c r="J198" s="125" t="s">
        <v>2059</v>
      </c>
      <c r="K198" s="124">
        <v>-283</v>
      </c>
      <c r="L198" s="124" t="s">
        <v>1223</v>
      </c>
      <c r="M198" s="125" t="s">
        <v>1175</v>
      </c>
      <c r="N198" s="125"/>
      <c r="O198" s="126" t="s">
        <v>2060</v>
      </c>
      <c r="P198" s="126" t="s">
        <v>2043</v>
      </c>
    </row>
    <row r="199" spans="1:16" ht="13.5" thickBot="1" x14ac:dyDescent="0.25">
      <c r="A199" s="7" t="str">
        <f t="shared" si="12"/>
        <v> BBS 56 </v>
      </c>
      <c r="B199" s="18" t="str">
        <f t="shared" si="13"/>
        <v>I</v>
      </c>
      <c r="C199" s="7">
        <f t="shared" si="14"/>
        <v>44824.347000000002</v>
      </c>
      <c r="D199" s="32" t="str">
        <f t="shared" si="15"/>
        <v>vis</v>
      </c>
      <c r="E199" s="123">
        <f>VLOOKUP(C199,'Active 1'!C$21:E$951,3,FALSE)</f>
        <v>-279.9975647959115</v>
      </c>
      <c r="F199" s="18" t="s">
        <v>1108</v>
      </c>
      <c r="G199" s="32" t="str">
        <f t="shared" si="16"/>
        <v>44824.347</v>
      </c>
      <c r="H199" s="7">
        <f t="shared" si="17"/>
        <v>-280</v>
      </c>
      <c r="I199" s="124" t="s">
        <v>2061</v>
      </c>
      <c r="J199" s="125" t="s">
        <v>2062</v>
      </c>
      <c r="K199" s="124">
        <v>-280</v>
      </c>
      <c r="L199" s="124" t="s">
        <v>1349</v>
      </c>
      <c r="M199" s="125" t="s">
        <v>1188</v>
      </c>
      <c r="N199" s="125"/>
      <c r="O199" s="126" t="s">
        <v>1712</v>
      </c>
      <c r="P199" s="126" t="s">
        <v>2063</v>
      </c>
    </row>
    <row r="200" spans="1:16" ht="13.5" thickBot="1" x14ac:dyDescent="0.25">
      <c r="A200" s="7" t="str">
        <f t="shared" si="12"/>
        <v> AOEB 1 </v>
      </c>
      <c r="B200" s="18" t="str">
        <f t="shared" si="13"/>
        <v>I</v>
      </c>
      <c r="C200" s="7">
        <f t="shared" si="14"/>
        <v>44835.658000000003</v>
      </c>
      <c r="D200" s="32" t="str">
        <f t="shared" si="15"/>
        <v>vis</v>
      </c>
      <c r="E200" s="123">
        <f>VLOOKUP(C200,'Active 1'!C$21:E$951,3,FALSE)</f>
        <v>-262.00397093529591</v>
      </c>
      <c r="F200" s="18" t="s">
        <v>1108</v>
      </c>
      <c r="G200" s="32" t="str">
        <f t="shared" si="16"/>
        <v>44835.658</v>
      </c>
      <c r="H200" s="7">
        <f t="shared" si="17"/>
        <v>-262</v>
      </c>
      <c r="I200" s="124" t="s">
        <v>2064</v>
      </c>
      <c r="J200" s="125" t="s">
        <v>2065</v>
      </c>
      <c r="K200" s="124">
        <v>-262</v>
      </c>
      <c r="L200" s="124" t="s">
        <v>1285</v>
      </c>
      <c r="M200" s="125" t="s">
        <v>1188</v>
      </c>
      <c r="N200" s="125"/>
      <c r="O200" s="126" t="s">
        <v>2055</v>
      </c>
      <c r="P200" s="126" t="s">
        <v>1821</v>
      </c>
    </row>
    <row r="201" spans="1:16" ht="13.5" thickBot="1" x14ac:dyDescent="0.25">
      <c r="A201" s="7" t="str">
        <f t="shared" si="12"/>
        <v> BBS 56 </v>
      </c>
      <c r="B201" s="18" t="str">
        <f t="shared" si="13"/>
        <v>I</v>
      </c>
      <c r="C201" s="7">
        <f t="shared" si="14"/>
        <v>44844.462</v>
      </c>
      <c r="D201" s="32" t="str">
        <f t="shared" si="15"/>
        <v>vis</v>
      </c>
      <c r="E201" s="123">
        <f>VLOOKUP(C201,'Active 1'!C$21:E$951,3,FALSE)</f>
        <v>-247.99852487846857</v>
      </c>
      <c r="F201" s="18" t="s">
        <v>1108</v>
      </c>
      <c r="G201" s="32" t="str">
        <f t="shared" si="16"/>
        <v>44844.462</v>
      </c>
      <c r="H201" s="7">
        <f t="shared" si="17"/>
        <v>-248</v>
      </c>
      <c r="I201" s="124" t="s">
        <v>2066</v>
      </c>
      <c r="J201" s="125" t="s">
        <v>2067</v>
      </c>
      <c r="K201" s="124">
        <v>-248</v>
      </c>
      <c r="L201" s="124" t="s">
        <v>1330</v>
      </c>
      <c r="M201" s="125" t="s">
        <v>1188</v>
      </c>
      <c r="N201" s="125"/>
      <c r="O201" s="126" t="s">
        <v>1632</v>
      </c>
      <c r="P201" s="126" t="s">
        <v>2063</v>
      </c>
    </row>
    <row r="202" spans="1:16" ht="13.5" thickBot="1" x14ac:dyDescent="0.25">
      <c r="A202" s="7" t="str">
        <f t="shared" si="12"/>
        <v> AOEB 1 </v>
      </c>
      <c r="B202" s="18" t="str">
        <f t="shared" si="13"/>
        <v>I</v>
      </c>
      <c r="C202" s="7">
        <f t="shared" si="14"/>
        <v>44845.711000000003</v>
      </c>
      <c r="D202" s="32" t="str">
        <f t="shared" si="15"/>
        <v>vis</v>
      </c>
      <c r="E202" s="123">
        <f>VLOOKUP(C202,'Active 1'!C$21:E$951,3,FALSE)</f>
        <v>-246.01160959847851</v>
      </c>
      <c r="F202" s="18" t="s">
        <v>1108</v>
      </c>
      <c r="G202" s="32" t="str">
        <f t="shared" si="16"/>
        <v>44845.711</v>
      </c>
      <c r="H202" s="7">
        <f t="shared" si="17"/>
        <v>-246</v>
      </c>
      <c r="I202" s="124" t="s">
        <v>2068</v>
      </c>
      <c r="J202" s="125" t="s">
        <v>2069</v>
      </c>
      <c r="K202" s="124">
        <v>-246</v>
      </c>
      <c r="L202" s="124" t="s">
        <v>1236</v>
      </c>
      <c r="M202" s="125" t="s">
        <v>1188</v>
      </c>
      <c r="N202" s="125"/>
      <c r="O202" s="126" t="s">
        <v>2070</v>
      </c>
      <c r="P202" s="126" t="s">
        <v>1821</v>
      </c>
    </row>
    <row r="203" spans="1:16" ht="13.5" thickBot="1" x14ac:dyDescent="0.25">
      <c r="A203" s="7" t="str">
        <f t="shared" ref="A203:A266" si="18">P203</f>
        <v> BBS 57 </v>
      </c>
      <c r="B203" s="18" t="str">
        <f t="shared" ref="B203:B266" si="19">IF(H203=INT(H203),"I","II")</f>
        <v>I</v>
      </c>
      <c r="C203" s="7">
        <f t="shared" ref="C203:C266" si="20">1*G203</f>
        <v>44868.343000000001</v>
      </c>
      <c r="D203" s="32" t="str">
        <f t="shared" ref="D203:D266" si="21">VLOOKUP(F203,I$1:J$5,2,FALSE)</f>
        <v>vis</v>
      </c>
      <c r="E203" s="123">
        <f>VLOOKUP(C203,'Active 1'!C$21:E$951,3,FALSE)</f>
        <v>-210.00851382857695</v>
      </c>
      <c r="F203" s="18" t="s">
        <v>1108</v>
      </c>
      <c r="G203" s="32" t="str">
        <f t="shared" ref="G203:G266" si="22">MID(I203,3,LEN(I203)-3)</f>
        <v>44868.343</v>
      </c>
      <c r="H203" s="7">
        <f t="shared" ref="H203:H266" si="23">1*K203</f>
        <v>-210</v>
      </c>
      <c r="I203" s="124" t="s">
        <v>2071</v>
      </c>
      <c r="J203" s="125" t="s">
        <v>2072</v>
      </c>
      <c r="K203" s="124">
        <v>-210</v>
      </c>
      <c r="L203" s="124" t="s">
        <v>1223</v>
      </c>
      <c r="M203" s="125" t="s">
        <v>1188</v>
      </c>
      <c r="N203" s="125"/>
      <c r="O203" s="126" t="s">
        <v>2019</v>
      </c>
      <c r="P203" s="126" t="s">
        <v>2073</v>
      </c>
    </row>
    <row r="204" spans="1:16" ht="13.5" thickBot="1" x14ac:dyDescent="0.25">
      <c r="A204" s="7" t="str">
        <f t="shared" si="18"/>
        <v> BBS 56 </v>
      </c>
      <c r="B204" s="18" t="str">
        <f t="shared" si="19"/>
        <v>I</v>
      </c>
      <c r="C204" s="7">
        <f t="shared" si="20"/>
        <v>44878.406000000003</v>
      </c>
      <c r="D204" s="32" t="str">
        <f t="shared" si="21"/>
        <v>vis</v>
      </c>
      <c r="E204" s="123">
        <f>VLOOKUP(C204,'Active 1'!C$21:E$951,3,FALSE)</f>
        <v>-194.00024444307746</v>
      </c>
      <c r="F204" s="18" t="s">
        <v>1108</v>
      </c>
      <c r="G204" s="32" t="str">
        <f t="shared" si="22"/>
        <v>44878.406</v>
      </c>
      <c r="H204" s="7">
        <f t="shared" si="23"/>
        <v>-194</v>
      </c>
      <c r="I204" s="124" t="s">
        <v>2074</v>
      </c>
      <c r="J204" s="125" t="s">
        <v>2075</v>
      </c>
      <c r="K204" s="124">
        <v>-194</v>
      </c>
      <c r="L204" s="124" t="s">
        <v>1310</v>
      </c>
      <c r="M204" s="125" t="s">
        <v>1188</v>
      </c>
      <c r="N204" s="125"/>
      <c r="O204" s="126" t="s">
        <v>1632</v>
      </c>
      <c r="P204" s="126" t="s">
        <v>2063</v>
      </c>
    </row>
    <row r="205" spans="1:16" ht="13.5" thickBot="1" x14ac:dyDescent="0.25">
      <c r="A205" s="7" t="str">
        <f t="shared" si="18"/>
        <v> BBS 57 </v>
      </c>
      <c r="B205" s="18" t="str">
        <f t="shared" si="19"/>
        <v>I</v>
      </c>
      <c r="C205" s="7">
        <f t="shared" si="20"/>
        <v>44907.330999999998</v>
      </c>
      <c r="D205" s="32" t="str">
        <f t="shared" si="21"/>
        <v>vis</v>
      </c>
      <c r="E205" s="123">
        <f>VLOOKUP(C205,'Active 1'!C$21:E$951,3,FALSE)</f>
        <v>-147.98621363959799</v>
      </c>
      <c r="F205" s="18" t="s">
        <v>1108</v>
      </c>
      <c r="G205" s="32" t="str">
        <f t="shared" si="22"/>
        <v>44907.331</v>
      </c>
      <c r="H205" s="7">
        <f t="shared" si="23"/>
        <v>-148</v>
      </c>
      <c r="I205" s="124" t="s">
        <v>2076</v>
      </c>
      <c r="J205" s="125" t="s">
        <v>2077</v>
      </c>
      <c r="K205" s="124">
        <v>-148</v>
      </c>
      <c r="L205" s="124" t="s">
        <v>2078</v>
      </c>
      <c r="M205" s="125" t="s">
        <v>1188</v>
      </c>
      <c r="N205" s="125"/>
      <c r="O205" s="126" t="s">
        <v>2019</v>
      </c>
      <c r="P205" s="126" t="s">
        <v>2073</v>
      </c>
    </row>
    <row r="206" spans="1:16" ht="13.5" thickBot="1" x14ac:dyDescent="0.25">
      <c r="A206" s="7" t="str">
        <f t="shared" si="18"/>
        <v> BBS 57 </v>
      </c>
      <c r="B206" s="18" t="str">
        <f t="shared" si="19"/>
        <v>I</v>
      </c>
      <c r="C206" s="7">
        <f t="shared" si="20"/>
        <v>44912.349000000002</v>
      </c>
      <c r="D206" s="32" t="str">
        <f t="shared" si="21"/>
        <v>vis</v>
      </c>
      <c r="E206" s="123">
        <f>VLOOKUP(C206,'Active 1'!C$21:E$951,3,FALSE)</f>
        <v>-140.00355481256037</v>
      </c>
      <c r="F206" s="18" t="s">
        <v>1108</v>
      </c>
      <c r="G206" s="32" t="str">
        <f t="shared" si="22"/>
        <v>44912.349</v>
      </c>
      <c r="H206" s="7">
        <f t="shared" si="23"/>
        <v>-140</v>
      </c>
      <c r="I206" s="124" t="s">
        <v>2079</v>
      </c>
      <c r="J206" s="125" t="s">
        <v>2080</v>
      </c>
      <c r="K206" s="124">
        <v>-140</v>
      </c>
      <c r="L206" s="124" t="s">
        <v>1318</v>
      </c>
      <c r="M206" s="125" t="s">
        <v>1188</v>
      </c>
      <c r="N206" s="125"/>
      <c r="O206" s="126" t="s">
        <v>1632</v>
      </c>
      <c r="P206" s="126" t="s">
        <v>2073</v>
      </c>
    </row>
    <row r="207" spans="1:16" ht="13.5" thickBot="1" x14ac:dyDescent="0.25">
      <c r="A207" s="7" t="str">
        <f t="shared" si="18"/>
        <v> BBS 57 </v>
      </c>
      <c r="B207" s="18" t="str">
        <f t="shared" si="19"/>
        <v>I</v>
      </c>
      <c r="C207" s="7">
        <f t="shared" si="20"/>
        <v>44914.235000000001</v>
      </c>
      <c r="D207" s="32" t="str">
        <f t="shared" si="21"/>
        <v>vis</v>
      </c>
      <c r="E207" s="123">
        <f>VLOOKUP(C207,'Active 1'!C$21:E$951,3,FALSE)</f>
        <v>-137.00329683173715</v>
      </c>
      <c r="F207" s="18" t="s">
        <v>1108</v>
      </c>
      <c r="G207" s="32" t="str">
        <f t="shared" si="22"/>
        <v>44914.235</v>
      </c>
      <c r="H207" s="7">
        <f t="shared" si="23"/>
        <v>-137</v>
      </c>
      <c r="I207" s="124" t="s">
        <v>2081</v>
      </c>
      <c r="J207" s="125" t="s">
        <v>2082</v>
      </c>
      <c r="K207" s="124">
        <v>-137</v>
      </c>
      <c r="L207" s="124" t="s">
        <v>1318</v>
      </c>
      <c r="M207" s="125" t="s">
        <v>1188</v>
      </c>
      <c r="N207" s="125"/>
      <c r="O207" s="126" t="s">
        <v>2019</v>
      </c>
      <c r="P207" s="126" t="s">
        <v>2073</v>
      </c>
    </row>
    <row r="208" spans="1:16" ht="13.5" thickBot="1" x14ac:dyDescent="0.25">
      <c r="A208" s="7" t="str">
        <f t="shared" si="18"/>
        <v> BBS 58 </v>
      </c>
      <c r="B208" s="18" t="str">
        <f t="shared" si="19"/>
        <v>I</v>
      </c>
      <c r="C208" s="7">
        <f t="shared" si="20"/>
        <v>44929.322999999997</v>
      </c>
      <c r="D208" s="32" t="str">
        <f t="shared" si="21"/>
        <v>vis</v>
      </c>
      <c r="E208" s="123">
        <f>VLOOKUP(C208,'Active 1'!C$21:E$951,3,FALSE)</f>
        <v>-113.00123298513996</v>
      </c>
      <c r="F208" s="18" t="s">
        <v>1108</v>
      </c>
      <c r="G208" s="32" t="str">
        <f t="shared" si="22"/>
        <v>44929.323</v>
      </c>
      <c r="H208" s="7">
        <f t="shared" si="23"/>
        <v>-113</v>
      </c>
      <c r="I208" s="124" t="s">
        <v>2083</v>
      </c>
      <c r="J208" s="125" t="s">
        <v>2084</v>
      </c>
      <c r="K208" s="124">
        <v>-113</v>
      </c>
      <c r="L208" s="124" t="s">
        <v>1305</v>
      </c>
      <c r="M208" s="125" t="s">
        <v>1188</v>
      </c>
      <c r="N208" s="125"/>
      <c r="O208" s="126" t="s">
        <v>2019</v>
      </c>
      <c r="P208" s="126" t="s">
        <v>2085</v>
      </c>
    </row>
    <row r="209" spans="1:16" ht="13.5" thickBot="1" x14ac:dyDescent="0.25">
      <c r="A209" s="7" t="str">
        <f t="shared" si="18"/>
        <v> BBS 57 </v>
      </c>
      <c r="B209" s="18" t="str">
        <f t="shared" si="19"/>
        <v>I</v>
      </c>
      <c r="C209" s="7">
        <f t="shared" si="20"/>
        <v>44929.326999999997</v>
      </c>
      <c r="D209" s="32" t="str">
        <f t="shared" si="21"/>
        <v>vis</v>
      </c>
      <c r="E209" s="123">
        <f>VLOOKUP(C209,'Active 1'!C$21:E$951,3,FALSE)</f>
        <v>-112.99486976566715</v>
      </c>
      <c r="F209" s="18" t="s">
        <v>1108</v>
      </c>
      <c r="G209" s="32" t="str">
        <f t="shared" si="22"/>
        <v>44929.327</v>
      </c>
      <c r="H209" s="7">
        <f t="shared" si="23"/>
        <v>-113</v>
      </c>
      <c r="I209" s="124" t="s">
        <v>2086</v>
      </c>
      <c r="J209" s="125" t="s">
        <v>2087</v>
      </c>
      <c r="K209" s="124">
        <v>-113</v>
      </c>
      <c r="L209" s="124" t="s">
        <v>1352</v>
      </c>
      <c r="M209" s="125" t="s">
        <v>1188</v>
      </c>
      <c r="N209" s="125"/>
      <c r="O209" s="126" t="s">
        <v>1632</v>
      </c>
      <c r="P209" s="126" t="s">
        <v>2073</v>
      </c>
    </row>
    <row r="210" spans="1:16" ht="13.5" thickBot="1" x14ac:dyDescent="0.25">
      <c r="A210" s="7" t="str">
        <f t="shared" si="18"/>
        <v> BBS 58 </v>
      </c>
      <c r="B210" s="18" t="str">
        <f t="shared" si="19"/>
        <v>I</v>
      </c>
      <c r="C210" s="7">
        <f t="shared" si="20"/>
        <v>44934.349000000002</v>
      </c>
      <c r="D210" s="32" t="str">
        <f t="shared" si="21"/>
        <v>vis</v>
      </c>
      <c r="E210" s="123">
        <f>VLOOKUP(C210,'Active 1'!C$21:E$951,3,FALSE)</f>
        <v>-105.00584771915668</v>
      </c>
      <c r="F210" s="18" t="s">
        <v>1108</v>
      </c>
      <c r="G210" s="32" t="str">
        <f t="shared" si="22"/>
        <v>44934.349</v>
      </c>
      <c r="H210" s="7">
        <f t="shared" si="23"/>
        <v>-105</v>
      </c>
      <c r="I210" s="124" t="s">
        <v>2088</v>
      </c>
      <c r="J210" s="125" t="s">
        <v>2089</v>
      </c>
      <c r="K210" s="124">
        <v>-105</v>
      </c>
      <c r="L210" s="124" t="s">
        <v>1174</v>
      </c>
      <c r="M210" s="125" t="s">
        <v>1188</v>
      </c>
      <c r="N210" s="125"/>
      <c r="O210" s="126" t="s">
        <v>2019</v>
      </c>
      <c r="P210" s="126" t="s">
        <v>2085</v>
      </c>
    </row>
    <row r="211" spans="1:16" ht="13.5" thickBot="1" x14ac:dyDescent="0.25">
      <c r="A211" s="7" t="str">
        <f t="shared" si="18"/>
        <v> AOEB 1 </v>
      </c>
      <c r="B211" s="18" t="str">
        <f t="shared" si="19"/>
        <v>I</v>
      </c>
      <c r="C211" s="7">
        <f t="shared" si="20"/>
        <v>45112.868999999999</v>
      </c>
      <c r="D211" s="32" t="str">
        <f t="shared" si="21"/>
        <v>vis</v>
      </c>
      <c r="E211" s="123">
        <f>VLOOKUP(C211,'Active 1'!C$21:E$951,3,FALSE)</f>
        <v>178.98463729513026</v>
      </c>
      <c r="F211" s="18" t="s">
        <v>1108</v>
      </c>
      <c r="G211" s="32" t="str">
        <f t="shared" si="22"/>
        <v>45112.869</v>
      </c>
      <c r="H211" s="7">
        <f t="shared" si="23"/>
        <v>179</v>
      </c>
      <c r="I211" s="124" t="s">
        <v>2090</v>
      </c>
      <c r="J211" s="125" t="s">
        <v>2091</v>
      </c>
      <c r="K211" s="124">
        <v>179</v>
      </c>
      <c r="L211" s="124" t="s">
        <v>1178</v>
      </c>
      <c r="M211" s="125" t="s">
        <v>1188</v>
      </c>
      <c r="N211" s="125"/>
      <c r="O211" s="126" t="s">
        <v>2092</v>
      </c>
      <c r="P211" s="126" t="s">
        <v>1821</v>
      </c>
    </row>
    <row r="212" spans="1:16" ht="13.5" thickBot="1" x14ac:dyDescent="0.25">
      <c r="A212" s="7" t="str">
        <f t="shared" si="18"/>
        <v> AOEB 1 </v>
      </c>
      <c r="B212" s="18" t="str">
        <f t="shared" si="19"/>
        <v>I</v>
      </c>
      <c r="C212" s="7">
        <f t="shared" si="20"/>
        <v>45139.904000000002</v>
      </c>
      <c r="D212" s="32" t="str">
        <f t="shared" si="21"/>
        <v>vis</v>
      </c>
      <c r="E212" s="123">
        <f>VLOOKUP(C212,'Active 1'!C$21:E$951,3,FALSE)</f>
        <v>221.99204689832527</v>
      </c>
      <c r="F212" s="18" t="s">
        <v>1108</v>
      </c>
      <c r="G212" s="32" t="str">
        <f t="shared" si="22"/>
        <v>45139.904</v>
      </c>
      <c r="H212" s="7">
        <f t="shared" si="23"/>
        <v>222</v>
      </c>
      <c r="I212" s="124" t="s">
        <v>2093</v>
      </c>
      <c r="J212" s="125" t="s">
        <v>2094</v>
      </c>
      <c r="K212" s="124">
        <v>222</v>
      </c>
      <c r="L212" s="124" t="s">
        <v>1236</v>
      </c>
      <c r="M212" s="125" t="s">
        <v>1188</v>
      </c>
      <c r="N212" s="125"/>
      <c r="O212" s="126" t="s">
        <v>2092</v>
      </c>
      <c r="P212" s="126" t="s">
        <v>1821</v>
      </c>
    </row>
    <row r="213" spans="1:16" ht="13.5" thickBot="1" x14ac:dyDescent="0.25">
      <c r="A213" s="7" t="str">
        <f t="shared" si="18"/>
        <v> BBS 61 </v>
      </c>
      <c r="B213" s="18" t="str">
        <f t="shared" si="19"/>
        <v>I</v>
      </c>
      <c r="C213" s="7">
        <f t="shared" si="20"/>
        <v>45169.451000000001</v>
      </c>
      <c r="D213" s="32" t="str">
        <f t="shared" si="21"/>
        <v>vis</v>
      </c>
      <c r="E213" s="123">
        <f>VLOOKUP(C213,'Active 1'!C$21:E$951,3,FALSE)</f>
        <v>268.99555832963216</v>
      </c>
      <c r="F213" s="18" t="s">
        <v>1108</v>
      </c>
      <c r="G213" s="32" t="str">
        <f t="shared" si="22"/>
        <v>45169.451</v>
      </c>
      <c r="H213" s="7">
        <f t="shared" si="23"/>
        <v>269</v>
      </c>
      <c r="I213" s="124" t="s">
        <v>2095</v>
      </c>
      <c r="J213" s="125" t="s">
        <v>2096</v>
      </c>
      <c r="K213" s="124">
        <v>269</v>
      </c>
      <c r="L213" s="124" t="s">
        <v>1280</v>
      </c>
      <c r="M213" s="125" t="s">
        <v>1188</v>
      </c>
      <c r="N213" s="125"/>
      <c r="O213" s="126" t="s">
        <v>1632</v>
      </c>
      <c r="P213" s="126" t="s">
        <v>2097</v>
      </c>
    </row>
    <row r="214" spans="1:16" ht="13.5" thickBot="1" x14ac:dyDescent="0.25">
      <c r="A214" s="7" t="str">
        <f t="shared" si="18"/>
        <v> BBS 62 </v>
      </c>
      <c r="B214" s="18" t="str">
        <f t="shared" si="19"/>
        <v>I</v>
      </c>
      <c r="C214" s="7">
        <f t="shared" si="20"/>
        <v>45191.46</v>
      </c>
      <c r="D214" s="32" t="str">
        <f t="shared" si="21"/>
        <v>vis</v>
      </c>
      <c r="E214" s="123">
        <f>VLOOKUP(C214,'Active 1'!C$21:E$951,3,FALSE)</f>
        <v>304.00758266684392</v>
      </c>
      <c r="F214" s="18" t="s">
        <v>1108</v>
      </c>
      <c r="G214" s="32" t="str">
        <f t="shared" si="22"/>
        <v>45191.460</v>
      </c>
      <c r="H214" s="7">
        <f t="shared" si="23"/>
        <v>304</v>
      </c>
      <c r="I214" s="124" t="s">
        <v>2098</v>
      </c>
      <c r="J214" s="125" t="s">
        <v>2099</v>
      </c>
      <c r="K214" s="124">
        <v>304</v>
      </c>
      <c r="L214" s="124" t="s">
        <v>1352</v>
      </c>
      <c r="M214" s="125" t="s">
        <v>1188</v>
      </c>
      <c r="N214" s="125"/>
      <c r="O214" s="126" t="s">
        <v>1632</v>
      </c>
      <c r="P214" s="126" t="s">
        <v>2100</v>
      </c>
    </row>
    <row r="215" spans="1:16" ht="13.5" thickBot="1" x14ac:dyDescent="0.25">
      <c r="A215" s="7" t="str">
        <f t="shared" si="18"/>
        <v> BBS 62 </v>
      </c>
      <c r="B215" s="18" t="str">
        <f t="shared" si="19"/>
        <v>I</v>
      </c>
      <c r="C215" s="7">
        <f t="shared" si="20"/>
        <v>45203.408000000003</v>
      </c>
      <c r="D215" s="32" t="str">
        <f t="shared" si="21"/>
        <v>vis</v>
      </c>
      <c r="E215" s="123">
        <f>VLOOKUP(C215,'Active 1'!C$21:E$951,3,FALSE)</f>
        <v>323.01451922830415</v>
      </c>
      <c r="F215" s="18" t="s">
        <v>1108</v>
      </c>
      <c r="G215" s="32" t="str">
        <f t="shared" si="22"/>
        <v>45203.408</v>
      </c>
      <c r="H215" s="7">
        <f t="shared" si="23"/>
        <v>323</v>
      </c>
      <c r="I215" s="124" t="s">
        <v>2101</v>
      </c>
      <c r="J215" s="125" t="s">
        <v>2102</v>
      </c>
      <c r="K215" s="124">
        <v>323</v>
      </c>
      <c r="L215" s="124" t="s">
        <v>1365</v>
      </c>
      <c r="M215" s="125" t="s">
        <v>1188</v>
      </c>
      <c r="N215" s="125"/>
      <c r="O215" s="126" t="s">
        <v>1632</v>
      </c>
      <c r="P215" s="126" t="s">
        <v>2100</v>
      </c>
    </row>
    <row r="216" spans="1:16" ht="13.5" thickBot="1" x14ac:dyDescent="0.25">
      <c r="A216" s="7" t="str">
        <f t="shared" si="18"/>
        <v> BRNO 26 </v>
      </c>
      <c r="B216" s="18" t="str">
        <f t="shared" si="19"/>
        <v>I</v>
      </c>
      <c r="C216" s="7">
        <f t="shared" si="20"/>
        <v>45208.417999999998</v>
      </c>
      <c r="D216" s="32" t="str">
        <f t="shared" si="21"/>
        <v>vis</v>
      </c>
      <c r="E216" s="123">
        <f>VLOOKUP(C216,'Active 1'!C$21:E$951,3,FALSE)</f>
        <v>330.9844516163846</v>
      </c>
      <c r="F216" s="18" t="s">
        <v>1108</v>
      </c>
      <c r="G216" s="32" t="str">
        <f t="shared" si="22"/>
        <v>45208.418</v>
      </c>
      <c r="H216" s="7">
        <f t="shared" si="23"/>
        <v>331</v>
      </c>
      <c r="I216" s="124" t="s">
        <v>2103</v>
      </c>
      <c r="J216" s="125" t="s">
        <v>2104</v>
      </c>
      <c r="K216" s="124">
        <v>331</v>
      </c>
      <c r="L216" s="124" t="s">
        <v>1228</v>
      </c>
      <c r="M216" s="125" t="s">
        <v>1188</v>
      </c>
      <c r="N216" s="125"/>
      <c r="O216" s="126" t="s">
        <v>1596</v>
      </c>
      <c r="P216" s="126" t="s">
        <v>2043</v>
      </c>
    </row>
    <row r="217" spans="1:16" ht="13.5" thickBot="1" x14ac:dyDescent="0.25">
      <c r="A217" s="7" t="str">
        <f t="shared" si="18"/>
        <v> BRNO 26 </v>
      </c>
      <c r="B217" s="18" t="str">
        <f t="shared" si="19"/>
        <v>I</v>
      </c>
      <c r="C217" s="7">
        <f t="shared" si="20"/>
        <v>45208.421000000002</v>
      </c>
      <c r="D217" s="32" t="str">
        <f t="shared" si="21"/>
        <v>vis</v>
      </c>
      <c r="E217" s="123">
        <f>VLOOKUP(C217,'Active 1'!C$21:E$951,3,FALSE)</f>
        <v>330.98922403099499</v>
      </c>
      <c r="F217" s="18" t="s">
        <v>1108</v>
      </c>
      <c r="G217" s="32" t="str">
        <f t="shared" si="22"/>
        <v>45208.421</v>
      </c>
      <c r="H217" s="7">
        <f t="shared" si="23"/>
        <v>331</v>
      </c>
      <c r="I217" s="124" t="s">
        <v>2105</v>
      </c>
      <c r="J217" s="125" t="s">
        <v>2106</v>
      </c>
      <c r="K217" s="124">
        <v>331</v>
      </c>
      <c r="L217" s="124" t="s">
        <v>1239</v>
      </c>
      <c r="M217" s="125" t="s">
        <v>1188</v>
      </c>
      <c r="N217" s="125"/>
      <c r="O217" s="126" t="s">
        <v>2107</v>
      </c>
      <c r="P217" s="126" t="s">
        <v>2043</v>
      </c>
    </row>
    <row r="218" spans="1:16" ht="13.5" thickBot="1" x14ac:dyDescent="0.25">
      <c r="A218" s="7" t="str">
        <f t="shared" si="18"/>
        <v> BRNO 26 </v>
      </c>
      <c r="B218" s="18" t="str">
        <f t="shared" si="19"/>
        <v>I</v>
      </c>
      <c r="C218" s="7">
        <f t="shared" si="20"/>
        <v>45208.428999999996</v>
      </c>
      <c r="D218" s="32" t="str">
        <f t="shared" si="21"/>
        <v>vis</v>
      </c>
      <c r="E218" s="123">
        <f>VLOOKUP(C218,'Active 1'!C$21:E$951,3,FALSE)</f>
        <v>331.00195046992906</v>
      </c>
      <c r="F218" s="18" t="s">
        <v>1108</v>
      </c>
      <c r="G218" s="32" t="str">
        <f t="shared" si="22"/>
        <v>45208.429</v>
      </c>
      <c r="H218" s="7">
        <f t="shared" si="23"/>
        <v>331</v>
      </c>
      <c r="I218" s="124" t="s">
        <v>2108</v>
      </c>
      <c r="J218" s="125" t="s">
        <v>2109</v>
      </c>
      <c r="K218" s="124">
        <v>331</v>
      </c>
      <c r="L218" s="124" t="s">
        <v>1305</v>
      </c>
      <c r="M218" s="125" t="s">
        <v>1188</v>
      </c>
      <c r="N218" s="125"/>
      <c r="O218" s="126" t="s">
        <v>2110</v>
      </c>
      <c r="P218" s="126" t="s">
        <v>2043</v>
      </c>
    </row>
    <row r="219" spans="1:16" ht="13.5" thickBot="1" x14ac:dyDescent="0.25">
      <c r="A219" s="7" t="str">
        <f t="shared" si="18"/>
        <v> BBS 62 </v>
      </c>
      <c r="B219" s="18" t="str">
        <f t="shared" si="19"/>
        <v>I</v>
      </c>
      <c r="C219" s="7">
        <f t="shared" si="20"/>
        <v>45215.341</v>
      </c>
      <c r="D219" s="32" t="str">
        <f t="shared" si="21"/>
        <v>vis</v>
      </c>
      <c r="E219" s="123">
        <f>VLOOKUP(C219,'Active 1'!C$21:E$951,3,FALSE)</f>
        <v>341.99759371673554</v>
      </c>
      <c r="F219" s="18" t="s">
        <v>1108</v>
      </c>
      <c r="G219" s="32" t="str">
        <f t="shared" si="22"/>
        <v>45215.341</v>
      </c>
      <c r="H219" s="7">
        <f t="shared" si="23"/>
        <v>342</v>
      </c>
      <c r="I219" s="124" t="s">
        <v>2111</v>
      </c>
      <c r="J219" s="125" t="s">
        <v>2112</v>
      </c>
      <c r="K219" s="124">
        <v>342</v>
      </c>
      <c r="L219" s="124" t="s">
        <v>1174</v>
      </c>
      <c r="M219" s="125" t="s">
        <v>1188</v>
      </c>
      <c r="N219" s="125"/>
      <c r="O219" s="126" t="s">
        <v>1712</v>
      </c>
      <c r="P219" s="126" t="s">
        <v>2100</v>
      </c>
    </row>
    <row r="220" spans="1:16" ht="13.5" thickBot="1" x14ac:dyDescent="0.25">
      <c r="A220" s="7" t="str">
        <f t="shared" si="18"/>
        <v> BBS 62 </v>
      </c>
      <c r="B220" s="18" t="str">
        <f t="shared" si="19"/>
        <v>I</v>
      </c>
      <c r="C220" s="7">
        <f t="shared" si="20"/>
        <v>45225.396999999997</v>
      </c>
      <c r="D220" s="32" t="str">
        <f t="shared" si="21"/>
        <v>vis</v>
      </c>
      <c r="E220" s="123">
        <f>VLOOKUP(C220,'Active 1'!C$21:E$951,3,FALSE)</f>
        <v>357.99472746815178</v>
      </c>
      <c r="F220" s="18" t="s">
        <v>1108</v>
      </c>
      <c r="G220" s="32" t="str">
        <f t="shared" si="22"/>
        <v>45225.397</v>
      </c>
      <c r="H220" s="7">
        <f t="shared" si="23"/>
        <v>358</v>
      </c>
      <c r="I220" s="124" t="s">
        <v>2113</v>
      </c>
      <c r="J220" s="125" t="s">
        <v>2114</v>
      </c>
      <c r="K220" s="124">
        <v>358</v>
      </c>
      <c r="L220" s="124" t="s">
        <v>1223</v>
      </c>
      <c r="M220" s="125" t="s">
        <v>1188</v>
      </c>
      <c r="N220" s="125"/>
      <c r="O220" s="126" t="s">
        <v>1632</v>
      </c>
      <c r="P220" s="126" t="s">
        <v>2100</v>
      </c>
    </row>
    <row r="221" spans="1:16" ht="13.5" thickBot="1" x14ac:dyDescent="0.25">
      <c r="A221" s="7" t="str">
        <f t="shared" si="18"/>
        <v> AOEB 1 </v>
      </c>
      <c r="B221" s="18" t="str">
        <f t="shared" si="19"/>
        <v>I</v>
      </c>
      <c r="C221" s="7">
        <f t="shared" si="20"/>
        <v>45231.684000000001</v>
      </c>
      <c r="D221" s="32" t="str">
        <f t="shared" si="21"/>
        <v>vis</v>
      </c>
      <c r="E221" s="123">
        <f>VLOOKUP(C221,'Active 1'!C$21:E$951,3,FALSE)</f>
        <v>367.99611767253202</v>
      </c>
      <c r="F221" s="18" t="s">
        <v>1108</v>
      </c>
      <c r="G221" s="32" t="str">
        <f t="shared" si="22"/>
        <v>45231.684</v>
      </c>
      <c r="H221" s="7">
        <f t="shared" si="23"/>
        <v>368</v>
      </c>
      <c r="I221" s="124" t="s">
        <v>2115</v>
      </c>
      <c r="J221" s="125" t="s">
        <v>2116</v>
      </c>
      <c r="K221" s="124">
        <v>368</v>
      </c>
      <c r="L221" s="124" t="s">
        <v>1280</v>
      </c>
      <c r="M221" s="125" t="s">
        <v>1188</v>
      </c>
      <c r="N221" s="125"/>
      <c r="O221" s="126" t="s">
        <v>1697</v>
      </c>
      <c r="P221" s="126" t="s">
        <v>1821</v>
      </c>
    </row>
    <row r="222" spans="1:16" ht="13.5" thickBot="1" x14ac:dyDescent="0.25">
      <c r="A222" s="7" t="str">
        <f t="shared" si="18"/>
        <v> AOEB 1 </v>
      </c>
      <c r="B222" s="18" t="str">
        <f t="shared" si="19"/>
        <v>I</v>
      </c>
      <c r="C222" s="7">
        <f t="shared" si="20"/>
        <v>45549.766000000003</v>
      </c>
      <c r="D222" s="32" t="str">
        <f t="shared" si="21"/>
        <v>vis</v>
      </c>
      <c r="E222" s="123">
        <f>VLOOKUP(C222,'Active 1'!C$21:E$951,3,FALSE)</f>
        <v>874.00251165817315</v>
      </c>
      <c r="F222" s="18" t="s">
        <v>1108</v>
      </c>
      <c r="G222" s="32" t="str">
        <f t="shared" si="22"/>
        <v>45549.766</v>
      </c>
      <c r="H222" s="7">
        <f t="shared" si="23"/>
        <v>874</v>
      </c>
      <c r="I222" s="124" t="s">
        <v>2117</v>
      </c>
      <c r="J222" s="125" t="s">
        <v>2118</v>
      </c>
      <c r="K222" s="124">
        <v>874</v>
      </c>
      <c r="L222" s="124" t="s">
        <v>1318</v>
      </c>
      <c r="M222" s="125" t="s">
        <v>1188</v>
      </c>
      <c r="N222" s="125"/>
      <c r="O222" s="126" t="s">
        <v>2055</v>
      </c>
      <c r="P222" s="126" t="s">
        <v>1821</v>
      </c>
    </row>
    <row r="223" spans="1:16" ht="13.5" thickBot="1" x14ac:dyDescent="0.25">
      <c r="A223" s="7" t="str">
        <f t="shared" si="18"/>
        <v> BBS 68 </v>
      </c>
      <c r="B223" s="18" t="str">
        <f t="shared" si="19"/>
        <v>I</v>
      </c>
      <c r="C223" s="7">
        <f t="shared" si="20"/>
        <v>45577.421999999999</v>
      </c>
      <c r="D223" s="32" t="str">
        <f t="shared" si="21"/>
        <v>vis</v>
      </c>
      <c r="E223" s="123">
        <f>VLOOKUP(C223,'Active 1'!C$21:E$951,3,FALSE)</f>
        <v>917.99781108431</v>
      </c>
      <c r="F223" s="18" t="s">
        <v>1108</v>
      </c>
      <c r="G223" s="32" t="str">
        <f t="shared" si="22"/>
        <v>45577.422</v>
      </c>
      <c r="H223" s="7">
        <f t="shared" si="23"/>
        <v>918</v>
      </c>
      <c r="I223" s="124" t="s">
        <v>2119</v>
      </c>
      <c r="J223" s="125" t="s">
        <v>2120</v>
      </c>
      <c r="K223" s="124">
        <v>918</v>
      </c>
      <c r="L223" s="124" t="s">
        <v>1223</v>
      </c>
      <c r="M223" s="125" t="s">
        <v>1188</v>
      </c>
      <c r="N223" s="125"/>
      <c r="O223" s="126" t="s">
        <v>1712</v>
      </c>
      <c r="P223" s="126" t="s">
        <v>2121</v>
      </c>
    </row>
    <row r="224" spans="1:16" ht="13.5" thickBot="1" x14ac:dyDescent="0.25">
      <c r="A224" s="7" t="str">
        <f t="shared" si="18"/>
        <v> BRNO 26 </v>
      </c>
      <c r="B224" s="18" t="str">
        <f t="shared" si="19"/>
        <v>I</v>
      </c>
      <c r="C224" s="7">
        <f t="shared" si="20"/>
        <v>45577.423000000003</v>
      </c>
      <c r="D224" s="32" t="str">
        <f t="shared" si="21"/>
        <v>vis</v>
      </c>
      <c r="E224" s="123">
        <f>VLOOKUP(C224,'Active 1'!C$21:E$951,3,FALSE)</f>
        <v>917.99940188918401</v>
      </c>
      <c r="F224" s="18" t="s">
        <v>1108</v>
      </c>
      <c r="G224" s="32" t="str">
        <f t="shared" si="22"/>
        <v>45577.423</v>
      </c>
      <c r="H224" s="7">
        <f t="shared" si="23"/>
        <v>918</v>
      </c>
      <c r="I224" s="124" t="s">
        <v>2122</v>
      </c>
      <c r="J224" s="125" t="s">
        <v>2123</v>
      </c>
      <c r="K224" s="124">
        <v>918</v>
      </c>
      <c r="L224" s="124" t="s">
        <v>1280</v>
      </c>
      <c r="M224" s="125" t="s">
        <v>1188</v>
      </c>
      <c r="N224" s="125"/>
      <c r="O224" s="126" t="s">
        <v>2124</v>
      </c>
      <c r="P224" s="126" t="s">
        <v>2043</v>
      </c>
    </row>
    <row r="225" spans="1:16" ht="13.5" thickBot="1" x14ac:dyDescent="0.25">
      <c r="A225" s="7" t="str">
        <f t="shared" si="18"/>
        <v> AOEB 1 </v>
      </c>
      <c r="B225" s="18" t="str">
        <f t="shared" si="19"/>
        <v>I</v>
      </c>
      <c r="C225" s="7">
        <f t="shared" si="20"/>
        <v>45578.678999999996</v>
      </c>
      <c r="D225" s="32" t="str">
        <f t="shared" si="21"/>
        <v>vis</v>
      </c>
      <c r="E225" s="123">
        <f>VLOOKUP(C225,'Active 1'!C$21:E$951,3,FALSE)</f>
        <v>919.99745280323418</v>
      </c>
      <c r="F225" s="18" t="s">
        <v>1108</v>
      </c>
      <c r="G225" s="32" t="str">
        <f t="shared" si="22"/>
        <v>45578.679</v>
      </c>
      <c r="H225" s="7">
        <f t="shared" si="23"/>
        <v>920</v>
      </c>
      <c r="I225" s="124" t="s">
        <v>2125</v>
      </c>
      <c r="J225" s="125" t="s">
        <v>2126</v>
      </c>
      <c r="K225" s="124">
        <v>920</v>
      </c>
      <c r="L225" s="124" t="s">
        <v>1223</v>
      </c>
      <c r="M225" s="125" t="s">
        <v>1188</v>
      </c>
      <c r="N225" s="125"/>
      <c r="O225" s="126" t="s">
        <v>1814</v>
      </c>
      <c r="P225" s="126" t="s">
        <v>1821</v>
      </c>
    </row>
    <row r="226" spans="1:16" ht="13.5" thickBot="1" x14ac:dyDescent="0.25">
      <c r="A226" s="7" t="str">
        <f t="shared" si="18"/>
        <v> BBS 68 </v>
      </c>
      <c r="B226" s="18" t="str">
        <f t="shared" si="19"/>
        <v>I</v>
      </c>
      <c r="C226" s="7">
        <f t="shared" si="20"/>
        <v>45606.338000000003</v>
      </c>
      <c r="D226" s="32" t="str">
        <f t="shared" si="21"/>
        <v>vis</v>
      </c>
      <c r="E226" s="123">
        <f>VLOOKUP(C226,'Active 1'!C$21:E$951,3,FALSE)</f>
        <v>963.99752464399296</v>
      </c>
      <c r="F226" s="18" t="s">
        <v>1108</v>
      </c>
      <c r="G226" s="32" t="str">
        <f t="shared" si="22"/>
        <v>45606.338</v>
      </c>
      <c r="H226" s="7">
        <f t="shared" si="23"/>
        <v>964</v>
      </c>
      <c r="I226" s="124" t="s">
        <v>2127</v>
      </c>
      <c r="J226" s="125" t="s">
        <v>2128</v>
      </c>
      <c r="K226" s="124">
        <v>964</v>
      </c>
      <c r="L226" s="124" t="s">
        <v>1223</v>
      </c>
      <c r="M226" s="125" t="s">
        <v>1188</v>
      </c>
      <c r="N226" s="125"/>
      <c r="O226" s="126" t="s">
        <v>1712</v>
      </c>
      <c r="P226" s="126" t="s">
        <v>2121</v>
      </c>
    </row>
    <row r="227" spans="1:16" ht="13.5" thickBot="1" x14ac:dyDescent="0.25">
      <c r="A227" s="7" t="str">
        <f t="shared" si="18"/>
        <v> BBS 68 </v>
      </c>
      <c r="B227" s="18" t="str">
        <f t="shared" si="19"/>
        <v>I</v>
      </c>
      <c r="C227" s="7">
        <f t="shared" si="20"/>
        <v>45606.341999999997</v>
      </c>
      <c r="D227" s="32" t="str">
        <f t="shared" si="21"/>
        <v>vis</v>
      </c>
      <c r="E227" s="123">
        <f>VLOOKUP(C227,'Active 1'!C$21:E$951,3,FALSE)</f>
        <v>964.00388786345422</v>
      </c>
      <c r="F227" s="18" t="s">
        <v>1108</v>
      </c>
      <c r="G227" s="32" t="str">
        <f t="shared" si="22"/>
        <v>45606.342</v>
      </c>
      <c r="H227" s="7">
        <f t="shared" si="23"/>
        <v>964</v>
      </c>
      <c r="I227" s="124" t="s">
        <v>2129</v>
      </c>
      <c r="J227" s="125" t="s">
        <v>2130</v>
      </c>
      <c r="K227" s="124">
        <v>964</v>
      </c>
      <c r="L227" s="124" t="s">
        <v>1285</v>
      </c>
      <c r="M227" s="125" t="s">
        <v>1188</v>
      </c>
      <c r="N227" s="125"/>
      <c r="O227" s="126" t="s">
        <v>1632</v>
      </c>
      <c r="P227" s="126" t="s">
        <v>2121</v>
      </c>
    </row>
    <row r="228" spans="1:16" ht="13.5" thickBot="1" x14ac:dyDescent="0.25">
      <c r="A228" s="7" t="str">
        <f t="shared" si="18"/>
        <v> BBS 69 </v>
      </c>
      <c r="B228" s="18" t="str">
        <f t="shared" si="19"/>
        <v>I</v>
      </c>
      <c r="C228" s="7">
        <f t="shared" si="20"/>
        <v>45611.374000000003</v>
      </c>
      <c r="D228" s="32" t="str">
        <f t="shared" si="21"/>
        <v>vis</v>
      </c>
      <c r="E228" s="123">
        <f>VLOOKUP(C228,'Active 1'!C$21:E$951,3,FALSE)</f>
        <v>972.00881795864677</v>
      </c>
      <c r="F228" s="18" t="s">
        <v>1108</v>
      </c>
      <c r="G228" s="32" t="str">
        <f t="shared" si="22"/>
        <v>45611.374</v>
      </c>
      <c r="H228" s="7">
        <f t="shared" si="23"/>
        <v>972</v>
      </c>
      <c r="I228" s="124" t="s">
        <v>2131</v>
      </c>
      <c r="J228" s="125" t="s">
        <v>2132</v>
      </c>
      <c r="K228" s="124">
        <v>972</v>
      </c>
      <c r="L228" s="124" t="s">
        <v>1330</v>
      </c>
      <c r="M228" s="125" t="s">
        <v>1188</v>
      </c>
      <c r="N228" s="125"/>
      <c r="O228" s="126" t="s">
        <v>1632</v>
      </c>
      <c r="P228" s="126" t="s">
        <v>2133</v>
      </c>
    </row>
    <row r="229" spans="1:16" ht="13.5" thickBot="1" x14ac:dyDescent="0.25">
      <c r="A229" s="7" t="str">
        <f t="shared" si="18"/>
        <v> BRNO 26 </v>
      </c>
      <c r="B229" s="18" t="str">
        <f t="shared" si="19"/>
        <v>I</v>
      </c>
      <c r="C229" s="7">
        <f t="shared" si="20"/>
        <v>45621.43</v>
      </c>
      <c r="D229" s="32" t="str">
        <f t="shared" si="21"/>
        <v>vis</v>
      </c>
      <c r="E229" s="123">
        <f>VLOOKUP(C229,'Active 1'!C$21:E$951,3,FALSE)</f>
        <v>988.00595171006296</v>
      </c>
      <c r="F229" s="18" t="s">
        <v>1108</v>
      </c>
      <c r="G229" s="32" t="str">
        <f t="shared" si="22"/>
        <v>45621.430</v>
      </c>
      <c r="H229" s="7">
        <f t="shared" si="23"/>
        <v>988</v>
      </c>
      <c r="I229" s="124" t="s">
        <v>2134</v>
      </c>
      <c r="J229" s="125" t="s">
        <v>2135</v>
      </c>
      <c r="K229" s="124">
        <v>988</v>
      </c>
      <c r="L229" s="124" t="s">
        <v>1305</v>
      </c>
      <c r="M229" s="125" t="s">
        <v>1188</v>
      </c>
      <c r="N229" s="125"/>
      <c r="O229" s="126" t="s">
        <v>2136</v>
      </c>
      <c r="P229" s="126" t="s">
        <v>2043</v>
      </c>
    </row>
    <row r="230" spans="1:16" ht="13.5" thickBot="1" x14ac:dyDescent="0.25">
      <c r="A230" s="7" t="str">
        <f t="shared" si="18"/>
        <v> AOEB 1 </v>
      </c>
      <c r="B230" s="18" t="str">
        <f t="shared" si="19"/>
        <v>I</v>
      </c>
      <c r="C230" s="7">
        <f t="shared" si="20"/>
        <v>45622.686999999998</v>
      </c>
      <c r="D230" s="32" t="str">
        <f t="shared" si="21"/>
        <v>vis</v>
      </c>
      <c r="E230" s="123">
        <f>VLOOKUP(C230,'Active 1'!C$21:E$951,3,FALSE)</f>
        <v>990.00559342898714</v>
      </c>
      <c r="F230" s="18" t="s">
        <v>1108</v>
      </c>
      <c r="G230" s="32" t="str">
        <f t="shared" si="22"/>
        <v>45622.687</v>
      </c>
      <c r="H230" s="7">
        <f t="shared" si="23"/>
        <v>990</v>
      </c>
      <c r="I230" s="124" t="s">
        <v>2137</v>
      </c>
      <c r="J230" s="125" t="s">
        <v>2138</v>
      </c>
      <c r="K230" s="124">
        <v>990</v>
      </c>
      <c r="L230" s="124" t="s">
        <v>1305</v>
      </c>
      <c r="M230" s="125" t="s">
        <v>1188</v>
      </c>
      <c r="N230" s="125"/>
      <c r="O230" s="126" t="s">
        <v>1814</v>
      </c>
      <c r="P230" s="126" t="s">
        <v>1821</v>
      </c>
    </row>
    <row r="231" spans="1:16" ht="13.5" thickBot="1" x14ac:dyDescent="0.25">
      <c r="A231" s="7" t="str">
        <f t="shared" si="18"/>
        <v> BBS 69 </v>
      </c>
      <c r="B231" s="18" t="str">
        <f t="shared" si="19"/>
        <v>I</v>
      </c>
      <c r="C231" s="7">
        <f t="shared" si="20"/>
        <v>45635.254000000001</v>
      </c>
      <c r="D231" s="32" t="str">
        <f t="shared" si="21"/>
        <v>vis</v>
      </c>
      <c r="E231" s="123">
        <f>VLOOKUP(C231,'Active 1'!C$21:E$951,3,FALSE)</f>
        <v>1009.9972382036644</v>
      </c>
      <c r="F231" s="18" t="s">
        <v>1108</v>
      </c>
      <c r="G231" s="32" t="str">
        <f t="shared" si="22"/>
        <v>45635.254</v>
      </c>
      <c r="H231" s="7">
        <f t="shared" si="23"/>
        <v>1010</v>
      </c>
      <c r="I231" s="124" t="s">
        <v>2139</v>
      </c>
      <c r="J231" s="125" t="s">
        <v>2140</v>
      </c>
      <c r="K231" s="124">
        <v>1010</v>
      </c>
      <c r="L231" s="124" t="s">
        <v>1236</v>
      </c>
      <c r="M231" s="125" t="s">
        <v>1188</v>
      </c>
      <c r="N231" s="125"/>
      <c r="O231" s="126" t="s">
        <v>1632</v>
      </c>
      <c r="P231" s="126" t="s">
        <v>2133</v>
      </c>
    </row>
    <row r="232" spans="1:16" ht="13.5" thickBot="1" x14ac:dyDescent="0.25">
      <c r="A232" s="7" t="str">
        <f t="shared" si="18"/>
        <v> BBS 71 </v>
      </c>
      <c r="B232" s="18" t="str">
        <f t="shared" si="19"/>
        <v>I</v>
      </c>
      <c r="C232" s="7">
        <f t="shared" si="20"/>
        <v>45771.663999999997</v>
      </c>
      <c r="D232" s="32" t="str">
        <f t="shared" si="21"/>
        <v>vis</v>
      </c>
      <c r="E232" s="123">
        <f>VLOOKUP(C232,'Active 1'!C$21:E$951,3,FALSE)</f>
        <v>1226.99893023144</v>
      </c>
      <c r="F232" s="18" t="s">
        <v>1108</v>
      </c>
      <c r="G232" s="32" t="str">
        <f t="shared" si="22"/>
        <v>45771.664</v>
      </c>
      <c r="H232" s="7">
        <f t="shared" si="23"/>
        <v>1227</v>
      </c>
      <c r="I232" s="124" t="s">
        <v>2141</v>
      </c>
      <c r="J232" s="125" t="s">
        <v>2146</v>
      </c>
      <c r="K232" s="124">
        <v>1227</v>
      </c>
      <c r="L232" s="124" t="s">
        <v>1223</v>
      </c>
      <c r="M232" s="125" t="s">
        <v>1188</v>
      </c>
      <c r="N232" s="125"/>
      <c r="O232" s="126" t="s">
        <v>1712</v>
      </c>
      <c r="P232" s="126" t="s">
        <v>2147</v>
      </c>
    </row>
    <row r="233" spans="1:16" ht="13.5" thickBot="1" x14ac:dyDescent="0.25">
      <c r="A233" s="7" t="str">
        <f t="shared" si="18"/>
        <v> AOEB 1 </v>
      </c>
      <c r="B233" s="18" t="str">
        <f t="shared" si="19"/>
        <v>I</v>
      </c>
      <c r="C233" s="7">
        <f t="shared" si="20"/>
        <v>45874.752999999997</v>
      </c>
      <c r="D233" s="32" t="str">
        <f t="shared" si="21"/>
        <v>vis</v>
      </c>
      <c r="E233" s="123">
        <f>VLOOKUP(C233,'Active 1'!C$21:E$951,3,FALSE)</f>
        <v>1390.9934132565259</v>
      </c>
      <c r="F233" s="18" t="s">
        <v>1108</v>
      </c>
      <c r="G233" s="32" t="str">
        <f t="shared" si="22"/>
        <v>45874.753</v>
      </c>
      <c r="H233" s="7">
        <f t="shared" si="23"/>
        <v>1391</v>
      </c>
      <c r="I233" s="124" t="s">
        <v>2148</v>
      </c>
      <c r="J233" s="125" t="s">
        <v>2149</v>
      </c>
      <c r="K233" s="124">
        <v>1391</v>
      </c>
      <c r="L233" s="124" t="s">
        <v>1262</v>
      </c>
      <c r="M233" s="125" t="s">
        <v>1188</v>
      </c>
      <c r="N233" s="125"/>
      <c r="O233" s="126" t="s">
        <v>2150</v>
      </c>
      <c r="P233" s="126" t="s">
        <v>1821</v>
      </c>
    </row>
    <row r="234" spans="1:16" ht="13.5" thickBot="1" x14ac:dyDescent="0.25">
      <c r="A234" s="7" t="str">
        <f t="shared" si="18"/>
        <v> BBS 73 </v>
      </c>
      <c r="B234" s="18" t="str">
        <f t="shared" si="19"/>
        <v>I</v>
      </c>
      <c r="C234" s="7">
        <f t="shared" si="20"/>
        <v>45898.637000000002</v>
      </c>
      <c r="D234" s="32" t="str">
        <f t="shared" si="21"/>
        <v>vis</v>
      </c>
      <c r="E234" s="123">
        <f>VLOOKUP(C234,'Active 1'!C$21:E$951,3,FALSE)</f>
        <v>1428.9881967210279</v>
      </c>
      <c r="F234" s="18" t="s">
        <v>1108</v>
      </c>
      <c r="G234" s="32" t="str">
        <f t="shared" si="22"/>
        <v>45898.637</v>
      </c>
      <c r="H234" s="7">
        <f t="shared" si="23"/>
        <v>1429</v>
      </c>
      <c r="I234" s="124" t="s">
        <v>2151</v>
      </c>
      <c r="J234" s="125" t="s">
        <v>2152</v>
      </c>
      <c r="K234" s="124">
        <v>1429</v>
      </c>
      <c r="L234" s="124" t="s">
        <v>1265</v>
      </c>
      <c r="M234" s="125" t="s">
        <v>1188</v>
      </c>
      <c r="N234" s="125"/>
      <c r="O234" s="126" t="s">
        <v>1784</v>
      </c>
      <c r="P234" s="126" t="s">
        <v>2153</v>
      </c>
    </row>
    <row r="235" spans="1:16" ht="13.5" thickBot="1" x14ac:dyDescent="0.25">
      <c r="A235" s="7" t="str">
        <f t="shared" si="18"/>
        <v> AOEB 1 </v>
      </c>
      <c r="B235" s="18" t="str">
        <f t="shared" si="19"/>
        <v>I</v>
      </c>
      <c r="C235" s="7">
        <f t="shared" si="20"/>
        <v>45903.671000000002</v>
      </c>
      <c r="D235" s="32" t="str">
        <f t="shared" si="21"/>
        <v>vis</v>
      </c>
      <c r="E235" s="123">
        <f>VLOOKUP(C235,'Active 1'!C$21:E$951,3,FALSE)</f>
        <v>1436.9963084259452</v>
      </c>
      <c r="F235" s="18" t="s">
        <v>1108</v>
      </c>
      <c r="G235" s="32" t="str">
        <f t="shared" si="22"/>
        <v>45903.671</v>
      </c>
      <c r="H235" s="7">
        <f t="shared" si="23"/>
        <v>1437</v>
      </c>
      <c r="I235" s="124" t="s">
        <v>2154</v>
      </c>
      <c r="J235" s="125" t="s">
        <v>2155</v>
      </c>
      <c r="K235" s="124">
        <v>1437</v>
      </c>
      <c r="L235" s="124" t="s">
        <v>1239</v>
      </c>
      <c r="M235" s="125" t="s">
        <v>1188</v>
      </c>
      <c r="N235" s="125"/>
      <c r="O235" s="126" t="s">
        <v>2150</v>
      </c>
      <c r="P235" s="126" t="s">
        <v>1821</v>
      </c>
    </row>
    <row r="236" spans="1:16" ht="13.5" thickBot="1" x14ac:dyDescent="0.25">
      <c r="A236" s="7" t="str">
        <f t="shared" si="18"/>
        <v> AOEB 1 </v>
      </c>
      <c r="B236" s="18" t="str">
        <f t="shared" si="19"/>
        <v>I</v>
      </c>
      <c r="C236" s="7">
        <f t="shared" si="20"/>
        <v>45908.701999999997</v>
      </c>
      <c r="D236" s="32" t="str">
        <f t="shared" si="21"/>
        <v>vis</v>
      </c>
      <c r="E236" s="123">
        <f>VLOOKUP(C236,'Active 1'!C$21:E$951,3,FALSE)</f>
        <v>1444.9996477162522</v>
      </c>
      <c r="F236" s="18" t="s">
        <v>1108</v>
      </c>
      <c r="G236" s="32" t="str">
        <f t="shared" si="22"/>
        <v>45908.702</v>
      </c>
      <c r="H236" s="7">
        <f t="shared" si="23"/>
        <v>1445</v>
      </c>
      <c r="I236" s="124" t="s">
        <v>2156</v>
      </c>
      <c r="J236" s="125" t="s">
        <v>2157</v>
      </c>
      <c r="K236" s="124">
        <v>1445</v>
      </c>
      <c r="L236" s="124" t="s">
        <v>1236</v>
      </c>
      <c r="M236" s="125" t="s">
        <v>1188</v>
      </c>
      <c r="N236" s="125"/>
      <c r="O236" s="126" t="s">
        <v>2150</v>
      </c>
      <c r="P236" s="126" t="s">
        <v>1821</v>
      </c>
    </row>
    <row r="237" spans="1:16" ht="13.5" thickBot="1" x14ac:dyDescent="0.25">
      <c r="A237" s="7" t="str">
        <f t="shared" si="18"/>
        <v> AOEB 1 </v>
      </c>
      <c r="B237" s="18" t="str">
        <f t="shared" si="19"/>
        <v>I</v>
      </c>
      <c r="C237" s="7">
        <f t="shared" si="20"/>
        <v>45937.614000000001</v>
      </c>
      <c r="D237" s="32" t="str">
        <f t="shared" si="21"/>
        <v>vis</v>
      </c>
      <c r="E237" s="123">
        <f>VLOOKUP(C237,'Active 1'!C$21:E$951,3,FALSE)</f>
        <v>1490.9929980564625</v>
      </c>
      <c r="F237" s="18" t="s">
        <v>1108</v>
      </c>
      <c r="G237" s="32" t="str">
        <f t="shared" si="22"/>
        <v>45937.614</v>
      </c>
      <c r="H237" s="7">
        <f t="shared" si="23"/>
        <v>1491</v>
      </c>
      <c r="I237" s="124" t="s">
        <v>2158</v>
      </c>
      <c r="J237" s="125" t="s">
        <v>2159</v>
      </c>
      <c r="K237" s="124">
        <v>1491</v>
      </c>
      <c r="L237" s="124" t="s">
        <v>1178</v>
      </c>
      <c r="M237" s="125" t="s">
        <v>1188</v>
      </c>
      <c r="N237" s="125"/>
      <c r="O237" s="126" t="s">
        <v>1697</v>
      </c>
      <c r="P237" s="126" t="s">
        <v>1821</v>
      </c>
    </row>
    <row r="238" spans="1:16" ht="13.5" thickBot="1" x14ac:dyDescent="0.25">
      <c r="A238" s="7" t="str">
        <f t="shared" si="18"/>
        <v> BRNO 27 </v>
      </c>
      <c r="B238" s="18" t="str">
        <f t="shared" si="19"/>
        <v>I</v>
      </c>
      <c r="C238" s="7">
        <f t="shared" si="20"/>
        <v>45941.394</v>
      </c>
      <c r="D238" s="32" t="str">
        <f t="shared" si="21"/>
        <v>vis</v>
      </c>
      <c r="E238" s="123">
        <f>VLOOKUP(C238,'Active 1'!C$21:E$951,3,FALSE)</f>
        <v>1497.0062404570544</v>
      </c>
      <c r="F238" s="18" t="s">
        <v>1108</v>
      </c>
      <c r="G238" s="32" t="str">
        <f t="shared" si="22"/>
        <v>45941.394</v>
      </c>
      <c r="H238" s="7">
        <f t="shared" si="23"/>
        <v>1497</v>
      </c>
      <c r="I238" s="124" t="s">
        <v>2160</v>
      </c>
      <c r="J238" s="125" t="s">
        <v>2161</v>
      </c>
      <c r="K238" s="124">
        <v>1497</v>
      </c>
      <c r="L238" s="124" t="s">
        <v>1318</v>
      </c>
      <c r="M238" s="125" t="s">
        <v>1188</v>
      </c>
      <c r="N238" s="125"/>
      <c r="O238" s="126" t="s">
        <v>2136</v>
      </c>
      <c r="P238" s="126" t="s">
        <v>2162</v>
      </c>
    </row>
    <row r="239" spans="1:16" ht="13.5" thickBot="1" x14ac:dyDescent="0.25">
      <c r="A239" s="7" t="str">
        <f t="shared" si="18"/>
        <v> BBS 73 </v>
      </c>
      <c r="B239" s="18" t="str">
        <f t="shared" si="19"/>
        <v>I</v>
      </c>
      <c r="C239" s="7">
        <f t="shared" si="20"/>
        <v>45941.396000000001</v>
      </c>
      <c r="D239" s="32" t="str">
        <f t="shared" si="21"/>
        <v>vis</v>
      </c>
      <c r="E239" s="123">
        <f>VLOOKUP(C239,'Active 1'!C$21:E$951,3,FALSE)</f>
        <v>1497.0094220667909</v>
      </c>
      <c r="F239" s="18" t="s">
        <v>1108</v>
      </c>
      <c r="G239" s="32" t="str">
        <f t="shared" si="22"/>
        <v>45941.396</v>
      </c>
      <c r="H239" s="7">
        <f t="shared" si="23"/>
        <v>1497</v>
      </c>
      <c r="I239" s="124" t="s">
        <v>2163</v>
      </c>
      <c r="J239" s="125" t="s">
        <v>2164</v>
      </c>
      <c r="K239" s="124">
        <v>1497</v>
      </c>
      <c r="L239" s="124" t="s">
        <v>1325</v>
      </c>
      <c r="M239" s="125" t="s">
        <v>1188</v>
      </c>
      <c r="N239" s="125"/>
      <c r="O239" s="126" t="s">
        <v>1632</v>
      </c>
      <c r="P239" s="126" t="s">
        <v>2153</v>
      </c>
    </row>
    <row r="240" spans="1:16" ht="13.5" thickBot="1" x14ac:dyDescent="0.25">
      <c r="A240" s="7" t="str">
        <f t="shared" si="18"/>
        <v> BRNO 27 </v>
      </c>
      <c r="B240" s="18" t="str">
        <f t="shared" si="19"/>
        <v>I</v>
      </c>
      <c r="C240" s="7">
        <f t="shared" si="20"/>
        <v>45941.396000000001</v>
      </c>
      <c r="D240" s="32" t="str">
        <f t="shared" si="21"/>
        <v>vis</v>
      </c>
      <c r="E240" s="123">
        <f>VLOOKUP(C240,'Active 1'!C$21:E$951,3,FALSE)</f>
        <v>1497.0094220667909</v>
      </c>
      <c r="F240" s="18" t="s">
        <v>1108</v>
      </c>
      <c r="G240" s="32" t="str">
        <f t="shared" si="22"/>
        <v>45941.396</v>
      </c>
      <c r="H240" s="7">
        <f t="shared" si="23"/>
        <v>1497</v>
      </c>
      <c r="I240" s="124" t="s">
        <v>2163</v>
      </c>
      <c r="J240" s="125" t="s">
        <v>2164</v>
      </c>
      <c r="K240" s="124">
        <v>1497</v>
      </c>
      <c r="L240" s="124" t="s">
        <v>1325</v>
      </c>
      <c r="M240" s="125" t="s">
        <v>1188</v>
      </c>
      <c r="N240" s="125"/>
      <c r="O240" s="126" t="s">
        <v>2165</v>
      </c>
      <c r="P240" s="126" t="s">
        <v>2162</v>
      </c>
    </row>
    <row r="241" spans="1:16" ht="13.5" thickBot="1" x14ac:dyDescent="0.25">
      <c r="A241" s="7" t="str">
        <f t="shared" si="18"/>
        <v> BRNO 27 </v>
      </c>
      <c r="B241" s="18" t="str">
        <f t="shared" si="19"/>
        <v>I</v>
      </c>
      <c r="C241" s="7">
        <f t="shared" si="20"/>
        <v>45941.400999999998</v>
      </c>
      <c r="D241" s="32" t="str">
        <f t="shared" si="21"/>
        <v>vis</v>
      </c>
      <c r="E241" s="123">
        <f>VLOOKUP(C241,'Active 1'!C$21:E$951,3,FALSE)</f>
        <v>1497.0173760911262</v>
      </c>
      <c r="F241" s="18" t="s">
        <v>1108</v>
      </c>
      <c r="G241" s="32" t="str">
        <f t="shared" si="22"/>
        <v>45941.401</v>
      </c>
      <c r="H241" s="7">
        <f t="shared" si="23"/>
        <v>1497</v>
      </c>
      <c r="I241" s="124" t="s">
        <v>2166</v>
      </c>
      <c r="J241" s="125" t="s">
        <v>2167</v>
      </c>
      <c r="K241" s="124">
        <v>1497</v>
      </c>
      <c r="L241" s="124" t="s">
        <v>1341</v>
      </c>
      <c r="M241" s="125" t="s">
        <v>1188</v>
      </c>
      <c r="N241" s="125"/>
      <c r="O241" s="126" t="s">
        <v>2168</v>
      </c>
      <c r="P241" s="126" t="s">
        <v>2162</v>
      </c>
    </row>
    <row r="242" spans="1:16" ht="13.5" thickBot="1" x14ac:dyDescent="0.25">
      <c r="A242" s="7" t="str">
        <f t="shared" si="18"/>
        <v> BRNO 27 </v>
      </c>
      <c r="B242" s="18" t="str">
        <f t="shared" si="19"/>
        <v>I</v>
      </c>
      <c r="C242" s="7">
        <f t="shared" si="20"/>
        <v>45941.406000000003</v>
      </c>
      <c r="D242" s="32" t="str">
        <f t="shared" si="21"/>
        <v>vis</v>
      </c>
      <c r="E242" s="123">
        <f>VLOOKUP(C242,'Active 1'!C$21:E$951,3,FALSE)</f>
        <v>1497.025330115473</v>
      </c>
      <c r="F242" s="18" t="s">
        <v>1108</v>
      </c>
      <c r="G242" s="32" t="str">
        <f t="shared" si="22"/>
        <v>45941.406</v>
      </c>
      <c r="H242" s="7">
        <f t="shared" si="23"/>
        <v>1497</v>
      </c>
      <c r="I242" s="124" t="s">
        <v>2169</v>
      </c>
      <c r="J242" s="125" t="s">
        <v>2170</v>
      </c>
      <c r="K242" s="124">
        <v>1497</v>
      </c>
      <c r="L242" s="124" t="s">
        <v>1454</v>
      </c>
      <c r="M242" s="125" t="s">
        <v>1188</v>
      </c>
      <c r="N242" s="125"/>
      <c r="O242" s="126" t="s">
        <v>2171</v>
      </c>
      <c r="P242" s="126" t="s">
        <v>2162</v>
      </c>
    </row>
    <row r="243" spans="1:16" ht="13.5" thickBot="1" x14ac:dyDescent="0.25">
      <c r="A243" s="7" t="str">
        <f t="shared" si="18"/>
        <v> BRNO 27 </v>
      </c>
      <c r="B243" s="18" t="str">
        <f t="shared" si="19"/>
        <v>I</v>
      </c>
      <c r="C243" s="7">
        <f t="shared" si="20"/>
        <v>45941.413999999997</v>
      </c>
      <c r="D243" s="32" t="str">
        <f t="shared" si="21"/>
        <v>vis</v>
      </c>
      <c r="E243" s="123">
        <f>VLOOKUP(C243,'Active 1'!C$21:E$951,3,FALSE)</f>
        <v>1497.0380565544069</v>
      </c>
      <c r="F243" s="18" t="s">
        <v>1108</v>
      </c>
      <c r="G243" s="32" t="str">
        <f t="shared" si="22"/>
        <v>45941.414</v>
      </c>
      <c r="H243" s="7">
        <f t="shared" si="23"/>
        <v>1497</v>
      </c>
      <c r="I243" s="124" t="s">
        <v>2172</v>
      </c>
      <c r="J243" s="125" t="s">
        <v>2173</v>
      </c>
      <c r="K243" s="124">
        <v>1497</v>
      </c>
      <c r="L243" s="124" t="s">
        <v>2174</v>
      </c>
      <c r="M243" s="125" t="s">
        <v>1188</v>
      </c>
      <c r="N243" s="125"/>
      <c r="O243" s="126" t="s">
        <v>2175</v>
      </c>
      <c r="P243" s="126" t="s">
        <v>2162</v>
      </c>
    </row>
    <row r="244" spans="1:16" ht="13.5" thickBot="1" x14ac:dyDescent="0.25">
      <c r="A244" s="7" t="str">
        <f t="shared" si="18"/>
        <v> BRNO 27 </v>
      </c>
      <c r="B244" s="18" t="str">
        <f t="shared" si="19"/>
        <v>I</v>
      </c>
      <c r="C244" s="7">
        <f t="shared" si="20"/>
        <v>45941.413999999997</v>
      </c>
      <c r="D244" s="32" t="str">
        <f t="shared" si="21"/>
        <v>vis</v>
      </c>
      <c r="E244" s="123">
        <f>VLOOKUP(C244,'Active 1'!C$21:E$951,3,FALSE)</f>
        <v>1497.0380565544069</v>
      </c>
      <c r="F244" s="18" t="s">
        <v>1108</v>
      </c>
      <c r="G244" s="32" t="str">
        <f t="shared" si="22"/>
        <v>45941.414</v>
      </c>
      <c r="H244" s="7">
        <f t="shared" si="23"/>
        <v>1497</v>
      </c>
      <c r="I244" s="124" t="s">
        <v>2172</v>
      </c>
      <c r="J244" s="125" t="s">
        <v>2173</v>
      </c>
      <c r="K244" s="124">
        <v>1497</v>
      </c>
      <c r="L244" s="124" t="s">
        <v>2174</v>
      </c>
      <c r="M244" s="125" t="s">
        <v>1188</v>
      </c>
      <c r="N244" s="125"/>
      <c r="O244" s="126" t="s">
        <v>2176</v>
      </c>
      <c r="P244" s="126" t="s">
        <v>2162</v>
      </c>
    </row>
    <row r="245" spans="1:16" ht="13.5" thickBot="1" x14ac:dyDescent="0.25">
      <c r="A245" s="7" t="str">
        <f t="shared" si="18"/>
        <v> BBS 74 </v>
      </c>
      <c r="B245" s="18" t="str">
        <f t="shared" si="19"/>
        <v>I</v>
      </c>
      <c r="C245" s="7">
        <f t="shared" si="20"/>
        <v>45985.392999999996</v>
      </c>
      <c r="D245" s="32" t="str">
        <f t="shared" si="21"/>
        <v>vis</v>
      </c>
      <c r="E245" s="123">
        <f>VLOOKUP(C245,'Active 1'!C$21:E$951,3,FALSE)</f>
        <v>1567.0000638389879</v>
      </c>
      <c r="F245" s="18" t="s">
        <v>1108</v>
      </c>
      <c r="G245" s="32" t="str">
        <f t="shared" si="22"/>
        <v>45985.393</v>
      </c>
      <c r="H245" s="7">
        <f t="shared" si="23"/>
        <v>1567</v>
      </c>
      <c r="I245" s="124" t="s">
        <v>2181</v>
      </c>
      <c r="J245" s="125" t="s">
        <v>2182</v>
      </c>
      <c r="K245" s="124">
        <v>1567</v>
      </c>
      <c r="L245" s="124" t="s">
        <v>1236</v>
      </c>
      <c r="M245" s="125" t="s">
        <v>1188</v>
      </c>
      <c r="N245" s="125"/>
      <c r="O245" s="126" t="s">
        <v>1712</v>
      </c>
      <c r="P245" s="126" t="s">
        <v>2183</v>
      </c>
    </row>
    <row r="246" spans="1:16" ht="13.5" thickBot="1" x14ac:dyDescent="0.25">
      <c r="A246" s="7" t="str">
        <f t="shared" si="18"/>
        <v> AOEB 1 </v>
      </c>
      <c r="B246" s="18" t="str">
        <f t="shared" si="19"/>
        <v>I</v>
      </c>
      <c r="C246" s="7">
        <f t="shared" si="20"/>
        <v>45991.671999999999</v>
      </c>
      <c r="D246" s="32" t="str">
        <f t="shared" si="21"/>
        <v>vis</v>
      </c>
      <c r="E246" s="123">
        <f>VLOOKUP(C246,'Active 1'!C$21:E$951,3,FALSE)</f>
        <v>1576.9887276044224</v>
      </c>
      <c r="F246" s="18" t="s">
        <v>1108</v>
      </c>
      <c r="G246" s="32" t="str">
        <f t="shared" si="22"/>
        <v>45991.672</v>
      </c>
      <c r="H246" s="7">
        <f t="shared" si="23"/>
        <v>1577</v>
      </c>
      <c r="I246" s="124" t="s">
        <v>2184</v>
      </c>
      <c r="J246" s="125" t="s">
        <v>2185</v>
      </c>
      <c r="K246" s="124">
        <v>1577</v>
      </c>
      <c r="L246" s="124" t="s">
        <v>1265</v>
      </c>
      <c r="M246" s="125" t="s">
        <v>1188</v>
      </c>
      <c r="N246" s="125"/>
      <c r="O246" s="126" t="s">
        <v>1781</v>
      </c>
      <c r="P246" s="126" t="s">
        <v>1821</v>
      </c>
    </row>
    <row r="247" spans="1:16" ht="13.5" thickBot="1" x14ac:dyDescent="0.25">
      <c r="A247" s="7" t="str">
        <f t="shared" si="18"/>
        <v> BBS 74 </v>
      </c>
      <c r="B247" s="18" t="str">
        <f t="shared" si="19"/>
        <v>I</v>
      </c>
      <c r="C247" s="7">
        <f t="shared" si="20"/>
        <v>46004.252</v>
      </c>
      <c r="D247" s="32" t="str">
        <f t="shared" si="21"/>
        <v>vis</v>
      </c>
      <c r="E247" s="123">
        <f>VLOOKUP(C247,'Active 1'!C$21:E$951,3,FALSE)</f>
        <v>1597.0010528423807</v>
      </c>
      <c r="F247" s="18" t="s">
        <v>1108</v>
      </c>
      <c r="G247" s="32" t="str">
        <f t="shared" si="22"/>
        <v>46004.252</v>
      </c>
      <c r="H247" s="7">
        <f t="shared" si="23"/>
        <v>1597</v>
      </c>
      <c r="I247" s="124" t="s">
        <v>2186</v>
      </c>
      <c r="J247" s="125" t="s">
        <v>2187</v>
      </c>
      <c r="K247" s="124">
        <v>1597</v>
      </c>
      <c r="L247" s="124" t="s">
        <v>1223</v>
      </c>
      <c r="M247" s="125" t="s">
        <v>1188</v>
      </c>
      <c r="N247" s="125"/>
      <c r="O247" s="126" t="s">
        <v>1632</v>
      </c>
      <c r="P247" s="126" t="s">
        <v>2183</v>
      </c>
    </row>
    <row r="248" spans="1:16" ht="13.5" thickBot="1" x14ac:dyDescent="0.25">
      <c r="A248" s="7" t="str">
        <f t="shared" si="18"/>
        <v> AOEB 1 </v>
      </c>
      <c r="B248" s="18" t="str">
        <f t="shared" si="19"/>
        <v>I</v>
      </c>
      <c r="C248" s="7">
        <f t="shared" si="20"/>
        <v>46020.59</v>
      </c>
      <c r="D248" s="32" t="str">
        <f t="shared" si="21"/>
        <v>vis</v>
      </c>
      <c r="E248" s="123">
        <f>VLOOKUP(C248,'Active 1'!C$21:E$951,3,FALSE)</f>
        <v>1622.9916227738302</v>
      </c>
      <c r="F248" s="18" t="s">
        <v>1108</v>
      </c>
      <c r="G248" s="32" t="str">
        <f t="shared" si="22"/>
        <v>46020.590</v>
      </c>
      <c r="H248" s="7">
        <f t="shared" si="23"/>
        <v>1623</v>
      </c>
      <c r="I248" s="124" t="s">
        <v>2188</v>
      </c>
      <c r="J248" s="125" t="s">
        <v>2189</v>
      </c>
      <c r="K248" s="124">
        <v>1623</v>
      </c>
      <c r="L248" s="124" t="s">
        <v>1228</v>
      </c>
      <c r="M248" s="125" t="s">
        <v>1188</v>
      </c>
      <c r="N248" s="125"/>
      <c r="O248" s="126" t="s">
        <v>1578</v>
      </c>
      <c r="P248" s="126" t="s">
        <v>1821</v>
      </c>
    </row>
    <row r="249" spans="1:16" ht="13.5" thickBot="1" x14ac:dyDescent="0.25">
      <c r="A249" s="7" t="str">
        <f t="shared" si="18"/>
        <v> AOEB 1 </v>
      </c>
      <c r="B249" s="18" t="str">
        <f t="shared" si="19"/>
        <v>I</v>
      </c>
      <c r="C249" s="7">
        <f t="shared" si="20"/>
        <v>46025.620999999999</v>
      </c>
      <c r="D249" s="32" t="str">
        <f t="shared" si="21"/>
        <v>vis</v>
      </c>
      <c r="E249" s="123">
        <f>VLOOKUP(C249,'Active 1'!C$21:E$951,3,FALSE)</f>
        <v>1630.9949620641487</v>
      </c>
      <c r="F249" s="18" t="s">
        <v>1108</v>
      </c>
      <c r="G249" s="32" t="str">
        <f t="shared" si="22"/>
        <v>46025.621</v>
      </c>
      <c r="H249" s="7">
        <f t="shared" si="23"/>
        <v>1631</v>
      </c>
      <c r="I249" s="124" t="s">
        <v>2190</v>
      </c>
      <c r="J249" s="125" t="s">
        <v>2191</v>
      </c>
      <c r="K249" s="124">
        <v>1631</v>
      </c>
      <c r="L249" s="124" t="s">
        <v>1262</v>
      </c>
      <c r="M249" s="125" t="s">
        <v>1188</v>
      </c>
      <c r="N249" s="125"/>
      <c r="O249" s="126" t="s">
        <v>1578</v>
      </c>
      <c r="P249" s="126" t="s">
        <v>1821</v>
      </c>
    </row>
    <row r="250" spans="1:16" ht="13.5" thickBot="1" x14ac:dyDescent="0.25">
      <c r="A250" s="7" t="str">
        <f t="shared" si="18"/>
        <v> AOEB 1 </v>
      </c>
      <c r="B250" s="18" t="str">
        <f t="shared" si="19"/>
        <v>I</v>
      </c>
      <c r="C250" s="7">
        <f t="shared" si="20"/>
        <v>46027.506999999998</v>
      </c>
      <c r="D250" s="32" t="str">
        <f t="shared" si="21"/>
        <v>vis</v>
      </c>
      <c r="E250" s="123">
        <f>VLOOKUP(C250,'Active 1'!C$21:E$951,3,FALSE)</f>
        <v>1633.995220044972</v>
      </c>
      <c r="F250" s="18" t="s">
        <v>1108</v>
      </c>
      <c r="G250" s="32" t="str">
        <f t="shared" si="22"/>
        <v>46027.507</v>
      </c>
      <c r="H250" s="7">
        <f t="shared" si="23"/>
        <v>1634</v>
      </c>
      <c r="I250" s="124" t="s">
        <v>2192</v>
      </c>
      <c r="J250" s="125" t="s">
        <v>2193</v>
      </c>
      <c r="K250" s="124">
        <v>1634</v>
      </c>
      <c r="L250" s="124" t="s">
        <v>1262</v>
      </c>
      <c r="M250" s="125" t="s">
        <v>1188</v>
      </c>
      <c r="N250" s="125"/>
      <c r="O250" s="126" t="s">
        <v>1578</v>
      </c>
      <c r="P250" s="126" t="s">
        <v>1821</v>
      </c>
    </row>
    <row r="251" spans="1:16" ht="13.5" thickBot="1" x14ac:dyDescent="0.25">
      <c r="A251" s="7" t="str">
        <f t="shared" si="18"/>
        <v> BBS 77 </v>
      </c>
      <c r="B251" s="18" t="str">
        <f t="shared" si="19"/>
        <v>I</v>
      </c>
      <c r="C251" s="7">
        <f t="shared" si="20"/>
        <v>46191.571000000004</v>
      </c>
      <c r="D251" s="32" t="str">
        <f t="shared" si="21"/>
        <v>vis</v>
      </c>
      <c r="E251" s="123">
        <f>VLOOKUP(C251,'Active 1'!C$21:E$951,3,FALSE)</f>
        <v>1894.9890298891712</v>
      </c>
      <c r="F251" s="18" t="s">
        <v>1108</v>
      </c>
      <c r="G251" s="32" t="str">
        <f t="shared" si="22"/>
        <v>46191.571</v>
      </c>
      <c r="H251" s="7">
        <f t="shared" si="23"/>
        <v>1895</v>
      </c>
      <c r="I251" s="124" t="s">
        <v>2194</v>
      </c>
      <c r="J251" s="125" t="s">
        <v>2195</v>
      </c>
      <c r="K251" s="124">
        <v>1895</v>
      </c>
      <c r="L251" s="124" t="s">
        <v>1184</v>
      </c>
      <c r="M251" s="125" t="s">
        <v>1188</v>
      </c>
      <c r="N251" s="125"/>
      <c r="O251" s="126" t="s">
        <v>1712</v>
      </c>
      <c r="P251" s="126" t="s">
        <v>2196</v>
      </c>
    </row>
    <row r="252" spans="1:16" ht="13.5" thickBot="1" x14ac:dyDescent="0.25">
      <c r="A252" s="7" t="str">
        <f t="shared" si="18"/>
        <v> AOEB 1 </v>
      </c>
      <c r="B252" s="18" t="str">
        <f t="shared" si="19"/>
        <v>I</v>
      </c>
      <c r="C252" s="7">
        <f t="shared" si="20"/>
        <v>46233.69</v>
      </c>
      <c r="D252" s="32" t="str">
        <f t="shared" si="21"/>
        <v>vis</v>
      </c>
      <c r="E252" s="123">
        <f>VLOOKUP(C252,'Active 1'!C$21:E$951,3,FALSE)</f>
        <v>1961.9921401194906</v>
      </c>
      <c r="F252" s="18" t="s">
        <v>1108</v>
      </c>
      <c r="G252" s="32" t="str">
        <f t="shared" si="22"/>
        <v>46233.690</v>
      </c>
      <c r="H252" s="7">
        <f t="shared" si="23"/>
        <v>1962</v>
      </c>
      <c r="I252" s="124" t="s">
        <v>2197</v>
      </c>
      <c r="J252" s="125" t="s">
        <v>2198</v>
      </c>
      <c r="K252" s="124">
        <v>1962</v>
      </c>
      <c r="L252" s="124" t="s">
        <v>1252</v>
      </c>
      <c r="M252" s="125" t="s">
        <v>1188</v>
      </c>
      <c r="N252" s="125"/>
      <c r="O252" s="126" t="s">
        <v>1578</v>
      </c>
      <c r="P252" s="126" t="s">
        <v>1821</v>
      </c>
    </row>
    <row r="253" spans="1:16" ht="13.5" thickBot="1" x14ac:dyDescent="0.25">
      <c r="A253" s="7" t="str">
        <f t="shared" si="18"/>
        <v> BBS 77 </v>
      </c>
      <c r="B253" s="18" t="str">
        <f t="shared" si="19"/>
        <v>I</v>
      </c>
      <c r="C253" s="7">
        <f t="shared" si="20"/>
        <v>46259.468999999997</v>
      </c>
      <c r="D253" s="32" t="str">
        <f t="shared" si="21"/>
        <v>vis</v>
      </c>
      <c r="E253" s="123">
        <f>VLOOKUP(C253,'Active 1'!C$21:E$951,3,FALSE)</f>
        <v>2003.0014988086123</v>
      </c>
      <c r="F253" s="18" t="s">
        <v>1108</v>
      </c>
      <c r="G253" s="32" t="str">
        <f t="shared" si="22"/>
        <v>46259.469</v>
      </c>
      <c r="H253" s="7">
        <f t="shared" si="23"/>
        <v>2003</v>
      </c>
      <c r="I253" s="124" t="s">
        <v>2199</v>
      </c>
      <c r="J253" s="125" t="s">
        <v>2200</v>
      </c>
      <c r="K253" s="124">
        <v>2003</v>
      </c>
      <c r="L253" s="124" t="s">
        <v>1247</v>
      </c>
      <c r="M253" s="125" t="s">
        <v>1188</v>
      </c>
      <c r="N253" s="125"/>
      <c r="O253" s="126" t="s">
        <v>1632</v>
      </c>
      <c r="P253" s="126" t="s">
        <v>2196</v>
      </c>
    </row>
    <row r="254" spans="1:16" ht="13.5" thickBot="1" x14ac:dyDescent="0.25">
      <c r="A254" s="7" t="str">
        <f t="shared" si="18"/>
        <v> BRNO 27 </v>
      </c>
      <c r="B254" s="18" t="str">
        <f t="shared" si="19"/>
        <v>I</v>
      </c>
      <c r="C254" s="7">
        <f t="shared" si="20"/>
        <v>46259.48</v>
      </c>
      <c r="D254" s="32" t="str">
        <f t="shared" si="21"/>
        <v>vis</v>
      </c>
      <c r="E254" s="123">
        <f>VLOOKUP(C254,'Active 1'!C$21:E$951,3,FALSE)</f>
        <v>2003.0189976621684</v>
      </c>
      <c r="F254" s="18" t="s">
        <v>1108</v>
      </c>
      <c r="G254" s="32" t="str">
        <f t="shared" si="22"/>
        <v>46259.480</v>
      </c>
      <c r="H254" s="7">
        <f t="shared" si="23"/>
        <v>2003</v>
      </c>
      <c r="I254" s="124" t="s">
        <v>2201</v>
      </c>
      <c r="J254" s="125" t="s">
        <v>2202</v>
      </c>
      <c r="K254" s="124">
        <v>2003</v>
      </c>
      <c r="L254" s="124" t="s">
        <v>1352</v>
      </c>
      <c r="M254" s="125" t="s">
        <v>1188</v>
      </c>
      <c r="N254" s="125"/>
      <c r="O254" s="126" t="s">
        <v>2203</v>
      </c>
      <c r="P254" s="126" t="s">
        <v>2162</v>
      </c>
    </row>
    <row r="255" spans="1:16" ht="13.5" thickBot="1" x14ac:dyDescent="0.25">
      <c r="A255" s="7" t="str">
        <f t="shared" si="18"/>
        <v> AOEB 1 </v>
      </c>
      <c r="B255" s="18" t="str">
        <f t="shared" si="19"/>
        <v>I</v>
      </c>
      <c r="C255" s="7">
        <f t="shared" si="20"/>
        <v>46263.868000000002</v>
      </c>
      <c r="D255" s="32" t="str">
        <f t="shared" si="21"/>
        <v>vis</v>
      </c>
      <c r="E255" s="123">
        <f>VLOOKUP(C255,'Active 1'!C$21:E$951,3,FALSE)</f>
        <v>2009.9994494224329</v>
      </c>
      <c r="F255" s="18" t="s">
        <v>1108</v>
      </c>
      <c r="G255" s="32" t="str">
        <f t="shared" si="22"/>
        <v>46263.868</v>
      </c>
      <c r="H255" s="7">
        <f t="shared" si="23"/>
        <v>2010</v>
      </c>
      <c r="I255" s="124" t="s">
        <v>2204</v>
      </c>
      <c r="J255" s="125" t="s">
        <v>2205</v>
      </c>
      <c r="K255" s="124">
        <v>2010</v>
      </c>
      <c r="L255" s="124" t="s">
        <v>1239</v>
      </c>
      <c r="M255" s="125" t="s">
        <v>1188</v>
      </c>
      <c r="N255" s="125"/>
      <c r="O255" s="126" t="s">
        <v>1781</v>
      </c>
      <c r="P255" s="126" t="s">
        <v>1821</v>
      </c>
    </row>
    <row r="256" spans="1:16" ht="13.5" thickBot="1" x14ac:dyDescent="0.25">
      <c r="A256" s="7" t="str">
        <f t="shared" si="18"/>
        <v> BBS 78 </v>
      </c>
      <c r="B256" s="18" t="str">
        <f t="shared" si="19"/>
        <v>I</v>
      </c>
      <c r="C256" s="7">
        <f t="shared" si="20"/>
        <v>46305.36</v>
      </c>
      <c r="D256" s="32" t="str">
        <f t="shared" si="21"/>
        <v>vis</v>
      </c>
      <c r="E256" s="123">
        <f>VLOOKUP(C256,'Active 1'!C$21:E$951,3,FALSE)</f>
        <v>2076.0051250005895</v>
      </c>
      <c r="F256" s="18" t="s">
        <v>1108</v>
      </c>
      <c r="G256" s="32" t="str">
        <f t="shared" si="22"/>
        <v>46305.360</v>
      </c>
      <c r="H256" s="7">
        <f t="shared" si="23"/>
        <v>2076</v>
      </c>
      <c r="I256" s="124" t="s">
        <v>2206</v>
      </c>
      <c r="J256" s="125" t="s">
        <v>2207</v>
      </c>
      <c r="K256" s="124">
        <v>2076</v>
      </c>
      <c r="L256" s="124" t="s">
        <v>1223</v>
      </c>
      <c r="M256" s="125" t="s">
        <v>1188</v>
      </c>
      <c r="N256" s="125"/>
      <c r="O256" s="126" t="s">
        <v>1632</v>
      </c>
      <c r="P256" s="126" t="s">
        <v>2208</v>
      </c>
    </row>
    <row r="257" spans="1:16" ht="13.5" thickBot="1" x14ac:dyDescent="0.25">
      <c r="A257" s="7" t="str">
        <f t="shared" si="18"/>
        <v> BBS 78 </v>
      </c>
      <c r="B257" s="18" t="str">
        <f t="shared" si="19"/>
        <v>I</v>
      </c>
      <c r="C257" s="7">
        <f t="shared" si="20"/>
        <v>46320.446000000004</v>
      </c>
      <c r="D257" s="32" t="str">
        <f t="shared" si="21"/>
        <v>vis</v>
      </c>
      <c r="E257" s="123">
        <f>VLOOKUP(C257,'Active 1'!C$21:E$951,3,FALSE)</f>
        <v>2100.0040072374622</v>
      </c>
      <c r="F257" s="18" t="s">
        <v>1108</v>
      </c>
      <c r="G257" s="32" t="str">
        <f t="shared" si="22"/>
        <v>46320.446</v>
      </c>
      <c r="H257" s="7">
        <f t="shared" si="23"/>
        <v>2100</v>
      </c>
      <c r="I257" s="124" t="s">
        <v>2209</v>
      </c>
      <c r="J257" s="125" t="s">
        <v>2210</v>
      </c>
      <c r="K257" s="124">
        <v>2100</v>
      </c>
      <c r="L257" s="124" t="s">
        <v>1236</v>
      </c>
      <c r="M257" s="125" t="s">
        <v>1188</v>
      </c>
      <c r="N257" s="125"/>
      <c r="O257" s="126" t="s">
        <v>1632</v>
      </c>
      <c r="P257" s="126" t="s">
        <v>2208</v>
      </c>
    </row>
    <row r="258" spans="1:16" ht="13.5" thickBot="1" x14ac:dyDescent="0.25">
      <c r="A258" s="7" t="str">
        <f t="shared" si="18"/>
        <v> BBS 78 </v>
      </c>
      <c r="B258" s="18" t="str">
        <f t="shared" si="19"/>
        <v>I</v>
      </c>
      <c r="C258" s="7">
        <f t="shared" si="20"/>
        <v>46339.294999999998</v>
      </c>
      <c r="D258" s="32" t="str">
        <f t="shared" si="21"/>
        <v>vis</v>
      </c>
      <c r="E258" s="123">
        <f>VLOOKUP(C258,'Active 1'!C$21:E$951,3,FALSE)</f>
        <v>2129.989088192161</v>
      </c>
      <c r="F258" s="18" t="s">
        <v>1108</v>
      </c>
      <c r="G258" s="32" t="str">
        <f t="shared" si="22"/>
        <v>46339.295</v>
      </c>
      <c r="H258" s="7">
        <f t="shared" si="23"/>
        <v>2130</v>
      </c>
      <c r="I258" s="124" t="s">
        <v>2211</v>
      </c>
      <c r="J258" s="125" t="s">
        <v>2212</v>
      </c>
      <c r="K258" s="124">
        <v>2130</v>
      </c>
      <c r="L258" s="124" t="s">
        <v>2213</v>
      </c>
      <c r="M258" s="125" t="s">
        <v>1188</v>
      </c>
      <c r="N258" s="125"/>
      <c r="O258" s="126" t="s">
        <v>1712</v>
      </c>
      <c r="P258" s="126" t="s">
        <v>2208</v>
      </c>
    </row>
    <row r="259" spans="1:16" ht="13.5" thickBot="1" x14ac:dyDescent="0.25">
      <c r="A259" s="7" t="str">
        <f t="shared" si="18"/>
        <v> AOEB 1 </v>
      </c>
      <c r="B259" s="18" t="str">
        <f t="shared" si="19"/>
        <v>I</v>
      </c>
      <c r="C259" s="7">
        <f t="shared" si="20"/>
        <v>46355.646000000001</v>
      </c>
      <c r="D259" s="32" t="str">
        <f t="shared" si="21"/>
        <v>vis</v>
      </c>
      <c r="E259" s="123">
        <f>VLOOKUP(C259,'Active 1'!C$21:E$951,3,FALSE)</f>
        <v>2156.0003385869031</v>
      </c>
      <c r="F259" s="18" t="s">
        <v>1108</v>
      </c>
      <c r="G259" s="32" t="str">
        <f t="shared" si="22"/>
        <v>46355.646</v>
      </c>
      <c r="H259" s="7">
        <f t="shared" si="23"/>
        <v>2156</v>
      </c>
      <c r="I259" s="124" t="s">
        <v>2214</v>
      </c>
      <c r="J259" s="125" t="s">
        <v>2215</v>
      </c>
      <c r="K259" s="124">
        <v>2156</v>
      </c>
      <c r="L259" s="124" t="s">
        <v>1239</v>
      </c>
      <c r="M259" s="125" t="s">
        <v>1188</v>
      </c>
      <c r="N259" s="125"/>
      <c r="O259" s="126" t="s">
        <v>2055</v>
      </c>
      <c r="P259" s="126" t="s">
        <v>1821</v>
      </c>
    </row>
    <row r="260" spans="1:16" ht="13.5" thickBot="1" x14ac:dyDescent="0.25">
      <c r="A260" s="7" t="str">
        <f t="shared" si="18"/>
        <v> BBS 78 </v>
      </c>
      <c r="B260" s="18" t="str">
        <f t="shared" si="19"/>
        <v>I</v>
      </c>
      <c r="C260" s="7">
        <f t="shared" si="20"/>
        <v>46361.303999999996</v>
      </c>
      <c r="D260" s="32" t="str">
        <f t="shared" si="21"/>
        <v>vis</v>
      </c>
      <c r="E260" s="123">
        <f>VLOOKUP(C260,'Active 1'!C$21:E$951,3,FALSE)</f>
        <v>2165.0011125293731</v>
      </c>
      <c r="F260" s="18" t="s">
        <v>1108</v>
      </c>
      <c r="G260" s="32" t="str">
        <f t="shared" si="22"/>
        <v>46361.304</v>
      </c>
      <c r="H260" s="7">
        <f t="shared" si="23"/>
        <v>2165</v>
      </c>
      <c r="I260" s="124" t="s">
        <v>2216</v>
      </c>
      <c r="J260" s="125" t="s">
        <v>2217</v>
      </c>
      <c r="K260" s="124">
        <v>2165</v>
      </c>
      <c r="L260" s="124" t="s">
        <v>1239</v>
      </c>
      <c r="M260" s="125" t="s">
        <v>1188</v>
      </c>
      <c r="N260" s="125"/>
      <c r="O260" s="126" t="s">
        <v>1632</v>
      </c>
      <c r="P260" s="126" t="s">
        <v>2208</v>
      </c>
    </row>
    <row r="261" spans="1:16" ht="13.5" thickBot="1" x14ac:dyDescent="0.25">
      <c r="A261" s="7" t="str">
        <f t="shared" si="18"/>
        <v> AOEB 1 </v>
      </c>
      <c r="B261" s="18" t="str">
        <f t="shared" si="19"/>
        <v>I</v>
      </c>
      <c r="C261" s="7">
        <f t="shared" si="20"/>
        <v>46595.78</v>
      </c>
      <c r="D261" s="32" t="str">
        <f t="shared" si="21"/>
        <v>vis</v>
      </c>
      <c r="E261" s="123">
        <f>VLOOKUP(C261,'Active 1'!C$21:E$951,3,FALSE)</f>
        <v>2538.0066747308729</v>
      </c>
      <c r="F261" s="18" t="s">
        <v>1108</v>
      </c>
      <c r="G261" s="32" t="str">
        <f t="shared" si="22"/>
        <v>46595.780</v>
      </c>
      <c r="H261" s="7">
        <f t="shared" si="23"/>
        <v>2538</v>
      </c>
      <c r="I261" s="124" t="s">
        <v>2218</v>
      </c>
      <c r="J261" s="125" t="s">
        <v>2219</v>
      </c>
      <c r="K261" s="124">
        <v>2538</v>
      </c>
      <c r="L261" s="124" t="s">
        <v>1236</v>
      </c>
      <c r="M261" s="125" t="s">
        <v>1188</v>
      </c>
      <c r="N261" s="125"/>
      <c r="O261" s="126" t="s">
        <v>1781</v>
      </c>
      <c r="P261" s="126" t="s">
        <v>1821</v>
      </c>
    </row>
    <row r="262" spans="1:16" ht="13.5" thickBot="1" x14ac:dyDescent="0.25">
      <c r="A262" s="7" t="str">
        <f t="shared" si="18"/>
        <v> AOEB 1 </v>
      </c>
      <c r="B262" s="18" t="str">
        <f t="shared" si="19"/>
        <v>I</v>
      </c>
      <c r="C262" s="7">
        <f t="shared" si="20"/>
        <v>46683.781999999999</v>
      </c>
      <c r="D262" s="32" t="str">
        <f t="shared" si="21"/>
        <v>vis</v>
      </c>
      <c r="E262" s="123">
        <f>VLOOKUP(C262,'Active 1'!C$21:E$951,3,FALSE)</f>
        <v>2678.000684714224</v>
      </c>
      <c r="F262" s="18" t="s">
        <v>1108</v>
      </c>
      <c r="G262" s="32" t="str">
        <f t="shared" si="22"/>
        <v>46683.782</v>
      </c>
      <c r="H262" s="7">
        <f t="shared" si="23"/>
        <v>2678</v>
      </c>
      <c r="I262" s="124" t="s">
        <v>2220</v>
      </c>
      <c r="J262" s="125" t="s">
        <v>2221</v>
      </c>
      <c r="K262" s="124">
        <v>2678</v>
      </c>
      <c r="L262" s="124" t="s">
        <v>1178</v>
      </c>
      <c r="M262" s="125" t="s">
        <v>1188</v>
      </c>
      <c r="N262" s="125"/>
      <c r="O262" s="126" t="s">
        <v>1781</v>
      </c>
      <c r="P262" s="126" t="s">
        <v>1821</v>
      </c>
    </row>
    <row r="263" spans="1:16" ht="13.5" thickBot="1" x14ac:dyDescent="0.25">
      <c r="A263" s="7" t="str">
        <f t="shared" si="18"/>
        <v> AOEB 1 </v>
      </c>
      <c r="B263" s="18" t="str">
        <f t="shared" si="19"/>
        <v>I</v>
      </c>
      <c r="C263" s="7">
        <f t="shared" si="20"/>
        <v>46702.639000000003</v>
      </c>
      <c r="D263" s="32" t="str">
        <f t="shared" si="21"/>
        <v>vis</v>
      </c>
      <c r="E263" s="123">
        <f>VLOOKUP(C263,'Active 1'!C$21:E$951,3,FALSE)</f>
        <v>2707.9984921078803</v>
      </c>
      <c r="F263" s="18" t="s">
        <v>1108</v>
      </c>
      <c r="G263" s="32" t="str">
        <f t="shared" si="22"/>
        <v>46702.639</v>
      </c>
      <c r="H263" s="7">
        <f t="shared" si="23"/>
        <v>2708</v>
      </c>
      <c r="I263" s="124" t="s">
        <v>2222</v>
      </c>
      <c r="J263" s="125" t="s">
        <v>2223</v>
      </c>
      <c r="K263" s="124">
        <v>2708</v>
      </c>
      <c r="L263" s="124" t="s">
        <v>1228</v>
      </c>
      <c r="M263" s="125" t="s">
        <v>1188</v>
      </c>
      <c r="N263" s="125"/>
      <c r="O263" s="126" t="s">
        <v>1578</v>
      </c>
      <c r="P263" s="126" t="s">
        <v>1821</v>
      </c>
    </row>
    <row r="264" spans="1:16" ht="13.5" thickBot="1" x14ac:dyDescent="0.25">
      <c r="A264" s="7" t="str">
        <f t="shared" si="18"/>
        <v> BBS 81 </v>
      </c>
      <c r="B264" s="18" t="str">
        <f t="shared" si="19"/>
        <v>I</v>
      </c>
      <c r="C264" s="7">
        <f t="shared" si="20"/>
        <v>46706.417000000001</v>
      </c>
      <c r="D264" s="32" t="str">
        <f t="shared" si="21"/>
        <v>vis</v>
      </c>
      <c r="E264" s="123">
        <f>VLOOKUP(C264,'Active 1'!C$21:E$951,3,FALSE)</f>
        <v>2714.0085528987361</v>
      </c>
      <c r="F264" s="18" t="s">
        <v>1108</v>
      </c>
      <c r="G264" s="32" t="str">
        <f t="shared" si="22"/>
        <v>46706.417</v>
      </c>
      <c r="H264" s="7">
        <f t="shared" si="23"/>
        <v>2714</v>
      </c>
      <c r="I264" s="124" t="s">
        <v>2224</v>
      </c>
      <c r="J264" s="125" t="s">
        <v>2225</v>
      </c>
      <c r="K264" s="124">
        <v>2714</v>
      </c>
      <c r="L264" s="124" t="s">
        <v>1223</v>
      </c>
      <c r="M264" s="125" t="s">
        <v>1188</v>
      </c>
      <c r="N264" s="125"/>
      <c r="O264" s="126" t="s">
        <v>1632</v>
      </c>
      <c r="P264" s="126" t="s">
        <v>2226</v>
      </c>
    </row>
    <row r="265" spans="1:16" ht="13.5" thickBot="1" x14ac:dyDescent="0.25">
      <c r="A265" s="7" t="str">
        <f t="shared" si="18"/>
        <v> AOEB 1 </v>
      </c>
      <c r="B265" s="18" t="str">
        <f t="shared" si="19"/>
        <v>I</v>
      </c>
      <c r="C265" s="7">
        <f t="shared" si="20"/>
        <v>46714.586000000003</v>
      </c>
      <c r="D265" s="32" t="str">
        <f t="shared" si="21"/>
        <v>vis</v>
      </c>
      <c r="E265" s="123">
        <f>VLOOKUP(C265,'Active 1'!C$21:E$951,3,FALSE)</f>
        <v>2727.0038378644667</v>
      </c>
      <c r="F265" s="18" t="s">
        <v>1108</v>
      </c>
      <c r="G265" s="32" t="str">
        <f t="shared" si="22"/>
        <v>46714.586</v>
      </c>
      <c r="H265" s="7">
        <f t="shared" si="23"/>
        <v>2727</v>
      </c>
      <c r="I265" s="124" t="s">
        <v>2227</v>
      </c>
      <c r="J265" s="125" t="s">
        <v>2228</v>
      </c>
      <c r="K265" s="124">
        <v>2727</v>
      </c>
      <c r="L265" s="124" t="s">
        <v>1239</v>
      </c>
      <c r="M265" s="125" t="s">
        <v>1188</v>
      </c>
      <c r="N265" s="125"/>
      <c r="O265" s="126" t="s">
        <v>1578</v>
      </c>
      <c r="P265" s="126" t="s">
        <v>1821</v>
      </c>
    </row>
    <row r="266" spans="1:16" ht="13.5" thickBot="1" x14ac:dyDescent="0.25">
      <c r="A266" s="7" t="str">
        <f t="shared" si="18"/>
        <v> AOEB 1 </v>
      </c>
      <c r="B266" s="18" t="str">
        <f t="shared" si="19"/>
        <v>I</v>
      </c>
      <c r="C266" s="7">
        <f t="shared" si="20"/>
        <v>46714.586000000003</v>
      </c>
      <c r="D266" s="32" t="str">
        <f t="shared" si="21"/>
        <v>vis</v>
      </c>
      <c r="E266" s="123">
        <f>VLOOKUP(C266,'Active 1'!C$21:E$951,3,FALSE)</f>
        <v>2727.0038378644667</v>
      </c>
      <c r="F266" s="18" t="s">
        <v>1108</v>
      </c>
      <c r="G266" s="32" t="str">
        <f t="shared" si="22"/>
        <v>46714.586</v>
      </c>
      <c r="H266" s="7">
        <f t="shared" si="23"/>
        <v>2727</v>
      </c>
      <c r="I266" s="124" t="s">
        <v>2227</v>
      </c>
      <c r="J266" s="125" t="s">
        <v>2228</v>
      </c>
      <c r="K266" s="124">
        <v>2727</v>
      </c>
      <c r="L266" s="124" t="s">
        <v>1239</v>
      </c>
      <c r="M266" s="125" t="s">
        <v>1188</v>
      </c>
      <c r="N266" s="125"/>
      <c r="O266" s="126" t="s">
        <v>1814</v>
      </c>
      <c r="P266" s="126" t="s">
        <v>1821</v>
      </c>
    </row>
    <row r="267" spans="1:16" ht="13.5" thickBot="1" x14ac:dyDescent="0.25">
      <c r="A267" s="7" t="str">
        <f t="shared" ref="A267:A330" si="24">P267</f>
        <v> AOEB 1 </v>
      </c>
      <c r="B267" s="18" t="str">
        <f t="shared" ref="B267:B330" si="25">IF(H267=INT(H267),"I","II")</f>
        <v>I</v>
      </c>
      <c r="C267" s="7">
        <f t="shared" ref="C267:C330" si="26">1*G267</f>
        <v>46724.642999999996</v>
      </c>
      <c r="D267" s="32" t="str">
        <f t="shared" ref="D267:D330" si="27">VLOOKUP(F267,I$1:J$5,2,FALSE)</f>
        <v>vis</v>
      </c>
      <c r="E267" s="123">
        <f>VLOOKUP(C267,'Active 1'!C$21:E$951,3,FALSE)</f>
        <v>2743.0025624207456</v>
      </c>
      <c r="F267" s="18" t="s">
        <v>1108</v>
      </c>
      <c r="G267" s="32" t="str">
        <f t="shared" ref="G267:G330" si="28">MID(I267,3,LEN(I267)-3)</f>
        <v>46724.643</v>
      </c>
      <c r="H267" s="7">
        <f t="shared" ref="H267:H330" si="29">1*K267</f>
        <v>2743</v>
      </c>
      <c r="I267" s="124" t="s">
        <v>2229</v>
      </c>
      <c r="J267" s="125" t="s">
        <v>2230</v>
      </c>
      <c r="K267" s="124">
        <v>2743</v>
      </c>
      <c r="L267" s="124" t="s">
        <v>1262</v>
      </c>
      <c r="M267" s="125" t="s">
        <v>1188</v>
      </c>
      <c r="N267" s="125"/>
      <c r="O267" s="126" t="s">
        <v>1578</v>
      </c>
      <c r="P267" s="126" t="s">
        <v>1821</v>
      </c>
    </row>
    <row r="268" spans="1:16" ht="13.5" thickBot="1" x14ac:dyDescent="0.25">
      <c r="A268" s="7" t="str">
        <f t="shared" si="24"/>
        <v> BRNO 28 </v>
      </c>
      <c r="B268" s="18" t="str">
        <f t="shared" si="25"/>
        <v>I</v>
      </c>
      <c r="C268" s="7">
        <f t="shared" si="26"/>
        <v>46728.419000000002</v>
      </c>
      <c r="D268" s="32" t="str">
        <f t="shared" si="27"/>
        <v>vis</v>
      </c>
      <c r="E268" s="123">
        <f>VLOOKUP(C268,'Active 1'!C$21:E$951,3,FALSE)</f>
        <v>2749.0094416018765</v>
      </c>
      <c r="F268" s="18" t="s">
        <v>1108</v>
      </c>
      <c r="G268" s="32" t="str">
        <f t="shared" si="28"/>
        <v>46728.419</v>
      </c>
      <c r="H268" s="7">
        <f t="shared" si="29"/>
        <v>2749</v>
      </c>
      <c r="I268" s="124" t="s">
        <v>2231</v>
      </c>
      <c r="J268" s="125" t="s">
        <v>2232</v>
      </c>
      <c r="K268" s="124">
        <v>2749</v>
      </c>
      <c r="L268" s="124" t="s">
        <v>1223</v>
      </c>
      <c r="M268" s="125" t="s">
        <v>1188</v>
      </c>
      <c r="N268" s="125"/>
      <c r="O268" s="126" t="s">
        <v>2233</v>
      </c>
      <c r="P268" s="126" t="s">
        <v>2234</v>
      </c>
    </row>
    <row r="269" spans="1:16" ht="13.5" thickBot="1" x14ac:dyDescent="0.25">
      <c r="A269" s="7" t="str">
        <f t="shared" si="24"/>
        <v> AOEB 1 </v>
      </c>
      <c r="B269" s="18" t="str">
        <f t="shared" si="25"/>
        <v>I</v>
      </c>
      <c r="C269" s="7">
        <f t="shared" si="26"/>
        <v>46734.7</v>
      </c>
      <c r="D269" s="32" t="str">
        <f t="shared" si="27"/>
        <v>vis</v>
      </c>
      <c r="E269" s="123">
        <f>VLOOKUP(C269,'Active 1'!C$21:E$951,3,FALSE)</f>
        <v>2759.0012869770358</v>
      </c>
      <c r="F269" s="18" t="s">
        <v>1108</v>
      </c>
      <c r="G269" s="32" t="str">
        <f t="shared" si="28"/>
        <v>46734.700</v>
      </c>
      <c r="H269" s="7">
        <f t="shared" si="29"/>
        <v>2759</v>
      </c>
      <c r="I269" s="124" t="s">
        <v>2235</v>
      </c>
      <c r="J269" s="125" t="s">
        <v>2236</v>
      </c>
      <c r="K269" s="124">
        <v>2759</v>
      </c>
      <c r="L269" s="124" t="s">
        <v>1178</v>
      </c>
      <c r="M269" s="125" t="s">
        <v>1188</v>
      </c>
      <c r="N269" s="125"/>
      <c r="O269" s="126" t="s">
        <v>1578</v>
      </c>
      <c r="P269" s="126" t="s">
        <v>1821</v>
      </c>
    </row>
    <row r="270" spans="1:16" ht="13.5" thickBot="1" x14ac:dyDescent="0.25">
      <c r="A270" s="7" t="str">
        <f t="shared" si="24"/>
        <v> BBS 82 </v>
      </c>
      <c r="B270" s="18" t="str">
        <f t="shared" si="25"/>
        <v>I</v>
      </c>
      <c r="C270" s="7">
        <f t="shared" si="26"/>
        <v>46745.391000000003</v>
      </c>
      <c r="D270" s="32" t="str">
        <f t="shared" si="27"/>
        <v>vis</v>
      </c>
      <c r="E270" s="123">
        <f>VLOOKUP(C270,'Active 1'!C$21:E$951,3,FALSE)</f>
        <v>2776.0085818195716</v>
      </c>
      <c r="F270" s="18" t="s">
        <v>1108</v>
      </c>
      <c r="G270" s="32" t="str">
        <f t="shared" si="28"/>
        <v>46745.391</v>
      </c>
      <c r="H270" s="7">
        <f t="shared" si="29"/>
        <v>2776</v>
      </c>
      <c r="I270" s="124" t="s">
        <v>2237</v>
      </c>
      <c r="J270" s="125" t="s">
        <v>2238</v>
      </c>
      <c r="K270" s="124">
        <v>2776</v>
      </c>
      <c r="L270" s="124" t="s">
        <v>1223</v>
      </c>
      <c r="M270" s="125" t="s">
        <v>1188</v>
      </c>
      <c r="N270" s="125"/>
      <c r="O270" s="126" t="s">
        <v>1632</v>
      </c>
      <c r="P270" s="126" t="s">
        <v>2239</v>
      </c>
    </row>
    <row r="271" spans="1:16" ht="13.5" thickBot="1" x14ac:dyDescent="0.25">
      <c r="A271" s="7" t="str">
        <f t="shared" si="24"/>
        <v> BBS 82 </v>
      </c>
      <c r="B271" s="18" t="str">
        <f t="shared" si="25"/>
        <v>I</v>
      </c>
      <c r="C271" s="7">
        <f t="shared" si="26"/>
        <v>46762.366999999998</v>
      </c>
      <c r="D271" s="32" t="str">
        <f t="shared" si="27"/>
        <v>vis</v>
      </c>
      <c r="E271" s="123">
        <f>VLOOKUP(C271,'Active 1'!C$21:E$951,3,FALSE)</f>
        <v>2803.0140852567288</v>
      </c>
      <c r="F271" s="18" t="s">
        <v>1108</v>
      </c>
      <c r="G271" s="32" t="str">
        <f t="shared" si="28"/>
        <v>46762.367</v>
      </c>
      <c r="H271" s="7">
        <f t="shared" si="29"/>
        <v>2803</v>
      </c>
      <c r="I271" s="124" t="s">
        <v>2240</v>
      </c>
      <c r="J271" s="125" t="s">
        <v>2241</v>
      </c>
      <c r="K271" s="124">
        <v>2803</v>
      </c>
      <c r="L271" s="124" t="s">
        <v>1318</v>
      </c>
      <c r="M271" s="125" t="s">
        <v>1188</v>
      </c>
      <c r="N271" s="125"/>
      <c r="O271" s="126" t="s">
        <v>1632</v>
      </c>
      <c r="P271" s="126" t="s">
        <v>2239</v>
      </c>
    </row>
    <row r="272" spans="1:16" ht="13.5" thickBot="1" x14ac:dyDescent="0.25">
      <c r="A272" s="7" t="str">
        <f t="shared" si="24"/>
        <v> BBS 82 </v>
      </c>
      <c r="B272" s="18" t="str">
        <f t="shared" si="25"/>
        <v>I</v>
      </c>
      <c r="C272" s="7">
        <f t="shared" si="26"/>
        <v>46764.25</v>
      </c>
      <c r="D272" s="32" t="str">
        <f t="shared" si="27"/>
        <v>vis</v>
      </c>
      <c r="E272" s="123">
        <f>VLOOKUP(C272,'Active 1'!C$21:E$951,3,FALSE)</f>
        <v>2806.0095708229528</v>
      </c>
      <c r="F272" s="18" t="s">
        <v>1108</v>
      </c>
      <c r="G272" s="32" t="str">
        <f t="shared" si="28"/>
        <v>46764.250</v>
      </c>
      <c r="H272" s="7">
        <f t="shared" si="29"/>
        <v>2806</v>
      </c>
      <c r="I272" s="124" t="s">
        <v>2242</v>
      </c>
      <c r="J272" s="125" t="s">
        <v>2243</v>
      </c>
      <c r="K272" s="124">
        <v>2806</v>
      </c>
      <c r="L272" s="124" t="s">
        <v>1223</v>
      </c>
      <c r="M272" s="125" t="s">
        <v>1188</v>
      </c>
      <c r="N272" s="125"/>
      <c r="O272" s="126" t="s">
        <v>1632</v>
      </c>
      <c r="P272" s="126" t="s">
        <v>2239</v>
      </c>
    </row>
    <row r="273" spans="1:16" ht="13.5" thickBot="1" x14ac:dyDescent="0.25">
      <c r="A273" s="7" t="str">
        <f t="shared" si="24"/>
        <v> AOEB 1 </v>
      </c>
      <c r="B273" s="18" t="str">
        <f t="shared" si="25"/>
        <v>I</v>
      </c>
      <c r="C273" s="7">
        <f t="shared" si="26"/>
        <v>46770.53</v>
      </c>
      <c r="D273" s="32" t="str">
        <f t="shared" si="27"/>
        <v>vis</v>
      </c>
      <c r="E273" s="123">
        <f>VLOOKUP(C273,'Active 1'!C$21:E$951,3,FALSE)</f>
        <v>2815.9998253932499</v>
      </c>
      <c r="F273" s="18" t="s">
        <v>1108</v>
      </c>
      <c r="G273" s="32" t="str">
        <f t="shared" si="28"/>
        <v>46770.530</v>
      </c>
      <c r="H273" s="7">
        <f t="shared" si="29"/>
        <v>2816</v>
      </c>
      <c r="I273" s="124" t="s">
        <v>2244</v>
      </c>
      <c r="J273" s="125" t="s">
        <v>2245</v>
      </c>
      <c r="K273" s="124">
        <v>2816</v>
      </c>
      <c r="L273" s="124" t="s">
        <v>1228</v>
      </c>
      <c r="M273" s="125" t="s">
        <v>1188</v>
      </c>
      <c r="N273" s="125"/>
      <c r="O273" s="126" t="s">
        <v>1578</v>
      </c>
      <c r="P273" s="126" t="s">
        <v>1821</v>
      </c>
    </row>
    <row r="274" spans="1:16" ht="13.5" thickBot="1" x14ac:dyDescent="0.25">
      <c r="A274" s="7" t="str">
        <f t="shared" si="24"/>
        <v> BBS 84 </v>
      </c>
      <c r="B274" s="18" t="str">
        <f t="shared" si="25"/>
        <v>I</v>
      </c>
      <c r="C274" s="7">
        <f t="shared" si="26"/>
        <v>46975.461000000003</v>
      </c>
      <c r="D274" s="32" t="str">
        <f t="shared" si="27"/>
        <v>vis</v>
      </c>
      <c r="E274" s="123">
        <f>VLOOKUP(C274,'Active 1'!C$21:E$951,3,FALSE)</f>
        <v>3142.0050577731799</v>
      </c>
      <c r="F274" s="18" t="s">
        <v>1108</v>
      </c>
      <c r="G274" s="32" t="str">
        <f t="shared" si="28"/>
        <v>46975.461</v>
      </c>
      <c r="H274" s="7">
        <f t="shared" si="29"/>
        <v>3142</v>
      </c>
      <c r="I274" s="124" t="s">
        <v>2246</v>
      </c>
      <c r="J274" s="125" t="s">
        <v>2247</v>
      </c>
      <c r="K274" s="124">
        <v>3142</v>
      </c>
      <c r="L274" s="124" t="s">
        <v>1262</v>
      </c>
      <c r="M274" s="125" t="s">
        <v>1188</v>
      </c>
      <c r="N274" s="125"/>
      <c r="O274" s="126" t="s">
        <v>1632</v>
      </c>
      <c r="P274" s="126" t="s">
        <v>2248</v>
      </c>
    </row>
    <row r="275" spans="1:16" ht="13.5" thickBot="1" x14ac:dyDescent="0.25">
      <c r="A275" s="7" t="str">
        <f t="shared" si="24"/>
        <v> AOEB 1 </v>
      </c>
      <c r="B275" s="18" t="str">
        <f t="shared" si="25"/>
        <v>I</v>
      </c>
      <c r="C275" s="7">
        <f t="shared" si="26"/>
        <v>46979.855000000003</v>
      </c>
      <c r="D275" s="32" t="str">
        <f t="shared" si="27"/>
        <v>vis</v>
      </c>
      <c r="E275" s="123">
        <f>VLOOKUP(C275,'Active 1'!C$21:E$951,3,FALSE)</f>
        <v>3148.9950543626537</v>
      </c>
      <c r="F275" s="18" t="s">
        <v>1108</v>
      </c>
      <c r="G275" s="32" t="str">
        <f t="shared" si="28"/>
        <v>46979.855</v>
      </c>
      <c r="H275" s="7">
        <f t="shared" si="29"/>
        <v>3149</v>
      </c>
      <c r="I275" s="124" t="s">
        <v>2249</v>
      </c>
      <c r="J275" s="125" t="s">
        <v>2250</v>
      </c>
      <c r="K275" s="124">
        <v>3149</v>
      </c>
      <c r="L275" s="124" t="s">
        <v>2213</v>
      </c>
      <c r="M275" s="125" t="s">
        <v>1188</v>
      </c>
      <c r="N275" s="125"/>
      <c r="O275" s="126" t="s">
        <v>1781</v>
      </c>
      <c r="P275" s="126" t="s">
        <v>1821</v>
      </c>
    </row>
    <row r="276" spans="1:16" ht="13.5" thickBot="1" x14ac:dyDescent="0.25">
      <c r="A276" s="7" t="str">
        <f t="shared" si="24"/>
        <v> BBS 84 </v>
      </c>
      <c r="B276" s="18" t="str">
        <f t="shared" si="25"/>
        <v>I</v>
      </c>
      <c r="C276" s="7">
        <f t="shared" si="26"/>
        <v>46990.536999999997</v>
      </c>
      <c r="D276" s="32" t="str">
        <f t="shared" si="27"/>
        <v>vis</v>
      </c>
      <c r="E276" s="123">
        <f>VLOOKUP(C276,'Active 1'!C$21:E$951,3,FALSE)</f>
        <v>3165.9880319613585</v>
      </c>
      <c r="F276" s="18" t="s">
        <v>1108</v>
      </c>
      <c r="G276" s="32" t="str">
        <f t="shared" si="28"/>
        <v>46990.537</v>
      </c>
      <c r="H276" s="7">
        <f t="shared" si="29"/>
        <v>3166</v>
      </c>
      <c r="I276" s="124" t="s">
        <v>2251</v>
      </c>
      <c r="J276" s="125" t="s">
        <v>2252</v>
      </c>
      <c r="K276" s="124">
        <v>3166</v>
      </c>
      <c r="L276" s="124" t="s">
        <v>1191</v>
      </c>
      <c r="M276" s="125" t="s">
        <v>1188</v>
      </c>
      <c r="N276" s="125"/>
      <c r="O276" s="126" t="s">
        <v>1712</v>
      </c>
      <c r="P276" s="126" t="s">
        <v>2248</v>
      </c>
    </row>
    <row r="277" spans="1:16" ht="13.5" thickBot="1" x14ac:dyDescent="0.25">
      <c r="A277" s="7" t="str">
        <f t="shared" si="24"/>
        <v> AOEB 1 </v>
      </c>
      <c r="B277" s="18" t="str">
        <f t="shared" si="25"/>
        <v>I</v>
      </c>
      <c r="C277" s="7">
        <f t="shared" si="26"/>
        <v>46993.686000000002</v>
      </c>
      <c r="D277" s="32" t="str">
        <f t="shared" si="27"/>
        <v>vis</v>
      </c>
      <c r="E277" s="123">
        <f>VLOOKUP(C277,'Active 1'!C$21:E$951,3,FALSE)</f>
        <v>3170.9974764903268</v>
      </c>
      <c r="F277" s="18" t="s">
        <v>1108</v>
      </c>
      <c r="G277" s="32" t="str">
        <f t="shared" si="28"/>
        <v>46993.686</v>
      </c>
      <c r="H277" s="7">
        <f t="shared" si="29"/>
        <v>3171</v>
      </c>
      <c r="I277" s="124" t="s">
        <v>2253</v>
      </c>
      <c r="J277" s="125" t="s">
        <v>2254</v>
      </c>
      <c r="K277" s="124">
        <v>3171</v>
      </c>
      <c r="L277" s="124" t="s">
        <v>1184</v>
      </c>
      <c r="M277" s="125" t="s">
        <v>1188</v>
      </c>
      <c r="N277" s="125"/>
      <c r="O277" s="126" t="s">
        <v>1578</v>
      </c>
      <c r="P277" s="126" t="s">
        <v>1821</v>
      </c>
    </row>
    <row r="278" spans="1:16" ht="13.5" thickBot="1" x14ac:dyDescent="0.25">
      <c r="A278" s="7" t="str">
        <f t="shared" si="24"/>
        <v> BBS 85 </v>
      </c>
      <c r="B278" s="18" t="str">
        <f t="shared" si="25"/>
        <v>I</v>
      </c>
      <c r="C278" s="7">
        <f t="shared" si="26"/>
        <v>47021.35</v>
      </c>
      <c r="D278" s="32" t="str">
        <f t="shared" si="27"/>
        <v>vis</v>
      </c>
      <c r="E278" s="123">
        <f>VLOOKUP(C278,'Active 1'!C$21:E$951,3,FALSE)</f>
        <v>3215.0055023554091</v>
      </c>
      <c r="F278" s="18" t="s">
        <v>1108</v>
      </c>
      <c r="G278" s="32" t="str">
        <f t="shared" si="28"/>
        <v>47021.350</v>
      </c>
      <c r="H278" s="7">
        <f t="shared" si="29"/>
        <v>3215</v>
      </c>
      <c r="I278" s="124" t="s">
        <v>2255</v>
      </c>
      <c r="J278" s="125" t="s">
        <v>2256</v>
      </c>
      <c r="K278" s="124">
        <v>3215</v>
      </c>
      <c r="L278" s="124" t="s">
        <v>1262</v>
      </c>
      <c r="M278" s="125" t="s">
        <v>1188</v>
      </c>
      <c r="N278" s="125"/>
      <c r="O278" s="126" t="s">
        <v>1712</v>
      </c>
      <c r="P278" s="126" t="s">
        <v>2257</v>
      </c>
    </row>
    <row r="279" spans="1:16" ht="13.5" thickBot="1" x14ac:dyDescent="0.25">
      <c r="A279" s="7" t="str">
        <f t="shared" si="24"/>
        <v> BBS 85 </v>
      </c>
      <c r="B279" s="18" t="str">
        <f t="shared" si="25"/>
        <v>I</v>
      </c>
      <c r="C279" s="7">
        <f t="shared" si="26"/>
        <v>47024.489000000001</v>
      </c>
      <c r="D279" s="32" t="str">
        <f t="shared" si="27"/>
        <v>vis</v>
      </c>
      <c r="E279" s="123">
        <f>VLOOKUP(C279,'Active 1'!C$21:E$951,3,FALSE)</f>
        <v>3219.999038835695</v>
      </c>
      <c r="F279" s="18" t="s">
        <v>1108</v>
      </c>
      <c r="G279" s="32" t="str">
        <f t="shared" si="28"/>
        <v>47024.489</v>
      </c>
      <c r="H279" s="7">
        <f t="shared" si="29"/>
        <v>3220</v>
      </c>
      <c r="I279" s="124" t="s">
        <v>2258</v>
      </c>
      <c r="J279" s="125" t="s">
        <v>2259</v>
      </c>
      <c r="K279" s="124">
        <v>3220</v>
      </c>
      <c r="L279" s="124" t="s">
        <v>1265</v>
      </c>
      <c r="M279" s="125" t="s">
        <v>1188</v>
      </c>
      <c r="N279" s="125"/>
      <c r="O279" s="126" t="s">
        <v>1632</v>
      </c>
      <c r="P279" s="126" t="s">
        <v>2257</v>
      </c>
    </row>
    <row r="280" spans="1:16" ht="13.5" thickBot="1" x14ac:dyDescent="0.25">
      <c r="A280" s="7" t="str">
        <f t="shared" si="24"/>
        <v> AOEB 1 </v>
      </c>
      <c r="B280" s="18" t="str">
        <f t="shared" si="25"/>
        <v>I</v>
      </c>
      <c r="C280" s="7">
        <f t="shared" si="26"/>
        <v>47025.745999999999</v>
      </c>
      <c r="D280" s="32" t="str">
        <f t="shared" si="27"/>
        <v>vis</v>
      </c>
      <c r="E280" s="123">
        <f>VLOOKUP(C280,'Active 1'!C$21:E$951,3,FALSE)</f>
        <v>3221.9986805546196</v>
      </c>
      <c r="F280" s="18" t="s">
        <v>1108</v>
      </c>
      <c r="G280" s="32" t="str">
        <f t="shared" si="28"/>
        <v>47025.746</v>
      </c>
      <c r="H280" s="7">
        <f t="shared" si="29"/>
        <v>3222</v>
      </c>
      <c r="I280" s="124" t="s">
        <v>2260</v>
      </c>
      <c r="J280" s="125" t="s">
        <v>2261</v>
      </c>
      <c r="K280" s="124">
        <v>3222</v>
      </c>
      <c r="L280" s="124" t="s">
        <v>1265</v>
      </c>
      <c r="M280" s="125" t="s">
        <v>1188</v>
      </c>
      <c r="N280" s="125"/>
      <c r="O280" s="126" t="s">
        <v>1578</v>
      </c>
      <c r="P280" s="126" t="s">
        <v>1821</v>
      </c>
    </row>
    <row r="281" spans="1:16" ht="13.5" thickBot="1" x14ac:dyDescent="0.25">
      <c r="A281" s="7" t="str">
        <f t="shared" si="24"/>
        <v> AOEB 1 </v>
      </c>
      <c r="B281" s="18" t="str">
        <f t="shared" si="25"/>
        <v>I</v>
      </c>
      <c r="C281" s="7">
        <f t="shared" si="26"/>
        <v>47027.633000000002</v>
      </c>
      <c r="D281" s="32" t="str">
        <f t="shared" si="27"/>
        <v>vis</v>
      </c>
      <c r="E281" s="123">
        <f>VLOOKUP(C281,'Active 1'!C$21:E$951,3,FALSE)</f>
        <v>3225.0005293403165</v>
      </c>
      <c r="F281" s="18" t="s">
        <v>1108</v>
      </c>
      <c r="G281" s="32" t="str">
        <f t="shared" si="28"/>
        <v>47027.633</v>
      </c>
      <c r="H281" s="7">
        <f t="shared" si="29"/>
        <v>3225</v>
      </c>
      <c r="I281" s="124" t="s">
        <v>2262</v>
      </c>
      <c r="J281" s="125" t="s">
        <v>2263</v>
      </c>
      <c r="K281" s="124">
        <v>3225</v>
      </c>
      <c r="L281" s="124" t="s">
        <v>1252</v>
      </c>
      <c r="M281" s="125" t="s">
        <v>1188</v>
      </c>
      <c r="N281" s="125"/>
      <c r="O281" s="126" t="s">
        <v>1578</v>
      </c>
      <c r="P281" s="126" t="s">
        <v>1821</v>
      </c>
    </row>
    <row r="282" spans="1:16" ht="13.5" thickBot="1" x14ac:dyDescent="0.25">
      <c r="A282" s="7" t="str">
        <f t="shared" si="24"/>
        <v> BRNO 30 </v>
      </c>
      <c r="B282" s="18" t="str">
        <f t="shared" si="25"/>
        <v>I</v>
      </c>
      <c r="C282" s="7">
        <f t="shared" si="26"/>
        <v>47029.527999999998</v>
      </c>
      <c r="D282" s="32" t="str">
        <f t="shared" si="27"/>
        <v>vis</v>
      </c>
      <c r="E282" s="123">
        <f>VLOOKUP(C282,'Active 1'!C$21:E$951,3,FALSE)</f>
        <v>3228.0151045649477</v>
      </c>
      <c r="F282" s="18" t="s">
        <v>1108</v>
      </c>
      <c r="G282" s="32" t="str">
        <f t="shared" si="28"/>
        <v>47029.528</v>
      </c>
      <c r="H282" s="7">
        <f t="shared" si="29"/>
        <v>3228</v>
      </c>
      <c r="I282" s="124" t="s">
        <v>2264</v>
      </c>
      <c r="J282" s="125" t="s">
        <v>2265</v>
      </c>
      <c r="K282" s="124">
        <v>3228</v>
      </c>
      <c r="L282" s="124" t="s">
        <v>1174</v>
      </c>
      <c r="M282" s="125" t="s">
        <v>1188</v>
      </c>
      <c r="N282" s="125"/>
      <c r="O282" s="126" t="s">
        <v>2266</v>
      </c>
      <c r="P282" s="126" t="s">
        <v>2267</v>
      </c>
    </row>
    <row r="283" spans="1:16" ht="13.5" thickBot="1" x14ac:dyDescent="0.25">
      <c r="A283" s="7" t="str">
        <f t="shared" si="24"/>
        <v> BBS 85 </v>
      </c>
      <c r="B283" s="18" t="str">
        <f t="shared" si="25"/>
        <v>I</v>
      </c>
      <c r="C283" s="7">
        <f t="shared" si="26"/>
        <v>47036.434000000001</v>
      </c>
      <c r="D283" s="32" t="str">
        <f t="shared" si="27"/>
        <v>vis</v>
      </c>
      <c r="E283" s="123">
        <f>VLOOKUP(C283,'Active 1'!C$21:E$951,3,FALSE)</f>
        <v>3239.0012029825452</v>
      </c>
      <c r="F283" s="18" t="s">
        <v>1108</v>
      </c>
      <c r="G283" s="32" t="str">
        <f t="shared" si="28"/>
        <v>47036.434</v>
      </c>
      <c r="H283" s="7">
        <f t="shared" si="29"/>
        <v>3239</v>
      </c>
      <c r="I283" s="124" t="s">
        <v>2268</v>
      </c>
      <c r="J283" s="125" t="s">
        <v>2269</v>
      </c>
      <c r="K283" s="124">
        <v>3239</v>
      </c>
      <c r="L283" s="124" t="s">
        <v>1252</v>
      </c>
      <c r="M283" s="125" t="s">
        <v>1188</v>
      </c>
      <c r="N283" s="125"/>
      <c r="O283" s="126" t="s">
        <v>1632</v>
      </c>
      <c r="P283" s="126" t="s">
        <v>2257</v>
      </c>
    </row>
    <row r="284" spans="1:16" ht="13.5" thickBot="1" x14ac:dyDescent="0.25">
      <c r="A284" s="7" t="str">
        <f t="shared" si="24"/>
        <v> BBS 86 </v>
      </c>
      <c r="B284" s="18" t="str">
        <f t="shared" si="25"/>
        <v>I</v>
      </c>
      <c r="C284" s="7">
        <f t="shared" si="26"/>
        <v>47065.355000000003</v>
      </c>
      <c r="D284" s="32" t="str">
        <f t="shared" si="27"/>
        <v>vis</v>
      </c>
      <c r="E284" s="123">
        <f>VLOOKUP(C284,'Active 1'!C$21:E$951,3,FALSE)</f>
        <v>3285.0088705665635</v>
      </c>
      <c r="F284" s="18" t="s">
        <v>1108</v>
      </c>
      <c r="G284" s="32" t="str">
        <f t="shared" si="28"/>
        <v>47065.355</v>
      </c>
      <c r="H284" s="7">
        <f t="shared" si="29"/>
        <v>3285</v>
      </c>
      <c r="I284" s="124" t="s">
        <v>2270</v>
      </c>
      <c r="J284" s="125" t="s">
        <v>2271</v>
      </c>
      <c r="K284" s="124">
        <v>3285</v>
      </c>
      <c r="L284" s="124" t="s">
        <v>1247</v>
      </c>
      <c r="M284" s="125" t="s">
        <v>1188</v>
      </c>
      <c r="N284" s="125"/>
      <c r="O284" s="126" t="s">
        <v>2272</v>
      </c>
      <c r="P284" s="126" t="s">
        <v>2273</v>
      </c>
    </row>
    <row r="285" spans="1:16" ht="13.5" thickBot="1" x14ac:dyDescent="0.25">
      <c r="A285" s="7" t="str">
        <f t="shared" si="24"/>
        <v> BBS 86 </v>
      </c>
      <c r="B285" s="18" t="str">
        <f t="shared" si="25"/>
        <v>I</v>
      </c>
      <c r="C285" s="7">
        <f t="shared" si="26"/>
        <v>47082.326999999997</v>
      </c>
      <c r="D285" s="32" t="str">
        <f t="shared" si="27"/>
        <v>vis</v>
      </c>
      <c r="E285" s="123">
        <f>VLOOKUP(C285,'Active 1'!C$21:E$951,3,FALSE)</f>
        <v>3312.0080107842473</v>
      </c>
      <c r="F285" s="18" t="s">
        <v>1108</v>
      </c>
      <c r="G285" s="32" t="str">
        <f t="shared" si="28"/>
        <v>47082.327</v>
      </c>
      <c r="H285" s="7">
        <f t="shared" si="29"/>
        <v>3312</v>
      </c>
      <c r="I285" s="124" t="s">
        <v>2274</v>
      </c>
      <c r="J285" s="125" t="s">
        <v>2275</v>
      </c>
      <c r="K285" s="124">
        <v>3312</v>
      </c>
      <c r="L285" s="124" t="s">
        <v>1239</v>
      </c>
      <c r="M285" s="125" t="s">
        <v>1188</v>
      </c>
      <c r="N285" s="125"/>
      <c r="O285" s="126" t="s">
        <v>2272</v>
      </c>
      <c r="P285" s="126" t="s">
        <v>2273</v>
      </c>
    </row>
    <row r="286" spans="1:16" ht="13.5" thickBot="1" x14ac:dyDescent="0.25">
      <c r="A286" s="7" t="str">
        <f t="shared" si="24"/>
        <v> AOEB 1 </v>
      </c>
      <c r="B286" s="18" t="str">
        <f t="shared" si="25"/>
        <v>I</v>
      </c>
      <c r="C286" s="7">
        <f t="shared" si="26"/>
        <v>47083.578000000001</v>
      </c>
      <c r="D286" s="32" t="str">
        <f t="shared" si="27"/>
        <v>vis</v>
      </c>
      <c r="E286" s="123">
        <f>VLOOKUP(C286,'Active 1'!C$21:E$951,3,FALSE)</f>
        <v>3313.9981076739737</v>
      </c>
      <c r="F286" s="18" t="s">
        <v>1108</v>
      </c>
      <c r="G286" s="32" t="str">
        <f t="shared" si="28"/>
        <v>47083.578</v>
      </c>
      <c r="H286" s="7">
        <f t="shared" si="29"/>
        <v>3314</v>
      </c>
      <c r="I286" s="124" t="s">
        <v>2276</v>
      </c>
      <c r="J286" s="125" t="s">
        <v>2277</v>
      </c>
      <c r="K286" s="124">
        <v>3314</v>
      </c>
      <c r="L286" s="124" t="s">
        <v>1184</v>
      </c>
      <c r="M286" s="125" t="s">
        <v>1188</v>
      </c>
      <c r="N286" s="125"/>
      <c r="O286" s="126" t="s">
        <v>1578</v>
      </c>
      <c r="P286" s="126" t="s">
        <v>1821</v>
      </c>
    </row>
    <row r="287" spans="1:16" ht="13.5" thickBot="1" x14ac:dyDescent="0.25">
      <c r="A287" s="7" t="str">
        <f t="shared" si="24"/>
        <v> AOEB 1 </v>
      </c>
      <c r="B287" s="18" t="str">
        <f t="shared" si="25"/>
        <v>I</v>
      </c>
      <c r="C287" s="7">
        <f t="shared" si="26"/>
        <v>47086.716999999997</v>
      </c>
      <c r="D287" s="32" t="str">
        <f t="shared" si="27"/>
        <v>vis</v>
      </c>
      <c r="E287" s="123">
        <f>VLOOKUP(C287,'Active 1'!C$21:E$951,3,FALSE)</f>
        <v>3318.9916441542482</v>
      </c>
      <c r="F287" s="18" t="s">
        <v>1108</v>
      </c>
      <c r="G287" s="32" t="str">
        <f t="shared" si="28"/>
        <v>47086.717</v>
      </c>
      <c r="H287" s="7">
        <f t="shared" si="29"/>
        <v>3319</v>
      </c>
      <c r="I287" s="124" t="s">
        <v>2278</v>
      </c>
      <c r="J287" s="125" t="s">
        <v>2279</v>
      </c>
      <c r="K287" s="124">
        <v>3319</v>
      </c>
      <c r="L287" s="124" t="s">
        <v>1216</v>
      </c>
      <c r="M287" s="125" t="s">
        <v>1188</v>
      </c>
      <c r="N287" s="125"/>
      <c r="O287" s="126" t="s">
        <v>1781</v>
      </c>
      <c r="P287" s="126" t="s">
        <v>1821</v>
      </c>
    </row>
    <row r="288" spans="1:16" ht="13.5" thickBot="1" x14ac:dyDescent="0.25">
      <c r="A288" s="7" t="str">
        <f t="shared" si="24"/>
        <v> BRNO 30 </v>
      </c>
      <c r="B288" s="18" t="str">
        <f t="shared" si="25"/>
        <v>I</v>
      </c>
      <c r="C288" s="7">
        <f t="shared" si="26"/>
        <v>47087.351000000002</v>
      </c>
      <c r="D288" s="32" t="str">
        <f t="shared" si="27"/>
        <v>vis</v>
      </c>
      <c r="E288" s="123">
        <f>VLOOKUP(C288,'Active 1'!C$21:E$951,3,FALSE)</f>
        <v>3320.0002144404943</v>
      </c>
      <c r="F288" s="18" t="s">
        <v>1108</v>
      </c>
      <c r="G288" s="32" t="str">
        <f t="shared" si="28"/>
        <v>47087.351</v>
      </c>
      <c r="H288" s="7">
        <f t="shared" si="29"/>
        <v>3320</v>
      </c>
      <c r="I288" s="124" t="s">
        <v>2280</v>
      </c>
      <c r="J288" s="125" t="s">
        <v>2281</v>
      </c>
      <c r="K288" s="124">
        <v>3320</v>
      </c>
      <c r="L288" s="124" t="s">
        <v>1265</v>
      </c>
      <c r="M288" s="125" t="s">
        <v>1188</v>
      </c>
      <c r="N288" s="125"/>
      <c r="O288" s="126" t="s">
        <v>2282</v>
      </c>
      <c r="P288" s="126" t="s">
        <v>2267</v>
      </c>
    </row>
    <row r="289" spans="1:16" ht="13.5" thickBot="1" x14ac:dyDescent="0.25">
      <c r="A289" s="7" t="str">
        <f t="shared" si="24"/>
        <v> AOEB 1 </v>
      </c>
      <c r="B289" s="18" t="str">
        <f t="shared" si="25"/>
        <v>I</v>
      </c>
      <c r="C289" s="7">
        <f t="shared" si="26"/>
        <v>47105.582999999999</v>
      </c>
      <c r="D289" s="32" t="str">
        <f t="shared" si="27"/>
        <v>vis</v>
      </c>
      <c r="E289" s="123">
        <f>VLOOKUP(C289,'Active 1'!C$21:E$951,3,FALSE)</f>
        <v>3349.0037687917129</v>
      </c>
      <c r="F289" s="18" t="s">
        <v>1108</v>
      </c>
      <c r="G289" s="32" t="str">
        <f t="shared" si="28"/>
        <v>47105.583</v>
      </c>
      <c r="H289" s="7">
        <f t="shared" si="29"/>
        <v>3349</v>
      </c>
      <c r="I289" s="124" t="s">
        <v>2283</v>
      </c>
      <c r="J289" s="125" t="s">
        <v>2284</v>
      </c>
      <c r="K289" s="124">
        <v>3349</v>
      </c>
      <c r="L289" s="124" t="s">
        <v>1178</v>
      </c>
      <c r="M289" s="125" t="s">
        <v>1188</v>
      </c>
      <c r="N289" s="125"/>
      <c r="O289" s="126" t="s">
        <v>1814</v>
      </c>
      <c r="P289" s="126" t="s">
        <v>1821</v>
      </c>
    </row>
    <row r="290" spans="1:16" ht="13.5" thickBot="1" x14ac:dyDescent="0.25">
      <c r="A290" s="7" t="str">
        <f t="shared" si="24"/>
        <v> BBS 86 </v>
      </c>
      <c r="B290" s="18" t="str">
        <f t="shared" si="25"/>
        <v>I</v>
      </c>
      <c r="C290" s="7">
        <f t="shared" si="26"/>
        <v>47109.353000000003</v>
      </c>
      <c r="D290" s="32" t="str">
        <f t="shared" si="27"/>
        <v>vis</v>
      </c>
      <c r="E290" s="123">
        <f>VLOOKUP(C290,'Active 1'!C$21:E$951,3,FALSE)</f>
        <v>3355.0011031436343</v>
      </c>
      <c r="F290" s="18" t="s">
        <v>1108</v>
      </c>
      <c r="G290" s="32" t="str">
        <f t="shared" si="28"/>
        <v>47109.353</v>
      </c>
      <c r="H290" s="7">
        <f t="shared" si="29"/>
        <v>3355</v>
      </c>
      <c r="I290" s="124" t="s">
        <v>2285</v>
      </c>
      <c r="J290" s="125" t="s">
        <v>2286</v>
      </c>
      <c r="K290" s="124">
        <v>3355</v>
      </c>
      <c r="L290" s="124" t="s">
        <v>1252</v>
      </c>
      <c r="M290" s="125" t="s">
        <v>1188</v>
      </c>
      <c r="N290" s="125"/>
      <c r="O290" s="126" t="s">
        <v>1712</v>
      </c>
      <c r="P290" s="126" t="s">
        <v>2273</v>
      </c>
    </row>
    <row r="291" spans="1:16" ht="13.5" thickBot="1" x14ac:dyDescent="0.25">
      <c r="A291" s="7" t="str">
        <f t="shared" si="24"/>
        <v> BBS 86 </v>
      </c>
      <c r="B291" s="18" t="str">
        <f t="shared" si="25"/>
        <v>I</v>
      </c>
      <c r="C291" s="7">
        <f t="shared" si="26"/>
        <v>47116.271999999997</v>
      </c>
      <c r="D291" s="32" t="str">
        <f t="shared" si="27"/>
        <v>vis</v>
      </c>
      <c r="E291" s="123">
        <f>VLOOKUP(C291,'Active 1'!C$21:E$951,3,FALSE)</f>
        <v>3366.0078820245008</v>
      </c>
      <c r="F291" s="18" t="s">
        <v>1108</v>
      </c>
      <c r="G291" s="32" t="str">
        <f t="shared" si="28"/>
        <v>47116.272</v>
      </c>
      <c r="H291" s="7">
        <f t="shared" si="29"/>
        <v>3366</v>
      </c>
      <c r="I291" s="124" t="s">
        <v>2287</v>
      </c>
      <c r="J291" s="125" t="s">
        <v>2288</v>
      </c>
      <c r="K291" s="124">
        <v>3366</v>
      </c>
      <c r="L291" s="124" t="s">
        <v>1239</v>
      </c>
      <c r="M291" s="125" t="s">
        <v>1188</v>
      </c>
      <c r="N291" s="125"/>
      <c r="O291" s="126" t="s">
        <v>1632</v>
      </c>
      <c r="P291" s="126" t="s">
        <v>2273</v>
      </c>
    </row>
    <row r="292" spans="1:16" ht="13.5" thickBot="1" x14ac:dyDescent="0.25">
      <c r="A292" s="7" t="str">
        <f t="shared" si="24"/>
        <v> AOEB 1 </v>
      </c>
      <c r="B292" s="18" t="str">
        <f t="shared" si="25"/>
        <v>I</v>
      </c>
      <c r="C292" s="7">
        <f t="shared" si="26"/>
        <v>47139.525000000001</v>
      </c>
      <c r="D292" s="32" t="str">
        <f t="shared" si="27"/>
        <v>vis</v>
      </c>
      <c r="E292" s="123">
        <f>VLOOKUP(C292,'Active 1'!C$21:E$951,3,FALSE)</f>
        <v>3402.9988676173675</v>
      </c>
      <c r="F292" s="18" t="s">
        <v>1108</v>
      </c>
      <c r="G292" s="32" t="str">
        <f t="shared" si="28"/>
        <v>47139.525</v>
      </c>
      <c r="H292" s="7">
        <f t="shared" si="29"/>
        <v>3403</v>
      </c>
      <c r="I292" s="124" t="s">
        <v>2289</v>
      </c>
      <c r="J292" s="125" t="s">
        <v>2290</v>
      </c>
      <c r="K292" s="124">
        <v>3403</v>
      </c>
      <c r="L292" s="124" t="s">
        <v>1184</v>
      </c>
      <c r="M292" s="125" t="s">
        <v>1188</v>
      </c>
      <c r="N292" s="125"/>
      <c r="O292" s="126" t="s">
        <v>1578</v>
      </c>
      <c r="P292" s="126" t="s">
        <v>1821</v>
      </c>
    </row>
    <row r="293" spans="1:16" ht="13.5" thickBot="1" x14ac:dyDescent="0.25">
      <c r="A293" s="7" t="str">
        <f t="shared" si="24"/>
        <v> BBS 88 </v>
      </c>
      <c r="B293" s="18" t="str">
        <f t="shared" si="25"/>
        <v>I</v>
      </c>
      <c r="C293" s="7">
        <f t="shared" si="26"/>
        <v>47310.512999999999</v>
      </c>
      <c r="D293" s="32" t="str">
        <f t="shared" si="27"/>
        <v>vis</v>
      </c>
      <c r="E293" s="123">
        <f>VLOOKUP(C293,'Active 1'!C$21:E$951,3,FALSE)</f>
        <v>3675.0074103667685</v>
      </c>
      <c r="F293" s="18" t="s">
        <v>1108</v>
      </c>
      <c r="G293" s="32" t="str">
        <f t="shared" si="28"/>
        <v>47310.513</v>
      </c>
      <c r="H293" s="7">
        <f t="shared" si="29"/>
        <v>3675</v>
      </c>
      <c r="I293" s="124" t="s">
        <v>2291</v>
      </c>
      <c r="J293" s="125" t="s">
        <v>2292</v>
      </c>
      <c r="K293" s="124">
        <v>3675</v>
      </c>
      <c r="L293" s="124" t="s">
        <v>1262</v>
      </c>
      <c r="M293" s="125" t="s">
        <v>1188</v>
      </c>
      <c r="N293" s="125"/>
      <c r="O293" s="126" t="s">
        <v>1712</v>
      </c>
      <c r="P293" s="126" t="s">
        <v>2293</v>
      </c>
    </row>
    <row r="294" spans="1:16" ht="13.5" thickBot="1" x14ac:dyDescent="0.25">
      <c r="A294" s="7" t="str">
        <f t="shared" si="24"/>
        <v> BBS 89 </v>
      </c>
      <c r="B294" s="18" t="str">
        <f t="shared" si="25"/>
        <v>I</v>
      </c>
      <c r="C294" s="7">
        <f t="shared" si="26"/>
        <v>47356.404999999999</v>
      </c>
      <c r="D294" s="32" t="str">
        <f t="shared" si="27"/>
        <v>vis</v>
      </c>
      <c r="E294" s="123">
        <f>VLOOKUP(C294,'Active 1'!C$21:E$951,3,FALSE)</f>
        <v>3748.0126273636083</v>
      </c>
      <c r="F294" s="18" t="s">
        <v>1108</v>
      </c>
      <c r="G294" s="32" t="str">
        <f t="shared" si="28"/>
        <v>47356.405</v>
      </c>
      <c r="H294" s="7">
        <f t="shared" si="29"/>
        <v>3748</v>
      </c>
      <c r="I294" s="124" t="s">
        <v>2294</v>
      </c>
      <c r="J294" s="125" t="s">
        <v>2295</v>
      </c>
      <c r="K294" s="124">
        <v>3748</v>
      </c>
      <c r="L294" s="124" t="s">
        <v>1236</v>
      </c>
      <c r="M294" s="125" t="s">
        <v>1188</v>
      </c>
      <c r="N294" s="125"/>
      <c r="O294" s="126" t="s">
        <v>2296</v>
      </c>
      <c r="P294" s="126" t="s">
        <v>2297</v>
      </c>
    </row>
    <row r="295" spans="1:16" ht="13.5" thickBot="1" x14ac:dyDescent="0.25">
      <c r="A295" s="7" t="str">
        <f t="shared" si="24"/>
        <v> BBS 89 </v>
      </c>
      <c r="B295" s="18" t="str">
        <f t="shared" si="25"/>
        <v>I</v>
      </c>
      <c r="C295" s="7">
        <f t="shared" si="26"/>
        <v>47361.434000000001</v>
      </c>
      <c r="D295" s="32" t="str">
        <f t="shared" si="27"/>
        <v>vis</v>
      </c>
      <c r="E295" s="123">
        <f>VLOOKUP(C295,'Active 1'!C$21:E$951,3,FALSE)</f>
        <v>3756.0127850441904</v>
      </c>
      <c r="F295" s="18" t="s">
        <v>1108</v>
      </c>
      <c r="G295" s="32" t="str">
        <f t="shared" si="28"/>
        <v>47361.434</v>
      </c>
      <c r="H295" s="7">
        <f t="shared" si="29"/>
        <v>3756</v>
      </c>
      <c r="I295" s="124" t="s">
        <v>2298</v>
      </c>
      <c r="J295" s="125" t="s">
        <v>2299</v>
      </c>
      <c r="K295" s="124">
        <v>3756</v>
      </c>
      <c r="L295" s="124" t="s">
        <v>1236</v>
      </c>
      <c r="M295" s="125" t="s">
        <v>1188</v>
      </c>
      <c r="N295" s="125"/>
      <c r="O295" s="126" t="s">
        <v>2296</v>
      </c>
      <c r="P295" s="126" t="s">
        <v>2297</v>
      </c>
    </row>
    <row r="296" spans="1:16" ht="13.5" thickBot="1" x14ac:dyDescent="0.25">
      <c r="A296" s="7" t="str">
        <f t="shared" si="24"/>
        <v> BBS 89 </v>
      </c>
      <c r="B296" s="18" t="str">
        <f t="shared" si="25"/>
        <v>I</v>
      </c>
      <c r="C296" s="7">
        <f t="shared" si="26"/>
        <v>47366.459000000003</v>
      </c>
      <c r="D296" s="32" t="str">
        <f t="shared" si="27"/>
        <v>vis</v>
      </c>
      <c r="E296" s="123">
        <f>VLOOKUP(C296,'Active 1'!C$21:E$951,3,FALSE)</f>
        <v>3764.0065795052997</v>
      </c>
      <c r="F296" s="18" t="s">
        <v>1108</v>
      </c>
      <c r="G296" s="32" t="str">
        <f t="shared" si="28"/>
        <v>47366.459</v>
      </c>
      <c r="H296" s="7">
        <f t="shared" si="29"/>
        <v>3764</v>
      </c>
      <c r="I296" s="124" t="s">
        <v>2300</v>
      </c>
      <c r="J296" s="125" t="s">
        <v>2301</v>
      </c>
      <c r="K296" s="124">
        <v>3764</v>
      </c>
      <c r="L296" s="124" t="s">
        <v>1178</v>
      </c>
      <c r="M296" s="125" t="s">
        <v>1188</v>
      </c>
      <c r="N296" s="125"/>
      <c r="O296" s="126" t="s">
        <v>2296</v>
      </c>
      <c r="P296" s="126" t="s">
        <v>2297</v>
      </c>
    </row>
    <row r="297" spans="1:16" ht="13.5" thickBot="1" x14ac:dyDescent="0.25">
      <c r="A297" s="7" t="str">
        <f t="shared" si="24"/>
        <v> BBS 89 </v>
      </c>
      <c r="B297" s="18" t="str">
        <f t="shared" si="25"/>
        <v>I</v>
      </c>
      <c r="C297" s="7">
        <f t="shared" si="26"/>
        <v>47378.406999999999</v>
      </c>
      <c r="D297" s="32" t="str">
        <f t="shared" si="27"/>
        <v>vis</v>
      </c>
      <c r="E297" s="123">
        <f>VLOOKUP(C297,'Active 1'!C$21:E$951,3,FALSE)</f>
        <v>3783.0135160667483</v>
      </c>
      <c r="F297" s="18" t="s">
        <v>1108</v>
      </c>
      <c r="G297" s="32" t="str">
        <f t="shared" si="28"/>
        <v>47378.407</v>
      </c>
      <c r="H297" s="7">
        <f t="shared" si="29"/>
        <v>3783</v>
      </c>
      <c r="I297" s="124" t="s">
        <v>2302</v>
      </c>
      <c r="J297" s="125" t="s">
        <v>2303</v>
      </c>
      <c r="K297" s="124">
        <v>3783</v>
      </c>
      <c r="L297" s="124" t="s">
        <v>1236</v>
      </c>
      <c r="M297" s="125" t="s">
        <v>1188</v>
      </c>
      <c r="N297" s="125"/>
      <c r="O297" s="126" t="s">
        <v>1632</v>
      </c>
      <c r="P297" s="126" t="s">
        <v>2297</v>
      </c>
    </row>
    <row r="298" spans="1:16" ht="13.5" thickBot="1" x14ac:dyDescent="0.25">
      <c r="A298" s="7" t="str">
        <f t="shared" si="24"/>
        <v> BBS 89 </v>
      </c>
      <c r="B298" s="18" t="str">
        <f t="shared" si="25"/>
        <v>I</v>
      </c>
      <c r="C298" s="7">
        <f t="shared" si="26"/>
        <v>47383.436000000002</v>
      </c>
      <c r="D298" s="32" t="str">
        <f t="shared" si="27"/>
        <v>vis</v>
      </c>
      <c r="E298" s="123">
        <f>VLOOKUP(C298,'Active 1'!C$21:E$951,3,FALSE)</f>
        <v>3791.0136737473304</v>
      </c>
      <c r="F298" s="18" t="s">
        <v>1108</v>
      </c>
      <c r="G298" s="32" t="str">
        <f t="shared" si="28"/>
        <v>47383.436</v>
      </c>
      <c r="H298" s="7">
        <f t="shared" si="29"/>
        <v>3791</v>
      </c>
      <c r="I298" s="124" t="s">
        <v>2304</v>
      </c>
      <c r="J298" s="125" t="s">
        <v>2305</v>
      </c>
      <c r="K298" s="124">
        <v>3791</v>
      </c>
      <c r="L298" s="124" t="s">
        <v>1236</v>
      </c>
      <c r="M298" s="125" t="s">
        <v>1188</v>
      </c>
      <c r="N298" s="125"/>
      <c r="O298" s="126" t="s">
        <v>2296</v>
      </c>
      <c r="P298" s="126" t="s">
        <v>2297</v>
      </c>
    </row>
    <row r="299" spans="1:16" ht="13.5" thickBot="1" x14ac:dyDescent="0.25">
      <c r="A299" s="7" t="str">
        <f t="shared" si="24"/>
        <v> BBS 89 </v>
      </c>
      <c r="B299" s="18" t="str">
        <f t="shared" si="25"/>
        <v>I</v>
      </c>
      <c r="C299" s="7">
        <f t="shared" si="26"/>
        <v>47415.487999999998</v>
      </c>
      <c r="D299" s="32" t="str">
        <f t="shared" si="27"/>
        <v>vis</v>
      </c>
      <c r="E299" s="123">
        <f>VLOOKUP(C299,'Active 1'!C$21:E$951,3,FALSE)</f>
        <v>3842.0021513726774</v>
      </c>
      <c r="F299" s="18" t="s">
        <v>1108</v>
      </c>
      <c r="G299" s="32" t="str">
        <f t="shared" si="28"/>
        <v>47415.488</v>
      </c>
      <c r="H299" s="7">
        <f t="shared" si="29"/>
        <v>3842</v>
      </c>
      <c r="I299" s="124" t="s">
        <v>2306</v>
      </c>
      <c r="J299" s="125" t="s">
        <v>2307</v>
      </c>
      <c r="K299" s="124">
        <v>3842</v>
      </c>
      <c r="L299" s="124" t="s">
        <v>1265</v>
      </c>
      <c r="M299" s="125" t="s">
        <v>1188</v>
      </c>
      <c r="N299" s="125"/>
      <c r="O299" s="126" t="s">
        <v>1712</v>
      </c>
      <c r="P299" s="126" t="s">
        <v>2297</v>
      </c>
    </row>
    <row r="300" spans="1:16" ht="13.5" thickBot="1" x14ac:dyDescent="0.25">
      <c r="A300" s="7" t="str">
        <f t="shared" si="24"/>
        <v> BBS 90 </v>
      </c>
      <c r="B300" s="18" t="str">
        <f t="shared" si="25"/>
        <v>I</v>
      </c>
      <c r="C300" s="7">
        <f t="shared" si="26"/>
        <v>47439.38</v>
      </c>
      <c r="D300" s="32" t="str">
        <f t="shared" si="27"/>
        <v>vis</v>
      </c>
      <c r="E300" s="123">
        <f>VLOOKUP(C300,'Active 1'!C$21:E$951,3,FALSE)</f>
        <v>3880.0096612761135</v>
      </c>
      <c r="F300" s="18" t="s">
        <v>1108</v>
      </c>
      <c r="G300" s="32" t="str">
        <f t="shared" si="28"/>
        <v>47439.380</v>
      </c>
      <c r="H300" s="7">
        <f t="shared" si="29"/>
        <v>3880</v>
      </c>
      <c r="I300" s="124" t="s">
        <v>2308</v>
      </c>
      <c r="J300" s="125" t="s">
        <v>2309</v>
      </c>
      <c r="K300" s="124">
        <v>3880</v>
      </c>
      <c r="L300" s="124" t="s">
        <v>1262</v>
      </c>
      <c r="M300" s="125" t="s">
        <v>1188</v>
      </c>
      <c r="N300" s="125"/>
      <c r="O300" s="126" t="s">
        <v>1632</v>
      </c>
      <c r="P300" s="126" t="s">
        <v>2310</v>
      </c>
    </row>
    <row r="301" spans="1:16" ht="13.5" thickBot="1" x14ac:dyDescent="0.25">
      <c r="A301" s="7" t="str">
        <f t="shared" si="24"/>
        <v> AOEB 1 </v>
      </c>
      <c r="B301" s="18" t="str">
        <f t="shared" si="25"/>
        <v>I</v>
      </c>
      <c r="C301" s="7">
        <f t="shared" si="26"/>
        <v>47450.692999999999</v>
      </c>
      <c r="D301" s="32" t="str">
        <f t="shared" si="27"/>
        <v>vis</v>
      </c>
      <c r="E301" s="123">
        <f>VLOOKUP(C301,'Active 1'!C$21:E$951,3,FALSE)</f>
        <v>3898.0064367464656</v>
      </c>
      <c r="F301" s="18" t="s">
        <v>1108</v>
      </c>
      <c r="G301" s="32" t="str">
        <f t="shared" si="28"/>
        <v>47450.693</v>
      </c>
      <c r="H301" s="7">
        <f t="shared" si="29"/>
        <v>3898</v>
      </c>
      <c r="I301" s="124" t="s">
        <v>2311</v>
      </c>
      <c r="J301" s="125" t="s">
        <v>2312</v>
      </c>
      <c r="K301" s="124">
        <v>3898</v>
      </c>
      <c r="L301" s="124" t="s">
        <v>1228</v>
      </c>
      <c r="M301" s="125" t="s">
        <v>1188</v>
      </c>
      <c r="N301" s="125"/>
      <c r="O301" s="126" t="s">
        <v>1781</v>
      </c>
      <c r="P301" s="126" t="s">
        <v>1821</v>
      </c>
    </row>
    <row r="302" spans="1:16" ht="13.5" thickBot="1" x14ac:dyDescent="0.25">
      <c r="A302" s="7" t="str">
        <f t="shared" si="24"/>
        <v> BBS 90 </v>
      </c>
      <c r="B302" s="18" t="str">
        <f t="shared" si="25"/>
        <v>I</v>
      </c>
      <c r="C302" s="7">
        <f t="shared" si="26"/>
        <v>47524.243999999999</v>
      </c>
      <c r="D302" s="32" t="str">
        <f t="shared" si="27"/>
        <v>vis</v>
      </c>
      <c r="E302" s="123">
        <f>VLOOKUP(C302,'Active 1'!C$21:E$951,3,FALSE)</f>
        <v>4015.0117255840528</v>
      </c>
      <c r="F302" s="18" t="s">
        <v>1108</v>
      </c>
      <c r="G302" s="32" t="str">
        <f t="shared" si="28"/>
        <v>47524.244</v>
      </c>
      <c r="H302" s="7">
        <f t="shared" si="29"/>
        <v>4015</v>
      </c>
      <c r="I302" s="124" t="s">
        <v>2313</v>
      </c>
      <c r="J302" s="125" t="s">
        <v>2314</v>
      </c>
      <c r="K302" s="124">
        <v>4015</v>
      </c>
      <c r="L302" s="124" t="s">
        <v>1239</v>
      </c>
      <c r="M302" s="125" t="s">
        <v>1188</v>
      </c>
      <c r="N302" s="125"/>
      <c r="O302" s="126" t="s">
        <v>1632</v>
      </c>
      <c r="P302" s="126" t="s">
        <v>2310</v>
      </c>
    </row>
    <row r="303" spans="1:16" ht="13.5" thickBot="1" x14ac:dyDescent="0.25">
      <c r="A303" s="7" t="str">
        <f t="shared" si="24"/>
        <v> BBS 91 </v>
      </c>
      <c r="B303" s="18" t="str">
        <f t="shared" si="25"/>
        <v>I</v>
      </c>
      <c r="C303" s="7">
        <f t="shared" si="26"/>
        <v>47628.582999999999</v>
      </c>
      <c r="D303" s="32" t="str">
        <f t="shared" si="27"/>
        <v>vis</v>
      </c>
      <c r="E303" s="123">
        <f>VLOOKUP(C303,'Active 1'!C$21:E$951,3,FALSE)</f>
        <v>4180.9947146939912</v>
      </c>
      <c r="F303" s="18" t="s">
        <v>1108</v>
      </c>
      <c r="G303" s="32" t="str">
        <f t="shared" si="28"/>
        <v>47628.583</v>
      </c>
      <c r="H303" s="7">
        <f t="shared" si="29"/>
        <v>4181</v>
      </c>
      <c r="I303" s="124" t="s">
        <v>2315</v>
      </c>
      <c r="J303" s="125" t="s">
        <v>2316</v>
      </c>
      <c r="K303" s="124">
        <v>4181</v>
      </c>
      <c r="L303" s="124" t="s">
        <v>1233</v>
      </c>
      <c r="M303" s="125" t="s">
        <v>1188</v>
      </c>
      <c r="N303" s="125"/>
      <c r="O303" s="126" t="s">
        <v>1712</v>
      </c>
      <c r="P303" s="126" t="s">
        <v>2317</v>
      </c>
    </row>
    <row r="304" spans="1:16" ht="13.5" thickBot="1" x14ac:dyDescent="0.25">
      <c r="A304" s="7" t="str">
        <f t="shared" si="24"/>
        <v> AOEB 1 </v>
      </c>
      <c r="B304" s="18" t="str">
        <f t="shared" si="25"/>
        <v>I</v>
      </c>
      <c r="C304" s="7">
        <f t="shared" si="26"/>
        <v>47653.733999999997</v>
      </c>
      <c r="D304" s="32" t="str">
        <f t="shared" si="27"/>
        <v>vis</v>
      </c>
      <c r="E304" s="123">
        <f>VLOOKUP(C304,'Active 1'!C$21:E$951,3,FALSE)</f>
        <v>4221.0050479260881</v>
      </c>
      <c r="F304" s="18" t="s">
        <v>1108</v>
      </c>
      <c r="G304" s="32" t="str">
        <f t="shared" si="28"/>
        <v>47653.734</v>
      </c>
      <c r="H304" s="7">
        <f t="shared" si="29"/>
        <v>4221</v>
      </c>
      <c r="I304" s="124" t="s">
        <v>2318</v>
      </c>
      <c r="J304" s="125" t="s">
        <v>2319</v>
      </c>
      <c r="K304" s="124">
        <v>4221</v>
      </c>
      <c r="L304" s="124" t="s">
        <v>1265</v>
      </c>
      <c r="M304" s="125" t="s">
        <v>1188</v>
      </c>
      <c r="N304" s="125"/>
      <c r="O304" s="126" t="s">
        <v>2150</v>
      </c>
      <c r="P304" s="126" t="s">
        <v>1821</v>
      </c>
    </row>
    <row r="305" spans="1:16" ht="13.5" thickBot="1" x14ac:dyDescent="0.25">
      <c r="A305" s="7" t="str">
        <f t="shared" si="24"/>
        <v> AOEB 1 </v>
      </c>
      <c r="B305" s="18" t="str">
        <f t="shared" si="25"/>
        <v>I</v>
      </c>
      <c r="C305" s="7">
        <f t="shared" si="26"/>
        <v>47765.63</v>
      </c>
      <c r="D305" s="32" t="str">
        <f t="shared" si="27"/>
        <v>vis</v>
      </c>
      <c r="E305" s="123">
        <f>VLOOKUP(C305,'Active 1'!C$21:E$951,3,FALSE)</f>
        <v>4399.0097494226111</v>
      </c>
      <c r="F305" s="18" t="s">
        <v>1108</v>
      </c>
      <c r="G305" s="32" t="str">
        <f t="shared" si="28"/>
        <v>47765.630</v>
      </c>
      <c r="H305" s="7">
        <f t="shared" si="29"/>
        <v>4399</v>
      </c>
      <c r="I305" s="124" t="s">
        <v>2320</v>
      </c>
      <c r="J305" s="125" t="s">
        <v>2321</v>
      </c>
      <c r="K305" s="124">
        <v>4399</v>
      </c>
      <c r="L305" s="124" t="s">
        <v>1228</v>
      </c>
      <c r="M305" s="125" t="s">
        <v>1188</v>
      </c>
      <c r="N305" s="125"/>
      <c r="O305" s="126" t="s">
        <v>2322</v>
      </c>
      <c r="P305" s="126" t="s">
        <v>1821</v>
      </c>
    </row>
    <row r="306" spans="1:16" ht="13.5" thickBot="1" x14ac:dyDescent="0.25">
      <c r="A306" s="7" t="str">
        <f t="shared" si="24"/>
        <v> BBS 93 </v>
      </c>
      <c r="B306" s="18" t="str">
        <f t="shared" si="25"/>
        <v>I</v>
      </c>
      <c r="C306" s="7">
        <f t="shared" si="26"/>
        <v>47815.29</v>
      </c>
      <c r="D306" s="32" t="str">
        <f t="shared" si="27"/>
        <v>vis</v>
      </c>
      <c r="E306" s="123">
        <f>VLOOKUP(C306,'Active 1'!C$21:E$951,3,FALSE)</f>
        <v>4478.0091191616366</v>
      </c>
      <c r="F306" s="18" t="s">
        <v>1108</v>
      </c>
      <c r="G306" s="32" t="str">
        <f t="shared" si="28"/>
        <v>47815.290</v>
      </c>
      <c r="H306" s="7">
        <f t="shared" si="29"/>
        <v>4478</v>
      </c>
      <c r="I306" s="124" t="s">
        <v>2323</v>
      </c>
      <c r="J306" s="125" t="s">
        <v>2324</v>
      </c>
      <c r="K306" s="124">
        <v>4478</v>
      </c>
      <c r="L306" s="124" t="s">
        <v>1228</v>
      </c>
      <c r="M306" s="125" t="s">
        <v>1188</v>
      </c>
      <c r="N306" s="125"/>
      <c r="O306" s="126" t="s">
        <v>1632</v>
      </c>
      <c r="P306" s="126" t="s">
        <v>2325</v>
      </c>
    </row>
    <row r="307" spans="1:16" ht="13.5" thickBot="1" x14ac:dyDescent="0.25">
      <c r="A307" s="7" t="str">
        <f t="shared" si="24"/>
        <v> BBS 93 </v>
      </c>
      <c r="B307" s="18" t="str">
        <f t="shared" si="25"/>
        <v>I</v>
      </c>
      <c r="C307" s="7">
        <f t="shared" si="26"/>
        <v>47859.298000000003</v>
      </c>
      <c r="D307" s="32" t="str">
        <f t="shared" si="27"/>
        <v>vis</v>
      </c>
      <c r="E307" s="123">
        <f>VLOOKUP(C307,'Active 1'!C$21:E$951,3,FALSE)</f>
        <v>4548.0172597873889</v>
      </c>
      <c r="F307" s="18" t="s">
        <v>1108</v>
      </c>
      <c r="G307" s="32" t="str">
        <f t="shared" si="28"/>
        <v>47859.298</v>
      </c>
      <c r="H307" s="7">
        <f t="shared" si="29"/>
        <v>4548</v>
      </c>
      <c r="I307" s="124" t="s">
        <v>2326</v>
      </c>
      <c r="J307" s="125" t="s">
        <v>2327</v>
      </c>
      <c r="K307" s="124">
        <v>4548</v>
      </c>
      <c r="L307" s="124" t="s">
        <v>1247</v>
      </c>
      <c r="M307" s="125" t="s">
        <v>1188</v>
      </c>
      <c r="N307" s="125"/>
      <c r="O307" s="126" t="s">
        <v>1632</v>
      </c>
      <c r="P307" s="126" t="s">
        <v>2325</v>
      </c>
    </row>
    <row r="308" spans="1:16" ht="13.5" thickBot="1" x14ac:dyDescent="0.25">
      <c r="A308" s="7" t="str">
        <f t="shared" si="24"/>
        <v> AOEB 1 </v>
      </c>
      <c r="B308" s="18" t="str">
        <f t="shared" si="25"/>
        <v>I</v>
      </c>
      <c r="C308" s="7">
        <f t="shared" si="26"/>
        <v>47860.544000000002</v>
      </c>
      <c r="D308" s="32" t="str">
        <f t="shared" si="27"/>
        <v>vis</v>
      </c>
      <c r="E308" s="123">
        <f>VLOOKUP(C308,'Active 1'!C$21:E$951,3,FALSE)</f>
        <v>4549.9994026527693</v>
      </c>
      <c r="F308" s="18" t="s">
        <v>1108</v>
      </c>
      <c r="G308" s="32" t="str">
        <f t="shared" si="28"/>
        <v>47860.544</v>
      </c>
      <c r="H308" s="7">
        <f t="shared" si="29"/>
        <v>4550</v>
      </c>
      <c r="I308" s="124" t="s">
        <v>2328</v>
      </c>
      <c r="J308" s="125" t="s">
        <v>2329</v>
      </c>
      <c r="K308" s="124">
        <v>4550</v>
      </c>
      <c r="L308" s="124" t="s">
        <v>1216</v>
      </c>
      <c r="M308" s="125" t="s">
        <v>1188</v>
      </c>
      <c r="N308" s="125"/>
      <c r="O308" s="126" t="s">
        <v>1578</v>
      </c>
      <c r="P308" s="126" t="s">
        <v>1821</v>
      </c>
    </row>
    <row r="309" spans="1:16" ht="13.5" thickBot="1" x14ac:dyDescent="0.25">
      <c r="A309" s="7" t="str">
        <f t="shared" si="24"/>
        <v> BBS 95 </v>
      </c>
      <c r="B309" s="18" t="str">
        <f t="shared" si="25"/>
        <v>I</v>
      </c>
      <c r="C309" s="7">
        <f t="shared" si="26"/>
        <v>48016.447999999997</v>
      </c>
      <c r="D309" s="32" t="str">
        <f t="shared" si="27"/>
        <v>vis</v>
      </c>
      <c r="E309" s="123">
        <f>VLOOKUP(C309,'Active 1'!C$21:E$951,3,FALSE)</f>
        <v>4798.0122447750337</v>
      </c>
      <c r="F309" s="18" t="s">
        <v>1108</v>
      </c>
      <c r="G309" s="32" t="str">
        <f t="shared" si="28"/>
        <v>48016.448</v>
      </c>
      <c r="H309" s="7">
        <f t="shared" si="29"/>
        <v>4798</v>
      </c>
      <c r="I309" s="124" t="s">
        <v>2330</v>
      </c>
      <c r="J309" s="125" t="s">
        <v>2331</v>
      </c>
      <c r="K309" s="124">
        <v>4798</v>
      </c>
      <c r="L309" s="124" t="s">
        <v>1228</v>
      </c>
      <c r="M309" s="125" t="s">
        <v>1188</v>
      </c>
      <c r="N309" s="125"/>
      <c r="O309" s="126" t="s">
        <v>1632</v>
      </c>
      <c r="P309" s="126" t="s">
        <v>2332</v>
      </c>
    </row>
    <row r="310" spans="1:16" ht="13.5" thickBot="1" x14ac:dyDescent="0.25">
      <c r="A310" s="7" t="str">
        <f t="shared" si="24"/>
        <v> BBS 96 </v>
      </c>
      <c r="B310" s="18" t="str">
        <f t="shared" si="25"/>
        <v>I</v>
      </c>
      <c r="C310" s="7">
        <f t="shared" si="26"/>
        <v>48094.408000000003</v>
      </c>
      <c r="D310" s="32" t="str">
        <f t="shared" si="27"/>
        <v>vis</v>
      </c>
      <c r="E310" s="123">
        <f>VLOOKUP(C310,'Active 1'!C$21:E$951,3,FALSE)</f>
        <v>4922.0313922751238</v>
      </c>
      <c r="F310" s="18" t="s">
        <v>1108</v>
      </c>
      <c r="G310" s="32" t="str">
        <f t="shared" si="28"/>
        <v>48094.408</v>
      </c>
      <c r="H310" s="7">
        <f t="shared" si="29"/>
        <v>4922</v>
      </c>
      <c r="I310" s="124" t="s">
        <v>2333</v>
      </c>
      <c r="J310" s="125" t="s">
        <v>2334</v>
      </c>
      <c r="K310" s="124">
        <v>4922</v>
      </c>
      <c r="L310" s="124" t="s">
        <v>1310</v>
      </c>
      <c r="M310" s="125" t="s">
        <v>1188</v>
      </c>
      <c r="N310" s="125"/>
      <c r="O310" s="126" t="s">
        <v>2335</v>
      </c>
      <c r="P310" s="126" t="s">
        <v>2336</v>
      </c>
    </row>
    <row r="311" spans="1:16" ht="13.5" thickBot="1" x14ac:dyDescent="0.25">
      <c r="A311" s="7" t="str">
        <f t="shared" si="24"/>
        <v> BBS 96 </v>
      </c>
      <c r="B311" s="18" t="str">
        <f t="shared" si="25"/>
        <v>I</v>
      </c>
      <c r="C311" s="7">
        <f t="shared" si="26"/>
        <v>48121.425000000003</v>
      </c>
      <c r="D311" s="32" t="str">
        <f t="shared" si="27"/>
        <v>vis</v>
      </c>
      <c r="E311" s="123">
        <f>VLOOKUP(C311,'Active 1'!C$21:E$951,3,FALSE)</f>
        <v>4965.0101673906911</v>
      </c>
      <c r="F311" s="18" t="s">
        <v>1108</v>
      </c>
      <c r="G311" s="32" t="str">
        <f t="shared" si="28"/>
        <v>48121.425</v>
      </c>
      <c r="H311" s="7">
        <f t="shared" si="29"/>
        <v>4965</v>
      </c>
      <c r="I311" s="124" t="s">
        <v>2337</v>
      </c>
      <c r="J311" s="125" t="s">
        <v>2338</v>
      </c>
      <c r="K311" s="124">
        <v>4965</v>
      </c>
      <c r="L311" s="124" t="s">
        <v>1265</v>
      </c>
      <c r="M311" s="125" t="s">
        <v>1188</v>
      </c>
      <c r="N311" s="125"/>
      <c r="O311" s="126" t="s">
        <v>1632</v>
      </c>
      <c r="P311" s="126" t="s">
        <v>2336</v>
      </c>
    </row>
    <row r="312" spans="1:16" ht="13.5" thickBot="1" x14ac:dyDescent="0.25">
      <c r="A312" s="7" t="str">
        <f t="shared" si="24"/>
        <v> BBS 96 </v>
      </c>
      <c r="B312" s="18" t="str">
        <f t="shared" si="25"/>
        <v>I</v>
      </c>
      <c r="C312" s="7">
        <f t="shared" si="26"/>
        <v>48128.343999999997</v>
      </c>
      <c r="D312" s="32" t="str">
        <f t="shared" si="27"/>
        <v>vis</v>
      </c>
      <c r="E312" s="123">
        <f>VLOOKUP(C312,'Active 1'!C$21:E$951,3,FALSE)</f>
        <v>4976.0169462715576</v>
      </c>
      <c r="F312" s="18" t="s">
        <v>1108</v>
      </c>
      <c r="G312" s="32" t="str">
        <f t="shared" si="28"/>
        <v>48128.344</v>
      </c>
      <c r="H312" s="7">
        <f t="shared" si="29"/>
        <v>4976</v>
      </c>
      <c r="I312" s="124" t="s">
        <v>2339</v>
      </c>
      <c r="J312" s="125" t="s">
        <v>2340</v>
      </c>
      <c r="K312" s="124">
        <v>4976</v>
      </c>
      <c r="L312" s="124" t="s">
        <v>1239</v>
      </c>
      <c r="M312" s="125" t="s">
        <v>1188</v>
      </c>
      <c r="N312" s="125"/>
      <c r="O312" s="126" t="s">
        <v>1632</v>
      </c>
      <c r="P312" s="126" t="s">
        <v>2336</v>
      </c>
    </row>
    <row r="313" spans="1:16" ht="13.5" thickBot="1" x14ac:dyDescent="0.25">
      <c r="A313" s="7" t="str">
        <f t="shared" si="24"/>
        <v> AOEB 1 </v>
      </c>
      <c r="B313" s="18" t="str">
        <f t="shared" si="25"/>
        <v>I</v>
      </c>
      <c r="C313" s="7">
        <f t="shared" si="26"/>
        <v>48134.625999999997</v>
      </c>
      <c r="D313" s="32" t="str">
        <f t="shared" si="27"/>
        <v>vis</v>
      </c>
      <c r="E313" s="123">
        <f>VLOOKUP(C313,'Active 1'!C$21:E$951,3,FALSE)</f>
        <v>4986.0103824515909</v>
      </c>
      <c r="F313" s="18" t="s">
        <v>1108</v>
      </c>
      <c r="G313" s="32" t="str">
        <f t="shared" si="28"/>
        <v>48134.626</v>
      </c>
      <c r="H313" s="7">
        <f t="shared" si="29"/>
        <v>4986</v>
      </c>
      <c r="I313" s="124" t="s">
        <v>2341</v>
      </c>
      <c r="J313" s="125" t="s">
        <v>2342</v>
      </c>
      <c r="K313" s="124">
        <v>4986</v>
      </c>
      <c r="L313" s="124" t="s">
        <v>1265</v>
      </c>
      <c r="M313" s="125" t="s">
        <v>1188</v>
      </c>
      <c r="N313" s="125"/>
      <c r="O313" s="126" t="s">
        <v>2343</v>
      </c>
      <c r="P313" s="126" t="s">
        <v>1821</v>
      </c>
    </row>
    <row r="314" spans="1:16" ht="13.5" thickBot="1" x14ac:dyDescent="0.25">
      <c r="A314" s="7" t="str">
        <f t="shared" si="24"/>
        <v> BBS 96 </v>
      </c>
      <c r="B314" s="18" t="str">
        <f t="shared" si="25"/>
        <v>I</v>
      </c>
      <c r="C314" s="7">
        <f t="shared" si="26"/>
        <v>48143.427000000003</v>
      </c>
      <c r="D314" s="32" t="str">
        <f t="shared" si="27"/>
        <v>vis</v>
      </c>
      <c r="E314" s="123">
        <f>VLOOKUP(C314,'Active 1'!C$21:E$951,3,FALSE)</f>
        <v>5000.011056093831</v>
      </c>
      <c r="F314" s="18" t="s">
        <v>1108</v>
      </c>
      <c r="G314" s="32" t="str">
        <f t="shared" si="28"/>
        <v>48143.427</v>
      </c>
      <c r="H314" s="7">
        <f t="shared" si="29"/>
        <v>5000</v>
      </c>
      <c r="I314" s="124" t="s">
        <v>2344</v>
      </c>
      <c r="J314" s="125" t="s">
        <v>2345</v>
      </c>
      <c r="K314" s="124">
        <v>5000</v>
      </c>
      <c r="L314" s="124" t="s">
        <v>1252</v>
      </c>
      <c r="M314" s="125" t="s">
        <v>1188</v>
      </c>
      <c r="N314" s="125"/>
      <c r="O314" s="126" t="s">
        <v>1632</v>
      </c>
      <c r="P314" s="126" t="s">
        <v>2336</v>
      </c>
    </row>
    <row r="315" spans="1:16" ht="13.5" thickBot="1" x14ac:dyDescent="0.25">
      <c r="A315" s="7" t="str">
        <f t="shared" si="24"/>
        <v> AOEB 1 </v>
      </c>
      <c r="B315" s="18" t="str">
        <f t="shared" si="25"/>
        <v>I</v>
      </c>
      <c r="C315" s="7">
        <f t="shared" si="26"/>
        <v>48178.625</v>
      </c>
      <c r="D315" s="32" t="str">
        <f t="shared" si="27"/>
        <v>vis</v>
      </c>
      <c r="E315" s="123">
        <f>VLOOKUP(C315,'Active 1'!C$21:E$951,3,FALSE)</f>
        <v>5056.0042058335357</v>
      </c>
      <c r="F315" s="18" t="s">
        <v>1108</v>
      </c>
      <c r="G315" s="32" t="str">
        <f t="shared" si="28"/>
        <v>48178.625</v>
      </c>
      <c r="H315" s="7">
        <f t="shared" si="29"/>
        <v>5056</v>
      </c>
      <c r="I315" s="124" t="s">
        <v>2346</v>
      </c>
      <c r="J315" s="125" t="s">
        <v>2347</v>
      </c>
      <c r="K315" s="124">
        <v>5056</v>
      </c>
      <c r="L315" s="124" t="s">
        <v>2348</v>
      </c>
      <c r="M315" s="125" t="s">
        <v>1188</v>
      </c>
      <c r="N315" s="125"/>
      <c r="O315" s="126" t="s">
        <v>2150</v>
      </c>
      <c r="P315" s="126" t="s">
        <v>1821</v>
      </c>
    </row>
    <row r="316" spans="1:16" ht="13.5" thickBot="1" x14ac:dyDescent="0.25">
      <c r="A316" s="7" t="str">
        <f t="shared" si="24"/>
        <v> BRNO 31 </v>
      </c>
      <c r="B316" s="18" t="str">
        <f t="shared" si="25"/>
        <v>I</v>
      </c>
      <c r="C316" s="7">
        <f t="shared" si="26"/>
        <v>48180.512999999999</v>
      </c>
      <c r="D316" s="32" t="str">
        <f t="shared" si="27"/>
        <v>vis</v>
      </c>
      <c r="E316" s="123">
        <f>VLOOKUP(C316,'Active 1'!C$21:E$951,3,FALSE)</f>
        <v>5059.0076454240952</v>
      </c>
      <c r="F316" s="18" t="s">
        <v>1108</v>
      </c>
      <c r="G316" s="32" t="str">
        <f t="shared" si="28"/>
        <v>48180.513</v>
      </c>
      <c r="H316" s="7">
        <f t="shared" si="29"/>
        <v>5059</v>
      </c>
      <c r="I316" s="124" t="s">
        <v>2349</v>
      </c>
      <c r="J316" s="125" t="s">
        <v>2350</v>
      </c>
      <c r="K316" s="124">
        <v>5059</v>
      </c>
      <c r="L316" s="124" t="s">
        <v>2213</v>
      </c>
      <c r="M316" s="125" t="s">
        <v>1188</v>
      </c>
      <c r="N316" s="125"/>
      <c r="O316" s="126" t="s">
        <v>2351</v>
      </c>
      <c r="P316" s="126" t="s">
        <v>2352</v>
      </c>
    </row>
    <row r="317" spans="1:16" ht="13.5" thickBot="1" x14ac:dyDescent="0.25">
      <c r="A317" s="7" t="str">
        <f t="shared" si="24"/>
        <v> AOEB 1 </v>
      </c>
      <c r="B317" s="18" t="str">
        <f t="shared" si="25"/>
        <v>I</v>
      </c>
      <c r="C317" s="7">
        <f t="shared" si="26"/>
        <v>48234.569000000003</v>
      </c>
      <c r="D317" s="32" t="str">
        <f t="shared" si="27"/>
        <v>vis</v>
      </c>
      <c r="E317" s="123">
        <f>VLOOKUP(C317,'Active 1'!C$21:E$951,3,FALSE)</f>
        <v>5145.0001933623307</v>
      </c>
      <c r="F317" s="18" t="s">
        <v>1108</v>
      </c>
      <c r="G317" s="32" t="str">
        <f t="shared" si="28"/>
        <v>48234.569</v>
      </c>
      <c r="H317" s="7">
        <f t="shared" si="29"/>
        <v>5145</v>
      </c>
      <c r="I317" s="124" t="s">
        <v>2353</v>
      </c>
      <c r="J317" s="125" t="s">
        <v>2354</v>
      </c>
      <c r="K317" s="124">
        <v>5145</v>
      </c>
      <c r="L317" s="124" t="s">
        <v>1191</v>
      </c>
      <c r="M317" s="125" t="s">
        <v>1188</v>
      </c>
      <c r="N317" s="125"/>
      <c r="O317" s="126" t="s">
        <v>1578</v>
      </c>
      <c r="P317" s="126" t="s">
        <v>1821</v>
      </c>
    </row>
    <row r="318" spans="1:16" ht="13.5" thickBot="1" x14ac:dyDescent="0.25">
      <c r="A318" s="7" t="str">
        <f t="shared" si="24"/>
        <v> BBS 97 </v>
      </c>
      <c r="B318" s="18" t="str">
        <f t="shared" si="25"/>
        <v>I</v>
      </c>
      <c r="C318" s="7">
        <f t="shared" si="26"/>
        <v>48327.61</v>
      </c>
      <c r="D318" s="32" t="str">
        <f t="shared" si="27"/>
        <v>vis</v>
      </c>
      <c r="E318" s="123">
        <f>VLOOKUP(C318,'Active 1'!C$21:E$951,3,FALSE)</f>
        <v>5293.0102690749345</v>
      </c>
      <c r="F318" s="18" t="s">
        <v>1108</v>
      </c>
      <c r="G318" s="32" t="str">
        <f t="shared" si="28"/>
        <v>48327.610</v>
      </c>
      <c r="H318" s="7">
        <f t="shared" si="29"/>
        <v>5293</v>
      </c>
      <c r="I318" s="124" t="s">
        <v>2355</v>
      </c>
      <c r="J318" s="125" t="s">
        <v>2356</v>
      </c>
      <c r="K318" s="124">
        <v>5293</v>
      </c>
      <c r="L318" s="124" t="s">
        <v>1184</v>
      </c>
      <c r="M318" s="125" t="s">
        <v>1188</v>
      </c>
      <c r="N318" s="125"/>
      <c r="O318" s="126" t="s">
        <v>1712</v>
      </c>
      <c r="P318" s="126" t="s">
        <v>2357</v>
      </c>
    </row>
    <row r="319" spans="1:16" ht="13.5" thickBot="1" x14ac:dyDescent="0.25">
      <c r="A319" s="7" t="str">
        <f t="shared" si="24"/>
        <v> BBS 98 </v>
      </c>
      <c r="B319" s="18" t="str">
        <f t="shared" si="25"/>
        <v>I</v>
      </c>
      <c r="C319" s="7">
        <f t="shared" si="26"/>
        <v>48390.466</v>
      </c>
      <c r="D319" s="32" t="str">
        <f t="shared" si="27"/>
        <v>vis</v>
      </c>
      <c r="E319" s="123">
        <f>VLOOKUP(C319,'Active 1'!C$21:E$951,3,FALSE)</f>
        <v>5393.0018998505238</v>
      </c>
      <c r="F319" s="18" t="s">
        <v>1108</v>
      </c>
      <c r="G319" s="32" t="str">
        <f t="shared" si="28"/>
        <v>48390.466</v>
      </c>
      <c r="H319" s="7">
        <f t="shared" si="29"/>
        <v>5393</v>
      </c>
      <c r="I319" s="124" t="s">
        <v>2358</v>
      </c>
      <c r="J319" s="125" t="s">
        <v>2359</v>
      </c>
      <c r="K319" s="124">
        <v>5393</v>
      </c>
      <c r="L319" s="124" t="s">
        <v>1233</v>
      </c>
      <c r="M319" s="125" t="s">
        <v>1188</v>
      </c>
      <c r="N319" s="125"/>
      <c r="O319" s="126" t="s">
        <v>1632</v>
      </c>
      <c r="P319" s="126" t="s">
        <v>2360</v>
      </c>
    </row>
    <row r="320" spans="1:16" ht="13.5" thickBot="1" x14ac:dyDescent="0.25">
      <c r="A320" s="7" t="str">
        <f t="shared" si="24"/>
        <v> BBS 98 </v>
      </c>
      <c r="B320" s="18" t="str">
        <f t="shared" si="25"/>
        <v>I</v>
      </c>
      <c r="C320" s="7">
        <f t="shared" si="26"/>
        <v>48407.444000000003</v>
      </c>
      <c r="D320" s="32" t="str">
        <f t="shared" si="27"/>
        <v>vis</v>
      </c>
      <c r="E320" s="123">
        <f>VLOOKUP(C320,'Active 1'!C$21:E$951,3,FALSE)</f>
        <v>5420.010584897429</v>
      </c>
      <c r="F320" s="18" t="s">
        <v>1108</v>
      </c>
      <c r="G320" s="32" t="str">
        <f t="shared" si="28"/>
        <v>48407.444</v>
      </c>
      <c r="H320" s="7">
        <f t="shared" si="29"/>
        <v>5420</v>
      </c>
      <c r="I320" s="124" t="s">
        <v>2361</v>
      </c>
      <c r="J320" s="125" t="s">
        <v>2362</v>
      </c>
      <c r="K320" s="124">
        <v>5420</v>
      </c>
      <c r="L320" s="124" t="s">
        <v>1184</v>
      </c>
      <c r="M320" s="125" t="s">
        <v>1188</v>
      </c>
      <c r="N320" s="125"/>
      <c r="O320" s="126" t="s">
        <v>1632</v>
      </c>
      <c r="P320" s="126" t="s">
        <v>2360</v>
      </c>
    </row>
    <row r="321" spans="1:16" ht="13.5" thickBot="1" x14ac:dyDescent="0.25">
      <c r="A321" s="7" t="str">
        <f t="shared" si="24"/>
        <v> BBS 98 </v>
      </c>
      <c r="B321" s="18" t="str">
        <f t="shared" si="25"/>
        <v>I</v>
      </c>
      <c r="C321" s="7">
        <f t="shared" si="26"/>
        <v>48429.445</v>
      </c>
      <c r="D321" s="32" t="str">
        <f t="shared" si="27"/>
        <v>vis</v>
      </c>
      <c r="E321" s="123">
        <f>VLOOKUP(C321,'Active 1'!C$21:E$951,3,FALSE)</f>
        <v>5455.0098827956954</v>
      </c>
      <c r="F321" s="18" t="s">
        <v>1108</v>
      </c>
      <c r="G321" s="32" t="str">
        <f t="shared" si="28"/>
        <v>48429.445</v>
      </c>
      <c r="H321" s="7">
        <f t="shared" si="29"/>
        <v>5455</v>
      </c>
      <c r="I321" s="124" t="s">
        <v>2363</v>
      </c>
      <c r="J321" s="125" t="s">
        <v>2364</v>
      </c>
      <c r="K321" s="124">
        <v>5455</v>
      </c>
      <c r="L321" s="124" t="s">
        <v>2213</v>
      </c>
      <c r="M321" s="125" t="s">
        <v>1188</v>
      </c>
      <c r="N321" s="125"/>
      <c r="O321" s="126" t="s">
        <v>1632</v>
      </c>
      <c r="P321" s="126" t="s">
        <v>2360</v>
      </c>
    </row>
    <row r="322" spans="1:16" ht="13.5" thickBot="1" x14ac:dyDescent="0.25">
      <c r="A322" s="7" t="str">
        <f t="shared" si="24"/>
        <v> BBS 98 </v>
      </c>
      <c r="B322" s="18" t="str">
        <f t="shared" si="25"/>
        <v>I</v>
      </c>
      <c r="C322" s="7">
        <f t="shared" si="26"/>
        <v>48441.391000000003</v>
      </c>
      <c r="D322" s="32" t="str">
        <f t="shared" si="27"/>
        <v>vis</v>
      </c>
      <c r="E322" s="123">
        <f>VLOOKUP(C322,'Active 1'!C$21:E$951,3,FALSE)</f>
        <v>5474.0136377474191</v>
      </c>
      <c r="F322" s="18" t="s">
        <v>1108</v>
      </c>
      <c r="G322" s="32" t="str">
        <f t="shared" si="28"/>
        <v>48441.391</v>
      </c>
      <c r="H322" s="7">
        <f t="shared" si="29"/>
        <v>5474</v>
      </c>
      <c r="I322" s="124" t="s">
        <v>2365</v>
      </c>
      <c r="J322" s="125" t="s">
        <v>2366</v>
      </c>
      <c r="K322" s="124">
        <v>5474</v>
      </c>
      <c r="L322" s="124" t="s">
        <v>1252</v>
      </c>
      <c r="M322" s="125" t="s">
        <v>1188</v>
      </c>
      <c r="N322" s="125"/>
      <c r="O322" s="126" t="s">
        <v>1632</v>
      </c>
      <c r="P322" s="126" t="s">
        <v>2360</v>
      </c>
    </row>
    <row r="323" spans="1:16" ht="13.5" thickBot="1" x14ac:dyDescent="0.25">
      <c r="A323" s="7" t="str">
        <f t="shared" si="24"/>
        <v> BBS 98 </v>
      </c>
      <c r="B323" s="18" t="str">
        <f t="shared" si="25"/>
        <v>I</v>
      </c>
      <c r="C323" s="7">
        <f t="shared" si="26"/>
        <v>48466.53</v>
      </c>
      <c r="D323" s="32" t="str">
        <f t="shared" si="27"/>
        <v>vis</v>
      </c>
      <c r="E323" s="123">
        <f>VLOOKUP(C323,'Active 1'!C$21:E$951,3,FALSE)</f>
        <v>5514.0048813210969</v>
      </c>
      <c r="F323" s="18" t="s">
        <v>1108</v>
      </c>
      <c r="G323" s="32" t="str">
        <f t="shared" si="28"/>
        <v>48466.530</v>
      </c>
      <c r="H323" s="7">
        <f t="shared" si="29"/>
        <v>5514</v>
      </c>
      <c r="I323" s="124" t="s">
        <v>2367</v>
      </c>
      <c r="J323" s="125" t="s">
        <v>2368</v>
      </c>
      <c r="K323" s="124">
        <v>5514</v>
      </c>
      <c r="L323" s="124" t="s">
        <v>1216</v>
      </c>
      <c r="M323" s="125" t="s">
        <v>1188</v>
      </c>
      <c r="N323" s="125"/>
      <c r="O323" s="126" t="s">
        <v>1712</v>
      </c>
      <c r="P323" s="126" t="s">
        <v>2360</v>
      </c>
    </row>
    <row r="324" spans="1:16" ht="13.5" thickBot="1" x14ac:dyDescent="0.25">
      <c r="A324" s="7" t="str">
        <f t="shared" si="24"/>
        <v> BBS 98 </v>
      </c>
      <c r="B324" s="18" t="str">
        <f t="shared" si="25"/>
        <v>I</v>
      </c>
      <c r="C324" s="7">
        <f t="shared" si="26"/>
        <v>48490.428</v>
      </c>
      <c r="D324" s="32" t="str">
        <f t="shared" si="27"/>
        <v>vis</v>
      </c>
      <c r="E324" s="123">
        <f>VLOOKUP(C324,'Active 1'!C$21:E$951,3,FALSE)</f>
        <v>5552.0219360537421</v>
      </c>
      <c r="F324" s="18" t="s">
        <v>1108</v>
      </c>
      <c r="G324" s="32" t="str">
        <f t="shared" si="28"/>
        <v>48490.428</v>
      </c>
      <c r="H324" s="7">
        <f t="shared" si="29"/>
        <v>5552</v>
      </c>
      <c r="I324" s="124" t="s">
        <v>2369</v>
      </c>
      <c r="J324" s="125" t="s">
        <v>2370</v>
      </c>
      <c r="K324" s="124">
        <v>5552</v>
      </c>
      <c r="L324" s="124" t="s">
        <v>1247</v>
      </c>
      <c r="M324" s="125" t="s">
        <v>1188</v>
      </c>
      <c r="N324" s="125"/>
      <c r="O324" s="126" t="s">
        <v>1632</v>
      </c>
      <c r="P324" s="126" t="s">
        <v>2360</v>
      </c>
    </row>
    <row r="325" spans="1:16" ht="13.5" thickBot="1" x14ac:dyDescent="0.25">
      <c r="A325" s="7" t="str">
        <f t="shared" si="24"/>
        <v> BBS 99 </v>
      </c>
      <c r="B325" s="18" t="str">
        <f t="shared" si="25"/>
        <v>I</v>
      </c>
      <c r="C325" s="7">
        <f t="shared" si="26"/>
        <v>48502.362000000001</v>
      </c>
      <c r="D325" s="32" t="str">
        <f t="shared" si="27"/>
        <v>vis</v>
      </c>
      <c r="E325" s="123">
        <f>VLOOKUP(C325,'Active 1'!C$21:E$951,3,FALSE)</f>
        <v>5571.0066013470478</v>
      </c>
      <c r="F325" s="18" t="s">
        <v>1108</v>
      </c>
      <c r="G325" s="32" t="str">
        <f t="shared" si="28"/>
        <v>48502.362</v>
      </c>
      <c r="H325" s="7">
        <f t="shared" si="29"/>
        <v>5571</v>
      </c>
      <c r="I325" s="124" t="s">
        <v>2371</v>
      </c>
      <c r="J325" s="125" t="s">
        <v>2372</v>
      </c>
      <c r="K325" s="124">
        <v>5571</v>
      </c>
      <c r="L325" s="124" t="s">
        <v>2348</v>
      </c>
      <c r="M325" s="125" t="s">
        <v>1188</v>
      </c>
      <c r="N325" s="125"/>
      <c r="O325" s="126" t="s">
        <v>1632</v>
      </c>
      <c r="P325" s="126" t="s">
        <v>2373</v>
      </c>
    </row>
    <row r="326" spans="1:16" ht="13.5" thickBot="1" x14ac:dyDescent="0.25">
      <c r="A326" s="7" t="str">
        <f t="shared" si="24"/>
        <v> AOEB 4 </v>
      </c>
      <c r="B326" s="18" t="str">
        <f t="shared" si="25"/>
        <v>I</v>
      </c>
      <c r="C326" s="7">
        <f t="shared" si="26"/>
        <v>48525.625</v>
      </c>
      <c r="D326" s="32" t="str">
        <f t="shared" si="27"/>
        <v>vis</v>
      </c>
      <c r="E326" s="123">
        <f>VLOOKUP(C326,'Active 1'!C$21:E$951,3,FALSE)</f>
        <v>5608.0134949885851</v>
      </c>
      <c r="F326" s="18" t="s">
        <v>1108</v>
      </c>
      <c r="G326" s="32" t="str">
        <f t="shared" si="28"/>
        <v>48525.625</v>
      </c>
      <c r="H326" s="7">
        <f t="shared" si="29"/>
        <v>5608</v>
      </c>
      <c r="I326" s="124" t="s">
        <v>2374</v>
      </c>
      <c r="J326" s="125" t="s">
        <v>2375</v>
      </c>
      <c r="K326" s="124">
        <v>5608</v>
      </c>
      <c r="L326" s="124" t="s">
        <v>1265</v>
      </c>
      <c r="M326" s="125" t="s">
        <v>1188</v>
      </c>
      <c r="N326" s="125"/>
      <c r="O326" s="126" t="s">
        <v>2150</v>
      </c>
      <c r="P326" s="126" t="s">
        <v>2376</v>
      </c>
    </row>
    <row r="327" spans="1:16" ht="13.5" thickBot="1" x14ac:dyDescent="0.25">
      <c r="A327" s="7" t="str">
        <f t="shared" si="24"/>
        <v> BBS 99 </v>
      </c>
      <c r="B327" s="18" t="str">
        <f t="shared" si="25"/>
        <v>I</v>
      </c>
      <c r="C327" s="7">
        <f t="shared" si="26"/>
        <v>48534.421000000002</v>
      </c>
      <c r="D327" s="32" t="str">
        <f t="shared" si="27"/>
        <v>vis</v>
      </c>
      <c r="E327" s="123">
        <f>VLOOKUP(C327,'Active 1'!C$21:E$951,3,FALSE)</f>
        <v>5622.0062146064784</v>
      </c>
      <c r="F327" s="18" t="s">
        <v>1108</v>
      </c>
      <c r="G327" s="32" t="str">
        <f t="shared" si="28"/>
        <v>48534.421</v>
      </c>
      <c r="H327" s="7">
        <f t="shared" si="29"/>
        <v>5622</v>
      </c>
      <c r="I327" s="124" t="s">
        <v>2377</v>
      </c>
      <c r="J327" s="125" t="s">
        <v>2378</v>
      </c>
      <c r="K327" s="124">
        <v>5622</v>
      </c>
      <c r="L327" s="124" t="s">
        <v>1216</v>
      </c>
      <c r="M327" s="125" t="s">
        <v>1188</v>
      </c>
      <c r="N327" s="125"/>
      <c r="O327" s="126" t="s">
        <v>1632</v>
      </c>
      <c r="P327" s="126" t="s">
        <v>2373</v>
      </c>
    </row>
    <row r="328" spans="1:16" ht="13.5" thickBot="1" x14ac:dyDescent="0.25">
      <c r="A328" s="7" t="str">
        <f t="shared" si="24"/>
        <v> BBS 99 </v>
      </c>
      <c r="B328" s="18" t="str">
        <f t="shared" si="25"/>
        <v>I</v>
      </c>
      <c r="C328" s="7">
        <f t="shared" si="26"/>
        <v>48565.226000000002</v>
      </c>
      <c r="D328" s="32" t="str">
        <f t="shared" si="27"/>
        <v>vis</v>
      </c>
      <c r="E328" s="123">
        <f>VLOOKUP(C328,'Active 1'!C$21:E$951,3,FALSE)</f>
        <v>5671.0109585615828</v>
      </c>
      <c r="F328" s="18" t="s">
        <v>1108</v>
      </c>
      <c r="G328" s="32" t="str">
        <f t="shared" si="28"/>
        <v>48565.226</v>
      </c>
      <c r="H328" s="7">
        <f t="shared" si="29"/>
        <v>5671</v>
      </c>
      <c r="I328" s="124" t="s">
        <v>2379</v>
      </c>
      <c r="J328" s="125" t="s">
        <v>2380</v>
      </c>
      <c r="K328" s="124">
        <v>5671</v>
      </c>
      <c r="L328" s="124" t="s">
        <v>2213</v>
      </c>
      <c r="M328" s="125" t="s">
        <v>1188</v>
      </c>
      <c r="N328" s="125"/>
      <c r="O328" s="126" t="s">
        <v>1712</v>
      </c>
      <c r="P328" s="126" t="s">
        <v>2373</v>
      </c>
    </row>
    <row r="329" spans="1:16" ht="13.5" thickBot="1" x14ac:dyDescent="0.25">
      <c r="A329" s="7" t="str">
        <f t="shared" si="24"/>
        <v> BBS 99 </v>
      </c>
      <c r="B329" s="18" t="str">
        <f t="shared" si="25"/>
        <v>I</v>
      </c>
      <c r="C329" s="7">
        <f t="shared" si="26"/>
        <v>48573.396000000001</v>
      </c>
      <c r="D329" s="32" t="str">
        <f t="shared" si="27"/>
        <v>vis</v>
      </c>
      <c r="E329" s="123">
        <f>VLOOKUP(C329,'Active 1'!C$21:E$951,3,FALSE)</f>
        <v>5684.0078343321766</v>
      </c>
      <c r="F329" s="18" t="s">
        <v>1108</v>
      </c>
      <c r="G329" s="32" t="str">
        <f t="shared" si="28"/>
        <v>48573.396</v>
      </c>
      <c r="H329" s="7">
        <f t="shared" si="29"/>
        <v>5684</v>
      </c>
      <c r="I329" s="124" t="s">
        <v>2381</v>
      </c>
      <c r="J329" s="125" t="s">
        <v>2382</v>
      </c>
      <c r="K329" s="124">
        <v>5684</v>
      </c>
      <c r="L329" s="124" t="s">
        <v>2348</v>
      </c>
      <c r="M329" s="125" t="s">
        <v>1188</v>
      </c>
      <c r="N329" s="125"/>
      <c r="O329" s="126" t="s">
        <v>1632</v>
      </c>
      <c r="P329" s="126" t="s">
        <v>2373</v>
      </c>
    </row>
    <row r="330" spans="1:16" ht="13.5" thickBot="1" x14ac:dyDescent="0.25">
      <c r="A330" s="7" t="str">
        <f t="shared" si="24"/>
        <v> BBS 100 </v>
      </c>
      <c r="B330" s="18" t="str">
        <f t="shared" si="25"/>
        <v>I</v>
      </c>
      <c r="C330" s="7">
        <f t="shared" si="26"/>
        <v>48619.294000000002</v>
      </c>
      <c r="D330" s="32" t="str">
        <f t="shared" si="27"/>
        <v>vis</v>
      </c>
      <c r="E330" s="123">
        <f>VLOOKUP(C330,'Active 1'!C$21:E$951,3,FALSE)</f>
        <v>5757.0225961582255</v>
      </c>
      <c r="F330" s="18" t="s">
        <v>1108</v>
      </c>
      <c r="G330" s="32" t="str">
        <f t="shared" si="28"/>
        <v>48619.294</v>
      </c>
      <c r="H330" s="7">
        <f t="shared" si="29"/>
        <v>5757</v>
      </c>
      <c r="I330" s="124" t="s">
        <v>2383</v>
      </c>
      <c r="J330" s="125" t="s">
        <v>2384</v>
      </c>
      <c r="K330" s="124">
        <v>5757</v>
      </c>
      <c r="L330" s="124" t="s">
        <v>1239</v>
      </c>
      <c r="M330" s="125" t="s">
        <v>1188</v>
      </c>
      <c r="N330" s="125"/>
      <c r="O330" s="126" t="s">
        <v>1632</v>
      </c>
      <c r="P330" s="126" t="s">
        <v>2385</v>
      </c>
    </row>
    <row r="331" spans="1:16" ht="13.5" thickBot="1" x14ac:dyDescent="0.25">
      <c r="A331" s="7" t="str">
        <f t="shared" ref="A331:A394" si="30">P331</f>
        <v> BBS 101 </v>
      </c>
      <c r="B331" s="18" t="str">
        <f t="shared" ref="B331:B394" si="31">IF(H331=INT(H331),"I","II")</f>
        <v>I</v>
      </c>
      <c r="C331" s="7">
        <f t="shared" ref="C331:C394" si="32">1*G331</f>
        <v>48723.63</v>
      </c>
      <c r="D331" s="32" t="str">
        <f t="shared" ref="D331:D394" si="33">VLOOKUP(F331,I$1:J$5,2,FALSE)</f>
        <v>vis</v>
      </c>
      <c r="E331" s="123">
        <f>VLOOKUP(C331,'Active 1'!C$21:E$951,3,FALSE)</f>
        <v>5923.0008128535537</v>
      </c>
      <c r="F331" s="18" t="s">
        <v>1108</v>
      </c>
      <c r="G331" s="32" t="str">
        <f t="shared" ref="G331:G394" si="34">MID(I331,3,LEN(I331)-3)</f>
        <v>48723.630</v>
      </c>
      <c r="H331" s="7">
        <f t="shared" ref="H331:H394" si="35">1*K331</f>
        <v>5923</v>
      </c>
      <c r="I331" s="124" t="s">
        <v>2386</v>
      </c>
      <c r="J331" s="125" t="s">
        <v>2387</v>
      </c>
      <c r="K331" s="124">
        <v>5923</v>
      </c>
      <c r="L331" s="124" t="s">
        <v>1197</v>
      </c>
      <c r="M331" s="125" t="s">
        <v>1188</v>
      </c>
      <c r="N331" s="125"/>
      <c r="O331" s="126" t="s">
        <v>1712</v>
      </c>
      <c r="P331" s="126" t="s">
        <v>0</v>
      </c>
    </row>
    <row r="332" spans="1:16" ht="13.5" thickBot="1" x14ac:dyDescent="0.25">
      <c r="A332" s="7" t="str">
        <f t="shared" si="30"/>
        <v> BBS 101 </v>
      </c>
      <c r="B332" s="18" t="str">
        <f t="shared" si="31"/>
        <v>I</v>
      </c>
      <c r="C332" s="7">
        <f t="shared" si="32"/>
        <v>48803.472000000002</v>
      </c>
      <c r="D332" s="32" t="str">
        <f t="shared" si="33"/>
        <v>vis</v>
      </c>
      <c r="E332" s="123">
        <f>VLOOKUP(C332,'Active 1'!C$21:E$951,3,FALSE)</f>
        <v>6050.013855114993</v>
      </c>
      <c r="F332" s="18" t="s">
        <v>1108</v>
      </c>
      <c r="G332" s="32" t="str">
        <f t="shared" si="34"/>
        <v>48803.472</v>
      </c>
      <c r="H332" s="7">
        <f t="shared" si="35"/>
        <v>6050</v>
      </c>
      <c r="I332" s="124" t="s">
        <v>1</v>
      </c>
      <c r="J332" s="125" t="s">
        <v>2</v>
      </c>
      <c r="K332" s="124">
        <v>6050</v>
      </c>
      <c r="L332" s="124" t="s">
        <v>1184</v>
      </c>
      <c r="M332" s="125" t="s">
        <v>1188</v>
      </c>
      <c r="N332" s="125"/>
      <c r="O332" s="126" t="s">
        <v>1632</v>
      </c>
      <c r="P332" s="126" t="s">
        <v>0</v>
      </c>
    </row>
    <row r="333" spans="1:16" ht="13.5" thickBot="1" x14ac:dyDescent="0.25">
      <c r="A333" s="7" t="str">
        <f t="shared" si="30"/>
        <v> BBS 101 </v>
      </c>
      <c r="B333" s="18" t="str">
        <f t="shared" si="31"/>
        <v>I</v>
      </c>
      <c r="C333" s="7">
        <f t="shared" si="32"/>
        <v>48820.446000000004</v>
      </c>
      <c r="D333" s="32" t="str">
        <f t="shared" si="33"/>
        <v>vis</v>
      </c>
      <c r="E333" s="123">
        <f>VLOOKUP(C333,'Active 1'!C$21:E$951,3,FALSE)</f>
        <v>6077.0161769424258</v>
      </c>
      <c r="F333" s="18" t="s">
        <v>1108</v>
      </c>
      <c r="G333" s="32" t="str">
        <f t="shared" si="34"/>
        <v>48820.446</v>
      </c>
      <c r="H333" s="7">
        <f t="shared" si="35"/>
        <v>6077</v>
      </c>
      <c r="I333" s="124" t="s">
        <v>3</v>
      </c>
      <c r="J333" s="125" t="s">
        <v>4</v>
      </c>
      <c r="K333" s="124">
        <v>6077</v>
      </c>
      <c r="L333" s="124" t="s">
        <v>1265</v>
      </c>
      <c r="M333" s="125" t="s">
        <v>1188</v>
      </c>
      <c r="N333" s="125"/>
      <c r="O333" s="126" t="s">
        <v>1632</v>
      </c>
      <c r="P333" s="126" t="s">
        <v>0</v>
      </c>
    </row>
    <row r="334" spans="1:16" ht="13.5" thickBot="1" x14ac:dyDescent="0.25">
      <c r="A334" s="7" t="str">
        <f t="shared" si="30"/>
        <v> BBS 102 </v>
      </c>
      <c r="B334" s="18" t="str">
        <f t="shared" si="31"/>
        <v>I</v>
      </c>
      <c r="C334" s="7">
        <f t="shared" si="32"/>
        <v>48837.413999999997</v>
      </c>
      <c r="D334" s="32" t="str">
        <f t="shared" si="33"/>
        <v>vis</v>
      </c>
      <c r="E334" s="123">
        <f>VLOOKUP(C334,'Active 1'!C$21:E$951,3,FALSE)</f>
        <v>6104.0089539406363</v>
      </c>
      <c r="F334" s="18" t="s">
        <v>1108</v>
      </c>
      <c r="G334" s="32" t="str">
        <f t="shared" si="34"/>
        <v>48837.414</v>
      </c>
      <c r="H334" s="7">
        <f t="shared" si="35"/>
        <v>6104</v>
      </c>
      <c r="I334" s="124" t="s">
        <v>5</v>
      </c>
      <c r="J334" s="125" t="s">
        <v>6</v>
      </c>
      <c r="K334" s="124">
        <v>6104</v>
      </c>
      <c r="L334" s="124" t="s">
        <v>1216</v>
      </c>
      <c r="M334" s="125" t="s">
        <v>1188</v>
      </c>
      <c r="N334" s="125"/>
      <c r="O334" s="126" t="s">
        <v>1632</v>
      </c>
      <c r="P334" s="126" t="s">
        <v>7</v>
      </c>
    </row>
    <row r="335" spans="1:16" ht="13.5" thickBot="1" x14ac:dyDescent="0.25">
      <c r="A335" s="7" t="str">
        <f t="shared" si="30"/>
        <v> AOEB 1 </v>
      </c>
      <c r="B335" s="18" t="str">
        <f t="shared" si="31"/>
        <v>I</v>
      </c>
      <c r="C335" s="7">
        <f t="shared" si="32"/>
        <v>48855.644999999997</v>
      </c>
      <c r="D335" s="32" t="str">
        <f t="shared" si="33"/>
        <v>vis</v>
      </c>
      <c r="E335" s="123">
        <f>VLOOKUP(C335,'Active 1'!C$21:E$951,3,FALSE)</f>
        <v>6133.0109174869931</v>
      </c>
      <c r="F335" s="18" t="s">
        <v>1108</v>
      </c>
      <c r="G335" s="32" t="str">
        <f t="shared" si="34"/>
        <v>48855.645</v>
      </c>
      <c r="H335" s="7">
        <f t="shared" si="35"/>
        <v>6133</v>
      </c>
      <c r="I335" s="124" t="s">
        <v>8</v>
      </c>
      <c r="J335" s="125" t="s">
        <v>9</v>
      </c>
      <c r="K335" s="124">
        <v>6133</v>
      </c>
      <c r="L335" s="124" t="s">
        <v>2348</v>
      </c>
      <c r="M335" s="125" t="s">
        <v>1188</v>
      </c>
      <c r="N335" s="125"/>
      <c r="O335" s="126" t="s">
        <v>1814</v>
      </c>
      <c r="P335" s="126" t="s">
        <v>1821</v>
      </c>
    </row>
    <row r="336" spans="1:16" ht="13.5" thickBot="1" x14ac:dyDescent="0.25">
      <c r="A336" s="7" t="str">
        <f t="shared" si="30"/>
        <v> AOEB 4 </v>
      </c>
      <c r="B336" s="18" t="str">
        <f t="shared" si="31"/>
        <v>I</v>
      </c>
      <c r="C336" s="7">
        <f t="shared" si="32"/>
        <v>48855.646000000001</v>
      </c>
      <c r="D336" s="32" t="str">
        <f t="shared" si="33"/>
        <v>vis</v>
      </c>
      <c r="E336" s="123">
        <f>VLOOKUP(C336,'Active 1'!C$21:E$951,3,FALSE)</f>
        <v>6133.0125082918667</v>
      </c>
      <c r="F336" s="18" t="s">
        <v>1108</v>
      </c>
      <c r="G336" s="32" t="str">
        <f t="shared" si="34"/>
        <v>48855.646</v>
      </c>
      <c r="H336" s="7">
        <f t="shared" si="35"/>
        <v>6133</v>
      </c>
      <c r="I336" s="124" t="s">
        <v>10</v>
      </c>
      <c r="J336" s="125" t="s">
        <v>11</v>
      </c>
      <c r="K336" s="124">
        <v>6133</v>
      </c>
      <c r="L336" s="124" t="s">
        <v>1244</v>
      </c>
      <c r="M336" s="125" t="s">
        <v>1188</v>
      </c>
      <c r="N336" s="125"/>
      <c r="O336" s="126" t="s">
        <v>2055</v>
      </c>
      <c r="P336" s="126" t="s">
        <v>2376</v>
      </c>
    </row>
    <row r="337" spans="1:16" ht="13.5" thickBot="1" x14ac:dyDescent="0.25">
      <c r="A337" s="7" t="str">
        <f t="shared" si="30"/>
        <v> BBS 102 </v>
      </c>
      <c r="B337" s="18" t="str">
        <f t="shared" si="31"/>
        <v>I</v>
      </c>
      <c r="C337" s="7">
        <f t="shared" si="32"/>
        <v>48859.428999999996</v>
      </c>
      <c r="D337" s="32" t="str">
        <f t="shared" si="33"/>
        <v>vis</v>
      </c>
      <c r="E337" s="123">
        <f>VLOOKUP(C337,'Active 1'!C$21:E$951,3,FALSE)</f>
        <v>6139.0305231070579</v>
      </c>
      <c r="F337" s="18" t="s">
        <v>1108</v>
      </c>
      <c r="G337" s="32" t="str">
        <f t="shared" si="34"/>
        <v>48859.429</v>
      </c>
      <c r="H337" s="7">
        <f t="shared" si="35"/>
        <v>6139</v>
      </c>
      <c r="I337" s="124" t="s">
        <v>12</v>
      </c>
      <c r="J337" s="125" t="s">
        <v>13</v>
      </c>
      <c r="K337" s="124">
        <v>6139</v>
      </c>
      <c r="L337" s="124" t="s">
        <v>1280</v>
      </c>
      <c r="M337" s="125" t="s">
        <v>1188</v>
      </c>
      <c r="N337" s="125"/>
      <c r="O337" s="126" t="s">
        <v>1632</v>
      </c>
      <c r="P337" s="126" t="s">
        <v>7</v>
      </c>
    </row>
    <row r="338" spans="1:16" ht="13.5" thickBot="1" x14ac:dyDescent="0.25">
      <c r="A338" s="7" t="str">
        <f t="shared" si="30"/>
        <v> AOEB 4 </v>
      </c>
      <c r="B338" s="18" t="str">
        <f t="shared" si="31"/>
        <v>I</v>
      </c>
      <c r="C338" s="7">
        <f t="shared" si="32"/>
        <v>48863.819000000003</v>
      </c>
      <c r="D338" s="32" t="str">
        <f t="shared" si="33"/>
        <v>vis</v>
      </c>
      <c r="E338" s="123">
        <f>VLOOKUP(C338,'Active 1'!C$21:E$951,3,FALSE)</f>
        <v>6146.0141564770702</v>
      </c>
      <c r="F338" s="18" t="s">
        <v>1108</v>
      </c>
      <c r="G338" s="32" t="str">
        <f t="shared" si="34"/>
        <v>48863.819</v>
      </c>
      <c r="H338" s="7">
        <f t="shared" si="35"/>
        <v>6146</v>
      </c>
      <c r="I338" s="124" t="s">
        <v>14</v>
      </c>
      <c r="J338" s="125" t="s">
        <v>15</v>
      </c>
      <c r="K338" s="124">
        <v>6146</v>
      </c>
      <c r="L338" s="124" t="s">
        <v>2213</v>
      </c>
      <c r="M338" s="125" t="s">
        <v>1188</v>
      </c>
      <c r="N338" s="125"/>
      <c r="O338" s="126" t="s">
        <v>1578</v>
      </c>
      <c r="P338" s="126" t="s">
        <v>2376</v>
      </c>
    </row>
    <row r="339" spans="1:16" ht="13.5" thickBot="1" x14ac:dyDescent="0.25">
      <c r="A339" s="7" t="str">
        <f t="shared" si="30"/>
        <v> BBS 102 </v>
      </c>
      <c r="B339" s="18" t="str">
        <f t="shared" si="31"/>
        <v>I</v>
      </c>
      <c r="C339" s="7">
        <f t="shared" si="32"/>
        <v>48871.373</v>
      </c>
      <c r="D339" s="32" t="str">
        <f t="shared" si="33"/>
        <v>vis</v>
      </c>
      <c r="E339" s="123">
        <f>VLOOKUP(C339,'Active 1'!C$21:E$951,3,FALSE)</f>
        <v>6158.0310964490445</v>
      </c>
      <c r="F339" s="18" t="s">
        <v>1108</v>
      </c>
      <c r="G339" s="32" t="str">
        <f t="shared" si="34"/>
        <v>48871.373</v>
      </c>
      <c r="H339" s="7">
        <f t="shared" si="35"/>
        <v>6158</v>
      </c>
      <c r="I339" s="124" t="s">
        <v>16</v>
      </c>
      <c r="J339" s="125" t="s">
        <v>17</v>
      </c>
      <c r="K339" s="124">
        <v>6158</v>
      </c>
      <c r="L339" s="124" t="s">
        <v>1280</v>
      </c>
      <c r="M339" s="125" t="s">
        <v>1188</v>
      </c>
      <c r="N339" s="125"/>
      <c r="O339" s="126" t="s">
        <v>1632</v>
      </c>
      <c r="P339" s="126" t="s">
        <v>7</v>
      </c>
    </row>
    <row r="340" spans="1:16" ht="13.5" thickBot="1" x14ac:dyDescent="0.25">
      <c r="A340" s="7" t="str">
        <f t="shared" si="30"/>
        <v> AOEB 4 </v>
      </c>
      <c r="B340" s="18" t="str">
        <f t="shared" si="31"/>
        <v>I</v>
      </c>
      <c r="C340" s="7">
        <f t="shared" si="32"/>
        <v>48875.773999999998</v>
      </c>
      <c r="D340" s="32" t="str">
        <f t="shared" si="33"/>
        <v>vis</v>
      </c>
      <c r="E340" s="123">
        <f>VLOOKUP(C340,'Active 1'!C$21:E$951,3,FALSE)</f>
        <v>6165.0322286725905</v>
      </c>
      <c r="F340" s="18" t="s">
        <v>1108</v>
      </c>
      <c r="G340" s="32" t="str">
        <f t="shared" si="34"/>
        <v>48875.774</v>
      </c>
      <c r="H340" s="7">
        <f t="shared" si="35"/>
        <v>6165</v>
      </c>
      <c r="I340" s="124" t="s">
        <v>18</v>
      </c>
      <c r="J340" s="125" t="s">
        <v>19</v>
      </c>
      <c r="K340" s="124">
        <v>6165</v>
      </c>
      <c r="L340" s="124" t="s">
        <v>1174</v>
      </c>
      <c r="M340" s="125" t="s">
        <v>1188</v>
      </c>
      <c r="N340" s="125"/>
      <c r="O340" s="126" t="s">
        <v>20</v>
      </c>
      <c r="P340" s="126" t="s">
        <v>2376</v>
      </c>
    </row>
    <row r="341" spans="1:16" ht="13.5" thickBot="1" x14ac:dyDescent="0.25">
      <c r="A341" s="7" t="str">
        <f t="shared" si="30"/>
        <v> BBS 102 </v>
      </c>
      <c r="B341" s="18" t="str">
        <f t="shared" si="31"/>
        <v>I</v>
      </c>
      <c r="C341" s="7">
        <f t="shared" si="32"/>
        <v>48886.419000000002</v>
      </c>
      <c r="D341" s="32" t="str">
        <f t="shared" si="33"/>
        <v>vis</v>
      </c>
      <c r="E341" s="123">
        <f>VLOOKUP(C341,'Active 1'!C$21:E$951,3,FALSE)</f>
        <v>6181.966346491201</v>
      </c>
      <c r="F341" s="18" t="s">
        <v>1108</v>
      </c>
      <c r="G341" s="32" t="str">
        <f t="shared" si="34"/>
        <v>48886.419</v>
      </c>
      <c r="H341" s="7">
        <f t="shared" si="35"/>
        <v>6182</v>
      </c>
      <c r="I341" s="124" t="s">
        <v>21</v>
      </c>
      <c r="J341" s="125" t="s">
        <v>22</v>
      </c>
      <c r="K341" s="124">
        <v>6182</v>
      </c>
      <c r="L341" s="124" t="s">
        <v>23</v>
      </c>
      <c r="M341" s="125" t="s">
        <v>1188</v>
      </c>
      <c r="N341" s="125"/>
      <c r="O341" s="126" t="s">
        <v>1712</v>
      </c>
      <c r="P341" s="126" t="s">
        <v>7</v>
      </c>
    </row>
    <row r="342" spans="1:16" ht="13.5" thickBot="1" x14ac:dyDescent="0.25">
      <c r="A342" s="7" t="str">
        <f t="shared" si="30"/>
        <v> AOEB 4 </v>
      </c>
      <c r="B342" s="18" t="str">
        <f t="shared" si="31"/>
        <v>I</v>
      </c>
      <c r="C342" s="7">
        <f t="shared" si="32"/>
        <v>48889.593999999997</v>
      </c>
      <c r="D342" s="32" t="str">
        <f t="shared" si="33"/>
        <v>vis</v>
      </c>
      <c r="E342" s="123">
        <f>VLOOKUP(C342,'Active 1'!C$21:E$951,3,FALSE)</f>
        <v>6187.0171519467194</v>
      </c>
      <c r="F342" s="18" t="s">
        <v>1108</v>
      </c>
      <c r="G342" s="32" t="str">
        <f t="shared" si="34"/>
        <v>48889.594</v>
      </c>
      <c r="H342" s="7">
        <f t="shared" si="35"/>
        <v>6187</v>
      </c>
      <c r="I342" s="124" t="s">
        <v>24</v>
      </c>
      <c r="J342" s="125" t="s">
        <v>25</v>
      </c>
      <c r="K342" s="124">
        <v>6187</v>
      </c>
      <c r="L342" s="124" t="s">
        <v>1265</v>
      </c>
      <c r="M342" s="125" t="s">
        <v>1188</v>
      </c>
      <c r="N342" s="125"/>
      <c r="O342" s="126" t="s">
        <v>1814</v>
      </c>
      <c r="P342" s="126" t="s">
        <v>2376</v>
      </c>
    </row>
    <row r="343" spans="1:16" ht="13.5" thickBot="1" x14ac:dyDescent="0.25">
      <c r="A343" s="7" t="str">
        <f t="shared" si="30"/>
        <v> AOEB 4 </v>
      </c>
      <c r="B343" s="18" t="str">
        <f t="shared" si="31"/>
        <v>I</v>
      </c>
      <c r="C343" s="7">
        <f t="shared" si="32"/>
        <v>48889.601999999999</v>
      </c>
      <c r="D343" s="32" t="str">
        <f t="shared" si="33"/>
        <v>vis</v>
      </c>
      <c r="E343" s="123">
        <f>VLOOKUP(C343,'Active 1'!C$21:E$951,3,FALSE)</f>
        <v>6187.0298783856642</v>
      </c>
      <c r="F343" s="18" t="s">
        <v>1108</v>
      </c>
      <c r="G343" s="32" t="str">
        <f t="shared" si="34"/>
        <v>48889.602</v>
      </c>
      <c r="H343" s="7">
        <f t="shared" si="35"/>
        <v>6187</v>
      </c>
      <c r="I343" s="124" t="s">
        <v>26</v>
      </c>
      <c r="J343" s="125" t="s">
        <v>27</v>
      </c>
      <c r="K343" s="124">
        <v>6187</v>
      </c>
      <c r="L343" s="124" t="s">
        <v>1223</v>
      </c>
      <c r="M343" s="125" t="s">
        <v>1188</v>
      </c>
      <c r="N343" s="125"/>
      <c r="O343" s="126" t="s">
        <v>1578</v>
      </c>
      <c r="P343" s="126" t="s">
        <v>2376</v>
      </c>
    </row>
    <row r="344" spans="1:16" ht="13.5" thickBot="1" x14ac:dyDescent="0.25">
      <c r="A344" s="7" t="str">
        <f t="shared" si="30"/>
        <v> BBS 103 </v>
      </c>
      <c r="B344" s="18" t="str">
        <f t="shared" si="31"/>
        <v>I</v>
      </c>
      <c r="C344" s="7">
        <f t="shared" si="32"/>
        <v>48971.315000000002</v>
      </c>
      <c r="D344" s="32" t="str">
        <f t="shared" si="33"/>
        <v>vis</v>
      </c>
      <c r="E344" s="123">
        <f>VLOOKUP(C344,'Active 1'!C$21:E$951,3,FALSE)</f>
        <v>6317.0193165549108</v>
      </c>
      <c r="F344" s="18" t="s">
        <v>1108</v>
      </c>
      <c r="G344" s="32" t="str">
        <f t="shared" si="34"/>
        <v>48971.315</v>
      </c>
      <c r="H344" s="7">
        <f t="shared" si="35"/>
        <v>6317</v>
      </c>
      <c r="I344" s="124" t="s">
        <v>28</v>
      </c>
      <c r="J344" s="125" t="s">
        <v>29</v>
      </c>
      <c r="K344" s="124">
        <v>6317</v>
      </c>
      <c r="L344" s="124" t="s">
        <v>1252</v>
      </c>
      <c r="M344" s="125" t="s">
        <v>1188</v>
      </c>
      <c r="N344" s="125"/>
      <c r="O344" s="126" t="s">
        <v>1632</v>
      </c>
      <c r="P344" s="126" t="s">
        <v>30</v>
      </c>
    </row>
    <row r="345" spans="1:16" ht="13.5" thickBot="1" x14ac:dyDescent="0.25">
      <c r="A345" s="7" t="str">
        <f t="shared" si="30"/>
        <v> AOEB 4 </v>
      </c>
      <c r="B345" s="18" t="str">
        <f t="shared" si="31"/>
        <v>I</v>
      </c>
      <c r="C345" s="7">
        <f t="shared" si="32"/>
        <v>49122.803999999996</v>
      </c>
      <c r="D345" s="32" t="str">
        <f t="shared" si="33"/>
        <v>vis</v>
      </c>
      <c r="E345" s="123">
        <f>VLOOKUP(C345,'Active 1'!C$21:E$951,3,FALSE)</f>
        <v>6558.0087551854758</v>
      </c>
      <c r="F345" s="18" t="s">
        <v>1108</v>
      </c>
      <c r="G345" s="32" t="str">
        <f t="shared" si="34"/>
        <v>49122.804</v>
      </c>
      <c r="H345" s="7">
        <f t="shared" si="35"/>
        <v>6558</v>
      </c>
      <c r="I345" s="124" t="s">
        <v>31</v>
      </c>
      <c r="J345" s="125" t="s">
        <v>32</v>
      </c>
      <c r="K345" s="124">
        <v>6558</v>
      </c>
      <c r="L345" s="124" t="s">
        <v>1191</v>
      </c>
      <c r="M345" s="125" t="s">
        <v>1188</v>
      </c>
      <c r="N345" s="125"/>
      <c r="O345" s="126" t="s">
        <v>1578</v>
      </c>
      <c r="P345" s="126" t="s">
        <v>2376</v>
      </c>
    </row>
    <row r="346" spans="1:16" ht="13.5" thickBot="1" x14ac:dyDescent="0.25">
      <c r="A346" s="7" t="str">
        <f t="shared" si="30"/>
        <v> AOEB 4 </v>
      </c>
      <c r="B346" s="18" t="str">
        <f t="shared" si="31"/>
        <v>I</v>
      </c>
      <c r="C346" s="7">
        <f t="shared" si="32"/>
        <v>49124.686999999998</v>
      </c>
      <c r="D346" s="32" t="str">
        <f t="shared" si="33"/>
        <v>vis</v>
      </c>
      <c r="E346" s="123">
        <f>VLOOKUP(C346,'Active 1'!C$21:E$951,3,FALSE)</f>
        <v>6561.0042407516994</v>
      </c>
      <c r="F346" s="18" t="s">
        <v>1108</v>
      </c>
      <c r="G346" s="32" t="str">
        <f t="shared" si="34"/>
        <v>49124.687</v>
      </c>
      <c r="H346" s="7">
        <f t="shared" si="35"/>
        <v>6561</v>
      </c>
      <c r="I346" s="124" t="s">
        <v>33</v>
      </c>
      <c r="J346" s="125" t="s">
        <v>34</v>
      </c>
      <c r="K346" s="124">
        <v>6561</v>
      </c>
      <c r="L346" s="124" t="s">
        <v>1197</v>
      </c>
      <c r="M346" s="125" t="s">
        <v>1188</v>
      </c>
      <c r="N346" s="125"/>
      <c r="O346" s="126" t="s">
        <v>1578</v>
      </c>
      <c r="P346" s="126" t="s">
        <v>2376</v>
      </c>
    </row>
    <row r="347" spans="1:16" ht="13.5" thickBot="1" x14ac:dyDescent="0.25">
      <c r="A347" s="7" t="str">
        <f t="shared" si="30"/>
        <v> BBS 104 </v>
      </c>
      <c r="B347" s="18" t="str">
        <f t="shared" si="31"/>
        <v>I</v>
      </c>
      <c r="C347" s="7">
        <f t="shared" si="32"/>
        <v>49126.565999999999</v>
      </c>
      <c r="D347" s="32" t="str">
        <f t="shared" si="33"/>
        <v>vis</v>
      </c>
      <c r="E347" s="123">
        <f>VLOOKUP(C347,'Active 1'!C$21:E$951,3,FALSE)</f>
        <v>6563.9933630984515</v>
      </c>
      <c r="F347" s="18" t="s">
        <v>1108</v>
      </c>
      <c r="G347" s="32" t="str">
        <f t="shared" si="34"/>
        <v>49126.566</v>
      </c>
      <c r="H347" s="7">
        <f t="shared" si="35"/>
        <v>6564</v>
      </c>
      <c r="I347" s="124" t="s">
        <v>35</v>
      </c>
      <c r="J347" s="125" t="s">
        <v>36</v>
      </c>
      <c r="K347" s="124">
        <v>6564</v>
      </c>
      <c r="L347" s="124" t="s">
        <v>37</v>
      </c>
      <c r="M347" s="125" t="s">
        <v>1188</v>
      </c>
      <c r="N347" s="125"/>
      <c r="O347" s="126" t="s">
        <v>1712</v>
      </c>
      <c r="P347" s="126" t="s">
        <v>38</v>
      </c>
    </row>
    <row r="348" spans="1:16" ht="13.5" thickBot="1" x14ac:dyDescent="0.25">
      <c r="A348" s="7" t="str">
        <f t="shared" si="30"/>
        <v> BBS 104 </v>
      </c>
      <c r="B348" s="18" t="str">
        <f t="shared" si="31"/>
        <v>I</v>
      </c>
      <c r="C348" s="7">
        <f t="shared" si="32"/>
        <v>49167.442000000003</v>
      </c>
      <c r="D348" s="32" t="str">
        <f t="shared" si="33"/>
        <v>vis</v>
      </c>
      <c r="E348" s="123">
        <f>VLOOKUP(C348,'Active 1'!C$21:E$951,3,FALSE)</f>
        <v>6629.0191028780018</v>
      </c>
      <c r="F348" s="18" t="s">
        <v>1108</v>
      </c>
      <c r="G348" s="32" t="str">
        <f t="shared" si="34"/>
        <v>49167.442</v>
      </c>
      <c r="H348" s="7">
        <f t="shared" si="35"/>
        <v>6629</v>
      </c>
      <c r="I348" s="124" t="s">
        <v>39</v>
      </c>
      <c r="J348" s="125" t="s">
        <v>40</v>
      </c>
      <c r="K348" s="124">
        <v>6629</v>
      </c>
      <c r="L348" s="124" t="s">
        <v>1265</v>
      </c>
      <c r="M348" s="125" t="s">
        <v>1188</v>
      </c>
      <c r="N348" s="125"/>
      <c r="O348" s="126" t="s">
        <v>1632</v>
      </c>
      <c r="P348" s="126" t="s">
        <v>38</v>
      </c>
    </row>
    <row r="349" spans="1:16" ht="13.5" thickBot="1" x14ac:dyDescent="0.25">
      <c r="A349" s="7" t="str">
        <f t="shared" si="30"/>
        <v> BBS 104 </v>
      </c>
      <c r="B349" s="18" t="str">
        <f t="shared" si="31"/>
        <v>I</v>
      </c>
      <c r="C349" s="7">
        <f t="shared" si="32"/>
        <v>49172.461000000003</v>
      </c>
      <c r="D349" s="32" t="str">
        <f t="shared" si="33"/>
        <v>vis</v>
      </c>
      <c r="E349" s="123">
        <f>VLOOKUP(C349,'Active 1'!C$21:E$951,3,FALSE)</f>
        <v>6637.0033525099016</v>
      </c>
      <c r="F349" s="18" t="s">
        <v>1108</v>
      </c>
      <c r="G349" s="32" t="str">
        <f t="shared" si="34"/>
        <v>49172.461</v>
      </c>
      <c r="H349" s="7">
        <f t="shared" si="35"/>
        <v>6637</v>
      </c>
      <c r="I349" s="124" t="s">
        <v>41</v>
      </c>
      <c r="J349" s="125" t="s">
        <v>42</v>
      </c>
      <c r="K349" s="124">
        <v>6637</v>
      </c>
      <c r="L349" s="124" t="s">
        <v>1194</v>
      </c>
      <c r="M349" s="125" t="s">
        <v>1188</v>
      </c>
      <c r="N349" s="125"/>
      <c r="O349" s="126" t="s">
        <v>1632</v>
      </c>
      <c r="P349" s="126" t="s">
        <v>38</v>
      </c>
    </row>
    <row r="350" spans="1:16" ht="13.5" thickBot="1" x14ac:dyDescent="0.25">
      <c r="A350" s="7" t="str">
        <f t="shared" si="30"/>
        <v> BBS 105 </v>
      </c>
      <c r="B350" s="18" t="str">
        <f t="shared" si="31"/>
        <v>I</v>
      </c>
      <c r="C350" s="7">
        <f t="shared" si="32"/>
        <v>49211.447999999997</v>
      </c>
      <c r="D350" s="32" t="str">
        <f t="shared" si="33"/>
        <v>vis</v>
      </c>
      <c r="E350" s="123">
        <f>VLOOKUP(C350,'Active 1'!C$21:E$951,3,FALSE)</f>
        <v>6699.0240618940061</v>
      </c>
      <c r="F350" s="18" t="s">
        <v>1108</v>
      </c>
      <c r="G350" s="32" t="str">
        <f t="shared" si="34"/>
        <v>49211.448</v>
      </c>
      <c r="H350" s="7">
        <f t="shared" si="35"/>
        <v>6699</v>
      </c>
      <c r="I350" s="124" t="s">
        <v>43</v>
      </c>
      <c r="J350" s="125" t="s">
        <v>44</v>
      </c>
      <c r="K350" s="124">
        <v>6699</v>
      </c>
      <c r="L350" s="124" t="s">
        <v>1228</v>
      </c>
      <c r="M350" s="125" t="s">
        <v>1188</v>
      </c>
      <c r="N350" s="125"/>
      <c r="O350" s="126" t="s">
        <v>1632</v>
      </c>
      <c r="P350" s="126" t="s">
        <v>45</v>
      </c>
    </row>
    <row r="351" spans="1:16" ht="13.5" thickBot="1" x14ac:dyDescent="0.25">
      <c r="A351" s="7" t="str">
        <f t="shared" si="30"/>
        <v> BBS 105 </v>
      </c>
      <c r="B351" s="18" t="str">
        <f t="shared" si="31"/>
        <v>I</v>
      </c>
      <c r="C351" s="7">
        <f t="shared" si="32"/>
        <v>49218.358</v>
      </c>
      <c r="D351" s="32" t="str">
        <f t="shared" si="33"/>
        <v>vis</v>
      </c>
      <c r="E351" s="123">
        <f>VLOOKUP(C351,'Active 1'!C$21:E$951,3,FALSE)</f>
        <v>6710.0165235310769</v>
      </c>
      <c r="F351" s="18" t="s">
        <v>1108</v>
      </c>
      <c r="G351" s="32" t="str">
        <f t="shared" si="34"/>
        <v>49218.358</v>
      </c>
      <c r="H351" s="7">
        <f t="shared" si="35"/>
        <v>6710</v>
      </c>
      <c r="I351" s="124" t="s">
        <v>46</v>
      </c>
      <c r="J351" s="125" t="s">
        <v>47</v>
      </c>
      <c r="K351" s="124">
        <v>6710</v>
      </c>
      <c r="L351" s="124" t="s">
        <v>2213</v>
      </c>
      <c r="M351" s="125" t="s">
        <v>1188</v>
      </c>
      <c r="N351" s="125"/>
      <c r="O351" s="126" t="s">
        <v>1632</v>
      </c>
      <c r="P351" s="126" t="s">
        <v>45</v>
      </c>
    </row>
    <row r="352" spans="1:16" ht="13.5" thickBot="1" x14ac:dyDescent="0.25">
      <c r="A352" s="7" t="str">
        <f t="shared" si="30"/>
        <v> AOEB 4 </v>
      </c>
      <c r="B352" s="18" t="str">
        <f t="shared" si="31"/>
        <v>I</v>
      </c>
      <c r="C352" s="7">
        <f t="shared" si="32"/>
        <v>49241.612999999998</v>
      </c>
      <c r="D352" s="32" t="str">
        <f t="shared" si="33"/>
        <v>vis</v>
      </c>
      <c r="E352" s="123">
        <f>VLOOKUP(C352,'Active 1'!C$21:E$951,3,FALSE)</f>
        <v>6747.0106907336676</v>
      </c>
      <c r="F352" s="18" t="s">
        <v>1108</v>
      </c>
      <c r="G352" s="32" t="str">
        <f t="shared" si="34"/>
        <v>49241.613</v>
      </c>
      <c r="H352" s="7">
        <f t="shared" si="35"/>
        <v>6747</v>
      </c>
      <c r="I352" s="124" t="s">
        <v>48</v>
      </c>
      <c r="J352" s="125" t="s">
        <v>49</v>
      </c>
      <c r="K352" s="124">
        <v>6747</v>
      </c>
      <c r="L352" s="124" t="s">
        <v>1233</v>
      </c>
      <c r="M352" s="125" t="s">
        <v>1188</v>
      </c>
      <c r="N352" s="125"/>
      <c r="O352" s="126" t="s">
        <v>1814</v>
      </c>
      <c r="P352" s="126" t="s">
        <v>2376</v>
      </c>
    </row>
    <row r="353" spans="1:16" ht="13.5" thickBot="1" x14ac:dyDescent="0.25">
      <c r="A353" s="7" t="str">
        <f t="shared" si="30"/>
        <v> BRNO 31 </v>
      </c>
      <c r="B353" s="18" t="str">
        <f t="shared" si="31"/>
        <v>I</v>
      </c>
      <c r="C353" s="7">
        <f t="shared" si="32"/>
        <v>49250.411999999997</v>
      </c>
      <c r="D353" s="32" t="str">
        <f t="shared" si="33"/>
        <v>vis</v>
      </c>
      <c r="E353" s="123">
        <f>VLOOKUP(C353,'Active 1'!C$21:E$951,3,FALSE)</f>
        <v>6761.0081827661597</v>
      </c>
      <c r="F353" s="18" t="s">
        <v>1108</v>
      </c>
      <c r="G353" s="32" t="str">
        <f t="shared" si="34"/>
        <v>49250.412</v>
      </c>
      <c r="H353" s="7">
        <f t="shared" si="35"/>
        <v>6761</v>
      </c>
      <c r="I353" s="124" t="s">
        <v>50</v>
      </c>
      <c r="J353" s="125" t="s">
        <v>51</v>
      </c>
      <c r="K353" s="124">
        <v>6761</v>
      </c>
      <c r="L353" s="124" t="s">
        <v>1202</v>
      </c>
      <c r="M353" s="125" t="s">
        <v>1188</v>
      </c>
      <c r="N353" s="125"/>
      <c r="O353" s="126" t="s">
        <v>52</v>
      </c>
      <c r="P353" s="126" t="s">
        <v>2352</v>
      </c>
    </row>
    <row r="354" spans="1:16" ht="13.5" thickBot="1" x14ac:dyDescent="0.25">
      <c r="A354" s="7" t="str">
        <f t="shared" si="30"/>
        <v> BBS 105 </v>
      </c>
      <c r="B354" s="18" t="str">
        <f t="shared" si="31"/>
        <v>I</v>
      </c>
      <c r="C354" s="7">
        <f t="shared" si="32"/>
        <v>49250.42</v>
      </c>
      <c r="D354" s="32" t="str">
        <f t="shared" si="33"/>
        <v>vis</v>
      </c>
      <c r="E354" s="123">
        <f>VLOOKUP(C354,'Active 1'!C$21:E$951,3,FALSE)</f>
        <v>6761.0209092051055</v>
      </c>
      <c r="F354" s="18" t="s">
        <v>1108</v>
      </c>
      <c r="G354" s="32" t="str">
        <f t="shared" si="34"/>
        <v>49250.420</v>
      </c>
      <c r="H354" s="7">
        <f t="shared" si="35"/>
        <v>6761</v>
      </c>
      <c r="I354" s="124" t="s">
        <v>53</v>
      </c>
      <c r="J354" s="125" t="s">
        <v>54</v>
      </c>
      <c r="K354" s="124">
        <v>6761</v>
      </c>
      <c r="L354" s="124" t="s">
        <v>1265</v>
      </c>
      <c r="M354" s="125" t="s">
        <v>1188</v>
      </c>
      <c r="N354" s="125"/>
      <c r="O354" s="126" t="s">
        <v>1632</v>
      </c>
      <c r="P354" s="126" t="s">
        <v>45</v>
      </c>
    </row>
    <row r="355" spans="1:16" ht="13.5" thickBot="1" x14ac:dyDescent="0.25">
      <c r="A355" s="7" t="str">
        <f t="shared" si="30"/>
        <v> AOEB 4 </v>
      </c>
      <c r="B355" s="18" t="str">
        <f t="shared" si="31"/>
        <v>I</v>
      </c>
      <c r="C355" s="7">
        <f t="shared" si="32"/>
        <v>49275.557999999997</v>
      </c>
      <c r="D355" s="32" t="str">
        <f t="shared" si="33"/>
        <v>vis</v>
      </c>
      <c r="E355" s="123">
        <f>VLOOKUP(C355,'Active 1'!C$21:E$951,3,FALSE)</f>
        <v>6801.0105619739215</v>
      </c>
      <c r="F355" s="18" t="s">
        <v>1108</v>
      </c>
      <c r="G355" s="32" t="str">
        <f t="shared" si="34"/>
        <v>49275.558</v>
      </c>
      <c r="H355" s="7">
        <f t="shared" si="35"/>
        <v>6801</v>
      </c>
      <c r="I355" s="124" t="s">
        <v>55</v>
      </c>
      <c r="J355" s="125" t="s">
        <v>56</v>
      </c>
      <c r="K355" s="124">
        <v>6801</v>
      </c>
      <c r="L355" s="124" t="s">
        <v>1233</v>
      </c>
      <c r="M355" s="125" t="s">
        <v>1188</v>
      </c>
      <c r="N355" s="125"/>
      <c r="O355" s="126" t="s">
        <v>1578</v>
      </c>
      <c r="P355" s="126" t="s">
        <v>2376</v>
      </c>
    </row>
    <row r="356" spans="1:16" ht="13.5" thickBot="1" x14ac:dyDescent="0.25">
      <c r="A356" s="7" t="str">
        <f t="shared" si="30"/>
        <v> BBS 105 </v>
      </c>
      <c r="B356" s="18" t="str">
        <f t="shared" si="31"/>
        <v>I</v>
      </c>
      <c r="C356" s="7">
        <f t="shared" si="32"/>
        <v>49313.271999999997</v>
      </c>
      <c r="D356" s="32" t="str">
        <f t="shared" si="33"/>
        <v>vis</v>
      </c>
      <c r="E356" s="123">
        <f>VLOOKUP(C356,'Active 1'!C$21:E$951,3,FALSE)</f>
        <v>6861.0061767612224</v>
      </c>
      <c r="F356" s="18" t="s">
        <v>1108</v>
      </c>
      <c r="G356" s="32" t="str">
        <f t="shared" si="34"/>
        <v>49313.272</v>
      </c>
      <c r="H356" s="7">
        <f t="shared" si="35"/>
        <v>6861</v>
      </c>
      <c r="I356" s="124" t="s">
        <v>57</v>
      </c>
      <c r="J356" s="125" t="s">
        <v>58</v>
      </c>
      <c r="K356" s="124">
        <v>6861</v>
      </c>
      <c r="L356" s="124" t="s">
        <v>1197</v>
      </c>
      <c r="M356" s="125" t="s">
        <v>1188</v>
      </c>
      <c r="N356" s="125"/>
      <c r="O356" s="126" t="s">
        <v>1712</v>
      </c>
      <c r="P356" s="126" t="s">
        <v>45</v>
      </c>
    </row>
    <row r="357" spans="1:16" ht="13.5" thickBot="1" x14ac:dyDescent="0.25">
      <c r="A357" s="7" t="str">
        <f t="shared" si="30"/>
        <v> AOEB 4 </v>
      </c>
      <c r="B357" s="18" t="str">
        <f t="shared" si="31"/>
        <v>I</v>
      </c>
      <c r="C357" s="7">
        <f t="shared" si="32"/>
        <v>49430.824999999997</v>
      </c>
      <c r="D357" s="32" t="str">
        <f t="shared" si="33"/>
        <v>vis</v>
      </c>
      <c r="E357" s="123">
        <f>VLOOKUP(C357,'Active 1'!C$21:E$951,3,FALSE)</f>
        <v>7048.0100613953537</v>
      </c>
      <c r="F357" s="18" t="s">
        <v>1108</v>
      </c>
      <c r="G357" s="32" t="str">
        <f t="shared" si="34"/>
        <v>49430.825</v>
      </c>
      <c r="H357" s="7">
        <f t="shared" si="35"/>
        <v>7048</v>
      </c>
      <c r="I357" s="124" t="s">
        <v>59</v>
      </c>
      <c r="J357" s="125" t="s">
        <v>60</v>
      </c>
      <c r="K357" s="124">
        <v>7048</v>
      </c>
      <c r="L357" s="124" t="s">
        <v>1202</v>
      </c>
      <c r="M357" s="125" t="s">
        <v>1188</v>
      </c>
      <c r="N357" s="125"/>
      <c r="O357" s="126" t="s">
        <v>1578</v>
      </c>
      <c r="P357" s="126" t="s">
        <v>2376</v>
      </c>
    </row>
    <row r="358" spans="1:16" ht="13.5" thickBot="1" x14ac:dyDescent="0.25">
      <c r="A358" s="7" t="str">
        <f t="shared" si="30"/>
        <v> BBS 106 </v>
      </c>
      <c r="B358" s="18" t="str">
        <f t="shared" si="31"/>
        <v>I</v>
      </c>
      <c r="C358" s="7">
        <f t="shared" si="32"/>
        <v>49446.54</v>
      </c>
      <c r="D358" s="32" t="str">
        <f t="shared" si="33"/>
        <v>vis</v>
      </c>
      <c r="E358" s="123">
        <f>VLOOKUP(C358,'Active 1'!C$21:E$951,3,FALSE)</f>
        <v>7073.0095598941252</v>
      </c>
      <c r="F358" s="18" t="s">
        <v>1108</v>
      </c>
      <c r="G358" s="32" t="str">
        <f t="shared" si="34"/>
        <v>49446.540</v>
      </c>
      <c r="H358" s="7">
        <f t="shared" si="35"/>
        <v>7073</v>
      </c>
      <c r="I358" s="124" t="s">
        <v>61</v>
      </c>
      <c r="J358" s="125" t="s">
        <v>62</v>
      </c>
      <c r="K358" s="124">
        <v>7073</v>
      </c>
      <c r="L358" s="124" t="s">
        <v>1202</v>
      </c>
      <c r="M358" s="125" t="s">
        <v>1188</v>
      </c>
      <c r="N358" s="125"/>
      <c r="O358" s="126" t="s">
        <v>1712</v>
      </c>
      <c r="P358" s="126" t="s">
        <v>63</v>
      </c>
    </row>
    <row r="359" spans="1:16" ht="13.5" thickBot="1" x14ac:dyDescent="0.25">
      <c r="A359" s="7" t="str">
        <f t="shared" si="30"/>
        <v> AOEB 4 </v>
      </c>
      <c r="B359" s="18" t="str">
        <f t="shared" si="31"/>
        <v>I</v>
      </c>
      <c r="C359" s="7">
        <f t="shared" si="32"/>
        <v>49508.773000000001</v>
      </c>
      <c r="D359" s="32" t="str">
        <f t="shared" si="33"/>
        <v>vis</v>
      </c>
      <c r="E359" s="123">
        <f>VLOOKUP(C359,'Active 1'!C$21:E$951,3,FALSE)</f>
        <v>7172.0101192370248</v>
      </c>
      <c r="F359" s="18" t="s">
        <v>1108</v>
      </c>
      <c r="G359" s="32" t="str">
        <f t="shared" si="34"/>
        <v>49508.773</v>
      </c>
      <c r="H359" s="7">
        <f t="shared" si="35"/>
        <v>7172</v>
      </c>
      <c r="I359" s="124" t="s">
        <v>64</v>
      </c>
      <c r="J359" s="125" t="s">
        <v>65</v>
      </c>
      <c r="K359" s="124">
        <v>7172</v>
      </c>
      <c r="L359" s="124" t="s">
        <v>1202</v>
      </c>
      <c r="M359" s="125" t="s">
        <v>1188</v>
      </c>
      <c r="N359" s="125"/>
      <c r="O359" s="126" t="s">
        <v>1814</v>
      </c>
      <c r="P359" s="126" t="s">
        <v>2376</v>
      </c>
    </row>
    <row r="360" spans="1:16" ht="13.5" thickBot="1" x14ac:dyDescent="0.25">
      <c r="A360" s="7" t="str">
        <f t="shared" si="30"/>
        <v> BBS 107 </v>
      </c>
      <c r="B360" s="18" t="str">
        <f t="shared" si="31"/>
        <v>I</v>
      </c>
      <c r="C360" s="7">
        <f t="shared" si="32"/>
        <v>49536.43</v>
      </c>
      <c r="D360" s="32" t="str">
        <f t="shared" si="33"/>
        <v>vis</v>
      </c>
      <c r="E360" s="123">
        <f>VLOOKUP(C360,'Active 1'!C$21:E$951,3,FALSE)</f>
        <v>7216.0070094680359</v>
      </c>
      <c r="F360" s="18" t="s">
        <v>1108</v>
      </c>
      <c r="G360" s="32" t="str">
        <f t="shared" si="34"/>
        <v>49536.430</v>
      </c>
      <c r="H360" s="7">
        <f t="shared" si="35"/>
        <v>7216</v>
      </c>
      <c r="I360" s="124" t="s">
        <v>66</v>
      </c>
      <c r="J360" s="125" t="s">
        <v>67</v>
      </c>
      <c r="K360" s="124">
        <v>7216</v>
      </c>
      <c r="L360" s="124" t="s">
        <v>1194</v>
      </c>
      <c r="M360" s="125" t="s">
        <v>1188</v>
      </c>
      <c r="N360" s="125"/>
      <c r="O360" s="126" t="s">
        <v>1632</v>
      </c>
      <c r="P360" s="126" t="s">
        <v>68</v>
      </c>
    </row>
    <row r="361" spans="1:16" ht="13.5" thickBot="1" x14ac:dyDescent="0.25">
      <c r="A361" s="7" t="str">
        <f t="shared" si="30"/>
        <v> BBS 107 </v>
      </c>
      <c r="B361" s="18" t="str">
        <f t="shared" si="31"/>
        <v>I</v>
      </c>
      <c r="C361" s="7">
        <f t="shared" si="32"/>
        <v>49556.544000000002</v>
      </c>
      <c r="D361" s="32" t="str">
        <f t="shared" si="33"/>
        <v>vis</v>
      </c>
      <c r="E361" s="123">
        <f>VLOOKUP(C361,'Active 1'!C$21:E$951,3,FALSE)</f>
        <v>7248.0044585806163</v>
      </c>
      <c r="F361" s="18" t="s">
        <v>1108</v>
      </c>
      <c r="G361" s="32" t="str">
        <f t="shared" si="34"/>
        <v>49556.544</v>
      </c>
      <c r="H361" s="7">
        <f t="shared" si="35"/>
        <v>7248</v>
      </c>
      <c r="I361" s="124" t="s">
        <v>69</v>
      </c>
      <c r="J361" s="125" t="s">
        <v>70</v>
      </c>
      <c r="K361" s="124">
        <v>7248</v>
      </c>
      <c r="L361" s="124" t="s">
        <v>71</v>
      </c>
      <c r="M361" s="125" t="s">
        <v>1188</v>
      </c>
      <c r="N361" s="125"/>
      <c r="O361" s="126" t="s">
        <v>1712</v>
      </c>
      <c r="P361" s="126" t="s">
        <v>68</v>
      </c>
    </row>
    <row r="362" spans="1:16" ht="13.5" thickBot="1" x14ac:dyDescent="0.25">
      <c r="A362" s="7" t="str">
        <f t="shared" si="30"/>
        <v> BBS 107 </v>
      </c>
      <c r="B362" s="18" t="str">
        <f t="shared" si="31"/>
        <v>I</v>
      </c>
      <c r="C362" s="7">
        <f t="shared" si="32"/>
        <v>49558.434000000001</v>
      </c>
      <c r="D362" s="32" t="str">
        <f t="shared" si="33"/>
        <v>vis</v>
      </c>
      <c r="E362" s="123">
        <f>VLOOKUP(C362,'Active 1'!C$21:E$951,3,FALSE)</f>
        <v>7251.011079780912</v>
      </c>
      <c r="F362" s="18" t="s">
        <v>1108</v>
      </c>
      <c r="G362" s="32" t="str">
        <f t="shared" si="34"/>
        <v>49558.434</v>
      </c>
      <c r="H362" s="7">
        <f t="shared" si="35"/>
        <v>7251</v>
      </c>
      <c r="I362" s="124" t="s">
        <v>72</v>
      </c>
      <c r="J362" s="125" t="s">
        <v>73</v>
      </c>
      <c r="K362" s="124">
        <v>7251</v>
      </c>
      <c r="L362" s="124" t="s">
        <v>1202</v>
      </c>
      <c r="M362" s="125" t="s">
        <v>1188</v>
      </c>
      <c r="N362" s="125"/>
      <c r="O362" s="126" t="s">
        <v>1632</v>
      </c>
      <c r="P362" s="126" t="s">
        <v>68</v>
      </c>
    </row>
    <row r="363" spans="1:16" ht="13.5" thickBot="1" x14ac:dyDescent="0.25">
      <c r="A363" s="7" t="str">
        <f t="shared" si="30"/>
        <v> BBS 107 </v>
      </c>
      <c r="B363" s="18" t="str">
        <f t="shared" si="31"/>
        <v>I</v>
      </c>
      <c r="C363" s="7">
        <f t="shared" si="32"/>
        <v>49580.444000000003</v>
      </c>
      <c r="D363" s="32" t="str">
        <f t="shared" si="33"/>
        <v>vis</v>
      </c>
      <c r="E363" s="123">
        <f>VLOOKUP(C363,'Active 1'!C$21:E$951,3,FALSE)</f>
        <v>7286.0246949229977</v>
      </c>
      <c r="F363" s="18" t="s">
        <v>1108</v>
      </c>
      <c r="G363" s="32" t="str">
        <f t="shared" si="34"/>
        <v>49580.444</v>
      </c>
      <c r="H363" s="7">
        <f t="shared" si="35"/>
        <v>7286</v>
      </c>
      <c r="I363" s="124" t="s">
        <v>74</v>
      </c>
      <c r="J363" s="125" t="s">
        <v>75</v>
      </c>
      <c r="K363" s="124">
        <v>7286</v>
      </c>
      <c r="L363" s="124" t="s">
        <v>1252</v>
      </c>
      <c r="M363" s="125" t="s">
        <v>1188</v>
      </c>
      <c r="N363" s="125"/>
      <c r="O363" s="126" t="s">
        <v>1632</v>
      </c>
      <c r="P363" s="126" t="s">
        <v>68</v>
      </c>
    </row>
    <row r="364" spans="1:16" ht="13.5" thickBot="1" x14ac:dyDescent="0.25">
      <c r="A364" s="7" t="str">
        <f t="shared" si="30"/>
        <v> BBS 107 </v>
      </c>
      <c r="B364" s="18" t="str">
        <f t="shared" si="31"/>
        <v>I</v>
      </c>
      <c r="C364" s="7">
        <f t="shared" si="32"/>
        <v>49609.355000000003</v>
      </c>
      <c r="D364" s="32" t="str">
        <f t="shared" si="33"/>
        <v>vis</v>
      </c>
      <c r="E364" s="123">
        <f>VLOOKUP(C364,'Active 1'!C$21:E$951,3,FALSE)</f>
        <v>7332.016454458334</v>
      </c>
      <c r="F364" s="18" t="s">
        <v>1108</v>
      </c>
      <c r="G364" s="32" t="str">
        <f t="shared" si="34"/>
        <v>49609.355</v>
      </c>
      <c r="H364" s="7">
        <f t="shared" si="35"/>
        <v>7332</v>
      </c>
      <c r="I364" s="124" t="s">
        <v>76</v>
      </c>
      <c r="J364" s="125" t="s">
        <v>77</v>
      </c>
      <c r="K364" s="124">
        <v>7332</v>
      </c>
      <c r="L364" s="124" t="s">
        <v>1216</v>
      </c>
      <c r="M364" s="125" t="s">
        <v>1188</v>
      </c>
      <c r="N364" s="125"/>
      <c r="O364" s="126" t="s">
        <v>1632</v>
      </c>
      <c r="P364" s="126" t="s">
        <v>68</v>
      </c>
    </row>
    <row r="365" spans="1:16" ht="13.5" thickBot="1" x14ac:dyDescent="0.25">
      <c r="A365" s="7" t="str">
        <f t="shared" si="30"/>
        <v> AOEB 4 </v>
      </c>
      <c r="B365" s="18" t="str">
        <f t="shared" si="31"/>
        <v>I</v>
      </c>
      <c r="C365" s="7">
        <f t="shared" si="32"/>
        <v>49625.692000000003</v>
      </c>
      <c r="D365" s="32" t="str">
        <f t="shared" si="33"/>
        <v>vis</v>
      </c>
      <c r="E365" s="123">
        <f>VLOOKUP(C365,'Active 1'!C$21:E$951,3,FALSE)</f>
        <v>7358.0054335849209</v>
      </c>
      <c r="F365" s="18" t="s">
        <v>1108</v>
      </c>
      <c r="G365" s="32" t="str">
        <f t="shared" si="34"/>
        <v>49625.692</v>
      </c>
      <c r="H365" s="7">
        <f t="shared" si="35"/>
        <v>7358</v>
      </c>
      <c r="I365" s="124" t="s">
        <v>78</v>
      </c>
      <c r="J365" s="125" t="s">
        <v>79</v>
      </c>
      <c r="K365" s="124">
        <v>7358</v>
      </c>
      <c r="L365" s="124" t="s">
        <v>71</v>
      </c>
      <c r="M365" s="125" t="s">
        <v>1188</v>
      </c>
      <c r="N365" s="125"/>
      <c r="O365" s="126" t="s">
        <v>1578</v>
      </c>
      <c r="P365" s="126" t="s">
        <v>2376</v>
      </c>
    </row>
    <row r="366" spans="1:16" ht="13.5" thickBot="1" x14ac:dyDescent="0.25">
      <c r="A366" s="7" t="str">
        <f t="shared" si="30"/>
        <v> BBS 108 </v>
      </c>
      <c r="B366" s="18" t="str">
        <f t="shared" si="31"/>
        <v>I</v>
      </c>
      <c r="C366" s="7">
        <f t="shared" si="32"/>
        <v>49631.349000000002</v>
      </c>
      <c r="D366" s="32" t="str">
        <f t="shared" si="33"/>
        <v>vis</v>
      </c>
      <c r="E366" s="123">
        <f>VLOOKUP(C366,'Active 1'!C$21:E$951,3,FALSE)</f>
        <v>7367.0046167225282</v>
      </c>
      <c r="F366" s="18" t="s">
        <v>1108</v>
      </c>
      <c r="G366" s="32" t="str">
        <f t="shared" si="34"/>
        <v>49631.349</v>
      </c>
      <c r="H366" s="7">
        <f t="shared" si="35"/>
        <v>7367</v>
      </c>
      <c r="I366" s="124" t="s">
        <v>80</v>
      </c>
      <c r="J366" s="125" t="s">
        <v>81</v>
      </c>
      <c r="K366" s="124">
        <v>7367</v>
      </c>
      <c r="L366" s="124" t="s">
        <v>71</v>
      </c>
      <c r="M366" s="125" t="s">
        <v>1188</v>
      </c>
      <c r="N366" s="125"/>
      <c r="O366" s="126" t="s">
        <v>1632</v>
      </c>
      <c r="P366" s="126" t="s">
        <v>82</v>
      </c>
    </row>
    <row r="367" spans="1:16" ht="13.5" thickBot="1" x14ac:dyDescent="0.25">
      <c r="A367" s="7" t="str">
        <f t="shared" si="30"/>
        <v> BBS 108 </v>
      </c>
      <c r="B367" s="18" t="str">
        <f t="shared" si="31"/>
        <v>I</v>
      </c>
      <c r="C367" s="7">
        <f t="shared" si="32"/>
        <v>49641.413</v>
      </c>
      <c r="D367" s="32" t="str">
        <f t="shared" si="33"/>
        <v>vis</v>
      </c>
      <c r="E367" s="123">
        <f>VLOOKUP(C367,'Active 1'!C$21:E$951,3,FALSE)</f>
        <v>7383.0144769128901</v>
      </c>
      <c r="F367" s="18" t="s">
        <v>1108</v>
      </c>
      <c r="G367" s="32" t="str">
        <f t="shared" si="34"/>
        <v>49641.413</v>
      </c>
      <c r="H367" s="7">
        <f t="shared" si="35"/>
        <v>7383</v>
      </c>
      <c r="I367" s="124" t="s">
        <v>83</v>
      </c>
      <c r="J367" s="125" t="s">
        <v>84</v>
      </c>
      <c r="K367" s="124">
        <v>7383</v>
      </c>
      <c r="L367" s="124" t="s">
        <v>1233</v>
      </c>
      <c r="M367" s="125" t="s">
        <v>1188</v>
      </c>
      <c r="N367" s="125"/>
      <c r="O367" s="126" t="s">
        <v>1712</v>
      </c>
      <c r="P367" s="126" t="s">
        <v>82</v>
      </c>
    </row>
    <row r="368" spans="1:16" ht="13.5" thickBot="1" x14ac:dyDescent="0.25">
      <c r="A368" s="7" t="str">
        <f t="shared" si="30"/>
        <v> AOEB 4 </v>
      </c>
      <c r="B368" s="18" t="str">
        <f t="shared" si="31"/>
        <v>I</v>
      </c>
      <c r="C368" s="7">
        <f t="shared" si="32"/>
        <v>49688.555</v>
      </c>
      <c r="D368" s="32" t="str">
        <f t="shared" si="33"/>
        <v>vis</v>
      </c>
      <c r="E368" s="123">
        <f>VLOOKUP(C368,'Active 1'!C$21:E$951,3,FALSE)</f>
        <v>7458.0081999945824</v>
      </c>
      <c r="F368" s="18" t="s">
        <v>1108</v>
      </c>
      <c r="G368" s="32" t="str">
        <f t="shared" si="34"/>
        <v>49688.555</v>
      </c>
      <c r="H368" s="7">
        <f t="shared" si="35"/>
        <v>7458</v>
      </c>
      <c r="I368" s="124" t="s">
        <v>85</v>
      </c>
      <c r="J368" s="125" t="s">
        <v>86</v>
      </c>
      <c r="K368" s="124">
        <v>7458</v>
      </c>
      <c r="L368" s="124" t="s">
        <v>1194</v>
      </c>
      <c r="M368" s="125" t="s">
        <v>1188</v>
      </c>
      <c r="N368" s="125"/>
      <c r="O368" s="126" t="s">
        <v>1578</v>
      </c>
      <c r="P368" s="126" t="s">
        <v>2376</v>
      </c>
    </row>
    <row r="369" spans="1:16" ht="13.5" thickBot="1" x14ac:dyDescent="0.25">
      <c r="A369" s="7" t="str">
        <f t="shared" si="30"/>
        <v> AOEB 4 </v>
      </c>
      <c r="B369" s="18" t="str">
        <f t="shared" si="31"/>
        <v>I</v>
      </c>
      <c r="C369" s="7">
        <f t="shared" si="32"/>
        <v>49867.705999999998</v>
      </c>
      <c r="D369" s="32" t="str">
        <f t="shared" si="33"/>
        <v>vis</v>
      </c>
      <c r="E369" s="123">
        <f>VLOOKUP(C369,'Active 1'!C$21:E$951,3,FALSE)</f>
        <v>7743.0024828805053</v>
      </c>
      <c r="F369" s="18" t="s">
        <v>1108</v>
      </c>
      <c r="G369" s="32" t="str">
        <f t="shared" si="34"/>
        <v>49867.706</v>
      </c>
      <c r="H369" s="7">
        <f t="shared" si="35"/>
        <v>7743</v>
      </c>
      <c r="I369" s="124" t="s">
        <v>97</v>
      </c>
      <c r="J369" s="125" t="s">
        <v>98</v>
      </c>
      <c r="K369" s="124">
        <v>7743</v>
      </c>
      <c r="L369" s="124" t="s">
        <v>99</v>
      </c>
      <c r="M369" s="125" t="s">
        <v>1188</v>
      </c>
      <c r="N369" s="125"/>
      <c r="O369" s="126" t="s">
        <v>1578</v>
      </c>
      <c r="P369" s="126" t="s">
        <v>2376</v>
      </c>
    </row>
    <row r="370" spans="1:16" ht="13.5" thickBot="1" x14ac:dyDescent="0.25">
      <c r="A370" s="7" t="str">
        <f t="shared" si="30"/>
        <v> BBS 109 </v>
      </c>
      <c r="B370" s="18" t="str">
        <f t="shared" si="31"/>
        <v>I</v>
      </c>
      <c r="C370" s="7">
        <f t="shared" si="32"/>
        <v>49878.394</v>
      </c>
      <c r="D370" s="32" t="str">
        <f t="shared" si="33"/>
        <v>vis</v>
      </c>
      <c r="E370" s="123">
        <f>VLOOKUP(C370,'Active 1'!C$21:E$951,3,FALSE)</f>
        <v>7760.0050053084306</v>
      </c>
      <c r="F370" s="18" t="s">
        <v>1108</v>
      </c>
      <c r="G370" s="32" t="str">
        <f t="shared" si="34"/>
        <v>49878.394</v>
      </c>
      <c r="H370" s="7">
        <f t="shared" si="35"/>
        <v>7760</v>
      </c>
      <c r="I370" s="124" t="s">
        <v>100</v>
      </c>
      <c r="J370" s="125" t="s">
        <v>101</v>
      </c>
      <c r="K370" s="124">
        <v>7760</v>
      </c>
      <c r="L370" s="124" t="s">
        <v>1187</v>
      </c>
      <c r="M370" s="125" t="s">
        <v>1188</v>
      </c>
      <c r="N370" s="125"/>
      <c r="O370" s="126" t="s">
        <v>1712</v>
      </c>
      <c r="P370" s="126" t="s">
        <v>102</v>
      </c>
    </row>
    <row r="371" spans="1:16" ht="13.5" thickBot="1" x14ac:dyDescent="0.25">
      <c r="A371" s="7" t="str">
        <f t="shared" si="30"/>
        <v> BBS 109 </v>
      </c>
      <c r="B371" s="18" t="str">
        <f t="shared" si="31"/>
        <v>I</v>
      </c>
      <c r="C371" s="7">
        <f t="shared" si="32"/>
        <v>49878.402000000002</v>
      </c>
      <c r="D371" s="32" t="str">
        <f t="shared" si="33"/>
        <v>vis</v>
      </c>
      <c r="E371" s="123">
        <f>VLOOKUP(C371,'Active 1'!C$21:E$951,3,FALSE)</f>
        <v>7760.0177317473763</v>
      </c>
      <c r="F371" s="18" t="s">
        <v>1108</v>
      </c>
      <c r="G371" s="32" t="str">
        <f t="shared" si="34"/>
        <v>49878.402</v>
      </c>
      <c r="H371" s="7">
        <f t="shared" si="35"/>
        <v>7760</v>
      </c>
      <c r="I371" s="124" t="s">
        <v>103</v>
      </c>
      <c r="J371" s="125" t="s">
        <v>104</v>
      </c>
      <c r="K371" s="124">
        <v>7760</v>
      </c>
      <c r="L371" s="124" t="s">
        <v>1233</v>
      </c>
      <c r="M371" s="125" t="s">
        <v>1188</v>
      </c>
      <c r="N371" s="125"/>
      <c r="O371" s="126" t="s">
        <v>1632</v>
      </c>
      <c r="P371" s="126" t="s">
        <v>102</v>
      </c>
    </row>
    <row r="372" spans="1:16" ht="13.5" thickBot="1" x14ac:dyDescent="0.25">
      <c r="A372" s="7" t="str">
        <f t="shared" si="30"/>
        <v> AOEB 4 </v>
      </c>
      <c r="B372" s="18" t="str">
        <f t="shared" si="31"/>
        <v>I</v>
      </c>
      <c r="C372" s="7">
        <f t="shared" si="32"/>
        <v>49899.775000000001</v>
      </c>
      <c r="D372" s="32" t="str">
        <f t="shared" si="33"/>
        <v>vis</v>
      </c>
      <c r="E372" s="123">
        <f>VLOOKUP(C372,'Active 1'!C$21:E$951,3,FALSE)</f>
        <v>7794.0180041886179</v>
      </c>
      <c r="F372" s="18" t="s">
        <v>1108</v>
      </c>
      <c r="G372" s="32" t="str">
        <f t="shared" si="34"/>
        <v>49899.775</v>
      </c>
      <c r="H372" s="7">
        <f t="shared" si="35"/>
        <v>7794</v>
      </c>
      <c r="I372" s="124" t="s">
        <v>105</v>
      </c>
      <c r="J372" s="125" t="s">
        <v>106</v>
      </c>
      <c r="K372" s="124">
        <v>7794</v>
      </c>
      <c r="L372" s="124" t="s">
        <v>1233</v>
      </c>
      <c r="M372" s="125" t="s">
        <v>1188</v>
      </c>
      <c r="N372" s="125"/>
      <c r="O372" s="126" t="s">
        <v>1814</v>
      </c>
      <c r="P372" s="126" t="s">
        <v>2376</v>
      </c>
    </row>
    <row r="373" spans="1:16" ht="13.5" thickBot="1" x14ac:dyDescent="0.25">
      <c r="A373" s="7" t="str">
        <f t="shared" si="30"/>
        <v> AOEB 4 </v>
      </c>
      <c r="B373" s="18" t="str">
        <f t="shared" si="31"/>
        <v>I</v>
      </c>
      <c r="C373" s="7">
        <f t="shared" si="32"/>
        <v>49901.654999999999</v>
      </c>
      <c r="D373" s="32" t="str">
        <f t="shared" si="33"/>
        <v>vis</v>
      </c>
      <c r="E373" s="123">
        <f>VLOOKUP(C373,'Active 1'!C$21:E$951,3,FALSE)</f>
        <v>7797.0087173402317</v>
      </c>
      <c r="F373" s="18" t="s">
        <v>1108</v>
      </c>
      <c r="G373" s="32" t="str">
        <f t="shared" si="34"/>
        <v>49901.655</v>
      </c>
      <c r="H373" s="7">
        <f t="shared" si="35"/>
        <v>7797</v>
      </c>
      <c r="I373" s="124" t="s">
        <v>107</v>
      </c>
      <c r="J373" s="125" t="s">
        <v>108</v>
      </c>
      <c r="K373" s="124">
        <v>7797</v>
      </c>
      <c r="L373" s="124" t="s">
        <v>1213</v>
      </c>
      <c r="M373" s="125" t="s">
        <v>1188</v>
      </c>
      <c r="N373" s="125"/>
      <c r="O373" s="126" t="s">
        <v>1578</v>
      </c>
      <c r="P373" s="126" t="s">
        <v>2376</v>
      </c>
    </row>
    <row r="374" spans="1:16" ht="13.5" thickBot="1" x14ac:dyDescent="0.25">
      <c r="A374" s="7" t="str">
        <f t="shared" si="30"/>
        <v> AOEB 4 </v>
      </c>
      <c r="B374" s="18" t="str">
        <f t="shared" si="31"/>
        <v>I</v>
      </c>
      <c r="C374" s="7">
        <f t="shared" si="32"/>
        <v>49906.682000000001</v>
      </c>
      <c r="D374" s="32" t="str">
        <f t="shared" si="33"/>
        <v>vis</v>
      </c>
      <c r="E374" s="123">
        <f>VLOOKUP(C374,'Active 1'!C$21:E$951,3,FALSE)</f>
        <v>7805.0056934110771</v>
      </c>
      <c r="F374" s="18" t="s">
        <v>1108</v>
      </c>
      <c r="G374" s="32" t="str">
        <f t="shared" si="34"/>
        <v>49906.682</v>
      </c>
      <c r="H374" s="7">
        <f t="shared" si="35"/>
        <v>7805</v>
      </c>
      <c r="I374" s="124" t="s">
        <v>109</v>
      </c>
      <c r="J374" s="125" t="s">
        <v>110</v>
      </c>
      <c r="K374" s="124">
        <v>7805</v>
      </c>
      <c r="L374" s="124" t="s">
        <v>89</v>
      </c>
      <c r="M374" s="125" t="s">
        <v>1188</v>
      </c>
      <c r="N374" s="125"/>
      <c r="O374" s="126" t="s">
        <v>1814</v>
      </c>
      <c r="P374" s="126" t="s">
        <v>2376</v>
      </c>
    </row>
    <row r="375" spans="1:16" ht="13.5" thickBot="1" x14ac:dyDescent="0.25">
      <c r="A375" s="7" t="str">
        <f t="shared" si="30"/>
        <v> AOEB 4 </v>
      </c>
      <c r="B375" s="18" t="str">
        <f t="shared" si="31"/>
        <v>I</v>
      </c>
      <c r="C375" s="7">
        <f t="shared" si="32"/>
        <v>49918.627999999997</v>
      </c>
      <c r="D375" s="32" t="str">
        <f t="shared" si="33"/>
        <v>vis</v>
      </c>
      <c r="E375" s="123">
        <f>VLOOKUP(C375,'Active 1'!C$21:E$951,3,FALSE)</f>
        <v>7824.009448362789</v>
      </c>
      <c r="F375" s="18" t="s">
        <v>1108</v>
      </c>
      <c r="G375" s="32" t="str">
        <f t="shared" si="34"/>
        <v>49918.628</v>
      </c>
      <c r="H375" s="7">
        <f t="shared" si="35"/>
        <v>7824</v>
      </c>
      <c r="I375" s="124" t="s">
        <v>111</v>
      </c>
      <c r="J375" s="125" t="s">
        <v>112</v>
      </c>
      <c r="K375" s="124">
        <v>7824</v>
      </c>
      <c r="L375" s="124" t="s">
        <v>1213</v>
      </c>
      <c r="M375" s="125" t="s">
        <v>1188</v>
      </c>
      <c r="N375" s="125"/>
      <c r="O375" s="126" t="s">
        <v>1578</v>
      </c>
      <c r="P375" s="126" t="s">
        <v>2376</v>
      </c>
    </row>
    <row r="376" spans="1:16" ht="13.5" thickBot="1" x14ac:dyDescent="0.25">
      <c r="A376" s="7" t="str">
        <f t="shared" si="30"/>
        <v> AOEB 4 </v>
      </c>
      <c r="B376" s="18" t="str">
        <f t="shared" si="31"/>
        <v>I</v>
      </c>
      <c r="C376" s="7">
        <f t="shared" si="32"/>
        <v>49962.631000000001</v>
      </c>
      <c r="D376" s="32" t="str">
        <f t="shared" si="33"/>
        <v>vis</v>
      </c>
      <c r="E376" s="123">
        <f>VLOOKUP(C376,'Active 1'!C$21:E$951,3,FALSE)</f>
        <v>7894.0096349642072</v>
      </c>
      <c r="F376" s="18" t="s">
        <v>1108</v>
      </c>
      <c r="G376" s="32" t="str">
        <f t="shared" si="34"/>
        <v>49962.631</v>
      </c>
      <c r="H376" s="7">
        <f t="shared" si="35"/>
        <v>7894</v>
      </c>
      <c r="I376" s="124" t="s">
        <v>113</v>
      </c>
      <c r="J376" s="125" t="s">
        <v>114</v>
      </c>
      <c r="K376" s="124">
        <v>7894</v>
      </c>
      <c r="L376" s="124" t="s">
        <v>1213</v>
      </c>
      <c r="M376" s="125" t="s">
        <v>1175</v>
      </c>
      <c r="N376" s="125"/>
      <c r="O376" s="126" t="s">
        <v>2055</v>
      </c>
      <c r="P376" s="126" t="s">
        <v>2376</v>
      </c>
    </row>
    <row r="377" spans="1:16" ht="13.5" thickBot="1" x14ac:dyDescent="0.25">
      <c r="A377" s="7" t="str">
        <f t="shared" si="30"/>
        <v> AOEB 4 </v>
      </c>
      <c r="B377" s="18" t="str">
        <f t="shared" si="31"/>
        <v>I</v>
      </c>
      <c r="C377" s="7">
        <f t="shared" si="32"/>
        <v>49962.631999999998</v>
      </c>
      <c r="D377" s="32" t="str">
        <f t="shared" si="33"/>
        <v>vis</v>
      </c>
      <c r="E377" s="123">
        <f>VLOOKUP(C377,'Active 1'!C$21:E$951,3,FALSE)</f>
        <v>7894.0112257690698</v>
      </c>
      <c r="F377" s="18" t="s">
        <v>1108</v>
      </c>
      <c r="G377" s="32" t="str">
        <f t="shared" si="34"/>
        <v>49962.632</v>
      </c>
      <c r="H377" s="7">
        <f t="shared" si="35"/>
        <v>7894</v>
      </c>
      <c r="I377" s="124" t="s">
        <v>115</v>
      </c>
      <c r="J377" s="125" t="s">
        <v>116</v>
      </c>
      <c r="K377" s="124">
        <v>7894</v>
      </c>
      <c r="L377" s="124" t="s">
        <v>1194</v>
      </c>
      <c r="M377" s="125" t="s">
        <v>1188</v>
      </c>
      <c r="N377" s="125"/>
      <c r="O377" s="126" t="s">
        <v>2055</v>
      </c>
      <c r="P377" s="126" t="s">
        <v>2376</v>
      </c>
    </row>
    <row r="378" spans="1:16" ht="13.5" thickBot="1" x14ac:dyDescent="0.25">
      <c r="A378" s="7" t="str">
        <f t="shared" si="30"/>
        <v>BAVM 93 </v>
      </c>
      <c r="B378" s="18" t="str">
        <f t="shared" si="31"/>
        <v>I</v>
      </c>
      <c r="C378" s="7">
        <f t="shared" si="32"/>
        <v>49978.343999999997</v>
      </c>
      <c r="D378" s="32" t="str">
        <f t="shared" si="33"/>
        <v>vis</v>
      </c>
      <c r="E378" s="123">
        <f>VLOOKUP(C378,'Active 1'!C$21:E$951,3,FALSE)</f>
        <v>7919.0059518532307</v>
      </c>
      <c r="F378" s="18" t="s">
        <v>1108</v>
      </c>
      <c r="G378" s="32" t="str">
        <f t="shared" si="34"/>
        <v>49978.344</v>
      </c>
      <c r="H378" s="7">
        <f t="shared" si="35"/>
        <v>7919</v>
      </c>
      <c r="I378" s="124" t="s">
        <v>117</v>
      </c>
      <c r="J378" s="125" t="s">
        <v>118</v>
      </c>
      <c r="K378" s="124">
        <v>7919</v>
      </c>
      <c r="L378" s="124" t="s">
        <v>1187</v>
      </c>
      <c r="M378" s="125" t="s">
        <v>1188</v>
      </c>
      <c r="N378" s="125"/>
      <c r="O378" s="126" t="s">
        <v>119</v>
      </c>
      <c r="P378" s="127" t="s">
        <v>120</v>
      </c>
    </row>
    <row r="379" spans="1:16" ht="13.5" thickBot="1" x14ac:dyDescent="0.25">
      <c r="A379" s="7" t="str">
        <f t="shared" si="30"/>
        <v> BBS 110 </v>
      </c>
      <c r="B379" s="18" t="str">
        <f t="shared" si="31"/>
        <v>I</v>
      </c>
      <c r="C379" s="7">
        <f t="shared" si="32"/>
        <v>49993.438000000002</v>
      </c>
      <c r="D379" s="32" t="str">
        <f t="shared" si="33"/>
        <v>vis</v>
      </c>
      <c r="E379" s="123">
        <f>VLOOKUP(C379,'Active 1'!C$21:E$951,3,FALSE)</f>
        <v>7943.0175605290488</v>
      </c>
      <c r="F379" s="18" t="s">
        <v>1108</v>
      </c>
      <c r="G379" s="32" t="str">
        <f t="shared" si="34"/>
        <v>49993.438</v>
      </c>
      <c r="H379" s="7">
        <f t="shared" si="35"/>
        <v>7943</v>
      </c>
      <c r="I379" s="124" t="s">
        <v>121</v>
      </c>
      <c r="J379" s="125" t="s">
        <v>122</v>
      </c>
      <c r="K379" s="124">
        <v>7943</v>
      </c>
      <c r="L379" s="124" t="s">
        <v>1233</v>
      </c>
      <c r="M379" s="125" t="s">
        <v>1188</v>
      </c>
      <c r="N379" s="125"/>
      <c r="O379" s="126" t="s">
        <v>1632</v>
      </c>
      <c r="P379" s="126" t="s">
        <v>123</v>
      </c>
    </row>
    <row r="380" spans="1:16" ht="13.5" thickBot="1" x14ac:dyDescent="0.25">
      <c r="A380" s="7" t="str">
        <f t="shared" si="30"/>
        <v> BBS 110 </v>
      </c>
      <c r="B380" s="18" t="str">
        <f t="shared" si="31"/>
        <v>I</v>
      </c>
      <c r="C380" s="7">
        <f t="shared" si="32"/>
        <v>50017.324999999997</v>
      </c>
      <c r="D380" s="32" t="str">
        <f t="shared" si="33"/>
        <v>vis</v>
      </c>
      <c r="E380" s="123">
        <f>VLOOKUP(C380,'Active 1'!C$21:E$951,3,FALSE)</f>
        <v>7981.0171164081376</v>
      </c>
      <c r="F380" s="18" t="s">
        <v>1108</v>
      </c>
      <c r="G380" s="32" t="str">
        <f t="shared" si="34"/>
        <v>50017.325</v>
      </c>
      <c r="H380" s="7">
        <f t="shared" si="35"/>
        <v>7981</v>
      </c>
      <c r="I380" s="124" t="s">
        <v>124</v>
      </c>
      <c r="J380" s="125" t="s">
        <v>125</v>
      </c>
      <c r="K380" s="124">
        <v>7981</v>
      </c>
      <c r="L380" s="124" t="s">
        <v>1191</v>
      </c>
      <c r="M380" s="125" t="s">
        <v>1188</v>
      </c>
      <c r="N380" s="125"/>
      <c r="O380" s="126" t="s">
        <v>1632</v>
      </c>
      <c r="P380" s="126" t="s">
        <v>123</v>
      </c>
    </row>
    <row r="381" spans="1:16" ht="13.5" thickBot="1" x14ac:dyDescent="0.25">
      <c r="A381" s="7" t="str">
        <f t="shared" si="30"/>
        <v> BBS 111 </v>
      </c>
      <c r="B381" s="18" t="str">
        <f t="shared" si="31"/>
        <v>I</v>
      </c>
      <c r="C381" s="7">
        <f t="shared" si="32"/>
        <v>50027.374000000003</v>
      </c>
      <c r="D381" s="32" t="str">
        <f t="shared" si="33"/>
        <v>vis</v>
      </c>
      <c r="E381" s="123">
        <f>VLOOKUP(C381,'Active 1'!C$21:E$951,3,FALSE)</f>
        <v>7997.0031145254943</v>
      </c>
      <c r="F381" s="18" t="s">
        <v>1108</v>
      </c>
      <c r="G381" s="32" t="str">
        <f t="shared" si="34"/>
        <v>50027.374</v>
      </c>
      <c r="H381" s="7">
        <f t="shared" si="35"/>
        <v>7997</v>
      </c>
      <c r="I381" s="124" t="s">
        <v>126</v>
      </c>
      <c r="J381" s="125" t="s">
        <v>127</v>
      </c>
      <c r="K381" s="124">
        <v>7997</v>
      </c>
      <c r="L381" s="124" t="s">
        <v>37</v>
      </c>
      <c r="M381" s="125" t="s">
        <v>1188</v>
      </c>
      <c r="N381" s="125"/>
      <c r="O381" s="126" t="s">
        <v>1712</v>
      </c>
      <c r="P381" s="126" t="s">
        <v>128</v>
      </c>
    </row>
    <row r="382" spans="1:16" ht="13.5" thickBot="1" x14ac:dyDescent="0.25">
      <c r="A382" s="7" t="str">
        <f t="shared" si="30"/>
        <v> BBS 111 </v>
      </c>
      <c r="B382" s="18" t="str">
        <f t="shared" si="31"/>
        <v>I</v>
      </c>
      <c r="C382" s="7">
        <f t="shared" si="32"/>
        <v>50046.233</v>
      </c>
      <c r="D382" s="32" t="str">
        <f t="shared" si="33"/>
        <v>vis</v>
      </c>
      <c r="E382" s="123">
        <f>VLOOKUP(C382,'Active 1'!C$21:E$951,3,FALSE)</f>
        <v>8027.004103528875</v>
      </c>
      <c r="F382" s="18" t="s">
        <v>1108</v>
      </c>
      <c r="G382" s="32" t="str">
        <f t="shared" si="34"/>
        <v>50046.233</v>
      </c>
      <c r="H382" s="7">
        <f t="shared" si="35"/>
        <v>8027</v>
      </c>
      <c r="I382" s="124" t="s">
        <v>129</v>
      </c>
      <c r="J382" s="125" t="s">
        <v>130</v>
      </c>
      <c r="K382" s="124">
        <v>8027</v>
      </c>
      <c r="L382" s="124" t="s">
        <v>99</v>
      </c>
      <c r="M382" s="125" t="s">
        <v>1188</v>
      </c>
      <c r="N382" s="125"/>
      <c r="O382" s="126" t="s">
        <v>1632</v>
      </c>
      <c r="P382" s="126" t="s">
        <v>128</v>
      </c>
    </row>
    <row r="383" spans="1:16" ht="13.5" thickBot="1" x14ac:dyDescent="0.25">
      <c r="A383" s="7" t="str">
        <f t="shared" si="30"/>
        <v> AOEB 4 </v>
      </c>
      <c r="B383" s="18" t="str">
        <f t="shared" si="31"/>
        <v>I</v>
      </c>
      <c r="C383" s="7">
        <f t="shared" si="32"/>
        <v>50226.648999999998</v>
      </c>
      <c r="D383" s="32" t="str">
        <f t="shared" si="33"/>
        <v>vis</v>
      </c>
      <c r="E383" s="123">
        <f>VLOOKUP(C383,'Active 1'!C$21:E$951,3,FALSE)</f>
        <v>8314.0107545726678</v>
      </c>
      <c r="F383" s="18" t="s">
        <v>1108</v>
      </c>
      <c r="G383" s="32" t="str">
        <f t="shared" si="34"/>
        <v>50226.649</v>
      </c>
      <c r="H383" s="7">
        <f t="shared" si="35"/>
        <v>8314</v>
      </c>
      <c r="I383" s="124" t="s">
        <v>131</v>
      </c>
      <c r="J383" s="125" t="s">
        <v>132</v>
      </c>
      <c r="K383" s="124">
        <v>8314</v>
      </c>
      <c r="L383" s="124" t="s">
        <v>71</v>
      </c>
      <c r="M383" s="125" t="s">
        <v>1188</v>
      </c>
      <c r="N383" s="125"/>
      <c r="O383" s="126" t="s">
        <v>1578</v>
      </c>
      <c r="P383" s="126" t="s">
        <v>2376</v>
      </c>
    </row>
    <row r="384" spans="1:16" ht="13.5" thickBot="1" x14ac:dyDescent="0.25">
      <c r="A384" s="7" t="str">
        <f t="shared" si="30"/>
        <v> BBS 112 </v>
      </c>
      <c r="B384" s="18" t="str">
        <f t="shared" si="31"/>
        <v>I</v>
      </c>
      <c r="C384" s="7">
        <f t="shared" si="32"/>
        <v>50296.430999999997</v>
      </c>
      <c r="D384" s="32" t="str">
        <f t="shared" si="33"/>
        <v>vis</v>
      </c>
      <c r="E384" s="123">
        <f>VLOOKUP(C384,'Active 1'!C$21:E$951,3,FALSE)</f>
        <v>8425.0202998632067</v>
      </c>
      <c r="F384" s="18" t="s">
        <v>1108</v>
      </c>
      <c r="G384" s="32" t="str">
        <f t="shared" si="34"/>
        <v>50296.431</v>
      </c>
      <c r="H384" s="7">
        <f t="shared" si="35"/>
        <v>8425</v>
      </c>
      <c r="I384" s="124" t="s">
        <v>140</v>
      </c>
      <c r="J384" s="125" t="s">
        <v>141</v>
      </c>
      <c r="K384" s="124">
        <v>8425</v>
      </c>
      <c r="L384" s="124" t="s">
        <v>1191</v>
      </c>
      <c r="M384" s="125" t="s">
        <v>1188</v>
      </c>
      <c r="N384" s="125"/>
      <c r="O384" s="126" t="s">
        <v>1632</v>
      </c>
      <c r="P384" s="126" t="s">
        <v>142</v>
      </c>
    </row>
    <row r="385" spans="1:16" ht="13.5" thickBot="1" x14ac:dyDescent="0.25">
      <c r="A385" s="7" t="str">
        <f t="shared" si="30"/>
        <v> BBS 113 </v>
      </c>
      <c r="B385" s="18" t="str">
        <f t="shared" si="31"/>
        <v>I</v>
      </c>
      <c r="C385" s="7">
        <f t="shared" si="32"/>
        <v>50313.396999999997</v>
      </c>
      <c r="D385" s="32" t="str">
        <f t="shared" si="33"/>
        <v>vis</v>
      </c>
      <c r="E385" s="123">
        <f>VLOOKUP(C385,'Active 1'!C$21:E$951,3,FALSE)</f>
        <v>8452.0098952516928</v>
      </c>
      <c r="F385" s="18" t="s">
        <v>1108</v>
      </c>
      <c r="G385" s="32" t="str">
        <f t="shared" si="34"/>
        <v>50313.397</v>
      </c>
      <c r="H385" s="7">
        <f t="shared" si="35"/>
        <v>8452</v>
      </c>
      <c r="I385" s="124" t="s">
        <v>145</v>
      </c>
      <c r="J385" s="125" t="s">
        <v>146</v>
      </c>
      <c r="K385" s="124">
        <v>8452</v>
      </c>
      <c r="L385" s="124" t="s">
        <v>89</v>
      </c>
      <c r="M385" s="125" t="s">
        <v>1188</v>
      </c>
      <c r="N385" s="125"/>
      <c r="O385" s="126" t="s">
        <v>1632</v>
      </c>
      <c r="P385" s="126" t="s">
        <v>147</v>
      </c>
    </row>
    <row r="386" spans="1:16" ht="13.5" thickBot="1" x14ac:dyDescent="0.25">
      <c r="A386" s="7" t="str">
        <f t="shared" si="30"/>
        <v> BBS 113 </v>
      </c>
      <c r="B386" s="18" t="str">
        <f t="shared" si="31"/>
        <v>I</v>
      </c>
      <c r="C386" s="7">
        <f t="shared" si="32"/>
        <v>50357.406000000003</v>
      </c>
      <c r="D386" s="32" t="str">
        <f t="shared" si="33"/>
        <v>vis</v>
      </c>
      <c r="E386" s="123">
        <f>VLOOKUP(C386,'Active 1'!C$21:E$951,3,FALSE)</f>
        <v>8522.0196266823204</v>
      </c>
      <c r="F386" s="18" t="s">
        <v>1108</v>
      </c>
      <c r="G386" s="32" t="str">
        <f t="shared" si="34"/>
        <v>50357.406</v>
      </c>
      <c r="H386" s="7">
        <f t="shared" si="35"/>
        <v>8522</v>
      </c>
      <c r="I386" s="124" t="s">
        <v>154</v>
      </c>
      <c r="J386" s="125" t="s">
        <v>155</v>
      </c>
      <c r="K386" s="124">
        <v>8522</v>
      </c>
      <c r="L386" s="124" t="s">
        <v>1191</v>
      </c>
      <c r="M386" s="125" t="s">
        <v>1188</v>
      </c>
      <c r="N386" s="125"/>
      <c r="O386" s="126" t="s">
        <v>1632</v>
      </c>
      <c r="P386" s="126" t="s">
        <v>147</v>
      </c>
    </row>
    <row r="387" spans="1:16" ht="13.5" thickBot="1" x14ac:dyDescent="0.25">
      <c r="A387" s="7" t="str">
        <f t="shared" si="30"/>
        <v> AOEB 4 </v>
      </c>
      <c r="B387" s="18" t="str">
        <f t="shared" si="31"/>
        <v>I</v>
      </c>
      <c r="C387" s="7">
        <f t="shared" si="32"/>
        <v>50363.69</v>
      </c>
      <c r="D387" s="32" t="str">
        <f t="shared" si="33"/>
        <v>vis</v>
      </c>
      <c r="E387" s="123">
        <f>VLOOKUP(C387,'Active 1'!C$21:E$951,3,FALSE)</f>
        <v>8532.01624447209</v>
      </c>
      <c r="F387" s="18" t="s">
        <v>1108</v>
      </c>
      <c r="G387" s="32" t="str">
        <f t="shared" si="34"/>
        <v>50363.690</v>
      </c>
      <c r="H387" s="7">
        <f t="shared" si="35"/>
        <v>8532</v>
      </c>
      <c r="I387" s="124" t="s">
        <v>156</v>
      </c>
      <c r="J387" s="125" t="s">
        <v>157</v>
      </c>
      <c r="K387" s="124">
        <v>8532</v>
      </c>
      <c r="L387" s="124" t="s">
        <v>1197</v>
      </c>
      <c r="M387" s="125" t="s">
        <v>1188</v>
      </c>
      <c r="N387" s="125"/>
      <c r="O387" s="126" t="s">
        <v>1578</v>
      </c>
      <c r="P387" s="126" t="s">
        <v>2376</v>
      </c>
    </row>
    <row r="388" spans="1:16" ht="13.5" thickBot="1" x14ac:dyDescent="0.25">
      <c r="A388" s="7" t="str">
        <f t="shared" si="30"/>
        <v> AOEB 4 </v>
      </c>
      <c r="B388" s="18" t="str">
        <f t="shared" si="31"/>
        <v>I</v>
      </c>
      <c r="C388" s="7">
        <f t="shared" si="32"/>
        <v>50370.607000000004</v>
      </c>
      <c r="D388" s="32" t="str">
        <f t="shared" si="33"/>
        <v>vis</v>
      </c>
      <c r="E388" s="123">
        <f>VLOOKUP(C388,'Active 1'!C$21:E$951,3,FALSE)</f>
        <v>8543.0198417432312</v>
      </c>
      <c r="F388" s="18" t="s">
        <v>1108</v>
      </c>
      <c r="G388" s="32" t="str">
        <f t="shared" si="34"/>
        <v>50370.607</v>
      </c>
      <c r="H388" s="7">
        <f t="shared" si="35"/>
        <v>8543</v>
      </c>
      <c r="I388" s="124" t="s">
        <v>158</v>
      </c>
      <c r="J388" s="125" t="s">
        <v>159</v>
      </c>
      <c r="K388" s="124">
        <v>8543</v>
      </c>
      <c r="L388" s="124" t="s">
        <v>1191</v>
      </c>
      <c r="M388" s="125" t="s">
        <v>1188</v>
      </c>
      <c r="N388" s="125"/>
      <c r="O388" s="126" t="s">
        <v>1814</v>
      </c>
      <c r="P388" s="126" t="s">
        <v>2376</v>
      </c>
    </row>
    <row r="389" spans="1:16" ht="13.5" thickBot="1" x14ac:dyDescent="0.25">
      <c r="A389" s="7" t="str">
        <f t="shared" si="30"/>
        <v> BBS 113 </v>
      </c>
      <c r="B389" s="18" t="str">
        <f t="shared" si="31"/>
        <v>I</v>
      </c>
      <c r="C389" s="7">
        <f t="shared" si="32"/>
        <v>50379.402999999998</v>
      </c>
      <c r="D389" s="32" t="str">
        <f t="shared" si="33"/>
        <v>vis</v>
      </c>
      <c r="E389" s="123">
        <f>VLOOKUP(C389,'Active 1'!C$21:E$951,3,FALSE)</f>
        <v>8557.0125613611126</v>
      </c>
      <c r="F389" s="18" t="s">
        <v>1108</v>
      </c>
      <c r="G389" s="32" t="str">
        <f t="shared" si="34"/>
        <v>50379.403</v>
      </c>
      <c r="H389" s="7">
        <f t="shared" si="35"/>
        <v>8557</v>
      </c>
      <c r="I389" s="124" t="s">
        <v>160</v>
      </c>
      <c r="J389" s="125" t="s">
        <v>161</v>
      </c>
      <c r="K389" s="124">
        <v>8557</v>
      </c>
      <c r="L389" s="124" t="s">
        <v>71</v>
      </c>
      <c r="M389" s="125" t="s">
        <v>1188</v>
      </c>
      <c r="N389" s="125"/>
      <c r="O389" s="126" t="s">
        <v>1632</v>
      </c>
      <c r="P389" s="126" t="s">
        <v>147</v>
      </c>
    </row>
    <row r="390" spans="1:16" ht="13.5" thickBot="1" x14ac:dyDescent="0.25">
      <c r="A390" s="7" t="str">
        <f t="shared" si="30"/>
        <v> BBS 114 </v>
      </c>
      <c r="B390" s="18" t="str">
        <f t="shared" si="31"/>
        <v>I</v>
      </c>
      <c r="C390" s="7">
        <f t="shared" si="32"/>
        <v>50396.381999999998</v>
      </c>
      <c r="D390" s="32" t="str">
        <f t="shared" si="33"/>
        <v>vis</v>
      </c>
      <c r="E390" s="123">
        <f>VLOOKUP(C390,'Active 1'!C$21:E$951,3,FALSE)</f>
        <v>8584.0228372128804</v>
      </c>
      <c r="F390" s="18" t="s">
        <v>1108</v>
      </c>
      <c r="G390" s="32" t="str">
        <f t="shared" si="34"/>
        <v>50396.382</v>
      </c>
      <c r="H390" s="7">
        <f t="shared" si="35"/>
        <v>8584</v>
      </c>
      <c r="I390" s="124" t="s">
        <v>162</v>
      </c>
      <c r="J390" s="125" t="s">
        <v>163</v>
      </c>
      <c r="K390" s="124">
        <v>8584</v>
      </c>
      <c r="L390" s="124" t="s">
        <v>1233</v>
      </c>
      <c r="M390" s="125" t="s">
        <v>1188</v>
      </c>
      <c r="N390" s="125"/>
      <c r="O390" s="126" t="s">
        <v>1632</v>
      </c>
      <c r="P390" s="126" t="s">
        <v>164</v>
      </c>
    </row>
    <row r="391" spans="1:16" ht="13.5" thickBot="1" x14ac:dyDescent="0.25">
      <c r="A391" s="7" t="str">
        <f t="shared" si="30"/>
        <v> BBS 114 </v>
      </c>
      <c r="B391" s="18" t="str">
        <f t="shared" si="31"/>
        <v>I</v>
      </c>
      <c r="C391" s="7">
        <f t="shared" si="32"/>
        <v>50507.635999999999</v>
      </c>
      <c r="D391" s="32" t="str">
        <f t="shared" si="33"/>
        <v>vis</v>
      </c>
      <c r="E391" s="123">
        <f>VLOOKUP(C391,'Active 1'!C$21:E$951,3,FALSE)</f>
        <v>8761.0062419842252</v>
      </c>
      <c r="F391" s="18" t="s">
        <v>1108</v>
      </c>
      <c r="G391" s="32" t="str">
        <f t="shared" si="34"/>
        <v>50507.636</v>
      </c>
      <c r="H391" s="7">
        <f t="shared" si="35"/>
        <v>8761</v>
      </c>
      <c r="I391" s="124" t="s">
        <v>165</v>
      </c>
      <c r="J391" s="125" t="s">
        <v>166</v>
      </c>
      <c r="K391" s="124">
        <v>8761</v>
      </c>
      <c r="L391" s="124" t="s">
        <v>167</v>
      </c>
      <c r="M391" s="125" t="s">
        <v>1188</v>
      </c>
      <c r="N391" s="125"/>
      <c r="O391" s="126" t="s">
        <v>1712</v>
      </c>
      <c r="P391" s="126" t="s">
        <v>164</v>
      </c>
    </row>
    <row r="392" spans="1:16" ht="13.5" thickBot="1" x14ac:dyDescent="0.25">
      <c r="A392" s="7" t="str">
        <f t="shared" si="30"/>
        <v> AOEB 4 </v>
      </c>
      <c r="B392" s="18" t="str">
        <f t="shared" si="31"/>
        <v>I</v>
      </c>
      <c r="C392" s="7">
        <f t="shared" si="32"/>
        <v>50542.84</v>
      </c>
      <c r="D392" s="32" t="str">
        <f t="shared" si="33"/>
        <v>vis</v>
      </c>
      <c r="E392" s="123">
        <f>VLOOKUP(C392,'Active 1'!C$21:E$951,3,FALSE)</f>
        <v>8817.0089365531385</v>
      </c>
      <c r="F392" s="18" t="s">
        <v>1108</v>
      </c>
      <c r="G392" s="32" t="str">
        <f t="shared" si="34"/>
        <v>50542.840</v>
      </c>
      <c r="H392" s="7">
        <f t="shared" si="35"/>
        <v>8817</v>
      </c>
      <c r="I392" s="124" t="s">
        <v>168</v>
      </c>
      <c r="J392" s="125" t="s">
        <v>169</v>
      </c>
      <c r="K392" s="124">
        <v>8817</v>
      </c>
      <c r="L392" s="124" t="s">
        <v>99</v>
      </c>
      <c r="M392" s="125" t="s">
        <v>1188</v>
      </c>
      <c r="N392" s="125"/>
      <c r="O392" s="126" t="s">
        <v>1578</v>
      </c>
      <c r="P392" s="126" t="s">
        <v>2376</v>
      </c>
    </row>
    <row r="393" spans="1:16" ht="13.5" thickBot="1" x14ac:dyDescent="0.25">
      <c r="A393" s="7" t="str">
        <f t="shared" si="30"/>
        <v> BBS 115 </v>
      </c>
      <c r="B393" s="18" t="str">
        <f t="shared" si="31"/>
        <v>I</v>
      </c>
      <c r="C393" s="7">
        <f t="shared" si="32"/>
        <v>50570.491999999998</v>
      </c>
      <c r="D393" s="32" t="str">
        <f t="shared" si="33"/>
        <v>vis</v>
      </c>
      <c r="E393" s="123">
        <f>VLOOKUP(C393,'Active 1'!C$21:E$951,3,FALSE)</f>
        <v>8860.9978727598136</v>
      </c>
      <c r="F393" s="18" t="s">
        <v>1108</v>
      </c>
      <c r="G393" s="32" t="str">
        <f t="shared" si="34"/>
        <v>50570.492</v>
      </c>
      <c r="H393" s="7">
        <f t="shared" si="35"/>
        <v>8861</v>
      </c>
      <c r="I393" s="124" t="s">
        <v>170</v>
      </c>
      <c r="J393" s="125" t="s">
        <v>171</v>
      </c>
      <c r="K393" s="124">
        <v>8861</v>
      </c>
      <c r="L393" s="124" t="s">
        <v>172</v>
      </c>
      <c r="M393" s="125" t="s">
        <v>1188</v>
      </c>
      <c r="N393" s="125"/>
      <c r="O393" s="126" t="s">
        <v>1712</v>
      </c>
      <c r="P393" s="126" t="s">
        <v>173</v>
      </c>
    </row>
    <row r="394" spans="1:16" ht="13.5" thickBot="1" x14ac:dyDescent="0.25">
      <c r="A394" s="7" t="str">
        <f t="shared" si="30"/>
        <v> BBS 115 </v>
      </c>
      <c r="B394" s="18" t="str">
        <f t="shared" si="31"/>
        <v>I</v>
      </c>
      <c r="C394" s="7">
        <f t="shared" si="32"/>
        <v>50599.42</v>
      </c>
      <c r="D394" s="32" t="str">
        <f t="shared" si="33"/>
        <v>vis</v>
      </c>
      <c r="E394" s="123">
        <f>VLOOKUP(C394,'Active 1'!C$21:E$951,3,FALSE)</f>
        <v>8907.016675977904</v>
      </c>
      <c r="F394" s="18" t="s">
        <v>1108</v>
      </c>
      <c r="G394" s="32" t="str">
        <f t="shared" si="34"/>
        <v>50599.420</v>
      </c>
      <c r="H394" s="7">
        <f t="shared" si="35"/>
        <v>8907</v>
      </c>
      <c r="I394" s="124" t="s">
        <v>174</v>
      </c>
      <c r="J394" s="125" t="s">
        <v>175</v>
      </c>
      <c r="K394" s="124">
        <v>8907</v>
      </c>
      <c r="L394" s="124" t="s">
        <v>1213</v>
      </c>
      <c r="M394" s="125" t="s">
        <v>1188</v>
      </c>
      <c r="N394" s="125"/>
      <c r="O394" s="126" t="s">
        <v>1632</v>
      </c>
      <c r="P394" s="126" t="s">
        <v>173</v>
      </c>
    </row>
    <row r="395" spans="1:16" ht="13.5" thickBot="1" x14ac:dyDescent="0.25">
      <c r="A395" s="7" t="str">
        <f t="shared" ref="A395:A458" si="36">P395</f>
        <v> AOEB 4 </v>
      </c>
      <c r="B395" s="18" t="str">
        <f t="shared" ref="B395:B458" si="37">IF(H395=INT(H395),"I","II")</f>
        <v>I</v>
      </c>
      <c r="C395" s="7">
        <f t="shared" ref="C395:C458" si="38">1*G395</f>
        <v>50639.658000000003</v>
      </c>
      <c r="D395" s="32" t="str">
        <f t="shared" ref="D395:D458" si="39">VLOOKUP(F395,I$1:J$5,2,FALSE)</f>
        <v>vis</v>
      </c>
      <c r="E395" s="123">
        <f>VLOOKUP(C395,'Active 1'!C$21:E$951,3,FALSE)</f>
        <v>8971.0274822517476</v>
      </c>
      <c r="F395" s="18" t="s">
        <v>1108</v>
      </c>
      <c r="G395" s="32" t="str">
        <f t="shared" ref="G395:G458" si="40">MID(I395,3,LEN(I395)-3)</f>
        <v>50639.658</v>
      </c>
      <c r="H395" s="7">
        <f t="shared" ref="H395:H458" si="41">1*K395</f>
        <v>8971</v>
      </c>
      <c r="I395" s="124" t="s">
        <v>176</v>
      </c>
      <c r="J395" s="125" t="s">
        <v>177</v>
      </c>
      <c r="K395" s="124">
        <v>8971</v>
      </c>
      <c r="L395" s="124" t="s">
        <v>2348</v>
      </c>
      <c r="M395" s="125" t="s">
        <v>1188</v>
      </c>
      <c r="N395" s="125"/>
      <c r="O395" s="126" t="s">
        <v>1880</v>
      </c>
      <c r="P395" s="126" t="s">
        <v>2376</v>
      </c>
    </row>
    <row r="396" spans="1:16" ht="13.5" thickBot="1" x14ac:dyDescent="0.25">
      <c r="A396" s="7" t="str">
        <f t="shared" si="36"/>
        <v> BBS 115 </v>
      </c>
      <c r="B396" s="18" t="str">
        <f t="shared" si="37"/>
        <v>I</v>
      </c>
      <c r="C396" s="7">
        <f t="shared" si="38"/>
        <v>50660.396000000001</v>
      </c>
      <c r="D396" s="32" t="str">
        <f t="shared" si="39"/>
        <v>vis</v>
      </c>
      <c r="E396" s="123">
        <f>VLOOKUP(C396,'Active 1'!C$21:E$951,3,FALSE)</f>
        <v>9004.0175936018804</v>
      </c>
      <c r="F396" s="18" t="s">
        <v>1108</v>
      </c>
      <c r="G396" s="32" t="str">
        <f t="shared" si="40"/>
        <v>50660.396</v>
      </c>
      <c r="H396" s="7">
        <f t="shared" si="41"/>
        <v>9004</v>
      </c>
      <c r="I396" s="124" t="s">
        <v>178</v>
      </c>
      <c r="J396" s="125" t="s">
        <v>179</v>
      </c>
      <c r="K396" s="124">
        <v>9004</v>
      </c>
      <c r="L396" s="124" t="s">
        <v>1194</v>
      </c>
      <c r="M396" s="125" t="s">
        <v>1188</v>
      </c>
      <c r="N396" s="125"/>
      <c r="O396" s="126" t="s">
        <v>1632</v>
      </c>
      <c r="P396" s="126" t="s">
        <v>173</v>
      </c>
    </row>
    <row r="397" spans="1:16" ht="13.5" thickBot="1" x14ac:dyDescent="0.25">
      <c r="A397" s="7" t="str">
        <f t="shared" si="36"/>
        <v> AOEB 6 </v>
      </c>
      <c r="B397" s="18" t="str">
        <f t="shared" si="37"/>
        <v>I</v>
      </c>
      <c r="C397" s="7">
        <f t="shared" si="38"/>
        <v>50661.646000000001</v>
      </c>
      <c r="D397" s="32" t="str">
        <f t="shared" si="39"/>
        <v>vis</v>
      </c>
      <c r="E397" s="123">
        <f>VLOOKUP(C397,'Active 1'!C$21:E$951,3,FALSE)</f>
        <v>9006.0060996867323</v>
      </c>
      <c r="F397" s="18" t="s">
        <v>1108</v>
      </c>
      <c r="G397" s="32" t="str">
        <f t="shared" si="40"/>
        <v>50661.646</v>
      </c>
      <c r="H397" s="7">
        <f t="shared" si="41"/>
        <v>9006</v>
      </c>
      <c r="I397" s="124" t="s">
        <v>180</v>
      </c>
      <c r="J397" s="125" t="s">
        <v>181</v>
      </c>
      <c r="K397" s="124">
        <v>9006</v>
      </c>
      <c r="L397" s="124" t="s">
        <v>182</v>
      </c>
      <c r="M397" s="125" t="s">
        <v>1188</v>
      </c>
      <c r="N397" s="125"/>
      <c r="O397" s="126" t="s">
        <v>1578</v>
      </c>
      <c r="P397" s="126" t="s">
        <v>183</v>
      </c>
    </row>
    <row r="398" spans="1:16" ht="13.5" thickBot="1" x14ac:dyDescent="0.25">
      <c r="A398" s="7" t="str">
        <f t="shared" si="36"/>
        <v> BBS 115 </v>
      </c>
      <c r="B398" s="18" t="str">
        <f t="shared" si="37"/>
        <v>I</v>
      </c>
      <c r="C398" s="7">
        <f t="shared" si="38"/>
        <v>50665.427000000003</v>
      </c>
      <c r="D398" s="32" t="str">
        <f t="shared" si="39"/>
        <v>vis</v>
      </c>
      <c r="E398" s="123">
        <f>VLOOKUP(C398,'Active 1'!C$21:E$951,3,FALSE)</f>
        <v>9012.0209328921974</v>
      </c>
      <c r="F398" s="18" t="s">
        <v>1108</v>
      </c>
      <c r="G398" s="32" t="str">
        <f t="shared" si="40"/>
        <v>50665.427</v>
      </c>
      <c r="H398" s="7">
        <f t="shared" si="41"/>
        <v>9012</v>
      </c>
      <c r="I398" s="124" t="s">
        <v>184</v>
      </c>
      <c r="J398" s="125" t="s">
        <v>185</v>
      </c>
      <c r="K398" s="124">
        <v>9012</v>
      </c>
      <c r="L398" s="124" t="s">
        <v>1202</v>
      </c>
      <c r="M398" s="125" t="s">
        <v>1188</v>
      </c>
      <c r="N398" s="125"/>
      <c r="O398" s="126" t="s">
        <v>1632</v>
      </c>
      <c r="P398" s="126" t="s">
        <v>173</v>
      </c>
    </row>
    <row r="399" spans="1:16" ht="13.5" thickBot="1" x14ac:dyDescent="0.25">
      <c r="A399" s="7" t="str">
        <f t="shared" si="36"/>
        <v> AOEB 6 </v>
      </c>
      <c r="B399" s="18" t="str">
        <f t="shared" si="37"/>
        <v>I</v>
      </c>
      <c r="C399" s="7">
        <f t="shared" si="38"/>
        <v>50683.65</v>
      </c>
      <c r="D399" s="32" t="str">
        <f t="shared" si="39"/>
        <v>vis</v>
      </c>
      <c r="E399" s="123">
        <f>VLOOKUP(C399,'Active 1'!C$21:E$951,3,FALSE)</f>
        <v>9041.0101699996085</v>
      </c>
      <c r="F399" s="18" t="s">
        <v>1108</v>
      </c>
      <c r="G399" s="32" t="str">
        <f t="shared" si="40"/>
        <v>50683.650</v>
      </c>
      <c r="H399" s="7">
        <f t="shared" si="41"/>
        <v>9041</v>
      </c>
      <c r="I399" s="124" t="s">
        <v>203</v>
      </c>
      <c r="J399" s="125" t="s">
        <v>204</v>
      </c>
      <c r="K399" s="124">
        <v>9041</v>
      </c>
      <c r="L399" s="124" t="s">
        <v>99</v>
      </c>
      <c r="M399" s="125" t="s">
        <v>1188</v>
      </c>
      <c r="N399" s="125"/>
      <c r="O399" s="126" t="s">
        <v>205</v>
      </c>
      <c r="P399" s="126" t="s">
        <v>183</v>
      </c>
    </row>
    <row r="400" spans="1:16" ht="13.5" thickBot="1" x14ac:dyDescent="0.25">
      <c r="A400" s="7" t="str">
        <f t="shared" si="36"/>
        <v> AOEB 6 </v>
      </c>
      <c r="B400" s="18" t="str">
        <f t="shared" si="37"/>
        <v>I</v>
      </c>
      <c r="C400" s="7">
        <f t="shared" si="38"/>
        <v>50683.654999999999</v>
      </c>
      <c r="D400" s="32" t="str">
        <f t="shared" si="39"/>
        <v>vis</v>
      </c>
      <c r="E400" s="123">
        <f>VLOOKUP(C400,'Active 1'!C$21:E$951,3,FALSE)</f>
        <v>9041.0181240239435</v>
      </c>
      <c r="F400" s="18" t="s">
        <v>1108</v>
      </c>
      <c r="G400" s="32" t="str">
        <f t="shared" si="40"/>
        <v>50683.655</v>
      </c>
      <c r="H400" s="7">
        <f t="shared" si="41"/>
        <v>9041</v>
      </c>
      <c r="I400" s="124" t="s">
        <v>206</v>
      </c>
      <c r="J400" s="125" t="s">
        <v>207</v>
      </c>
      <c r="K400" s="124">
        <v>9041</v>
      </c>
      <c r="L400" s="124" t="s">
        <v>1194</v>
      </c>
      <c r="M400" s="125" t="s">
        <v>1188</v>
      </c>
      <c r="N400" s="125"/>
      <c r="O400" s="126" t="s">
        <v>1814</v>
      </c>
      <c r="P400" s="126" t="s">
        <v>183</v>
      </c>
    </row>
    <row r="401" spans="1:16" ht="13.5" thickBot="1" x14ac:dyDescent="0.25">
      <c r="A401" s="7" t="str">
        <f t="shared" si="36"/>
        <v> BBS 116 </v>
      </c>
      <c r="B401" s="18" t="str">
        <f t="shared" si="37"/>
        <v>I</v>
      </c>
      <c r="C401" s="7">
        <f t="shared" si="38"/>
        <v>50699.375999999997</v>
      </c>
      <c r="D401" s="32" t="str">
        <f t="shared" si="39"/>
        <v>vis</v>
      </c>
      <c r="E401" s="123">
        <f>VLOOKUP(C401,'Active 1'!C$21:E$951,3,FALSE)</f>
        <v>9066.0271673519128</v>
      </c>
      <c r="F401" s="18" t="s">
        <v>1108</v>
      </c>
      <c r="G401" s="32" t="str">
        <f t="shared" si="40"/>
        <v>50699.376</v>
      </c>
      <c r="H401" s="7">
        <f t="shared" si="41"/>
        <v>9066</v>
      </c>
      <c r="I401" s="124" t="s">
        <v>220</v>
      </c>
      <c r="J401" s="125" t="s">
        <v>221</v>
      </c>
      <c r="K401" s="124">
        <v>9066</v>
      </c>
      <c r="L401" s="124" t="s">
        <v>1216</v>
      </c>
      <c r="M401" s="125" t="s">
        <v>1188</v>
      </c>
      <c r="N401" s="125"/>
      <c r="O401" s="126" t="s">
        <v>1632</v>
      </c>
      <c r="P401" s="126" t="s">
        <v>222</v>
      </c>
    </row>
    <row r="402" spans="1:16" ht="13.5" thickBot="1" x14ac:dyDescent="0.25">
      <c r="A402" s="7" t="str">
        <f t="shared" si="36"/>
        <v> AOEB 6 </v>
      </c>
      <c r="B402" s="18" t="str">
        <f t="shared" si="37"/>
        <v>I</v>
      </c>
      <c r="C402" s="7">
        <f t="shared" si="38"/>
        <v>50717.599999999999</v>
      </c>
      <c r="D402" s="32" t="str">
        <f t="shared" si="39"/>
        <v>vis</v>
      </c>
      <c r="E402" s="123">
        <f>VLOOKUP(C402,'Active 1'!C$21:E$951,3,FALSE)</f>
        <v>9095.0179952641975</v>
      </c>
      <c r="F402" s="18" t="s">
        <v>1108</v>
      </c>
      <c r="G402" s="32" t="str">
        <f t="shared" si="40"/>
        <v>50717.600</v>
      </c>
      <c r="H402" s="7">
        <f t="shared" si="41"/>
        <v>9095</v>
      </c>
      <c r="I402" s="124" t="s">
        <v>223</v>
      </c>
      <c r="J402" s="125" t="s">
        <v>224</v>
      </c>
      <c r="K402" s="124">
        <v>9095</v>
      </c>
      <c r="L402" s="124" t="s">
        <v>1213</v>
      </c>
      <c r="M402" s="125" t="s">
        <v>1188</v>
      </c>
      <c r="N402" s="125"/>
      <c r="O402" s="126" t="s">
        <v>205</v>
      </c>
      <c r="P402" s="126" t="s">
        <v>183</v>
      </c>
    </row>
    <row r="403" spans="1:16" ht="13.5" thickBot="1" x14ac:dyDescent="0.25">
      <c r="A403" s="7" t="str">
        <f t="shared" si="36"/>
        <v> BBS 116 </v>
      </c>
      <c r="B403" s="18" t="str">
        <f t="shared" si="37"/>
        <v>I</v>
      </c>
      <c r="C403" s="7">
        <f t="shared" si="38"/>
        <v>50750.286999999997</v>
      </c>
      <c r="D403" s="32" t="str">
        <f t="shared" si="39"/>
        <v>vis</v>
      </c>
      <c r="E403" s="123">
        <f>VLOOKUP(C403,'Active 1'!C$21:E$951,3,FALSE)</f>
        <v>9147.0166339806528</v>
      </c>
      <c r="F403" s="18" t="s">
        <v>1108</v>
      </c>
      <c r="G403" s="32" t="str">
        <f t="shared" si="40"/>
        <v>50750.287</v>
      </c>
      <c r="H403" s="7">
        <f t="shared" si="41"/>
        <v>9147</v>
      </c>
      <c r="I403" s="124" t="s">
        <v>225</v>
      </c>
      <c r="J403" s="125" t="s">
        <v>226</v>
      </c>
      <c r="K403" s="124">
        <v>9147</v>
      </c>
      <c r="L403" s="124" t="s">
        <v>71</v>
      </c>
      <c r="M403" s="125" t="s">
        <v>1188</v>
      </c>
      <c r="N403" s="125"/>
      <c r="O403" s="126" t="s">
        <v>1632</v>
      </c>
      <c r="P403" s="126" t="s">
        <v>222</v>
      </c>
    </row>
    <row r="404" spans="1:16" ht="13.5" thickBot="1" x14ac:dyDescent="0.25">
      <c r="A404" s="7" t="str">
        <f t="shared" si="36"/>
        <v> BBS 116 </v>
      </c>
      <c r="B404" s="18" t="str">
        <f t="shared" si="37"/>
        <v>I</v>
      </c>
      <c r="C404" s="7">
        <f t="shared" si="38"/>
        <v>50755.313000000002</v>
      </c>
      <c r="D404" s="32" t="str">
        <f t="shared" si="39"/>
        <v>vis</v>
      </c>
      <c r="E404" s="123">
        <f>VLOOKUP(C404,'Active 1'!C$21:E$951,3,FALSE)</f>
        <v>9155.0120192466366</v>
      </c>
      <c r="F404" s="18" t="s">
        <v>1108</v>
      </c>
      <c r="G404" s="32" t="str">
        <f t="shared" si="40"/>
        <v>50755.313</v>
      </c>
      <c r="H404" s="7">
        <f t="shared" si="41"/>
        <v>9155</v>
      </c>
      <c r="I404" s="124" t="s">
        <v>227</v>
      </c>
      <c r="J404" s="125" t="s">
        <v>228</v>
      </c>
      <c r="K404" s="124">
        <v>9155</v>
      </c>
      <c r="L404" s="124" t="s">
        <v>99</v>
      </c>
      <c r="M404" s="125" t="s">
        <v>1188</v>
      </c>
      <c r="N404" s="125"/>
      <c r="O404" s="126" t="s">
        <v>1632</v>
      </c>
      <c r="P404" s="126" t="s">
        <v>222</v>
      </c>
    </row>
    <row r="405" spans="1:16" ht="13.5" thickBot="1" x14ac:dyDescent="0.25">
      <c r="A405" s="7" t="str">
        <f t="shared" si="36"/>
        <v> BBS 116 </v>
      </c>
      <c r="B405" s="18" t="str">
        <f t="shared" si="37"/>
        <v>I</v>
      </c>
      <c r="C405" s="7">
        <f t="shared" si="38"/>
        <v>50767.256999999998</v>
      </c>
      <c r="D405" s="32" t="str">
        <f t="shared" si="39"/>
        <v>vis</v>
      </c>
      <c r="E405" s="123">
        <f>VLOOKUP(C405,'Active 1'!C$21:E$951,3,FALSE)</f>
        <v>9174.0125925886114</v>
      </c>
      <c r="F405" s="18" t="s">
        <v>1108</v>
      </c>
      <c r="G405" s="32" t="str">
        <f t="shared" si="40"/>
        <v>50767.257</v>
      </c>
      <c r="H405" s="7">
        <f t="shared" si="41"/>
        <v>9174</v>
      </c>
      <c r="I405" s="124" t="s">
        <v>229</v>
      </c>
      <c r="J405" s="125" t="s">
        <v>230</v>
      </c>
      <c r="K405" s="124">
        <v>9174</v>
      </c>
      <c r="L405" s="124" t="s">
        <v>1187</v>
      </c>
      <c r="M405" s="125" t="s">
        <v>1188</v>
      </c>
      <c r="N405" s="125"/>
      <c r="O405" s="126" t="s">
        <v>1712</v>
      </c>
      <c r="P405" s="126" t="s">
        <v>222</v>
      </c>
    </row>
    <row r="406" spans="1:16" ht="13.5" thickBot="1" x14ac:dyDescent="0.25">
      <c r="A406" s="7" t="str">
        <f t="shared" si="36"/>
        <v> BBS 116 </v>
      </c>
      <c r="B406" s="18" t="str">
        <f t="shared" si="37"/>
        <v>I</v>
      </c>
      <c r="C406" s="7">
        <f t="shared" si="38"/>
        <v>50782.347999999998</v>
      </c>
      <c r="D406" s="32" t="str">
        <f t="shared" si="39"/>
        <v>vis</v>
      </c>
      <c r="E406" s="123">
        <f>VLOOKUP(C406,'Active 1'!C$21:E$951,3,FALSE)</f>
        <v>9198.0194288498187</v>
      </c>
      <c r="F406" s="18" t="s">
        <v>1108</v>
      </c>
      <c r="G406" s="32" t="str">
        <f t="shared" si="40"/>
        <v>50782.348</v>
      </c>
      <c r="H406" s="7">
        <f t="shared" si="41"/>
        <v>9198</v>
      </c>
      <c r="I406" s="124" t="s">
        <v>231</v>
      </c>
      <c r="J406" s="125" t="s">
        <v>232</v>
      </c>
      <c r="K406" s="124">
        <v>9198</v>
      </c>
      <c r="L406" s="124" t="s">
        <v>1194</v>
      </c>
      <c r="M406" s="125" t="s">
        <v>1188</v>
      </c>
      <c r="N406" s="125"/>
      <c r="O406" s="126" t="s">
        <v>1632</v>
      </c>
      <c r="P406" s="126" t="s">
        <v>222</v>
      </c>
    </row>
    <row r="407" spans="1:16" ht="13.5" thickBot="1" x14ac:dyDescent="0.25">
      <c r="A407" s="7" t="str">
        <f t="shared" si="36"/>
        <v> AOEB 6 </v>
      </c>
      <c r="B407" s="18" t="str">
        <f t="shared" si="37"/>
        <v>I</v>
      </c>
      <c r="C407" s="7">
        <f t="shared" si="38"/>
        <v>50952.696000000004</v>
      </c>
      <c r="D407" s="32" t="str">
        <f t="shared" si="39"/>
        <v>vis</v>
      </c>
      <c r="E407" s="123">
        <f>VLOOKUP(C407,'Active 1'!C$21:E$951,3,FALSE)</f>
        <v>9469.0098564837881</v>
      </c>
      <c r="F407" s="18" t="s">
        <v>1108</v>
      </c>
      <c r="G407" s="32" t="str">
        <f t="shared" si="40"/>
        <v>50952.696</v>
      </c>
      <c r="H407" s="7">
        <f t="shared" si="41"/>
        <v>9469</v>
      </c>
      <c r="I407" s="124" t="s">
        <v>233</v>
      </c>
      <c r="J407" s="125" t="s">
        <v>234</v>
      </c>
      <c r="K407" s="124">
        <v>9469</v>
      </c>
      <c r="L407" s="124" t="s">
        <v>167</v>
      </c>
      <c r="M407" s="125" t="s">
        <v>1188</v>
      </c>
      <c r="N407" s="125"/>
      <c r="O407" s="126" t="s">
        <v>1578</v>
      </c>
      <c r="P407" s="126" t="s">
        <v>183</v>
      </c>
    </row>
    <row r="408" spans="1:16" ht="13.5" thickBot="1" x14ac:dyDescent="0.25">
      <c r="A408" s="7" t="str">
        <f t="shared" si="36"/>
        <v> AOEB 6 </v>
      </c>
      <c r="B408" s="18" t="str">
        <f t="shared" si="37"/>
        <v>I</v>
      </c>
      <c r="C408" s="7">
        <f t="shared" si="38"/>
        <v>50991.671999999999</v>
      </c>
      <c r="D408" s="32" t="str">
        <f t="shared" si="39"/>
        <v>vis</v>
      </c>
      <c r="E408" s="123">
        <f>VLOOKUP(C408,'Active 1'!C$21:E$951,3,FALSE)</f>
        <v>9531.0130670143499</v>
      </c>
      <c r="F408" s="18" t="s">
        <v>1108</v>
      </c>
      <c r="G408" s="32" t="str">
        <f t="shared" si="40"/>
        <v>50991.672</v>
      </c>
      <c r="H408" s="7">
        <f t="shared" si="41"/>
        <v>9531</v>
      </c>
      <c r="I408" s="124" t="s">
        <v>235</v>
      </c>
      <c r="J408" s="125" t="s">
        <v>236</v>
      </c>
      <c r="K408" s="124">
        <v>9531</v>
      </c>
      <c r="L408" s="124" t="s">
        <v>99</v>
      </c>
      <c r="M408" s="125" t="s">
        <v>1188</v>
      </c>
      <c r="N408" s="125"/>
      <c r="O408" s="126" t="s">
        <v>1578</v>
      </c>
      <c r="P408" s="126" t="s">
        <v>183</v>
      </c>
    </row>
    <row r="409" spans="1:16" ht="13.5" thickBot="1" x14ac:dyDescent="0.25">
      <c r="A409" s="7" t="str">
        <f t="shared" si="36"/>
        <v> BBS 118 </v>
      </c>
      <c r="B409" s="18" t="str">
        <f t="shared" si="37"/>
        <v>I</v>
      </c>
      <c r="C409" s="7">
        <f t="shared" si="38"/>
        <v>51007.383999999998</v>
      </c>
      <c r="D409" s="32" t="str">
        <f t="shared" si="39"/>
        <v>vis</v>
      </c>
      <c r="E409" s="123">
        <f>VLOOKUP(C409,'Active 1'!C$21:E$951,3,FALSE)</f>
        <v>9556.0077930985099</v>
      </c>
      <c r="F409" s="18" t="s">
        <v>1108</v>
      </c>
      <c r="G409" s="32" t="str">
        <f t="shared" si="40"/>
        <v>51007.384</v>
      </c>
      <c r="H409" s="7">
        <f t="shared" si="41"/>
        <v>9556</v>
      </c>
      <c r="I409" s="124" t="s">
        <v>237</v>
      </c>
      <c r="J409" s="125" t="s">
        <v>238</v>
      </c>
      <c r="K409" s="124">
        <v>9556</v>
      </c>
      <c r="L409" s="124" t="s">
        <v>239</v>
      </c>
      <c r="M409" s="125" t="s">
        <v>1188</v>
      </c>
      <c r="N409" s="125"/>
      <c r="O409" s="126" t="s">
        <v>1712</v>
      </c>
      <c r="P409" s="126" t="s">
        <v>240</v>
      </c>
    </row>
    <row r="410" spans="1:16" ht="13.5" thickBot="1" x14ac:dyDescent="0.25">
      <c r="A410" s="7" t="str">
        <f t="shared" si="36"/>
        <v> AOEB 6 </v>
      </c>
      <c r="B410" s="18" t="str">
        <f t="shared" si="37"/>
        <v>I</v>
      </c>
      <c r="C410" s="7">
        <f t="shared" si="38"/>
        <v>51025.620999999999</v>
      </c>
      <c r="D410" s="32" t="str">
        <f t="shared" si="39"/>
        <v>vis</v>
      </c>
      <c r="E410" s="123">
        <f>VLOOKUP(C410,'Active 1'!C$21:E$951,3,FALSE)</f>
        <v>9585.0193014740762</v>
      </c>
      <c r="F410" s="18" t="s">
        <v>1108</v>
      </c>
      <c r="G410" s="32" t="str">
        <f t="shared" si="40"/>
        <v>51025.621</v>
      </c>
      <c r="H410" s="7">
        <f t="shared" si="41"/>
        <v>9585</v>
      </c>
      <c r="I410" s="124" t="s">
        <v>241</v>
      </c>
      <c r="J410" s="125" t="s">
        <v>242</v>
      </c>
      <c r="K410" s="124">
        <v>9585</v>
      </c>
      <c r="L410" s="124" t="s">
        <v>71</v>
      </c>
      <c r="M410" s="125" t="s">
        <v>1188</v>
      </c>
      <c r="N410" s="125"/>
      <c r="O410" s="126" t="s">
        <v>205</v>
      </c>
      <c r="P410" s="126" t="s">
        <v>183</v>
      </c>
    </row>
    <row r="411" spans="1:16" ht="13.5" thickBot="1" x14ac:dyDescent="0.25">
      <c r="A411" s="7" t="str">
        <f t="shared" si="36"/>
        <v> AOEB 6 </v>
      </c>
      <c r="B411" s="18" t="str">
        <f t="shared" si="37"/>
        <v>I</v>
      </c>
      <c r="C411" s="7">
        <f t="shared" si="38"/>
        <v>51069.629000000001</v>
      </c>
      <c r="D411" s="32" t="str">
        <f t="shared" si="39"/>
        <v>vis</v>
      </c>
      <c r="E411" s="123">
        <f>VLOOKUP(C411,'Active 1'!C$21:E$951,3,FALSE)</f>
        <v>9655.0274420998285</v>
      </c>
      <c r="F411" s="18" t="s">
        <v>1108</v>
      </c>
      <c r="G411" s="32" t="str">
        <f t="shared" si="40"/>
        <v>51069.629</v>
      </c>
      <c r="H411" s="7">
        <f t="shared" si="41"/>
        <v>9655</v>
      </c>
      <c r="I411" s="124" t="s">
        <v>253</v>
      </c>
      <c r="J411" s="125" t="s">
        <v>254</v>
      </c>
      <c r="K411" s="124">
        <v>9655</v>
      </c>
      <c r="L411" s="124" t="s">
        <v>1191</v>
      </c>
      <c r="M411" s="125" t="s">
        <v>1188</v>
      </c>
      <c r="N411" s="125"/>
      <c r="O411" s="126" t="s">
        <v>1814</v>
      </c>
      <c r="P411" s="126" t="s">
        <v>183</v>
      </c>
    </row>
    <row r="412" spans="1:16" ht="13.5" thickBot="1" x14ac:dyDescent="0.25">
      <c r="A412" s="7" t="str">
        <f t="shared" si="36"/>
        <v> AOEB 6 </v>
      </c>
      <c r="B412" s="18" t="str">
        <f t="shared" si="37"/>
        <v>I</v>
      </c>
      <c r="C412" s="7">
        <f t="shared" si="38"/>
        <v>51108.597999999998</v>
      </c>
      <c r="D412" s="32" t="str">
        <f t="shared" si="39"/>
        <v>vis</v>
      </c>
      <c r="E412" s="123">
        <f>VLOOKUP(C412,'Active 1'!C$21:E$951,3,FALSE)</f>
        <v>9717.0195169963172</v>
      </c>
      <c r="F412" s="18" t="s">
        <v>1108</v>
      </c>
      <c r="G412" s="32" t="str">
        <f t="shared" si="40"/>
        <v>51108.598</v>
      </c>
      <c r="H412" s="7">
        <f t="shared" si="41"/>
        <v>9717</v>
      </c>
      <c r="I412" s="124" t="s">
        <v>255</v>
      </c>
      <c r="J412" s="125" t="s">
        <v>256</v>
      </c>
      <c r="K412" s="124">
        <v>9717</v>
      </c>
      <c r="L412" s="124" t="s">
        <v>71</v>
      </c>
      <c r="M412" s="125" t="s">
        <v>1188</v>
      </c>
      <c r="N412" s="125"/>
      <c r="O412" s="126" t="s">
        <v>1578</v>
      </c>
      <c r="P412" s="126" t="s">
        <v>183</v>
      </c>
    </row>
    <row r="413" spans="1:16" ht="13.5" thickBot="1" x14ac:dyDescent="0.25">
      <c r="A413" s="7" t="str">
        <f t="shared" si="36"/>
        <v> AOEB 6 </v>
      </c>
      <c r="B413" s="18" t="str">
        <f t="shared" si="37"/>
        <v>I</v>
      </c>
      <c r="C413" s="7">
        <f t="shared" si="38"/>
        <v>51130.601000000002</v>
      </c>
      <c r="D413" s="32" t="str">
        <f t="shared" si="39"/>
        <v>vis</v>
      </c>
      <c r="E413" s="123">
        <f>VLOOKUP(C413,'Active 1'!C$21:E$951,3,FALSE)</f>
        <v>9752.0219965043307</v>
      </c>
      <c r="F413" s="18" t="s">
        <v>1108</v>
      </c>
      <c r="G413" s="32" t="str">
        <f t="shared" si="40"/>
        <v>51130.601</v>
      </c>
      <c r="H413" s="7">
        <f t="shared" si="41"/>
        <v>9752</v>
      </c>
      <c r="I413" s="124" t="s">
        <v>257</v>
      </c>
      <c r="J413" s="125" t="s">
        <v>258</v>
      </c>
      <c r="K413" s="124">
        <v>9752</v>
      </c>
      <c r="L413" s="124" t="s">
        <v>1213</v>
      </c>
      <c r="M413" s="125" t="s">
        <v>1188</v>
      </c>
      <c r="N413" s="125"/>
      <c r="O413" s="126" t="s">
        <v>1814</v>
      </c>
      <c r="P413" s="126" t="s">
        <v>183</v>
      </c>
    </row>
    <row r="414" spans="1:16" ht="13.5" thickBot="1" x14ac:dyDescent="0.25">
      <c r="A414" s="7" t="str">
        <f t="shared" si="36"/>
        <v> BBS 119 </v>
      </c>
      <c r="B414" s="18" t="str">
        <f t="shared" si="37"/>
        <v>I</v>
      </c>
      <c r="C414" s="7">
        <f t="shared" si="38"/>
        <v>51185.279999999999</v>
      </c>
      <c r="D414" s="32" t="str">
        <f t="shared" si="39"/>
        <v>vis</v>
      </c>
      <c r="E414" s="123">
        <f>VLOOKUP(C414,'Active 1'!C$21:E$951,3,FALSE)</f>
        <v>9839.005615875245</v>
      </c>
      <c r="F414" s="18" t="s">
        <v>1108</v>
      </c>
      <c r="G414" s="32" t="str">
        <f t="shared" si="40"/>
        <v>51185.280</v>
      </c>
      <c r="H414" s="7">
        <f t="shared" si="41"/>
        <v>9839</v>
      </c>
      <c r="I414" s="124" t="s">
        <v>259</v>
      </c>
      <c r="J414" s="125" t="s">
        <v>260</v>
      </c>
      <c r="K414" s="124">
        <v>9839</v>
      </c>
      <c r="L414" s="124" t="s">
        <v>261</v>
      </c>
      <c r="M414" s="125" t="s">
        <v>1188</v>
      </c>
      <c r="N414" s="125"/>
      <c r="O414" s="126" t="s">
        <v>1712</v>
      </c>
      <c r="P414" s="126" t="s">
        <v>262</v>
      </c>
    </row>
    <row r="415" spans="1:16" ht="13.5" thickBot="1" x14ac:dyDescent="0.25">
      <c r="A415" s="7" t="str">
        <f t="shared" si="36"/>
        <v> BBS 120 </v>
      </c>
      <c r="B415" s="18" t="str">
        <f t="shared" si="37"/>
        <v>I</v>
      </c>
      <c r="C415" s="7">
        <f t="shared" si="38"/>
        <v>51301.574000000001</v>
      </c>
      <c r="D415" s="32" t="str">
        <f t="shared" si="39"/>
        <v>vis</v>
      </c>
      <c r="E415" s="123">
        <f>VLOOKUP(C415,'Active 1'!C$21:E$951,3,FALSE)</f>
        <v>10024.006677180716</v>
      </c>
      <c r="F415" s="18" t="s">
        <v>1108</v>
      </c>
      <c r="G415" s="32" t="str">
        <f t="shared" si="40"/>
        <v>51301.574</v>
      </c>
      <c r="H415" s="7">
        <f t="shared" si="41"/>
        <v>10024</v>
      </c>
      <c r="I415" s="124" t="s">
        <v>263</v>
      </c>
      <c r="J415" s="125" t="s">
        <v>264</v>
      </c>
      <c r="K415" s="124">
        <v>10024</v>
      </c>
      <c r="L415" s="124" t="s">
        <v>261</v>
      </c>
      <c r="M415" s="125" t="s">
        <v>1188</v>
      </c>
      <c r="N415" s="125"/>
      <c r="O415" s="126" t="s">
        <v>1712</v>
      </c>
      <c r="P415" s="126" t="s">
        <v>265</v>
      </c>
    </row>
    <row r="416" spans="1:16" ht="13.5" thickBot="1" x14ac:dyDescent="0.25">
      <c r="A416" s="7" t="str">
        <f t="shared" si="36"/>
        <v> AOEB 6 </v>
      </c>
      <c r="B416" s="18" t="str">
        <f t="shared" si="37"/>
        <v>I</v>
      </c>
      <c r="C416" s="7">
        <f t="shared" si="38"/>
        <v>51370.718000000001</v>
      </c>
      <c r="D416" s="32" t="str">
        <f t="shared" si="39"/>
        <v>vis</v>
      </c>
      <c r="E416" s="123">
        <f>VLOOKUP(C416,'Active 1'!C$21:E$951,3,FALSE)</f>
        <v>10134.001288965548</v>
      </c>
      <c r="F416" s="18" t="s">
        <v>1108</v>
      </c>
      <c r="G416" s="32" t="str">
        <f t="shared" si="40"/>
        <v>51370.718</v>
      </c>
      <c r="H416" s="7">
        <f t="shared" si="41"/>
        <v>10134</v>
      </c>
      <c r="I416" s="124" t="s">
        <v>266</v>
      </c>
      <c r="J416" s="125" t="s">
        <v>267</v>
      </c>
      <c r="K416" s="124">
        <v>10134</v>
      </c>
      <c r="L416" s="124" t="s">
        <v>268</v>
      </c>
      <c r="M416" s="125" t="s">
        <v>1188</v>
      </c>
      <c r="N416" s="125"/>
      <c r="O416" s="126" t="s">
        <v>1578</v>
      </c>
      <c r="P416" s="126" t="s">
        <v>183</v>
      </c>
    </row>
    <row r="417" spans="1:16" ht="13.5" thickBot="1" x14ac:dyDescent="0.25">
      <c r="A417" s="7" t="str">
        <f t="shared" si="36"/>
        <v> AOEB 6 </v>
      </c>
      <c r="B417" s="18" t="str">
        <f t="shared" si="37"/>
        <v>I</v>
      </c>
      <c r="C417" s="7">
        <f t="shared" si="38"/>
        <v>51370.724000000002</v>
      </c>
      <c r="D417" s="32" t="str">
        <f t="shared" si="39"/>
        <v>vis</v>
      </c>
      <c r="E417" s="123">
        <f>VLOOKUP(C417,'Active 1'!C$21:E$951,3,FALSE)</f>
        <v>10134.010833794757</v>
      </c>
      <c r="F417" s="18" t="s">
        <v>1108</v>
      </c>
      <c r="G417" s="32" t="str">
        <f t="shared" si="40"/>
        <v>51370.724</v>
      </c>
      <c r="H417" s="7">
        <f t="shared" si="41"/>
        <v>10134</v>
      </c>
      <c r="I417" s="124" t="s">
        <v>269</v>
      </c>
      <c r="J417" s="125" t="s">
        <v>270</v>
      </c>
      <c r="K417" s="124">
        <v>10134</v>
      </c>
      <c r="L417" s="124" t="s">
        <v>239</v>
      </c>
      <c r="M417" s="125" t="s">
        <v>1188</v>
      </c>
      <c r="N417" s="125"/>
      <c r="O417" s="126" t="s">
        <v>2055</v>
      </c>
      <c r="P417" s="126" t="s">
        <v>183</v>
      </c>
    </row>
    <row r="418" spans="1:16" ht="13.5" thickBot="1" x14ac:dyDescent="0.25">
      <c r="A418" s="7" t="str">
        <f t="shared" si="36"/>
        <v> AOEB 6 </v>
      </c>
      <c r="B418" s="18" t="str">
        <f t="shared" si="37"/>
        <v>I</v>
      </c>
      <c r="C418" s="7">
        <f t="shared" si="38"/>
        <v>51394.612999999998</v>
      </c>
      <c r="D418" s="32" t="str">
        <f t="shared" si="39"/>
        <v>vis</v>
      </c>
      <c r="E418" s="123">
        <f>VLOOKUP(C418,'Active 1'!C$21:E$951,3,FALSE)</f>
        <v>10172.013571283582</v>
      </c>
      <c r="F418" s="18" t="s">
        <v>1108</v>
      </c>
      <c r="G418" s="32" t="str">
        <f t="shared" si="40"/>
        <v>51394.613</v>
      </c>
      <c r="H418" s="7">
        <f t="shared" si="41"/>
        <v>10172</v>
      </c>
      <c r="I418" s="124" t="s">
        <v>271</v>
      </c>
      <c r="J418" s="125" t="s">
        <v>272</v>
      </c>
      <c r="K418" s="124">
        <v>10172</v>
      </c>
      <c r="L418" s="124" t="s">
        <v>167</v>
      </c>
      <c r="M418" s="125" t="s">
        <v>1188</v>
      </c>
      <c r="N418" s="125"/>
      <c r="O418" s="126" t="s">
        <v>1578</v>
      </c>
      <c r="P418" s="126" t="s">
        <v>183</v>
      </c>
    </row>
    <row r="419" spans="1:16" ht="13.5" thickBot="1" x14ac:dyDescent="0.25">
      <c r="A419" s="7" t="str">
        <f t="shared" si="36"/>
        <v> AOEB 6 </v>
      </c>
      <c r="B419" s="18" t="str">
        <f t="shared" si="37"/>
        <v>I</v>
      </c>
      <c r="C419" s="7">
        <f t="shared" si="38"/>
        <v>51397.756999999998</v>
      </c>
      <c r="D419" s="32" t="str">
        <f t="shared" si="39"/>
        <v>vis</v>
      </c>
      <c r="E419" s="123">
        <f>VLOOKUP(C419,'Active 1'!C$21:E$951,3,FALSE)</f>
        <v>10177.015061788205</v>
      </c>
      <c r="F419" s="18" t="s">
        <v>1108</v>
      </c>
      <c r="G419" s="32" t="str">
        <f t="shared" si="40"/>
        <v>51397.757</v>
      </c>
      <c r="H419" s="7">
        <f t="shared" si="41"/>
        <v>10177</v>
      </c>
      <c r="I419" s="124" t="s">
        <v>273</v>
      </c>
      <c r="J419" s="125" t="s">
        <v>274</v>
      </c>
      <c r="K419" s="124">
        <v>10177</v>
      </c>
      <c r="L419" s="124" t="s">
        <v>167</v>
      </c>
      <c r="M419" s="125" t="s">
        <v>1188</v>
      </c>
      <c r="N419" s="125"/>
      <c r="O419" s="126" t="s">
        <v>1578</v>
      </c>
      <c r="P419" s="126" t="s">
        <v>183</v>
      </c>
    </row>
    <row r="420" spans="1:16" ht="13.5" thickBot="1" x14ac:dyDescent="0.25">
      <c r="A420" s="7" t="str">
        <f t="shared" si="36"/>
        <v> AOEB 6 </v>
      </c>
      <c r="B420" s="18" t="str">
        <f t="shared" si="37"/>
        <v>I</v>
      </c>
      <c r="C420" s="7">
        <f t="shared" si="38"/>
        <v>51407.807000000001</v>
      </c>
      <c r="D420" s="32" t="str">
        <f t="shared" si="39"/>
        <v>vis</v>
      </c>
      <c r="E420" s="123">
        <f>VLOOKUP(C420,'Active 1'!C$21:E$951,3,FALSE)</f>
        <v>10193.002650710423</v>
      </c>
      <c r="F420" s="18" t="s">
        <v>1108</v>
      </c>
      <c r="G420" s="32" t="str">
        <f t="shared" si="40"/>
        <v>51407.807</v>
      </c>
      <c r="H420" s="7">
        <f t="shared" si="41"/>
        <v>10193</v>
      </c>
      <c r="I420" s="124" t="s">
        <v>275</v>
      </c>
      <c r="J420" s="125" t="s">
        <v>276</v>
      </c>
      <c r="K420" s="124">
        <v>10193</v>
      </c>
      <c r="L420" s="124" t="s">
        <v>277</v>
      </c>
      <c r="M420" s="125" t="s">
        <v>1188</v>
      </c>
      <c r="N420" s="125"/>
      <c r="O420" s="126" t="s">
        <v>1578</v>
      </c>
      <c r="P420" s="126" t="s">
        <v>183</v>
      </c>
    </row>
    <row r="421" spans="1:16" ht="13.5" thickBot="1" x14ac:dyDescent="0.25">
      <c r="A421" s="7" t="str">
        <f t="shared" si="36"/>
        <v> AOEB 6 </v>
      </c>
      <c r="B421" s="18" t="str">
        <f t="shared" si="37"/>
        <v>I</v>
      </c>
      <c r="C421" s="7">
        <f t="shared" si="38"/>
        <v>51429.811999999998</v>
      </c>
      <c r="D421" s="32" t="str">
        <f t="shared" si="39"/>
        <v>vis</v>
      </c>
      <c r="E421" s="123">
        <f>VLOOKUP(C421,'Active 1'!C$21:E$951,3,FALSE)</f>
        <v>10228.008311828162</v>
      </c>
      <c r="F421" s="18" t="s">
        <v>1108</v>
      </c>
      <c r="G421" s="32" t="str">
        <f t="shared" si="40"/>
        <v>51429.812</v>
      </c>
      <c r="H421" s="7">
        <f t="shared" si="41"/>
        <v>10228</v>
      </c>
      <c r="I421" s="124" t="s">
        <v>278</v>
      </c>
      <c r="J421" s="125" t="s">
        <v>279</v>
      </c>
      <c r="K421" s="124">
        <v>10228</v>
      </c>
      <c r="L421" s="124" t="s">
        <v>261</v>
      </c>
      <c r="M421" s="125" t="s">
        <v>1188</v>
      </c>
      <c r="N421" s="125"/>
      <c r="O421" s="126" t="s">
        <v>1578</v>
      </c>
      <c r="P421" s="126" t="s">
        <v>183</v>
      </c>
    </row>
    <row r="422" spans="1:16" ht="13.5" thickBot="1" x14ac:dyDescent="0.25">
      <c r="A422" s="7" t="str">
        <f t="shared" si="36"/>
        <v> AOEB 6 </v>
      </c>
      <c r="B422" s="18" t="str">
        <f t="shared" si="37"/>
        <v>I</v>
      </c>
      <c r="C422" s="7">
        <f t="shared" si="38"/>
        <v>51431.697999999997</v>
      </c>
      <c r="D422" s="32" t="str">
        <f t="shared" si="39"/>
        <v>vis</v>
      </c>
      <c r="E422" s="123">
        <f>VLOOKUP(C422,'Active 1'!C$21:E$951,3,FALSE)</f>
        <v>10231.008569808984</v>
      </c>
      <c r="F422" s="18" t="s">
        <v>1108</v>
      </c>
      <c r="G422" s="32" t="str">
        <f t="shared" si="40"/>
        <v>51431.698</v>
      </c>
      <c r="H422" s="7">
        <f t="shared" si="41"/>
        <v>10231</v>
      </c>
      <c r="I422" s="124" t="s">
        <v>280</v>
      </c>
      <c r="J422" s="125" t="s">
        <v>281</v>
      </c>
      <c r="K422" s="124">
        <v>10231</v>
      </c>
      <c r="L422" s="124" t="s">
        <v>261</v>
      </c>
      <c r="M422" s="125" t="s">
        <v>1188</v>
      </c>
      <c r="N422" s="125"/>
      <c r="O422" s="126" t="s">
        <v>1578</v>
      </c>
      <c r="P422" s="126" t="s">
        <v>183</v>
      </c>
    </row>
    <row r="423" spans="1:16" ht="13.5" thickBot="1" x14ac:dyDescent="0.25">
      <c r="A423" s="7" t="str">
        <f t="shared" si="36"/>
        <v> AOEB 6 </v>
      </c>
      <c r="B423" s="18" t="str">
        <f t="shared" si="37"/>
        <v>I</v>
      </c>
      <c r="C423" s="7">
        <f t="shared" si="38"/>
        <v>51431.705999999998</v>
      </c>
      <c r="D423" s="32" t="str">
        <f t="shared" si="39"/>
        <v>vis</v>
      </c>
      <c r="E423" s="123">
        <f>VLOOKUP(C423,'Active 1'!C$21:E$951,3,FALSE)</f>
        <v>10231.021296247931</v>
      </c>
      <c r="F423" s="18" t="s">
        <v>1108</v>
      </c>
      <c r="G423" s="32" t="str">
        <f t="shared" si="40"/>
        <v>51431.706</v>
      </c>
      <c r="H423" s="7">
        <f t="shared" si="41"/>
        <v>10231</v>
      </c>
      <c r="I423" s="124" t="s">
        <v>282</v>
      </c>
      <c r="J423" s="125" t="s">
        <v>283</v>
      </c>
      <c r="K423" s="124">
        <v>10231</v>
      </c>
      <c r="L423" s="124" t="s">
        <v>89</v>
      </c>
      <c r="M423" s="125" t="s">
        <v>1188</v>
      </c>
      <c r="N423" s="125"/>
      <c r="O423" s="126" t="s">
        <v>205</v>
      </c>
      <c r="P423" s="126" t="s">
        <v>183</v>
      </c>
    </row>
    <row r="424" spans="1:16" ht="13.5" thickBot="1" x14ac:dyDescent="0.25">
      <c r="A424" s="7" t="str">
        <f t="shared" si="36"/>
        <v> AOEB 6 </v>
      </c>
      <c r="B424" s="18" t="str">
        <f t="shared" si="37"/>
        <v>I</v>
      </c>
      <c r="C424" s="7">
        <f t="shared" si="38"/>
        <v>51433.589</v>
      </c>
      <c r="D424" s="32" t="str">
        <f t="shared" si="39"/>
        <v>vis</v>
      </c>
      <c r="E424" s="123">
        <f>VLOOKUP(C424,'Active 1'!C$21:E$951,3,FALSE)</f>
        <v>10234.016781814154</v>
      </c>
      <c r="F424" s="18" t="s">
        <v>1108</v>
      </c>
      <c r="G424" s="32" t="str">
        <f t="shared" si="40"/>
        <v>51433.589</v>
      </c>
      <c r="H424" s="7">
        <f t="shared" si="41"/>
        <v>10234</v>
      </c>
      <c r="I424" s="124" t="s">
        <v>284</v>
      </c>
      <c r="J424" s="125" t="s">
        <v>285</v>
      </c>
      <c r="K424" s="124">
        <v>10234</v>
      </c>
      <c r="L424" s="124" t="s">
        <v>37</v>
      </c>
      <c r="M424" s="125" t="s">
        <v>1188</v>
      </c>
      <c r="N424" s="125"/>
      <c r="O424" s="126" t="s">
        <v>1814</v>
      </c>
      <c r="P424" s="126" t="s">
        <v>183</v>
      </c>
    </row>
    <row r="425" spans="1:16" ht="13.5" thickBot="1" x14ac:dyDescent="0.25">
      <c r="A425" s="7" t="str">
        <f t="shared" si="36"/>
        <v> AOEB 6 </v>
      </c>
      <c r="B425" s="18" t="str">
        <f t="shared" si="37"/>
        <v>I</v>
      </c>
      <c r="C425" s="7">
        <f t="shared" si="38"/>
        <v>51450.555</v>
      </c>
      <c r="D425" s="32" t="str">
        <f t="shared" si="39"/>
        <v>vis</v>
      </c>
      <c r="E425" s="123">
        <f>VLOOKUP(C425,'Active 1'!C$21:E$951,3,FALSE)</f>
        <v>10261.006377202641</v>
      </c>
      <c r="F425" s="18" t="s">
        <v>1108</v>
      </c>
      <c r="G425" s="32" t="str">
        <f t="shared" si="40"/>
        <v>51450.555</v>
      </c>
      <c r="H425" s="7">
        <f t="shared" si="41"/>
        <v>10261</v>
      </c>
      <c r="I425" s="124" t="s">
        <v>286</v>
      </c>
      <c r="J425" s="125" t="s">
        <v>287</v>
      </c>
      <c r="K425" s="124">
        <v>10261</v>
      </c>
      <c r="L425" s="124" t="s">
        <v>172</v>
      </c>
      <c r="M425" s="125" t="s">
        <v>1188</v>
      </c>
      <c r="N425" s="125"/>
      <c r="O425" s="126" t="s">
        <v>1880</v>
      </c>
      <c r="P425" s="126" t="s">
        <v>183</v>
      </c>
    </row>
    <row r="426" spans="1:16" ht="13.5" thickBot="1" x14ac:dyDescent="0.25">
      <c r="A426" s="7" t="str">
        <f t="shared" si="36"/>
        <v> AOEB 6 </v>
      </c>
      <c r="B426" s="18" t="str">
        <f t="shared" si="37"/>
        <v>I</v>
      </c>
      <c r="C426" s="7">
        <f t="shared" si="38"/>
        <v>51460.620999999999</v>
      </c>
      <c r="D426" s="32" t="str">
        <f t="shared" si="39"/>
        <v>vis</v>
      </c>
      <c r="E426" s="123">
        <f>VLOOKUP(C426,'Active 1'!C$21:E$951,3,FALSE)</f>
        <v>10277.01941900274</v>
      </c>
      <c r="F426" s="18" t="s">
        <v>1108</v>
      </c>
      <c r="G426" s="32" t="str">
        <f t="shared" si="40"/>
        <v>51460.621</v>
      </c>
      <c r="H426" s="7">
        <f t="shared" si="41"/>
        <v>10277</v>
      </c>
      <c r="I426" s="124" t="s">
        <v>288</v>
      </c>
      <c r="J426" s="125" t="s">
        <v>289</v>
      </c>
      <c r="K426" s="124">
        <v>10277</v>
      </c>
      <c r="L426" s="124" t="s">
        <v>1187</v>
      </c>
      <c r="M426" s="125" t="s">
        <v>1188</v>
      </c>
      <c r="N426" s="125"/>
      <c r="O426" s="126" t="s">
        <v>1814</v>
      </c>
      <c r="P426" s="126" t="s">
        <v>183</v>
      </c>
    </row>
    <row r="427" spans="1:16" ht="13.5" thickBot="1" x14ac:dyDescent="0.25">
      <c r="A427" s="7" t="str">
        <f t="shared" si="36"/>
        <v> AOEB 6 </v>
      </c>
      <c r="B427" s="18" t="str">
        <f t="shared" si="37"/>
        <v>I</v>
      </c>
      <c r="C427" s="7">
        <f t="shared" si="38"/>
        <v>51480.741000000002</v>
      </c>
      <c r="D427" s="32" t="str">
        <f t="shared" si="39"/>
        <v>vis</v>
      </c>
      <c r="E427" s="123">
        <f>VLOOKUP(C427,'Active 1'!C$21:E$951,3,FALSE)</f>
        <v>10309.02641294453</v>
      </c>
      <c r="F427" s="18" t="s">
        <v>1108</v>
      </c>
      <c r="G427" s="32" t="str">
        <f t="shared" si="40"/>
        <v>51480.741</v>
      </c>
      <c r="H427" s="7">
        <f t="shared" si="41"/>
        <v>10309</v>
      </c>
      <c r="I427" s="124" t="s">
        <v>299</v>
      </c>
      <c r="J427" s="125" t="s">
        <v>300</v>
      </c>
      <c r="K427" s="124">
        <v>10309</v>
      </c>
      <c r="L427" s="124" t="s">
        <v>1194</v>
      </c>
      <c r="M427" s="125" t="s">
        <v>1188</v>
      </c>
      <c r="N427" s="125"/>
      <c r="O427" s="126" t="s">
        <v>301</v>
      </c>
      <c r="P427" s="126" t="s">
        <v>183</v>
      </c>
    </row>
    <row r="428" spans="1:16" ht="13.5" thickBot="1" x14ac:dyDescent="0.25">
      <c r="A428" s="7" t="str">
        <f t="shared" si="36"/>
        <v> AOEB 6 </v>
      </c>
      <c r="B428" s="18" t="str">
        <f t="shared" si="37"/>
        <v>I</v>
      </c>
      <c r="C428" s="7">
        <f t="shared" si="38"/>
        <v>51487.644</v>
      </c>
      <c r="D428" s="32" t="str">
        <f t="shared" si="39"/>
        <v>vis</v>
      </c>
      <c r="E428" s="123">
        <f>VLOOKUP(C428,'Active 1'!C$21:E$951,3,FALSE)</f>
        <v>10320.007738947515</v>
      </c>
      <c r="F428" s="18" t="s">
        <v>1108</v>
      </c>
      <c r="G428" s="32" t="str">
        <f t="shared" si="40"/>
        <v>51487.644</v>
      </c>
      <c r="H428" s="7">
        <f t="shared" si="41"/>
        <v>10320</v>
      </c>
      <c r="I428" s="124" t="s">
        <v>302</v>
      </c>
      <c r="J428" s="125" t="s">
        <v>303</v>
      </c>
      <c r="K428" s="124">
        <v>10320</v>
      </c>
      <c r="L428" s="124" t="s">
        <v>172</v>
      </c>
      <c r="M428" s="125" t="s">
        <v>1188</v>
      </c>
      <c r="N428" s="125"/>
      <c r="O428" s="126" t="s">
        <v>1578</v>
      </c>
      <c r="P428" s="126" t="s">
        <v>183</v>
      </c>
    </row>
    <row r="429" spans="1:16" ht="13.5" thickBot="1" x14ac:dyDescent="0.25">
      <c r="A429" s="7" t="str">
        <f t="shared" si="36"/>
        <v> AOEB 6 </v>
      </c>
      <c r="B429" s="18" t="str">
        <f t="shared" si="37"/>
        <v>I</v>
      </c>
      <c r="C429" s="7">
        <f t="shared" si="38"/>
        <v>51489.535000000003</v>
      </c>
      <c r="D429" s="32" t="str">
        <f t="shared" si="39"/>
        <v>vis</v>
      </c>
      <c r="E429" s="123">
        <f>VLOOKUP(C429,'Active 1'!C$21:E$951,3,FALSE)</f>
        <v>10323.015950952686</v>
      </c>
      <c r="F429" s="18" t="s">
        <v>1108</v>
      </c>
      <c r="G429" s="32" t="str">
        <f t="shared" si="40"/>
        <v>51489.535</v>
      </c>
      <c r="H429" s="7">
        <f t="shared" si="41"/>
        <v>10323</v>
      </c>
      <c r="I429" s="124" t="s">
        <v>304</v>
      </c>
      <c r="J429" s="125" t="s">
        <v>305</v>
      </c>
      <c r="K429" s="124">
        <v>10323</v>
      </c>
      <c r="L429" s="124" t="s">
        <v>167</v>
      </c>
      <c r="M429" s="125" t="s">
        <v>1188</v>
      </c>
      <c r="N429" s="125"/>
      <c r="O429" s="126" t="s">
        <v>1880</v>
      </c>
      <c r="P429" s="126" t="s">
        <v>183</v>
      </c>
    </row>
    <row r="430" spans="1:16" ht="13.5" thickBot="1" x14ac:dyDescent="0.25">
      <c r="A430" s="7" t="str">
        <f t="shared" si="36"/>
        <v> AOEB 6 </v>
      </c>
      <c r="B430" s="18" t="str">
        <f t="shared" si="37"/>
        <v>I</v>
      </c>
      <c r="C430" s="7">
        <f t="shared" si="38"/>
        <v>51492.671000000002</v>
      </c>
      <c r="D430" s="32" t="str">
        <f t="shared" si="39"/>
        <v>vis</v>
      </c>
      <c r="E430" s="123">
        <f>VLOOKUP(C430,'Active 1'!C$21:E$951,3,FALSE)</f>
        <v>10328.004715018362</v>
      </c>
      <c r="F430" s="18" t="s">
        <v>1108</v>
      </c>
      <c r="G430" s="32" t="str">
        <f t="shared" si="40"/>
        <v>51492.671</v>
      </c>
      <c r="H430" s="7">
        <f t="shared" si="41"/>
        <v>10328</v>
      </c>
      <c r="I430" s="124" t="s">
        <v>306</v>
      </c>
      <c r="J430" s="125" t="s">
        <v>307</v>
      </c>
      <c r="K430" s="124">
        <v>10328</v>
      </c>
      <c r="L430" s="124" t="s">
        <v>277</v>
      </c>
      <c r="M430" s="125" t="s">
        <v>1188</v>
      </c>
      <c r="N430" s="125"/>
      <c r="O430" s="126" t="s">
        <v>1578</v>
      </c>
      <c r="P430" s="126" t="s">
        <v>183</v>
      </c>
    </row>
    <row r="431" spans="1:16" ht="13.5" thickBot="1" x14ac:dyDescent="0.25">
      <c r="A431" s="7" t="str">
        <f t="shared" si="36"/>
        <v> AOEB 6 </v>
      </c>
      <c r="B431" s="18" t="str">
        <f t="shared" si="37"/>
        <v>I</v>
      </c>
      <c r="C431" s="7">
        <f t="shared" si="38"/>
        <v>51499.591999999997</v>
      </c>
      <c r="D431" s="32" t="str">
        <f t="shared" si="39"/>
        <v>vis</v>
      </c>
      <c r="E431" s="123">
        <f>VLOOKUP(C431,'Active 1'!C$21:E$951,3,FALSE)</f>
        <v>10339.014675508965</v>
      </c>
      <c r="F431" s="18" t="s">
        <v>1108</v>
      </c>
      <c r="G431" s="32" t="str">
        <f t="shared" si="40"/>
        <v>51499.592</v>
      </c>
      <c r="H431" s="7">
        <f t="shared" si="41"/>
        <v>10339</v>
      </c>
      <c r="I431" s="124" t="s">
        <v>308</v>
      </c>
      <c r="J431" s="125" t="s">
        <v>309</v>
      </c>
      <c r="K431" s="124">
        <v>10339</v>
      </c>
      <c r="L431" s="124" t="s">
        <v>167</v>
      </c>
      <c r="M431" s="125" t="s">
        <v>1188</v>
      </c>
      <c r="N431" s="125"/>
      <c r="O431" s="126" t="s">
        <v>205</v>
      </c>
      <c r="P431" s="126" t="s">
        <v>183</v>
      </c>
    </row>
    <row r="432" spans="1:16" ht="13.5" thickBot="1" x14ac:dyDescent="0.25">
      <c r="A432" s="7" t="str">
        <f t="shared" si="36"/>
        <v> BBS 128 </v>
      </c>
      <c r="B432" s="18" t="str">
        <f t="shared" si="37"/>
        <v>I</v>
      </c>
      <c r="C432" s="7">
        <f t="shared" si="38"/>
        <v>52425.534</v>
      </c>
      <c r="D432" s="32" t="str">
        <f t="shared" si="39"/>
        <v>vis</v>
      </c>
      <c r="E432" s="123">
        <f>VLOOKUP(C432,'Active 1'!C$21:E$951,3,FALSE)</f>
        <v>11812.00771648535</v>
      </c>
      <c r="F432" s="18" t="s">
        <v>1108</v>
      </c>
      <c r="G432" s="32" t="str">
        <f t="shared" si="40"/>
        <v>52425.534</v>
      </c>
      <c r="H432" s="7">
        <f t="shared" si="41"/>
        <v>11812</v>
      </c>
      <c r="I432" s="124" t="s">
        <v>339</v>
      </c>
      <c r="J432" s="125" t="s">
        <v>340</v>
      </c>
      <c r="K432" s="124">
        <v>11812</v>
      </c>
      <c r="L432" s="124" t="s">
        <v>341</v>
      </c>
      <c r="M432" s="125" t="s">
        <v>1188</v>
      </c>
      <c r="N432" s="125"/>
      <c r="O432" s="126" t="s">
        <v>1712</v>
      </c>
      <c r="P432" s="126" t="s">
        <v>342</v>
      </c>
    </row>
    <row r="433" spans="1:16" ht="13.5" thickBot="1" x14ac:dyDescent="0.25">
      <c r="A433" s="7" t="str">
        <f t="shared" si="36"/>
        <v>IBVS 5364 </v>
      </c>
      <c r="B433" s="18" t="str">
        <f t="shared" si="37"/>
        <v>I</v>
      </c>
      <c r="C433" s="7">
        <f t="shared" si="38"/>
        <v>52493.425600000002</v>
      </c>
      <c r="D433" s="32" t="str">
        <f t="shared" si="39"/>
        <v>vis</v>
      </c>
      <c r="E433" s="123">
        <f>VLOOKUP(C433,'Active 1'!C$21:E$951,3,FALSE)</f>
        <v>11920.010004253651</v>
      </c>
      <c r="F433" s="18" t="s">
        <v>1108</v>
      </c>
      <c r="G433" s="32" t="str">
        <f t="shared" si="40"/>
        <v>52493.4256</v>
      </c>
      <c r="H433" s="7">
        <f t="shared" si="41"/>
        <v>11920</v>
      </c>
      <c r="I433" s="124" t="s">
        <v>349</v>
      </c>
      <c r="J433" s="125" t="s">
        <v>350</v>
      </c>
      <c r="K433" s="124">
        <v>11920</v>
      </c>
      <c r="L433" s="124" t="s">
        <v>351</v>
      </c>
      <c r="M433" s="125" t="s">
        <v>1570</v>
      </c>
      <c r="N433" s="125" t="s">
        <v>1571</v>
      </c>
      <c r="O433" s="126" t="s">
        <v>352</v>
      </c>
      <c r="P433" s="127" t="s">
        <v>353</v>
      </c>
    </row>
    <row r="434" spans="1:16" ht="13.5" thickBot="1" x14ac:dyDescent="0.25">
      <c r="A434" s="7" t="str">
        <f t="shared" si="36"/>
        <v>BAVM 158 </v>
      </c>
      <c r="B434" s="18" t="str">
        <f t="shared" si="37"/>
        <v>I</v>
      </c>
      <c r="C434" s="7">
        <f t="shared" si="38"/>
        <v>52520.456299999998</v>
      </c>
      <c r="D434" s="32" t="str">
        <f t="shared" si="39"/>
        <v>vis</v>
      </c>
      <c r="E434" s="123">
        <f>VLOOKUP(C434,'Active 1'!C$21:E$951,3,FALSE)</f>
        <v>11963.010573395901</v>
      </c>
      <c r="F434" s="18" t="s">
        <v>1108</v>
      </c>
      <c r="G434" s="32" t="str">
        <f t="shared" si="40"/>
        <v>52520.4563</v>
      </c>
      <c r="H434" s="7">
        <f t="shared" si="41"/>
        <v>11963</v>
      </c>
      <c r="I434" s="124" t="s">
        <v>360</v>
      </c>
      <c r="J434" s="125" t="s">
        <v>361</v>
      </c>
      <c r="K434" s="124">
        <v>11963</v>
      </c>
      <c r="L434" s="124" t="s">
        <v>362</v>
      </c>
      <c r="M434" s="125" t="s">
        <v>1570</v>
      </c>
      <c r="N434" s="125" t="s">
        <v>363</v>
      </c>
      <c r="O434" s="126" t="s">
        <v>364</v>
      </c>
      <c r="P434" s="127" t="s">
        <v>365</v>
      </c>
    </row>
    <row r="435" spans="1:16" ht="13.5" thickBot="1" x14ac:dyDescent="0.25">
      <c r="A435" s="7" t="str">
        <f t="shared" si="36"/>
        <v> BBS 129 </v>
      </c>
      <c r="B435" s="18" t="str">
        <f t="shared" si="37"/>
        <v>I</v>
      </c>
      <c r="C435" s="7">
        <f t="shared" si="38"/>
        <v>52716.582000000002</v>
      </c>
      <c r="D435" s="32" t="str">
        <f t="shared" si="39"/>
        <v>vis</v>
      </c>
      <c r="E435" s="123">
        <f>VLOOKUP(C435,'Active 1'!C$21:E$951,3,FALSE)</f>
        <v>12275.00829167267</v>
      </c>
      <c r="F435" s="18" t="s">
        <v>1108</v>
      </c>
      <c r="G435" s="32" t="str">
        <f t="shared" si="40"/>
        <v>52716.582</v>
      </c>
      <c r="H435" s="7">
        <f t="shared" si="41"/>
        <v>12275</v>
      </c>
      <c r="I435" s="124" t="s">
        <v>370</v>
      </c>
      <c r="J435" s="125" t="s">
        <v>371</v>
      </c>
      <c r="K435" s="124" t="s">
        <v>372</v>
      </c>
      <c r="L435" s="124" t="s">
        <v>373</v>
      </c>
      <c r="M435" s="125" t="s">
        <v>1188</v>
      </c>
      <c r="N435" s="125"/>
      <c r="O435" s="126" t="s">
        <v>1712</v>
      </c>
      <c r="P435" s="126" t="s">
        <v>374</v>
      </c>
    </row>
    <row r="436" spans="1:16" ht="13.5" thickBot="1" x14ac:dyDescent="0.25">
      <c r="A436" s="7" t="str">
        <f t="shared" si="36"/>
        <v>IBVS 5616 </v>
      </c>
      <c r="B436" s="18" t="str">
        <f t="shared" si="37"/>
        <v>I</v>
      </c>
      <c r="C436" s="7">
        <f t="shared" si="38"/>
        <v>52786.357499999998</v>
      </c>
      <c r="D436" s="32" t="str">
        <f t="shared" si="39"/>
        <v>vis</v>
      </c>
      <c r="E436" s="123">
        <f>VLOOKUP(C436,'Active 1'!C$21:E$951,3,FALSE)</f>
        <v>12386.007496731563</v>
      </c>
      <c r="F436" s="18" t="s">
        <v>1108</v>
      </c>
      <c r="G436" s="32" t="str">
        <f t="shared" si="40"/>
        <v>52786.3575</v>
      </c>
      <c r="H436" s="7">
        <f t="shared" si="41"/>
        <v>12386</v>
      </c>
      <c r="I436" s="124" t="s">
        <v>375</v>
      </c>
      <c r="J436" s="125" t="s">
        <v>376</v>
      </c>
      <c r="K436" s="124" t="s">
        <v>377</v>
      </c>
      <c r="L436" s="124" t="s">
        <v>378</v>
      </c>
      <c r="M436" s="125" t="s">
        <v>1570</v>
      </c>
      <c r="N436" s="125" t="s">
        <v>1571</v>
      </c>
      <c r="O436" s="126" t="s">
        <v>379</v>
      </c>
      <c r="P436" s="127" t="s">
        <v>380</v>
      </c>
    </row>
    <row r="437" spans="1:16" ht="13.5" thickBot="1" x14ac:dyDescent="0.25">
      <c r="A437" s="7" t="str">
        <f t="shared" si="36"/>
        <v>IBVS 5662 </v>
      </c>
      <c r="B437" s="18" t="str">
        <f t="shared" si="37"/>
        <v>I</v>
      </c>
      <c r="C437" s="7">
        <f t="shared" si="38"/>
        <v>52806.474199999997</v>
      </c>
      <c r="D437" s="32" t="str">
        <f t="shared" si="39"/>
        <v>vis</v>
      </c>
      <c r="E437" s="123">
        <f>VLOOKUP(C437,'Active 1'!C$21:E$951,3,FALSE)</f>
        <v>12418.009241017282</v>
      </c>
      <c r="F437" s="18" t="s">
        <v>1108</v>
      </c>
      <c r="G437" s="32" t="str">
        <f t="shared" si="40"/>
        <v>52806.4742</v>
      </c>
      <c r="H437" s="7">
        <f t="shared" si="41"/>
        <v>12418</v>
      </c>
      <c r="I437" s="124" t="s">
        <v>387</v>
      </c>
      <c r="J437" s="125" t="s">
        <v>388</v>
      </c>
      <c r="K437" s="124" t="s">
        <v>389</v>
      </c>
      <c r="L437" s="124" t="s">
        <v>390</v>
      </c>
      <c r="M437" s="125" t="s">
        <v>1570</v>
      </c>
      <c r="N437" s="125" t="s">
        <v>1571</v>
      </c>
      <c r="O437" s="126" t="s">
        <v>379</v>
      </c>
      <c r="P437" s="127" t="s">
        <v>391</v>
      </c>
    </row>
    <row r="438" spans="1:16" ht="13.5" thickBot="1" x14ac:dyDescent="0.25">
      <c r="A438" s="7" t="str">
        <f t="shared" si="36"/>
        <v>OEJV 0074 </v>
      </c>
      <c r="B438" s="18" t="str">
        <f t="shared" si="37"/>
        <v>I</v>
      </c>
      <c r="C438" s="7">
        <f t="shared" si="38"/>
        <v>52818.416740000001</v>
      </c>
      <c r="D438" s="32" t="str">
        <f t="shared" si="39"/>
        <v>vis</v>
      </c>
      <c r="E438" s="123">
        <f>VLOOKUP(C438,'Active 1'!C$21:E$951,3,FALSE)</f>
        <v>12437.007491784163</v>
      </c>
      <c r="F438" s="18" t="s">
        <v>1108</v>
      </c>
      <c r="G438" s="32" t="str">
        <f t="shared" si="40"/>
        <v>52818.41674</v>
      </c>
      <c r="H438" s="7">
        <f t="shared" si="41"/>
        <v>12437</v>
      </c>
      <c r="I438" s="124" t="s">
        <v>396</v>
      </c>
      <c r="J438" s="125" t="s">
        <v>397</v>
      </c>
      <c r="K438" s="124" t="s">
        <v>398</v>
      </c>
      <c r="L438" s="124" t="s">
        <v>399</v>
      </c>
      <c r="M438" s="125" t="s">
        <v>346</v>
      </c>
      <c r="N438" s="125" t="s">
        <v>1050</v>
      </c>
      <c r="O438" s="126" t="s">
        <v>400</v>
      </c>
      <c r="P438" s="127" t="s">
        <v>401</v>
      </c>
    </row>
    <row r="439" spans="1:16" ht="13.5" thickBot="1" x14ac:dyDescent="0.25">
      <c r="A439" s="7" t="str">
        <f t="shared" si="36"/>
        <v>BAVM 172 </v>
      </c>
      <c r="B439" s="18" t="str">
        <f t="shared" si="37"/>
        <v>II</v>
      </c>
      <c r="C439" s="7">
        <f t="shared" si="38"/>
        <v>52829.4133</v>
      </c>
      <c r="D439" s="32" t="str">
        <f t="shared" si="39"/>
        <v>vis</v>
      </c>
      <c r="E439" s="123">
        <f>VLOOKUP(C439,'Active 1'!C$21:E$951,3,FALSE)</f>
        <v>12454.500872962119</v>
      </c>
      <c r="F439" s="18" t="s">
        <v>1108</v>
      </c>
      <c r="G439" s="32" t="str">
        <f t="shared" si="40"/>
        <v>52829.4133</v>
      </c>
      <c r="H439" s="7">
        <f t="shared" si="41"/>
        <v>12454.5</v>
      </c>
      <c r="I439" s="124" t="s">
        <v>402</v>
      </c>
      <c r="J439" s="125" t="s">
        <v>403</v>
      </c>
      <c r="K439" s="124" t="s">
        <v>404</v>
      </c>
      <c r="L439" s="124" t="s">
        <v>405</v>
      </c>
      <c r="M439" s="125" t="s">
        <v>1570</v>
      </c>
      <c r="N439" s="125" t="s">
        <v>363</v>
      </c>
      <c r="O439" s="126" t="s">
        <v>406</v>
      </c>
      <c r="P439" s="127" t="s">
        <v>407</v>
      </c>
    </row>
    <row r="440" spans="1:16" ht="13.5" thickBot="1" x14ac:dyDescent="0.25">
      <c r="A440" s="7" t="str">
        <f t="shared" si="36"/>
        <v>BAVM 172 </v>
      </c>
      <c r="B440" s="18" t="str">
        <f t="shared" si="37"/>
        <v>II</v>
      </c>
      <c r="C440" s="7">
        <f t="shared" si="38"/>
        <v>52834.452400000002</v>
      </c>
      <c r="D440" s="32" t="str">
        <f t="shared" si="39"/>
        <v>vis</v>
      </c>
      <c r="E440" s="123">
        <f>VLOOKUP(C440,'Active 1'!C$21:E$951,3,FALSE)</f>
        <v>12462.517097771866</v>
      </c>
      <c r="F440" s="18" t="s">
        <v>1108</v>
      </c>
      <c r="G440" s="32" t="str">
        <f t="shared" si="40"/>
        <v>52834.4524</v>
      </c>
      <c r="H440" s="7">
        <f t="shared" si="41"/>
        <v>12462.5</v>
      </c>
      <c r="I440" s="124" t="s">
        <v>408</v>
      </c>
      <c r="J440" s="125" t="s">
        <v>409</v>
      </c>
      <c r="K440" s="124" t="s">
        <v>410</v>
      </c>
      <c r="L440" s="124" t="s">
        <v>411</v>
      </c>
      <c r="M440" s="125" t="s">
        <v>1570</v>
      </c>
      <c r="N440" s="125" t="s">
        <v>363</v>
      </c>
      <c r="O440" s="126" t="s">
        <v>406</v>
      </c>
      <c r="P440" s="127" t="s">
        <v>407</v>
      </c>
    </row>
    <row r="441" spans="1:16" ht="13.5" thickBot="1" x14ac:dyDescent="0.25">
      <c r="A441" s="7" t="str">
        <f t="shared" si="36"/>
        <v>BAVM 172 </v>
      </c>
      <c r="B441" s="18" t="str">
        <f t="shared" si="37"/>
        <v>I</v>
      </c>
      <c r="C441" s="7">
        <f t="shared" si="38"/>
        <v>52835.390099999997</v>
      </c>
      <c r="D441" s="32" t="str">
        <f t="shared" si="39"/>
        <v>vis</v>
      </c>
      <c r="E441" s="123">
        <f>VLOOKUP(C441,'Active 1'!C$21:E$951,3,FALSE)</f>
        <v>12464.008795496471</v>
      </c>
      <c r="F441" s="18" t="s">
        <v>1108</v>
      </c>
      <c r="G441" s="32" t="str">
        <f t="shared" si="40"/>
        <v>52835.3901</v>
      </c>
      <c r="H441" s="7">
        <f t="shared" si="41"/>
        <v>12464</v>
      </c>
      <c r="I441" s="124" t="s">
        <v>412</v>
      </c>
      <c r="J441" s="125" t="s">
        <v>413</v>
      </c>
      <c r="K441" s="124" t="s">
        <v>414</v>
      </c>
      <c r="L441" s="124" t="s">
        <v>415</v>
      </c>
      <c r="M441" s="125" t="s">
        <v>1570</v>
      </c>
      <c r="N441" s="125" t="s">
        <v>416</v>
      </c>
      <c r="O441" s="126" t="s">
        <v>2179</v>
      </c>
      <c r="P441" s="127" t="s">
        <v>407</v>
      </c>
    </row>
    <row r="442" spans="1:16" ht="13.5" thickBot="1" x14ac:dyDescent="0.25">
      <c r="A442" s="7" t="str">
        <f t="shared" si="36"/>
        <v> BBS 130 </v>
      </c>
      <c r="B442" s="18" t="str">
        <f t="shared" si="37"/>
        <v>I</v>
      </c>
      <c r="C442" s="7">
        <f t="shared" si="38"/>
        <v>52840.413999999997</v>
      </c>
      <c r="D442" s="32" t="str">
        <f t="shared" si="39"/>
        <v>vis</v>
      </c>
      <c r="E442" s="123">
        <f>VLOOKUP(C442,'Active 1'!C$21:E$951,3,FALSE)</f>
        <v>12472.000840072224</v>
      </c>
      <c r="F442" s="18" t="s">
        <v>1108</v>
      </c>
      <c r="G442" s="32" t="str">
        <f t="shared" si="40"/>
        <v>52840.414</v>
      </c>
      <c r="H442" s="7">
        <f t="shared" si="41"/>
        <v>12472</v>
      </c>
      <c r="I442" s="124" t="s">
        <v>417</v>
      </c>
      <c r="J442" s="125" t="s">
        <v>418</v>
      </c>
      <c r="K442" s="124" t="s">
        <v>419</v>
      </c>
      <c r="L442" s="124" t="s">
        <v>420</v>
      </c>
      <c r="M442" s="125" t="s">
        <v>1188</v>
      </c>
      <c r="N442" s="125"/>
      <c r="O442" s="126" t="s">
        <v>1712</v>
      </c>
      <c r="P442" s="126" t="s">
        <v>421</v>
      </c>
    </row>
    <row r="443" spans="1:16" ht="13.5" thickBot="1" x14ac:dyDescent="0.25">
      <c r="A443" s="7" t="str">
        <f t="shared" si="36"/>
        <v>BAVM 172 </v>
      </c>
      <c r="B443" s="18" t="str">
        <f t="shared" si="37"/>
        <v>I</v>
      </c>
      <c r="C443" s="7">
        <f t="shared" si="38"/>
        <v>52840.4205</v>
      </c>
      <c r="D443" s="32" t="str">
        <f t="shared" si="39"/>
        <v>vis</v>
      </c>
      <c r="E443" s="123">
        <f>VLOOKUP(C443,'Active 1'!C$21:E$951,3,FALSE)</f>
        <v>12472.011180303871</v>
      </c>
      <c r="F443" s="18" t="s">
        <v>1108</v>
      </c>
      <c r="G443" s="32" t="str">
        <f t="shared" si="40"/>
        <v>52840.4205</v>
      </c>
      <c r="H443" s="7">
        <f t="shared" si="41"/>
        <v>12472</v>
      </c>
      <c r="I443" s="124" t="s">
        <v>422</v>
      </c>
      <c r="J443" s="125" t="s">
        <v>423</v>
      </c>
      <c r="K443" s="124" t="s">
        <v>419</v>
      </c>
      <c r="L443" s="124" t="s">
        <v>424</v>
      </c>
      <c r="M443" s="125" t="s">
        <v>1570</v>
      </c>
      <c r="N443" s="125" t="s">
        <v>416</v>
      </c>
      <c r="O443" s="126" t="s">
        <v>406</v>
      </c>
      <c r="P443" s="127" t="s">
        <v>407</v>
      </c>
    </row>
    <row r="444" spans="1:16" ht="13.5" thickBot="1" x14ac:dyDescent="0.25">
      <c r="A444" s="7" t="str">
        <f t="shared" si="36"/>
        <v>BAVM 186 </v>
      </c>
      <c r="B444" s="18" t="str">
        <f t="shared" si="37"/>
        <v>I</v>
      </c>
      <c r="C444" s="7">
        <f t="shared" si="38"/>
        <v>52862.419399999999</v>
      </c>
      <c r="D444" s="32" t="str">
        <f t="shared" si="39"/>
        <v>vis</v>
      </c>
      <c r="E444" s="123">
        <f>VLOOKUP(C444,'Active 1'!C$21:E$951,3,FALSE)</f>
        <v>12507.007137511917</v>
      </c>
      <c r="F444" s="18" t="s">
        <v>1108</v>
      </c>
      <c r="G444" s="32" t="str">
        <f t="shared" si="40"/>
        <v>52862.4194</v>
      </c>
      <c r="H444" s="7">
        <f t="shared" si="41"/>
        <v>12507</v>
      </c>
      <c r="I444" s="124" t="s">
        <v>430</v>
      </c>
      <c r="J444" s="125" t="s">
        <v>431</v>
      </c>
      <c r="K444" s="124" t="s">
        <v>432</v>
      </c>
      <c r="L444" s="124" t="s">
        <v>433</v>
      </c>
      <c r="M444" s="125" t="s">
        <v>346</v>
      </c>
      <c r="N444" s="125" t="s">
        <v>363</v>
      </c>
      <c r="O444" s="126" t="s">
        <v>406</v>
      </c>
      <c r="P444" s="127" t="s">
        <v>434</v>
      </c>
    </row>
    <row r="445" spans="1:16" ht="13.5" thickBot="1" x14ac:dyDescent="0.25">
      <c r="A445" s="7" t="str">
        <f t="shared" si="36"/>
        <v>BAVM 172 </v>
      </c>
      <c r="B445" s="18" t="str">
        <f t="shared" si="37"/>
        <v>I</v>
      </c>
      <c r="C445" s="7">
        <f t="shared" si="38"/>
        <v>52867.4493</v>
      </c>
      <c r="D445" s="32" t="str">
        <f t="shared" si="39"/>
        <v>vis</v>
      </c>
      <c r="E445" s="123">
        <f>VLOOKUP(C445,'Active 1'!C$21:E$951,3,FALSE)</f>
        <v>12515.008726916878</v>
      </c>
      <c r="F445" s="18" t="s">
        <v>1108</v>
      </c>
      <c r="G445" s="32" t="str">
        <f t="shared" si="40"/>
        <v>52867.4493</v>
      </c>
      <c r="H445" s="7">
        <f t="shared" si="41"/>
        <v>12515</v>
      </c>
      <c r="I445" s="124" t="s">
        <v>435</v>
      </c>
      <c r="J445" s="125" t="s">
        <v>436</v>
      </c>
      <c r="K445" s="124" t="s">
        <v>437</v>
      </c>
      <c r="L445" s="124" t="s">
        <v>438</v>
      </c>
      <c r="M445" s="125" t="s">
        <v>1570</v>
      </c>
      <c r="N445" s="125" t="s">
        <v>363</v>
      </c>
      <c r="O445" s="126" t="s">
        <v>406</v>
      </c>
      <c r="P445" s="127" t="s">
        <v>407</v>
      </c>
    </row>
    <row r="446" spans="1:16" ht="13.5" thickBot="1" x14ac:dyDescent="0.25">
      <c r="A446" s="7" t="str">
        <f t="shared" si="36"/>
        <v>BAVM 172 </v>
      </c>
      <c r="B446" s="18" t="str">
        <f t="shared" si="37"/>
        <v>II</v>
      </c>
      <c r="C446" s="7">
        <f t="shared" si="38"/>
        <v>52868.391900000002</v>
      </c>
      <c r="D446" s="32" t="str">
        <f t="shared" si="39"/>
        <v>vis</v>
      </c>
      <c r="E446" s="123">
        <f>VLOOKUP(C446,'Active 1'!C$21:E$951,3,FALSE)</f>
        <v>12516.508219585348</v>
      </c>
      <c r="F446" s="18" t="s">
        <v>1108</v>
      </c>
      <c r="G446" s="32" t="str">
        <f t="shared" si="40"/>
        <v>52868.3919</v>
      </c>
      <c r="H446" s="7">
        <f t="shared" si="41"/>
        <v>12516.5</v>
      </c>
      <c r="I446" s="124" t="s">
        <v>439</v>
      </c>
      <c r="J446" s="125" t="s">
        <v>440</v>
      </c>
      <c r="K446" s="124" t="s">
        <v>441</v>
      </c>
      <c r="L446" s="124" t="s">
        <v>442</v>
      </c>
      <c r="M446" s="125" t="s">
        <v>1570</v>
      </c>
      <c r="N446" s="125" t="s">
        <v>363</v>
      </c>
      <c r="O446" s="126" t="s">
        <v>406</v>
      </c>
      <c r="P446" s="127" t="s">
        <v>407</v>
      </c>
    </row>
    <row r="447" spans="1:16" ht="13.5" thickBot="1" x14ac:dyDescent="0.25">
      <c r="A447" s="7" t="str">
        <f t="shared" si="36"/>
        <v>BAVM 172 </v>
      </c>
      <c r="B447" s="18" t="str">
        <f t="shared" si="37"/>
        <v>II</v>
      </c>
      <c r="C447" s="7">
        <f t="shared" si="38"/>
        <v>52946.336000000003</v>
      </c>
      <c r="D447" s="32" t="str">
        <f t="shared" si="39"/>
        <v>vis</v>
      </c>
      <c r="E447" s="123">
        <f>VLOOKUP(C447,'Active 1'!C$21:E$951,3,FALSE)</f>
        <v>12640.502073288029</v>
      </c>
      <c r="F447" s="18" t="s">
        <v>1108</v>
      </c>
      <c r="G447" s="32" t="str">
        <f t="shared" si="40"/>
        <v>52946.3360</v>
      </c>
      <c r="H447" s="7">
        <f t="shared" si="41"/>
        <v>12640.5</v>
      </c>
      <c r="I447" s="124" t="s">
        <v>458</v>
      </c>
      <c r="J447" s="125" t="s">
        <v>459</v>
      </c>
      <c r="K447" s="124" t="s">
        <v>460</v>
      </c>
      <c r="L447" s="124" t="s">
        <v>461</v>
      </c>
      <c r="M447" s="125" t="s">
        <v>1570</v>
      </c>
      <c r="N447" s="125" t="s">
        <v>363</v>
      </c>
      <c r="O447" s="126" t="s">
        <v>406</v>
      </c>
      <c r="P447" s="127" t="s">
        <v>407</v>
      </c>
    </row>
    <row r="448" spans="1:16" ht="13.5" thickBot="1" x14ac:dyDescent="0.25">
      <c r="A448" s="7" t="str">
        <f t="shared" si="36"/>
        <v>OEJV 0074 </v>
      </c>
      <c r="B448" s="18" t="str">
        <f t="shared" si="37"/>
        <v>I</v>
      </c>
      <c r="C448" s="7">
        <f t="shared" si="38"/>
        <v>53204.38682</v>
      </c>
      <c r="D448" s="32" t="str">
        <f t="shared" si="39"/>
        <v>vis</v>
      </c>
      <c r="E448" s="123">
        <f>VLOOKUP(C448,'Active 1'!C$21:E$951,3,FALSE)</f>
        <v>13051.010573904961</v>
      </c>
      <c r="F448" s="18" t="s">
        <v>1108</v>
      </c>
      <c r="G448" s="32" t="str">
        <f t="shared" si="40"/>
        <v>53204.38682</v>
      </c>
      <c r="H448" s="7">
        <f t="shared" si="41"/>
        <v>13051</v>
      </c>
      <c r="I448" s="124" t="s">
        <v>467</v>
      </c>
      <c r="J448" s="125" t="s">
        <v>468</v>
      </c>
      <c r="K448" s="124" t="s">
        <v>469</v>
      </c>
      <c r="L448" s="124" t="s">
        <v>470</v>
      </c>
      <c r="M448" s="125" t="s">
        <v>346</v>
      </c>
      <c r="N448" s="125" t="s">
        <v>1050</v>
      </c>
      <c r="O448" s="126" t="s">
        <v>400</v>
      </c>
      <c r="P448" s="127" t="s">
        <v>401</v>
      </c>
    </row>
    <row r="449" spans="1:16" ht="13.5" thickBot="1" x14ac:dyDescent="0.25">
      <c r="A449" s="7" t="str">
        <f t="shared" si="36"/>
        <v>OEJV 0003 </v>
      </c>
      <c r="B449" s="18" t="str">
        <f t="shared" si="37"/>
        <v>I</v>
      </c>
      <c r="C449" s="7">
        <f t="shared" si="38"/>
        <v>53214.445</v>
      </c>
      <c r="D449" s="32" t="str">
        <f t="shared" si="39"/>
        <v>vis</v>
      </c>
      <c r="E449" s="123">
        <f>VLOOKUP(C449,'Active 1'!C$21:E$951,3,FALSE)</f>
        <v>13067.011175610995</v>
      </c>
      <c r="F449" s="18" t="s">
        <v>1108</v>
      </c>
      <c r="G449" s="32" t="str">
        <f t="shared" si="40"/>
        <v>53214.445</v>
      </c>
      <c r="H449" s="7">
        <f t="shared" si="41"/>
        <v>13067</v>
      </c>
      <c r="I449" s="124" t="s">
        <v>471</v>
      </c>
      <c r="J449" s="125" t="s">
        <v>472</v>
      </c>
      <c r="K449" s="124" t="s">
        <v>473</v>
      </c>
      <c r="L449" s="124" t="s">
        <v>474</v>
      </c>
      <c r="M449" s="125" t="s">
        <v>1188</v>
      </c>
      <c r="N449" s="125"/>
      <c r="O449" s="126" t="s">
        <v>1712</v>
      </c>
      <c r="P449" s="127" t="s">
        <v>475</v>
      </c>
    </row>
    <row r="450" spans="1:16" ht="13.5" thickBot="1" x14ac:dyDescent="0.25">
      <c r="A450" s="7" t="str">
        <f t="shared" si="36"/>
        <v>BAVM 173 </v>
      </c>
      <c r="B450" s="18" t="str">
        <f t="shared" si="37"/>
        <v>I</v>
      </c>
      <c r="C450" s="7">
        <f t="shared" si="38"/>
        <v>53217.588199999998</v>
      </c>
      <c r="D450" s="32" t="str">
        <f t="shared" si="39"/>
        <v>vis</v>
      </c>
      <c r="E450" s="123">
        <f>VLOOKUP(C450,'Active 1'!C$21:E$951,3,FALSE)</f>
        <v>13072.011393471719</v>
      </c>
      <c r="F450" s="18" t="s">
        <v>1108</v>
      </c>
      <c r="G450" s="32" t="str">
        <f t="shared" si="40"/>
        <v>53217.5882</v>
      </c>
      <c r="H450" s="7">
        <f t="shared" si="41"/>
        <v>13072</v>
      </c>
      <c r="I450" s="124" t="s">
        <v>476</v>
      </c>
      <c r="J450" s="125" t="s">
        <v>477</v>
      </c>
      <c r="K450" s="124" t="s">
        <v>478</v>
      </c>
      <c r="L450" s="124" t="s">
        <v>384</v>
      </c>
      <c r="M450" s="125" t="s">
        <v>1570</v>
      </c>
      <c r="N450" s="125" t="s">
        <v>363</v>
      </c>
      <c r="O450" s="126" t="s">
        <v>406</v>
      </c>
      <c r="P450" s="127" t="s">
        <v>479</v>
      </c>
    </row>
    <row r="451" spans="1:16" ht="13.5" thickBot="1" x14ac:dyDescent="0.25">
      <c r="A451" s="7" t="str">
        <f t="shared" si="36"/>
        <v>OEJV 0074 </v>
      </c>
      <c r="B451" s="18" t="str">
        <f t="shared" si="37"/>
        <v>I</v>
      </c>
      <c r="C451" s="7">
        <f t="shared" si="38"/>
        <v>53231.417860000001</v>
      </c>
      <c r="D451" s="32" t="str">
        <f t="shared" si="39"/>
        <v>vis</v>
      </c>
      <c r="E451" s="123">
        <f>VLOOKUP(C451,'Active 1'!C$21:E$951,3,FALSE)</f>
        <v>13094.011683920877</v>
      </c>
      <c r="F451" s="18" t="s">
        <v>1108</v>
      </c>
      <c r="G451" s="32" t="str">
        <f t="shared" si="40"/>
        <v>53231.41786</v>
      </c>
      <c r="H451" s="7">
        <f t="shared" si="41"/>
        <v>13094</v>
      </c>
      <c r="I451" s="124" t="s">
        <v>480</v>
      </c>
      <c r="J451" s="125" t="s">
        <v>481</v>
      </c>
      <c r="K451" s="124" t="s">
        <v>482</v>
      </c>
      <c r="L451" s="124" t="s">
        <v>483</v>
      </c>
      <c r="M451" s="125" t="s">
        <v>346</v>
      </c>
      <c r="N451" s="125" t="s">
        <v>1083</v>
      </c>
      <c r="O451" s="126" t="s">
        <v>400</v>
      </c>
      <c r="P451" s="127" t="s">
        <v>401</v>
      </c>
    </row>
    <row r="452" spans="1:16" ht="13.5" thickBot="1" x14ac:dyDescent="0.25">
      <c r="A452" s="7" t="str">
        <f t="shared" si="36"/>
        <v>IBVS 5636 </v>
      </c>
      <c r="B452" s="18" t="str">
        <f t="shared" si="37"/>
        <v>I</v>
      </c>
      <c r="C452" s="7">
        <f t="shared" si="38"/>
        <v>53528.750399999997</v>
      </c>
      <c r="D452" s="32" t="str">
        <f t="shared" si="39"/>
        <v>vis</v>
      </c>
      <c r="E452" s="123">
        <f>VLOOKUP(C452,'Active 1'!C$21:E$951,3,FALSE)</f>
        <v>13567.009735932585</v>
      </c>
      <c r="F452" s="18" t="s">
        <v>1108</v>
      </c>
      <c r="G452" s="32" t="str">
        <f t="shared" si="40"/>
        <v>53528.7504</v>
      </c>
      <c r="H452" s="7">
        <f t="shared" si="41"/>
        <v>13567</v>
      </c>
      <c r="I452" s="124" t="s">
        <v>502</v>
      </c>
      <c r="J452" s="125" t="s">
        <v>503</v>
      </c>
      <c r="K452" s="124" t="s">
        <v>504</v>
      </c>
      <c r="L452" s="124" t="s">
        <v>505</v>
      </c>
      <c r="M452" s="125" t="s">
        <v>1570</v>
      </c>
      <c r="N452" s="125" t="s">
        <v>1083</v>
      </c>
      <c r="O452" s="126" t="s">
        <v>506</v>
      </c>
      <c r="P452" s="127" t="s">
        <v>507</v>
      </c>
    </row>
    <row r="453" spans="1:16" ht="13.5" thickBot="1" x14ac:dyDescent="0.25">
      <c r="A453" s="7" t="str">
        <f t="shared" si="36"/>
        <v>IBVS 5636 </v>
      </c>
      <c r="B453" s="18" t="str">
        <f t="shared" si="37"/>
        <v>I</v>
      </c>
      <c r="C453" s="7">
        <f t="shared" si="38"/>
        <v>53538.808499999999</v>
      </c>
      <c r="D453" s="32" t="str">
        <f t="shared" si="39"/>
        <v>vis</v>
      </c>
      <c r="E453" s="123">
        <f>VLOOKUP(C453,'Active 1'!C$21:E$951,3,FALSE)</f>
        <v>13583.010210374232</v>
      </c>
      <c r="F453" s="18" t="s">
        <v>1108</v>
      </c>
      <c r="G453" s="32" t="str">
        <f t="shared" si="40"/>
        <v>53538.8085</v>
      </c>
      <c r="H453" s="7">
        <f t="shared" si="41"/>
        <v>13583</v>
      </c>
      <c r="I453" s="124" t="s">
        <v>508</v>
      </c>
      <c r="J453" s="125" t="s">
        <v>509</v>
      </c>
      <c r="K453" s="124" t="s">
        <v>510</v>
      </c>
      <c r="L453" s="124" t="s">
        <v>511</v>
      </c>
      <c r="M453" s="125" t="s">
        <v>1570</v>
      </c>
      <c r="N453" s="125" t="s">
        <v>1083</v>
      </c>
      <c r="O453" s="126" t="s">
        <v>506</v>
      </c>
      <c r="P453" s="127" t="s">
        <v>507</v>
      </c>
    </row>
    <row r="454" spans="1:16" ht="13.5" thickBot="1" x14ac:dyDescent="0.25">
      <c r="A454" s="7" t="str">
        <f t="shared" si="36"/>
        <v>IBVS 5636 </v>
      </c>
      <c r="B454" s="18" t="str">
        <f t="shared" si="37"/>
        <v>I</v>
      </c>
      <c r="C454" s="7">
        <f t="shared" si="38"/>
        <v>53540.695399999997</v>
      </c>
      <c r="D454" s="32" t="str">
        <f t="shared" si="39"/>
        <v>vis</v>
      </c>
      <c r="E454" s="123">
        <f>VLOOKUP(C454,'Active 1'!C$21:E$951,3,FALSE)</f>
        <v>13586.011900079435</v>
      </c>
      <c r="F454" s="18" t="s">
        <v>1108</v>
      </c>
      <c r="G454" s="32" t="str">
        <f t="shared" si="40"/>
        <v>53540.6954</v>
      </c>
      <c r="H454" s="7">
        <f t="shared" si="41"/>
        <v>13586</v>
      </c>
      <c r="I454" s="124" t="s">
        <v>512</v>
      </c>
      <c r="J454" s="125" t="s">
        <v>513</v>
      </c>
      <c r="K454" s="124" t="s">
        <v>514</v>
      </c>
      <c r="L454" s="124" t="s">
        <v>515</v>
      </c>
      <c r="M454" s="125" t="s">
        <v>1570</v>
      </c>
      <c r="N454" s="125" t="s">
        <v>1083</v>
      </c>
      <c r="O454" s="126" t="s">
        <v>506</v>
      </c>
      <c r="P454" s="127" t="s">
        <v>507</v>
      </c>
    </row>
    <row r="455" spans="1:16" ht="13.5" thickBot="1" x14ac:dyDescent="0.25">
      <c r="A455" s="7" t="str">
        <f t="shared" si="36"/>
        <v>IBVS 5636 </v>
      </c>
      <c r="B455" s="18" t="str">
        <f t="shared" si="37"/>
        <v>I</v>
      </c>
      <c r="C455" s="7">
        <f t="shared" si="38"/>
        <v>53548.867599999998</v>
      </c>
      <c r="D455" s="32" t="str">
        <f t="shared" si="39"/>
        <v>vis</v>
      </c>
      <c r="E455" s="123">
        <f>VLOOKUP(C455,'Active 1'!C$21:E$951,3,FALSE)</f>
        <v>13599.012275620742</v>
      </c>
      <c r="F455" s="18" t="s">
        <v>1108</v>
      </c>
      <c r="G455" s="32" t="str">
        <f t="shared" si="40"/>
        <v>53548.8676</v>
      </c>
      <c r="H455" s="7">
        <f t="shared" si="41"/>
        <v>13599</v>
      </c>
      <c r="I455" s="124" t="s">
        <v>516</v>
      </c>
      <c r="J455" s="125" t="s">
        <v>517</v>
      </c>
      <c r="K455" s="124" t="s">
        <v>518</v>
      </c>
      <c r="L455" s="124" t="s">
        <v>519</v>
      </c>
      <c r="M455" s="125" t="s">
        <v>1570</v>
      </c>
      <c r="N455" s="125" t="s">
        <v>1083</v>
      </c>
      <c r="O455" s="126" t="s">
        <v>506</v>
      </c>
      <c r="P455" s="127" t="s">
        <v>507</v>
      </c>
    </row>
    <row r="456" spans="1:16" ht="13.5" thickBot="1" x14ac:dyDescent="0.25">
      <c r="A456" s="7" t="str">
        <f t="shared" si="36"/>
        <v>IBVS 5636 </v>
      </c>
      <c r="B456" s="18" t="str">
        <f t="shared" si="37"/>
        <v>I</v>
      </c>
      <c r="C456" s="7">
        <f t="shared" si="38"/>
        <v>53553.8966</v>
      </c>
      <c r="D456" s="32" t="str">
        <f t="shared" si="39"/>
        <v>vis</v>
      </c>
      <c r="E456" s="123">
        <f>VLOOKUP(C456,'Active 1'!C$21:E$951,3,FALSE)</f>
        <v>13607.012433301325</v>
      </c>
      <c r="F456" s="18" t="s">
        <v>1108</v>
      </c>
      <c r="G456" s="32" t="str">
        <f t="shared" si="40"/>
        <v>53553.8966</v>
      </c>
      <c r="H456" s="7">
        <f t="shared" si="41"/>
        <v>13607</v>
      </c>
      <c r="I456" s="124" t="s">
        <v>520</v>
      </c>
      <c r="J456" s="125" t="s">
        <v>521</v>
      </c>
      <c r="K456" s="124" t="s">
        <v>522</v>
      </c>
      <c r="L456" s="124" t="s">
        <v>523</v>
      </c>
      <c r="M456" s="125" t="s">
        <v>1570</v>
      </c>
      <c r="N456" s="125" t="s">
        <v>1083</v>
      </c>
      <c r="O456" s="126" t="s">
        <v>506</v>
      </c>
      <c r="P456" s="127" t="s">
        <v>507</v>
      </c>
    </row>
    <row r="457" spans="1:16" ht="13.5" thickBot="1" x14ac:dyDescent="0.25">
      <c r="A457" s="7" t="str">
        <f t="shared" si="36"/>
        <v>OEJV 0003 </v>
      </c>
      <c r="B457" s="18" t="str">
        <f t="shared" si="37"/>
        <v>I</v>
      </c>
      <c r="C457" s="7">
        <f t="shared" si="38"/>
        <v>53554.54</v>
      </c>
      <c r="D457" s="32" t="str">
        <f t="shared" si="39"/>
        <v>vis</v>
      </c>
      <c r="E457" s="123">
        <f>VLOOKUP(C457,'Active 1'!C$21:E$951,3,FALSE)</f>
        <v>13608.035957153321</v>
      </c>
      <c r="F457" s="18" t="s">
        <v>1108</v>
      </c>
      <c r="G457" s="32" t="str">
        <f t="shared" si="40"/>
        <v>53554.540</v>
      </c>
      <c r="H457" s="7">
        <f t="shared" si="41"/>
        <v>13608</v>
      </c>
      <c r="I457" s="124" t="s">
        <v>524</v>
      </c>
      <c r="J457" s="125" t="s">
        <v>530</v>
      </c>
      <c r="K457" s="124" t="s">
        <v>531</v>
      </c>
      <c r="L457" s="124" t="s">
        <v>167</v>
      </c>
      <c r="M457" s="125" t="s">
        <v>1188</v>
      </c>
      <c r="N457" s="125"/>
      <c r="O457" s="126" t="s">
        <v>1712</v>
      </c>
      <c r="P457" s="127" t="s">
        <v>475</v>
      </c>
    </row>
    <row r="458" spans="1:16" ht="13.5" thickBot="1" x14ac:dyDescent="0.25">
      <c r="A458" s="7" t="str">
        <f t="shared" si="36"/>
        <v>IBVS 5636 </v>
      </c>
      <c r="B458" s="18" t="str">
        <f t="shared" si="37"/>
        <v>I</v>
      </c>
      <c r="C458" s="7">
        <f t="shared" si="38"/>
        <v>53555.783100000001</v>
      </c>
      <c r="D458" s="32" t="str">
        <f t="shared" si="39"/>
        <v>vis</v>
      </c>
      <c r="E458" s="123">
        <f>VLOOKUP(C458,'Active 1'!C$21:E$951,3,FALSE)</f>
        <v>13610.013486684584</v>
      </c>
      <c r="F458" s="18" t="s">
        <v>1108</v>
      </c>
      <c r="G458" s="32" t="str">
        <f t="shared" si="40"/>
        <v>53555.7831</v>
      </c>
      <c r="H458" s="7">
        <f t="shared" si="41"/>
        <v>13610</v>
      </c>
      <c r="I458" s="124" t="s">
        <v>532</v>
      </c>
      <c r="J458" s="125" t="s">
        <v>533</v>
      </c>
      <c r="K458" s="124" t="s">
        <v>534</v>
      </c>
      <c r="L458" s="124" t="s">
        <v>535</v>
      </c>
      <c r="M458" s="125" t="s">
        <v>1570</v>
      </c>
      <c r="N458" s="125" t="s">
        <v>1083</v>
      </c>
      <c r="O458" s="126" t="s">
        <v>506</v>
      </c>
      <c r="P458" s="127" t="s">
        <v>507</v>
      </c>
    </row>
    <row r="459" spans="1:16" ht="13.5" thickBot="1" x14ac:dyDescent="0.25">
      <c r="A459" s="7" t="str">
        <f t="shared" ref="A459:A522" si="42">P459</f>
        <v>IBVS 5662 </v>
      </c>
      <c r="B459" s="18" t="str">
        <f t="shared" ref="B459:B522" si="43">IF(H459=INT(H459),"I","II")</f>
        <v>I</v>
      </c>
      <c r="C459" s="7">
        <f t="shared" ref="C459:C522" si="44">1*G459</f>
        <v>53593.498500000002</v>
      </c>
      <c r="D459" s="32" t="str">
        <f t="shared" ref="D459:D522" si="45">VLOOKUP(F459,I$1:J$5,2,FALSE)</f>
        <v>vis</v>
      </c>
      <c r="E459" s="123">
        <f>VLOOKUP(C459,'Active 1'!C$21:E$951,3,FALSE)</f>
        <v>13670.011328598703</v>
      </c>
      <c r="F459" s="18" t="s">
        <v>1108</v>
      </c>
      <c r="G459" s="32" t="str">
        <f t="shared" ref="G459:G522" si="46">MID(I459,3,LEN(I459)-3)</f>
        <v>53593.4985</v>
      </c>
      <c r="H459" s="7">
        <f t="shared" ref="H459:H522" si="47">1*K459</f>
        <v>13670</v>
      </c>
      <c r="I459" s="124" t="s">
        <v>542</v>
      </c>
      <c r="J459" s="125" t="s">
        <v>543</v>
      </c>
      <c r="K459" s="124" t="s">
        <v>544</v>
      </c>
      <c r="L459" s="124" t="s">
        <v>545</v>
      </c>
      <c r="M459" s="125" t="s">
        <v>1570</v>
      </c>
      <c r="N459" s="125" t="s">
        <v>1571</v>
      </c>
      <c r="O459" s="126" t="s">
        <v>379</v>
      </c>
      <c r="P459" s="127" t="s">
        <v>391</v>
      </c>
    </row>
    <row r="460" spans="1:16" ht="13.5" thickBot="1" x14ac:dyDescent="0.25">
      <c r="A460" s="7" t="str">
        <f t="shared" si="42"/>
        <v>BAVM 178 </v>
      </c>
      <c r="B460" s="18" t="str">
        <f t="shared" si="43"/>
        <v>I</v>
      </c>
      <c r="C460" s="7">
        <f t="shared" si="44"/>
        <v>53612.3577</v>
      </c>
      <c r="D460" s="32" t="str">
        <f t="shared" si="45"/>
        <v>vis</v>
      </c>
      <c r="E460" s="123">
        <f>VLOOKUP(C460,'Active 1'!C$21:E$951,3,FALSE)</f>
        <v>13700.01263576306</v>
      </c>
      <c r="F460" s="18" t="s">
        <v>1108</v>
      </c>
      <c r="G460" s="32" t="str">
        <f t="shared" si="46"/>
        <v>53612.3577</v>
      </c>
      <c r="H460" s="7">
        <f t="shared" si="47"/>
        <v>13700</v>
      </c>
      <c r="I460" s="124" t="s">
        <v>546</v>
      </c>
      <c r="J460" s="125" t="s">
        <v>547</v>
      </c>
      <c r="K460" s="124" t="s">
        <v>548</v>
      </c>
      <c r="L460" s="124" t="s">
        <v>549</v>
      </c>
      <c r="M460" s="125" t="s">
        <v>346</v>
      </c>
      <c r="N460" s="125" t="s">
        <v>363</v>
      </c>
      <c r="O460" s="126" t="s">
        <v>406</v>
      </c>
      <c r="P460" s="127" t="s">
        <v>550</v>
      </c>
    </row>
    <row r="461" spans="1:16" ht="13.5" thickBot="1" x14ac:dyDescent="0.25">
      <c r="A461" s="7" t="str">
        <f t="shared" si="42"/>
        <v>BAVM 178 </v>
      </c>
      <c r="B461" s="18" t="str">
        <f t="shared" si="43"/>
        <v>I</v>
      </c>
      <c r="C461" s="7">
        <f t="shared" si="44"/>
        <v>53637.502800000002</v>
      </c>
      <c r="D461" s="32" t="str">
        <f t="shared" si="45"/>
        <v>vis</v>
      </c>
      <c r="E461" s="123">
        <f>VLOOKUP(C461,'Active 1'!C$21:E$951,3,FALSE)</f>
        <v>13740.013583246442</v>
      </c>
      <c r="F461" s="18" t="s">
        <v>1108</v>
      </c>
      <c r="G461" s="32" t="str">
        <f t="shared" si="46"/>
        <v>53637.5028</v>
      </c>
      <c r="H461" s="7">
        <f t="shared" si="47"/>
        <v>13740</v>
      </c>
      <c r="I461" s="124" t="s">
        <v>559</v>
      </c>
      <c r="J461" s="125" t="s">
        <v>560</v>
      </c>
      <c r="K461" s="124" t="s">
        <v>561</v>
      </c>
      <c r="L461" s="124" t="s">
        <v>562</v>
      </c>
      <c r="M461" s="125" t="s">
        <v>346</v>
      </c>
      <c r="N461" s="125" t="s">
        <v>363</v>
      </c>
      <c r="O461" s="126" t="s">
        <v>406</v>
      </c>
      <c r="P461" s="127" t="s">
        <v>550</v>
      </c>
    </row>
    <row r="462" spans="1:16" ht="13.5" thickBot="1" x14ac:dyDescent="0.25">
      <c r="A462" s="7" t="str">
        <f t="shared" si="42"/>
        <v>IBVS 5746 </v>
      </c>
      <c r="B462" s="18" t="str">
        <f t="shared" si="43"/>
        <v>I</v>
      </c>
      <c r="C462" s="7">
        <f t="shared" si="44"/>
        <v>53685.2762</v>
      </c>
      <c r="D462" s="32" t="str">
        <f t="shared" si="45"/>
        <v>vis</v>
      </c>
      <c r="E462" s="123">
        <f>VLOOKUP(C462,'Active 1'!C$21:E$951,3,FALSE)</f>
        <v>13816.011740521712</v>
      </c>
      <c r="F462" s="18" t="s">
        <v>1108</v>
      </c>
      <c r="G462" s="32" t="str">
        <f t="shared" si="46"/>
        <v>53685.2762</v>
      </c>
      <c r="H462" s="7">
        <f t="shared" si="47"/>
        <v>13816</v>
      </c>
      <c r="I462" s="124" t="s">
        <v>574</v>
      </c>
      <c r="J462" s="125" t="s">
        <v>575</v>
      </c>
      <c r="K462" s="124" t="s">
        <v>576</v>
      </c>
      <c r="L462" s="124" t="s">
        <v>577</v>
      </c>
      <c r="M462" s="125" t="s">
        <v>1570</v>
      </c>
      <c r="N462" s="125" t="s">
        <v>1571</v>
      </c>
      <c r="O462" s="126" t="s">
        <v>578</v>
      </c>
      <c r="P462" s="127" t="s">
        <v>579</v>
      </c>
    </row>
    <row r="463" spans="1:16" ht="13.5" thickBot="1" x14ac:dyDescent="0.25">
      <c r="A463" s="7" t="str">
        <f t="shared" si="42"/>
        <v>BAVM 178 </v>
      </c>
      <c r="B463" s="18" t="str">
        <f t="shared" si="43"/>
        <v>I</v>
      </c>
      <c r="C463" s="7">
        <f t="shared" si="44"/>
        <v>53901.520700000001</v>
      </c>
      <c r="D463" s="32" t="str">
        <f t="shared" si="45"/>
        <v>vis</v>
      </c>
      <c r="E463" s="123">
        <f>VLOOKUP(C463,'Active 1'!C$21:E$951,3,FALSE)</f>
        <v>14160.01454377442</v>
      </c>
      <c r="F463" s="18" t="s">
        <v>1108</v>
      </c>
      <c r="G463" s="32" t="str">
        <f t="shared" si="46"/>
        <v>53901.5207</v>
      </c>
      <c r="H463" s="7">
        <f t="shared" si="47"/>
        <v>14160</v>
      </c>
      <c r="I463" s="124" t="s">
        <v>591</v>
      </c>
      <c r="J463" s="125" t="s">
        <v>592</v>
      </c>
      <c r="K463" s="124" t="s">
        <v>593</v>
      </c>
      <c r="L463" s="124" t="s">
        <v>594</v>
      </c>
      <c r="M463" s="125" t="s">
        <v>346</v>
      </c>
      <c r="N463" s="125" t="s">
        <v>363</v>
      </c>
      <c r="O463" s="126" t="s">
        <v>595</v>
      </c>
      <c r="P463" s="127" t="s">
        <v>550</v>
      </c>
    </row>
    <row r="464" spans="1:16" ht="13.5" thickBot="1" x14ac:dyDescent="0.25">
      <c r="A464" s="7" t="str">
        <f t="shared" si="42"/>
        <v>IBVS 5746 </v>
      </c>
      <c r="B464" s="18" t="str">
        <f t="shared" si="43"/>
        <v>II</v>
      </c>
      <c r="C464" s="7">
        <f t="shared" si="44"/>
        <v>53985.435899999997</v>
      </c>
      <c r="D464" s="32" t="str">
        <f t="shared" si="45"/>
        <v>vis</v>
      </c>
      <c r="E464" s="123">
        <f>VLOOKUP(C464,'Active 1'!C$21:E$951,3,FALSE)</f>
        <v>14293.507252423704</v>
      </c>
      <c r="F464" s="18" t="s">
        <v>1108</v>
      </c>
      <c r="G464" s="32" t="str">
        <f t="shared" si="46"/>
        <v>53985.4359</v>
      </c>
      <c r="H464" s="7">
        <f t="shared" si="47"/>
        <v>14293.5</v>
      </c>
      <c r="I464" s="124" t="s">
        <v>600</v>
      </c>
      <c r="J464" s="125" t="s">
        <v>601</v>
      </c>
      <c r="K464" s="124" t="s">
        <v>602</v>
      </c>
      <c r="L464" s="124" t="s">
        <v>603</v>
      </c>
      <c r="M464" s="125" t="s">
        <v>1570</v>
      </c>
      <c r="N464" s="125" t="s">
        <v>1571</v>
      </c>
      <c r="O464" s="126" t="s">
        <v>578</v>
      </c>
      <c r="P464" s="127" t="s">
        <v>579</v>
      </c>
    </row>
    <row r="465" spans="1:16" ht="13.5" thickBot="1" x14ac:dyDescent="0.25">
      <c r="A465" s="7" t="str">
        <f t="shared" si="42"/>
        <v>IBVS 5746 </v>
      </c>
      <c r="B465" s="18" t="str">
        <f t="shared" si="43"/>
        <v>I</v>
      </c>
      <c r="C465" s="7">
        <f t="shared" si="44"/>
        <v>54054.271999999997</v>
      </c>
      <c r="D465" s="32" t="str">
        <f t="shared" si="45"/>
        <v>vis</v>
      </c>
      <c r="E465" s="123">
        <f>VLOOKUP(C465,'Active 1'!C$21:E$951,3,FALSE)</f>
        <v>14403.012055389716</v>
      </c>
      <c r="F465" s="18" t="s">
        <v>1108</v>
      </c>
      <c r="G465" s="32" t="str">
        <f t="shared" si="46"/>
        <v>54054.272</v>
      </c>
      <c r="H465" s="7">
        <f t="shared" si="47"/>
        <v>14403</v>
      </c>
      <c r="I465" s="124" t="s">
        <v>609</v>
      </c>
      <c r="J465" s="125" t="s">
        <v>610</v>
      </c>
      <c r="K465" s="124" t="s">
        <v>611</v>
      </c>
      <c r="L465" s="124" t="s">
        <v>570</v>
      </c>
      <c r="M465" s="125" t="s">
        <v>1570</v>
      </c>
      <c r="N465" s="125" t="s">
        <v>1571</v>
      </c>
      <c r="O465" s="126" t="s">
        <v>578</v>
      </c>
      <c r="P465" s="127" t="s">
        <v>579</v>
      </c>
    </row>
    <row r="466" spans="1:16" ht="13.5" thickBot="1" x14ac:dyDescent="0.25">
      <c r="A466" s="7" t="str">
        <f t="shared" si="42"/>
        <v>OEJV 0074 </v>
      </c>
      <c r="B466" s="18" t="str">
        <f t="shared" si="43"/>
        <v>I</v>
      </c>
      <c r="C466" s="7">
        <f t="shared" si="44"/>
        <v>54216.453909999997</v>
      </c>
      <c r="D466" s="32" t="str">
        <f t="shared" si="45"/>
        <v>vis</v>
      </c>
      <c r="E466" s="123">
        <f>VLOOKUP(C466,'Active 1'!C$21:E$951,3,FALSE)</f>
        <v>14661.011827300112</v>
      </c>
      <c r="F466" s="18" t="s">
        <v>1108</v>
      </c>
      <c r="G466" s="32" t="str">
        <f t="shared" si="46"/>
        <v>54216.45391</v>
      </c>
      <c r="H466" s="7">
        <f t="shared" si="47"/>
        <v>14661</v>
      </c>
      <c r="I466" s="124" t="s">
        <v>612</v>
      </c>
      <c r="J466" s="125" t="s">
        <v>613</v>
      </c>
      <c r="K466" s="124" t="s">
        <v>614</v>
      </c>
      <c r="L466" s="124" t="s">
        <v>615</v>
      </c>
      <c r="M466" s="125" t="s">
        <v>346</v>
      </c>
      <c r="N466" s="125" t="s">
        <v>1083</v>
      </c>
      <c r="O466" s="126" t="s">
        <v>616</v>
      </c>
      <c r="P466" s="127" t="s">
        <v>401</v>
      </c>
    </row>
    <row r="467" spans="1:16" ht="13.5" thickBot="1" x14ac:dyDescent="0.25">
      <c r="A467" s="7" t="str">
        <f t="shared" si="42"/>
        <v>OEJV 0074 </v>
      </c>
      <c r="B467" s="18" t="str">
        <f t="shared" si="43"/>
        <v>I</v>
      </c>
      <c r="C467" s="7">
        <f t="shared" si="44"/>
        <v>54270.513570000003</v>
      </c>
      <c r="D467" s="32" t="str">
        <f t="shared" si="45"/>
        <v>vis</v>
      </c>
      <c r="E467" s="123">
        <f>VLOOKUP(C467,'Active 1'!C$21:E$951,3,FALSE)</f>
        <v>14747.010197584166</v>
      </c>
      <c r="F467" s="18" t="s">
        <v>1108</v>
      </c>
      <c r="G467" s="32" t="str">
        <f t="shared" si="46"/>
        <v>54270.51357</v>
      </c>
      <c r="H467" s="7">
        <f t="shared" si="47"/>
        <v>14747</v>
      </c>
      <c r="I467" s="124" t="s">
        <v>625</v>
      </c>
      <c r="J467" s="125" t="s">
        <v>626</v>
      </c>
      <c r="K467" s="124" t="s">
        <v>627</v>
      </c>
      <c r="L467" s="124" t="s">
        <v>628</v>
      </c>
      <c r="M467" s="125" t="s">
        <v>346</v>
      </c>
      <c r="N467" s="125" t="s">
        <v>1108</v>
      </c>
      <c r="O467" s="126" t="s">
        <v>629</v>
      </c>
      <c r="P467" s="127" t="s">
        <v>401</v>
      </c>
    </row>
    <row r="468" spans="1:16" ht="26.25" thickBot="1" x14ac:dyDescent="0.25">
      <c r="A468" s="7" t="str">
        <f t="shared" si="42"/>
        <v>JAAVSO 36(2);171 </v>
      </c>
      <c r="B468" s="18" t="str">
        <f t="shared" si="43"/>
        <v>I</v>
      </c>
      <c r="C468" s="7">
        <f t="shared" si="44"/>
        <v>54378.633500000004</v>
      </c>
      <c r="D468" s="32" t="str">
        <f t="shared" si="45"/>
        <v>vis</v>
      </c>
      <c r="E468" s="123">
        <f>VLOOKUP(C468,'Active 1'!C$21:E$951,3,FALSE)</f>
        <v>14919.007908543228</v>
      </c>
      <c r="F468" s="18" t="s">
        <v>1108</v>
      </c>
      <c r="G468" s="32" t="str">
        <f t="shared" si="46"/>
        <v>54378.6335</v>
      </c>
      <c r="H468" s="7">
        <f t="shared" si="47"/>
        <v>14919</v>
      </c>
      <c r="I468" s="124" t="s">
        <v>630</v>
      </c>
      <c r="J468" s="125" t="s">
        <v>631</v>
      </c>
      <c r="K468" s="124" t="s">
        <v>632</v>
      </c>
      <c r="L468" s="124" t="s">
        <v>633</v>
      </c>
      <c r="M468" s="125" t="s">
        <v>346</v>
      </c>
      <c r="N468" s="125" t="s">
        <v>347</v>
      </c>
      <c r="O468" s="126" t="s">
        <v>2343</v>
      </c>
      <c r="P468" s="127" t="s">
        <v>634</v>
      </c>
    </row>
    <row r="469" spans="1:16" ht="26.25" thickBot="1" x14ac:dyDescent="0.25">
      <c r="A469" s="7" t="str">
        <f t="shared" si="42"/>
        <v>JAAVSO 36(2);171 </v>
      </c>
      <c r="B469" s="18" t="str">
        <f t="shared" si="43"/>
        <v>I</v>
      </c>
      <c r="C469" s="7">
        <f t="shared" si="44"/>
        <v>54429.552900000002</v>
      </c>
      <c r="D469" s="32" t="str">
        <f t="shared" si="45"/>
        <v>vis</v>
      </c>
      <c r="E469" s="123">
        <f>VLOOKUP(C469,'Active 1'!C$21:E$951,3,FALSE)</f>
        <v>15000.010737932857</v>
      </c>
      <c r="F469" s="18" t="s">
        <v>1108</v>
      </c>
      <c r="G469" s="32" t="str">
        <f t="shared" si="46"/>
        <v>54429.5529</v>
      </c>
      <c r="H469" s="7">
        <f t="shared" si="47"/>
        <v>15000</v>
      </c>
      <c r="I469" s="124" t="s">
        <v>640</v>
      </c>
      <c r="J469" s="125" t="s">
        <v>641</v>
      </c>
      <c r="K469" s="124" t="s">
        <v>642</v>
      </c>
      <c r="L469" s="124" t="s">
        <v>643</v>
      </c>
      <c r="M469" s="125" t="s">
        <v>346</v>
      </c>
      <c r="N469" s="125" t="s">
        <v>347</v>
      </c>
      <c r="O469" s="126" t="s">
        <v>1814</v>
      </c>
      <c r="P469" s="127" t="s">
        <v>634</v>
      </c>
    </row>
    <row r="470" spans="1:16" ht="26.25" thickBot="1" x14ac:dyDescent="0.25">
      <c r="A470" s="7" t="str">
        <f t="shared" si="42"/>
        <v>JAAVSO 36(2);186 </v>
      </c>
      <c r="B470" s="18" t="str">
        <f t="shared" si="43"/>
        <v>I</v>
      </c>
      <c r="C470" s="7">
        <f t="shared" si="44"/>
        <v>54618.764499999997</v>
      </c>
      <c r="D470" s="32" t="str">
        <f t="shared" si="45"/>
        <v>vis</v>
      </c>
      <c r="E470" s="123">
        <f>VLOOKUP(C470,'Active 1'!C$21:E$951,3,FALSE)</f>
        <v>15301.009472272588</v>
      </c>
      <c r="F470" s="18" t="s">
        <v>1108</v>
      </c>
      <c r="G470" s="32" t="str">
        <f t="shared" si="46"/>
        <v>54618.7645</v>
      </c>
      <c r="H470" s="7">
        <f t="shared" si="47"/>
        <v>15301</v>
      </c>
      <c r="I470" s="124" t="s">
        <v>644</v>
      </c>
      <c r="J470" s="125" t="s">
        <v>645</v>
      </c>
      <c r="K470" s="124" t="s">
        <v>646</v>
      </c>
      <c r="L470" s="124" t="s">
        <v>647</v>
      </c>
      <c r="M470" s="125" t="s">
        <v>346</v>
      </c>
      <c r="N470" s="125" t="s">
        <v>416</v>
      </c>
      <c r="O470" s="126" t="s">
        <v>648</v>
      </c>
      <c r="P470" s="127" t="s">
        <v>649</v>
      </c>
    </row>
    <row r="471" spans="1:16" ht="26.25" thickBot="1" x14ac:dyDescent="0.25">
      <c r="A471" s="7" t="str">
        <f t="shared" si="42"/>
        <v>JAAVSO 36(2);186 </v>
      </c>
      <c r="B471" s="18" t="str">
        <f t="shared" si="43"/>
        <v>I</v>
      </c>
      <c r="C471" s="7">
        <f t="shared" si="44"/>
        <v>54618.764600000002</v>
      </c>
      <c r="D471" s="32" t="str">
        <f t="shared" si="45"/>
        <v>vis</v>
      </c>
      <c r="E471" s="123">
        <f>VLOOKUP(C471,'Active 1'!C$21:E$951,3,FALSE)</f>
        <v>15301.009631353081</v>
      </c>
      <c r="F471" s="18" t="s">
        <v>1108</v>
      </c>
      <c r="G471" s="32" t="str">
        <f t="shared" si="46"/>
        <v>54618.7646</v>
      </c>
      <c r="H471" s="7">
        <f t="shared" si="47"/>
        <v>15301</v>
      </c>
      <c r="I471" s="124" t="s">
        <v>650</v>
      </c>
      <c r="J471" s="125" t="s">
        <v>651</v>
      </c>
      <c r="K471" s="124" t="s">
        <v>646</v>
      </c>
      <c r="L471" s="124" t="s">
        <v>652</v>
      </c>
      <c r="M471" s="125" t="s">
        <v>346</v>
      </c>
      <c r="N471" s="125" t="s">
        <v>416</v>
      </c>
      <c r="O471" s="126" t="s">
        <v>457</v>
      </c>
      <c r="P471" s="127" t="s">
        <v>649</v>
      </c>
    </row>
    <row r="472" spans="1:16" ht="26.25" thickBot="1" x14ac:dyDescent="0.25">
      <c r="A472" s="7" t="str">
        <f t="shared" si="42"/>
        <v>JAAVSO 36(2);186 </v>
      </c>
      <c r="B472" s="18" t="str">
        <f t="shared" si="43"/>
        <v>I</v>
      </c>
      <c r="C472" s="7">
        <f t="shared" si="44"/>
        <v>54652.709300000002</v>
      </c>
      <c r="D472" s="32" t="str">
        <f t="shared" si="45"/>
        <v>vis</v>
      </c>
      <c r="E472" s="123">
        <f>VLOOKUP(C472,'Active 1'!C$21:E$951,3,FALSE)</f>
        <v>15355.009025351876</v>
      </c>
      <c r="F472" s="18" t="s">
        <v>1108</v>
      </c>
      <c r="G472" s="32" t="str">
        <f t="shared" si="46"/>
        <v>54652.7093</v>
      </c>
      <c r="H472" s="7">
        <f t="shared" si="47"/>
        <v>15355</v>
      </c>
      <c r="I472" s="124" t="s">
        <v>653</v>
      </c>
      <c r="J472" s="125" t="s">
        <v>654</v>
      </c>
      <c r="K472" s="124" t="s">
        <v>655</v>
      </c>
      <c r="L472" s="124" t="s">
        <v>656</v>
      </c>
      <c r="M472" s="125" t="s">
        <v>346</v>
      </c>
      <c r="N472" s="125" t="s">
        <v>416</v>
      </c>
      <c r="O472" s="126" t="s">
        <v>1814</v>
      </c>
      <c r="P472" s="127" t="s">
        <v>649</v>
      </c>
    </row>
    <row r="473" spans="1:16" ht="13.5" thickBot="1" x14ac:dyDescent="0.25">
      <c r="A473" s="7" t="str">
        <f t="shared" si="42"/>
        <v>BAVM 201 </v>
      </c>
      <c r="B473" s="18" t="str">
        <f t="shared" si="43"/>
        <v>I</v>
      </c>
      <c r="C473" s="7">
        <f t="shared" si="44"/>
        <v>54663.3963</v>
      </c>
      <c r="D473" s="32" t="str">
        <f t="shared" si="45"/>
        <v>vis</v>
      </c>
      <c r="E473" s="123">
        <f>VLOOKUP(C473,'Active 1'!C$21:E$951,3,FALSE)</f>
        <v>15372.009956974927</v>
      </c>
      <c r="F473" s="18" t="s">
        <v>1108</v>
      </c>
      <c r="G473" s="32" t="str">
        <f t="shared" si="46"/>
        <v>54663.3963</v>
      </c>
      <c r="H473" s="7">
        <f t="shared" si="47"/>
        <v>15372</v>
      </c>
      <c r="I473" s="124" t="s">
        <v>657</v>
      </c>
      <c r="J473" s="125" t="s">
        <v>658</v>
      </c>
      <c r="K473" s="124" t="s">
        <v>659</v>
      </c>
      <c r="L473" s="124" t="s">
        <v>647</v>
      </c>
      <c r="M473" s="125" t="s">
        <v>346</v>
      </c>
      <c r="N473" s="125" t="s">
        <v>660</v>
      </c>
      <c r="O473" s="126" t="s">
        <v>661</v>
      </c>
      <c r="P473" s="127" t="s">
        <v>662</v>
      </c>
    </row>
    <row r="474" spans="1:16" ht="13.5" thickBot="1" x14ac:dyDescent="0.25">
      <c r="A474" s="7" t="str">
        <f t="shared" si="42"/>
        <v>IBVS 5887 </v>
      </c>
      <c r="B474" s="18" t="str">
        <f t="shared" si="43"/>
        <v>I</v>
      </c>
      <c r="C474" s="7">
        <f t="shared" si="44"/>
        <v>54673.453600000001</v>
      </c>
      <c r="D474" s="32" t="str">
        <f t="shared" si="45"/>
        <v>vis</v>
      </c>
      <c r="E474" s="123">
        <f>VLOOKUP(C474,'Active 1'!C$21:E$951,3,FALSE)</f>
        <v>15388.009158772677</v>
      </c>
      <c r="F474" s="18" t="s">
        <v>1108</v>
      </c>
      <c r="G474" s="32" t="str">
        <f t="shared" si="46"/>
        <v>54673.4536</v>
      </c>
      <c r="H474" s="7">
        <f t="shared" si="47"/>
        <v>15388</v>
      </c>
      <c r="I474" s="124" t="s">
        <v>663</v>
      </c>
      <c r="J474" s="125" t="s">
        <v>664</v>
      </c>
      <c r="K474" s="124" t="s">
        <v>665</v>
      </c>
      <c r="L474" s="124" t="s">
        <v>666</v>
      </c>
      <c r="M474" s="125" t="s">
        <v>346</v>
      </c>
      <c r="N474" s="125" t="s">
        <v>667</v>
      </c>
      <c r="O474" s="126" t="s">
        <v>668</v>
      </c>
      <c r="P474" s="127" t="s">
        <v>669</v>
      </c>
    </row>
    <row r="475" spans="1:16" ht="13.5" thickBot="1" x14ac:dyDescent="0.25">
      <c r="A475" s="7" t="str">
        <f t="shared" si="42"/>
        <v>IBVS 5887 </v>
      </c>
      <c r="B475" s="18" t="str">
        <f t="shared" si="43"/>
        <v>II</v>
      </c>
      <c r="C475" s="7">
        <f t="shared" si="44"/>
        <v>54674.396399999998</v>
      </c>
      <c r="D475" s="32" t="str">
        <f t="shared" si="45"/>
        <v>vis</v>
      </c>
      <c r="E475" s="123">
        <f>VLOOKUP(C475,'Active 1'!C$21:E$951,3,FALSE)</f>
        <v>15389.508969602111</v>
      </c>
      <c r="F475" s="18" t="s">
        <v>1108</v>
      </c>
      <c r="G475" s="32" t="str">
        <f t="shared" si="46"/>
        <v>54674.3964</v>
      </c>
      <c r="H475" s="7">
        <f t="shared" si="47"/>
        <v>15389.5</v>
      </c>
      <c r="I475" s="124" t="s">
        <v>670</v>
      </c>
      <c r="J475" s="125" t="s">
        <v>671</v>
      </c>
      <c r="K475" s="124" t="s">
        <v>672</v>
      </c>
      <c r="L475" s="124" t="s">
        <v>673</v>
      </c>
      <c r="M475" s="125" t="s">
        <v>346</v>
      </c>
      <c r="N475" s="125" t="s">
        <v>667</v>
      </c>
      <c r="O475" s="126" t="s">
        <v>674</v>
      </c>
      <c r="P475" s="127" t="s">
        <v>669</v>
      </c>
    </row>
    <row r="476" spans="1:16" ht="13.5" thickBot="1" x14ac:dyDescent="0.25">
      <c r="A476" s="7" t="str">
        <f t="shared" si="42"/>
        <v>JAAVSO 37(1);44 </v>
      </c>
      <c r="B476" s="18" t="str">
        <f t="shared" si="43"/>
        <v>I</v>
      </c>
      <c r="C476" s="7">
        <f t="shared" si="44"/>
        <v>54708.655899999998</v>
      </c>
      <c r="D476" s="32" t="str">
        <f t="shared" si="45"/>
        <v>vis</v>
      </c>
      <c r="E476" s="123">
        <f>VLOOKUP(C476,'Active 1'!C$21:E$951,3,FALSE)</f>
        <v>15444.009148973315</v>
      </c>
      <c r="F476" s="18" t="s">
        <v>1108</v>
      </c>
      <c r="G476" s="32" t="str">
        <f t="shared" si="46"/>
        <v>54708.6559</v>
      </c>
      <c r="H476" s="7">
        <f t="shared" si="47"/>
        <v>15444</v>
      </c>
      <c r="I476" s="124" t="s">
        <v>682</v>
      </c>
      <c r="J476" s="125" t="s">
        <v>683</v>
      </c>
      <c r="K476" s="124" t="s">
        <v>684</v>
      </c>
      <c r="L476" s="124" t="s">
        <v>685</v>
      </c>
      <c r="M476" s="125" t="s">
        <v>346</v>
      </c>
      <c r="N476" s="125" t="s">
        <v>347</v>
      </c>
      <c r="O476" s="126" t="s">
        <v>429</v>
      </c>
      <c r="P476" s="127" t="s">
        <v>686</v>
      </c>
    </row>
    <row r="477" spans="1:16" ht="13.5" thickBot="1" x14ac:dyDescent="0.25">
      <c r="A477" s="7" t="str">
        <f t="shared" si="42"/>
        <v>IBVS 5887 </v>
      </c>
      <c r="B477" s="18" t="str">
        <f t="shared" si="43"/>
        <v>I</v>
      </c>
      <c r="C477" s="7">
        <f t="shared" si="44"/>
        <v>54717.457000000002</v>
      </c>
      <c r="D477" s="32" t="str">
        <f t="shared" si="45"/>
        <v>vis</v>
      </c>
      <c r="E477" s="123">
        <f>VLOOKUP(C477,'Active 1'!C$21:E$951,3,FALSE)</f>
        <v>15458.009981696037</v>
      </c>
      <c r="F477" s="18" t="s">
        <v>1108</v>
      </c>
      <c r="G477" s="32" t="str">
        <f t="shared" si="46"/>
        <v>54717.4570</v>
      </c>
      <c r="H477" s="7">
        <f t="shared" si="47"/>
        <v>15458</v>
      </c>
      <c r="I477" s="124" t="s">
        <v>687</v>
      </c>
      <c r="J477" s="125" t="s">
        <v>688</v>
      </c>
      <c r="K477" s="124" t="s">
        <v>689</v>
      </c>
      <c r="L477" s="124" t="s">
        <v>690</v>
      </c>
      <c r="M477" s="125" t="s">
        <v>346</v>
      </c>
      <c r="N477" s="125" t="s">
        <v>667</v>
      </c>
      <c r="O477" s="126" t="s">
        <v>691</v>
      </c>
      <c r="P477" s="127" t="s">
        <v>669</v>
      </c>
    </row>
    <row r="478" spans="1:16" ht="13.5" thickBot="1" x14ac:dyDescent="0.25">
      <c r="A478" s="7" t="str">
        <f t="shared" si="42"/>
        <v>JAAVSO 37(1);44 </v>
      </c>
      <c r="B478" s="18" t="str">
        <f t="shared" si="43"/>
        <v>I</v>
      </c>
      <c r="C478" s="7">
        <f t="shared" si="44"/>
        <v>54730.658900000002</v>
      </c>
      <c r="D478" s="32" t="str">
        <f t="shared" si="45"/>
        <v>vis</v>
      </c>
      <c r="E478" s="123">
        <f>VLOOKUP(C478,'Active 1'!C$21:E$951,3,FALSE)</f>
        <v>15479.011628481328</v>
      </c>
      <c r="F478" s="18" t="s">
        <v>1108</v>
      </c>
      <c r="G478" s="32" t="str">
        <f t="shared" si="46"/>
        <v>54730.6589</v>
      </c>
      <c r="H478" s="7">
        <f t="shared" si="47"/>
        <v>15479</v>
      </c>
      <c r="I478" s="124" t="s">
        <v>692</v>
      </c>
      <c r="J478" s="125" t="s">
        <v>693</v>
      </c>
      <c r="K478" s="124" t="s">
        <v>694</v>
      </c>
      <c r="L478" s="124" t="s">
        <v>695</v>
      </c>
      <c r="M478" s="125" t="s">
        <v>346</v>
      </c>
      <c r="N478" s="125" t="s">
        <v>347</v>
      </c>
      <c r="O478" s="126" t="s">
        <v>558</v>
      </c>
      <c r="P478" s="127" t="s">
        <v>686</v>
      </c>
    </row>
    <row r="479" spans="1:16" ht="13.5" thickBot="1" x14ac:dyDescent="0.25">
      <c r="A479" s="7" t="str">
        <f t="shared" si="42"/>
        <v>IBVS 5929 </v>
      </c>
      <c r="B479" s="18" t="str">
        <f t="shared" si="43"/>
        <v>I</v>
      </c>
      <c r="C479" s="7">
        <f t="shared" si="44"/>
        <v>54990.9041</v>
      </c>
      <c r="D479" s="32" t="str">
        <f t="shared" si="45"/>
        <v>vis</v>
      </c>
      <c r="E479" s="123">
        <f>VLOOKUP(C479,'Active 1'!C$21:E$951,3,FALSE)</f>
        <v>15893.010959484245</v>
      </c>
      <c r="F479" s="18" t="s">
        <v>1108</v>
      </c>
      <c r="G479" s="32" t="str">
        <f t="shared" si="46"/>
        <v>54990.9041</v>
      </c>
      <c r="H479" s="7">
        <f t="shared" si="47"/>
        <v>15893</v>
      </c>
      <c r="I479" s="124" t="s">
        <v>696</v>
      </c>
      <c r="J479" s="125" t="s">
        <v>697</v>
      </c>
      <c r="K479" s="124" t="s">
        <v>698</v>
      </c>
      <c r="L479" s="124" t="s">
        <v>699</v>
      </c>
      <c r="M479" s="125" t="s">
        <v>346</v>
      </c>
      <c r="N479" s="125" t="s">
        <v>1083</v>
      </c>
      <c r="O479" s="126" t="s">
        <v>385</v>
      </c>
      <c r="P479" s="127" t="s">
        <v>700</v>
      </c>
    </row>
    <row r="480" spans="1:16" ht="13.5" thickBot="1" x14ac:dyDescent="0.25">
      <c r="A480" s="7" t="str">
        <f t="shared" si="42"/>
        <v> JAAVSO 38;85 </v>
      </c>
      <c r="B480" s="18" t="str">
        <f t="shared" si="43"/>
        <v>I</v>
      </c>
      <c r="C480" s="7">
        <f t="shared" si="44"/>
        <v>55043.708599999998</v>
      </c>
      <c r="D480" s="32" t="str">
        <f t="shared" si="45"/>
        <v>vis</v>
      </c>
      <c r="E480" s="123">
        <f>VLOOKUP(C480,'Active 1'!C$21:E$951,3,FALSE)</f>
        <v>15977.012615130317</v>
      </c>
      <c r="F480" s="18" t="s">
        <v>1108</v>
      </c>
      <c r="G480" s="32" t="str">
        <f t="shared" si="46"/>
        <v>55043.7086</v>
      </c>
      <c r="H480" s="7">
        <f t="shared" si="47"/>
        <v>15977</v>
      </c>
      <c r="I480" s="124" t="s">
        <v>706</v>
      </c>
      <c r="J480" s="125" t="s">
        <v>707</v>
      </c>
      <c r="K480" s="124" t="s">
        <v>708</v>
      </c>
      <c r="L480" s="124" t="s">
        <v>673</v>
      </c>
      <c r="M480" s="125" t="s">
        <v>346</v>
      </c>
      <c r="N480" s="125" t="s">
        <v>347</v>
      </c>
      <c r="O480" s="126" t="s">
        <v>648</v>
      </c>
      <c r="P480" s="126" t="s">
        <v>709</v>
      </c>
    </row>
    <row r="481" spans="1:16" ht="13.5" thickBot="1" x14ac:dyDescent="0.25">
      <c r="A481" s="7" t="str">
        <f t="shared" si="42"/>
        <v> JAAVSO 38;85 </v>
      </c>
      <c r="B481" s="18" t="str">
        <f t="shared" si="43"/>
        <v>I</v>
      </c>
      <c r="C481" s="7">
        <f t="shared" si="44"/>
        <v>55043.7088</v>
      </c>
      <c r="D481" s="32" t="str">
        <f t="shared" si="45"/>
        <v>vis</v>
      </c>
      <c r="E481" s="123">
        <f>VLOOKUP(C481,'Active 1'!C$21:E$951,3,FALSE)</f>
        <v>15977.012933291295</v>
      </c>
      <c r="F481" s="18" t="s">
        <v>1108</v>
      </c>
      <c r="G481" s="32" t="str">
        <f t="shared" si="46"/>
        <v>55043.7088</v>
      </c>
      <c r="H481" s="7">
        <f t="shared" si="47"/>
        <v>15977</v>
      </c>
      <c r="I481" s="124" t="s">
        <v>710</v>
      </c>
      <c r="J481" s="125" t="s">
        <v>707</v>
      </c>
      <c r="K481" s="124" t="s">
        <v>708</v>
      </c>
      <c r="L481" s="124" t="s">
        <v>656</v>
      </c>
      <c r="M481" s="125" t="s">
        <v>346</v>
      </c>
      <c r="N481" s="125" t="s">
        <v>347</v>
      </c>
      <c r="O481" s="126" t="s">
        <v>1814</v>
      </c>
      <c r="P481" s="126" t="s">
        <v>709</v>
      </c>
    </row>
    <row r="482" spans="1:16" ht="13.5" thickBot="1" x14ac:dyDescent="0.25">
      <c r="A482" s="7" t="str">
        <f t="shared" si="42"/>
        <v>IBVS 5924 </v>
      </c>
      <c r="B482" s="18" t="str">
        <f t="shared" si="43"/>
        <v>I</v>
      </c>
      <c r="C482" s="7">
        <f t="shared" si="44"/>
        <v>55071.366999999998</v>
      </c>
      <c r="D482" s="32" t="str">
        <f t="shared" si="45"/>
        <v>vis</v>
      </c>
      <c r="E482" s="123">
        <f>VLOOKUP(C482,'Active 1'!C$21:E$951,3,FALSE)</f>
        <v>16021.011732488145</v>
      </c>
      <c r="F482" s="18" t="s">
        <v>1108</v>
      </c>
      <c r="G482" s="32" t="str">
        <f t="shared" si="46"/>
        <v>55071.3670</v>
      </c>
      <c r="H482" s="7">
        <f t="shared" si="47"/>
        <v>16021</v>
      </c>
      <c r="I482" s="124" t="s">
        <v>711</v>
      </c>
      <c r="J482" s="125" t="s">
        <v>712</v>
      </c>
      <c r="K482" s="124" t="s">
        <v>713</v>
      </c>
      <c r="L482" s="124" t="s">
        <v>699</v>
      </c>
      <c r="M482" s="125" t="s">
        <v>346</v>
      </c>
      <c r="N482" s="125" t="s">
        <v>1050</v>
      </c>
      <c r="O482" s="126" t="s">
        <v>714</v>
      </c>
      <c r="P482" s="127" t="s">
        <v>715</v>
      </c>
    </row>
    <row r="483" spans="1:16" ht="13.5" thickBot="1" x14ac:dyDescent="0.25">
      <c r="A483" s="7" t="str">
        <f t="shared" si="42"/>
        <v>IBVS 5924 </v>
      </c>
      <c r="B483" s="18" t="str">
        <f t="shared" si="43"/>
        <v>I</v>
      </c>
      <c r="C483" s="7">
        <f t="shared" si="44"/>
        <v>55127.311800000003</v>
      </c>
      <c r="D483" s="32" t="str">
        <f t="shared" si="45"/>
        <v>vis</v>
      </c>
      <c r="E483" s="123">
        <f>VLOOKUP(C483,'Active 1'!C$21:E$951,3,FALSE)</f>
        <v>16110.008992660836</v>
      </c>
      <c r="F483" s="18" t="s">
        <v>1108</v>
      </c>
      <c r="G483" s="32" t="str">
        <f t="shared" si="46"/>
        <v>55127.3118</v>
      </c>
      <c r="H483" s="7">
        <f t="shared" si="47"/>
        <v>16110</v>
      </c>
      <c r="I483" s="124" t="s">
        <v>720</v>
      </c>
      <c r="J483" s="125" t="s">
        <v>721</v>
      </c>
      <c r="K483" s="124">
        <v>16110</v>
      </c>
      <c r="L483" s="124" t="s">
        <v>722</v>
      </c>
      <c r="M483" s="125" t="s">
        <v>346</v>
      </c>
      <c r="N483" s="125" t="s">
        <v>1050</v>
      </c>
      <c r="O483" s="126" t="s">
        <v>714</v>
      </c>
      <c r="P483" s="127" t="s">
        <v>715</v>
      </c>
    </row>
    <row r="484" spans="1:16" ht="13.5" thickBot="1" x14ac:dyDescent="0.25">
      <c r="A484" s="7" t="str">
        <f t="shared" si="42"/>
        <v> JAAVSO 38;120 </v>
      </c>
      <c r="B484" s="18" t="str">
        <f t="shared" si="43"/>
        <v>I</v>
      </c>
      <c r="C484" s="7">
        <f t="shared" si="44"/>
        <v>55167.544399999999</v>
      </c>
      <c r="D484" s="32" t="str">
        <f t="shared" si="45"/>
        <v>vis</v>
      </c>
      <c r="E484" s="123">
        <f>VLOOKUP(C484,'Active 1'!C$21:E$951,3,FALSE)</f>
        <v>16174.011208588379</v>
      </c>
      <c r="F484" s="18" t="s">
        <v>1108</v>
      </c>
      <c r="G484" s="32" t="str">
        <f t="shared" si="46"/>
        <v>55167.5444</v>
      </c>
      <c r="H484" s="7">
        <f t="shared" si="47"/>
        <v>16174</v>
      </c>
      <c r="I484" s="124" t="s">
        <v>723</v>
      </c>
      <c r="J484" s="125" t="s">
        <v>724</v>
      </c>
      <c r="K484" s="124">
        <v>16174</v>
      </c>
      <c r="L484" s="124" t="s">
        <v>725</v>
      </c>
      <c r="M484" s="125" t="s">
        <v>346</v>
      </c>
      <c r="N484" s="125" t="s">
        <v>347</v>
      </c>
      <c r="O484" s="126" t="s">
        <v>1814</v>
      </c>
      <c r="P484" s="126" t="s">
        <v>726</v>
      </c>
    </row>
    <row r="485" spans="1:16" ht="13.5" thickBot="1" x14ac:dyDescent="0.25">
      <c r="A485" s="7" t="str">
        <f t="shared" si="42"/>
        <v>IBVS 5988 </v>
      </c>
      <c r="B485" s="18" t="str">
        <f t="shared" si="43"/>
        <v>I</v>
      </c>
      <c r="C485" s="7">
        <f t="shared" si="44"/>
        <v>55350.470699999998</v>
      </c>
      <c r="D485" s="32" t="str">
        <f t="shared" si="45"/>
        <v>vis</v>
      </c>
      <c r="E485" s="123">
        <f>VLOOKUP(C485,'Active 1'!C$21:E$951,3,FALSE)</f>
        <v>16465.011257092017</v>
      </c>
      <c r="F485" s="18" t="s">
        <v>1108</v>
      </c>
      <c r="G485" s="32" t="str">
        <f t="shared" si="46"/>
        <v>55350.4707</v>
      </c>
      <c r="H485" s="7">
        <f t="shared" si="47"/>
        <v>16465</v>
      </c>
      <c r="I485" s="124" t="s">
        <v>727</v>
      </c>
      <c r="J485" s="125" t="s">
        <v>728</v>
      </c>
      <c r="K485" s="124">
        <v>16465</v>
      </c>
      <c r="L485" s="124" t="s">
        <v>722</v>
      </c>
      <c r="M485" s="125" t="s">
        <v>346</v>
      </c>
      <c r="N485" s="125" t="s">
        <v>1083</v>
      </c>
      <c r="O485" s="126" t="s">
        <v>578</v>
      </c>
      <c r="P485" s="127" t="s">
        <v>729</v>
      </c>
    </row>
    <row r="486" spans="1:16" ht="13.5" thickBot="1" x14ac:dyDescent="0.25">
      <c r="A486" s="7" t="str">
        <f t="shared" si="42"/>
        <v> JAAVSO 39;94 </v>
      </c>
      <c r="B486" s="18" t="str">
        <f t="shared" si="43"/>
        <v>I</v>
      </c>
      <c r="C486" s="7">
        <f t="shared" si="44"/>
        <v>55356.757299999997</v>
      </c>
      <c r="D486" s="32" t="str">
        <f t="shared" si="45"/>
        <v>vis</v>
      </c>
      <c r="E486" s="123">
        <f>VLOOKUP(C486,'Active 1'!C$21:E$951,3,FALSE)</f>
        <v>16475.012010974442</v>
      </c>
      <c r="F486" s="18" t="s">
        <v>1108</v>
      </c>
      <c r="G486" s="32" t="str">
        <f t="shared" si="46"/>
        <v>55356.7573</v>
      </c>
      <c r="H486" s="7">
        <f t="shared" si="47"/>
        <v>16475</v>
      </c>
      <c r="I486" s="124" t="s">
        <v>730</v>
      </c>
      <c r="J486" s="125" t="s">
        <v>731</v>
      </c>
      <c r="K486" s="124">
        <v>16475</v>
      </c>
      <c r="L486" s="124" t="s">
        <v>732</v>
      </c>
      <c r="M486" s="125" t="s">
        <v>346</v>
      </c>
      <c r="N486" s="125" t="s">
        <v>347</v>
      </c>
      <c r="O486" s="126" t="s">
        <v>648</v>
      </c>
      <c r="P486" s="126" t="s">
        <v>733</v>
      </c>
    </row>
    <row r="487" spans="1:16" ht="13.5" thickBot="1" x14ac:dyDescent="0.25">
      <c r="A487" s="7" t="str">
        <f t="shared" si="42"/>
        <v> JAAVSO 40;975 </v>
      </c>
      <c r="B487" s="18" t="str">
        <f t="shared" si="43"/>
        <v>I</v>
      </c>
      <c r="C487" s="7">
        <f t="shared" si="44"/>
        <v>55810.613599999997</v>
      </c>
      <c r="D487" s="32" t="str">
        <f t="shared" si="45"/>
        <v>vis</v>
      </c>
      <c r="E487" s="123">
        <f>VLOOKUP(C487,'Active 1'!C$21:E$951,3,FALSE)</f>
        <v>17197.008822333348</v>
      </c>
      <c r="F487" s="18" t="s">
        <v>1108</v>
      </c>
      <c r="G487" s="32" t="str">
        <f t="shared" si="46"/>
        <v>55810.6136</v>
      </c>
      <c r="H487" s="7">
        <f t="shared" si="47"/>
        <v>17197</v>
      </c>
      <c r="I487" s="124" t="s">
        <v>739</v>
      </c>
      <c r="J487" s="125" t="s">
        <v>740</v>
      </c>
      <c r="K487" s="124">
        <v>17197</v>
      </c>
      <c r="L487" s="124" t="s">
        <v>741</v>
      </c>
      <c r="M487" s="125" t="s">
        <v>346</v>
      </c>
      <c r="N487" s="125" t="s">
        <v>1108</v>
      </c>
      <c r="O487" s="126" t="s">
        <v>1814</v>
      </c>
      <c r="P487" s="126" t="s">
        <v>742</v>
      </c>
    </row>
    <row r="488" spans="1:16" ht="13.5" thickBot="1" x14ac:dyDescent="0.25">
      <c r="A488" s="7" t="str">
        <f t="shared" si="42"/>
        <v>BAVM 228 </v>
      </c>
      <c r="B488" s="18" t="str">
        <f t="shared" si="43"/>
        <v>I</v>
      </c>
      <c r="C488" s="7">
        <f t="shared" si="44"/>
        <v>55851.475400000003</v>
      </c>
      <c r="D488" s="32" t="str">
        <f t="shared" si="45"/>
        <v>vis</v>
      </c>
      <c r="E488" s="123">
        <f>VLOOKUP(C488,'Active 1'!C$21:E$951,3,FALSE)</f>
        <v>17262.01197268378</v>
      </c>
      <c r="F488" s="18" t="s">
        <v>1108</v>
      </c>
      <c r="G488" s="32" t="str">
        <f t="shared" si="46"/>
        <v>55851.4754</v>
      </c>
      <c r="H488" s="7">
        <f t="shared" si="47"/>
        <v>17262</v>
      </c>
      <c r="I488" s="124" t="s">
        <v>752</v>
      </c>
      <c r="J488" s="125" t="s">
        <v>753</v>
      </c>
      <c r="K488" s="124">
        <v>17262</v>
      </c>
      <c r="L488" s="124" t="s">
        <v>754</v>
      </c>
      <c r="M488" s="125" t="s">
        <v>346</v>
      </c>
      <c r="N488" s="125" t="s">
        <v>416</v>
      </c>
      <c r="O488" s="126" t="s">
        <v>2179</v>
      </c>
      <c r="P488" s="127" t="s">
        <v>755</v>
      </c>
    </row>
    <row r="489" spans="1:16" ht="13.5" thickBot="1" x14ac:dyDescent="0.25">
      <c r="A489" s="7" t="str">
        <f t="shared" si="42"/>
        <v>OEJV 0160 </v>
      </c>
      <c r="B489" s="18" t="str">
        <f t="shared" si="43"/>
        <v>I</v>
      </c>
      <c r="C489" s="7">
        <f t="shared" si="44"/>
        <v>55916.221019999997</v>
      </c>
      <c r="D489" s="32" t="str">
        <f t="shared" si="45"/>
        <v>vis</v>
      </c>
      <c r="E489" s="123">
        <f>VLOOKUP(C489,'Active 1'!C$21:E$951,3,FALSE)</f>
        <v>17365.009620153807</v>
      </c>
      <c r="F489" s="18" t="s">
        <v>1108</v>
      </c>
      <c r="G489" s="32" t="str">
        <f t="shared" si="46"/>
        <v>55916.22102</v>
      </c>
      <c r="H489" s="7">
        <f t="shared" si="47"/>
        <v>17365</v>
      </c>
      <c r="I489" s="124" t="s">
        <v>756</v>
      </c>
      <c r="J489" s="125" t="s">
        <v>757</v>
      </c>
      <c r="K489" s="124">
        <v>17365</v>
      </c>
      <c r="L489" s="124" t="s">
        <v>758</v>
      </c>
      <c r="M489" s="125" t="s">
        <v>346</v>
      </c>
      <c r="N489" s="125" t="s">
        <v>1050</v>
      </c>
      <c r="O489" s="126" t="s">
        <v>678</v>
      </c>
      <c r="P489" s="127" t="s">
        <v>759</v>
      </c>
    </row>
    <row r="490" spans="1:16" ht="13.5" thickBot="1" x14ac:dyDescent="0.25">
      <c r="A490" s="7" t="str">
        <f t="shared" si="42"/>
        <v> JAAVSO 41;122 </v>
      </c>
      <c r="B490" s="18" t="str">
        <f t="shared" si="43"/>
        <v>I</v>
      </c>
      <c r="C490" s="7">
        <f t="shared" si="44"/>
        <v>56196.582600000002</v>
      </c>
      <c r="D490" s="32" t="str">
        <f t="shared" si="45"/>
        <v>vis</v>
      </c>
      <c r="E490" s="123">
        <f>VLOOKUP(C490,'Active 1'!C$21:E$951,3,FALSE)</f>
        <v>17811.010186384898</v>
      </c>
      <c r="F490" s="18" t="s">
        <v>1108</v>
      </c>
      <c r="G490" s="32" t="str">
        <f t="shared" si="46"/>
        <v>56196.5826</v>
      </c>
      <c r="H490" s="7">
        <f t="shared" si="47"/>
        <v>17811</v>
      </c>
      <c r="I490" s="124" t="s">
        <v>760</v>
      </c>
      <c r="J490" s="125" t="s">
        <v>761</v>
      </c>
      <c r="K490" s="124">
        <v>17811</v>
      </c>
      <c r="L490" s="124" t="s">
        <v>762</v>
      </c>
      <c r="M490" s="125" t="s">
        <v>346</v>
      </c>
      <c r="N490" s="125" t="s">
        <v>1108</v>
      </c>
      <c r="O490" s="126" t="s">
        <v>1814</v>
      </c>
      <c r="P490" s="126" t="s">
        <v>751</v>
      </c>
    </row>
    <row r="491" spans="1:16" ht="13.5" thickBot="1" x14ac:dyDescent="0.25">
      <c r="A491" s="7" t="str">
        <f t="shared" si="42"/>
        <v>IBVS 6092 </v>
      </c>
      <c r="B491" s="18" t="str">
        <f t="shared" si="43"/>
        <v>I</v>
      </c>
      <c r="C491" s="7">
        <f t="shared" si="44"/>
        <v>56449.912499999999</v>
      </c>
      <c r="D491" s="32" t="str">
        <f t="shared" si="45"/>
        <v>vis</v>
      </c>
      <c r="E491" s="123">
        <f>VLOOKUP(C491,'Active 1'!C$21:E$951,3,FALSE)</f>
        <v>18214.008624484952</v>
      </c>
      <c r="F491" s="18" t="s">
        <v>1108</v>
      </c>
      <c r="G491" s="32" t="str">
        <f t="shared" si="46"/>
        <v>56449.9125</v>
      </c>
      <c r="H491" s="7">
        <f t="shared" si="47"/>
        <v>18214</v>
      </c>
      <c r="I491" s="124" t="s">
        <v>763</v>
      </c>
      <c r="J491" s="125" t="s">
        <v>764</v>
      </c>
      <c r="K491" s="124">
        <v>18214</v>
      </c>
      <c r="L491" s="124" t="s">
        <v>765</v>
      </c>
      <c r="M491" s="125" t="s">
        <v>346</v>
      </c>
      <c r="N491" s="125" t="s">
        <v>1050</v>
      </c>
      <c r="O491" s="126" t="s">
        <v>385</v>
      </c>
      <c r="P491" s="127" t="s">
        <v>766</v>
      </c>
    </row>
    <row r="492" spans="1:16" ht="13.5" thickBot="1" x14ac:dyDescent="0.25">
      <c r="A492" s="7" t="str">
        <f t="shared" si="42"/>
        <v> JAAVSO 41;328 </v>
      </c>
      <c r="B492" s="18" t="str">
        <f t="shared" si="43"/>
        <v>I</v>
      </c>
      <c r="C492" s="7">
        <f t="shared" si="44"/>
        <v>56488.886700000003</v>
      </c>
      <c r="D492" s="32" t="str">
        <f t="shared" si="45"/>
        <v>vis</v>
      </c>
      <c r="E492" s="123">
        <f>VLOOKUP(C492,'Active 1'!C$21:E$951,3,FALSE)</f>
        <v>18276.008971566764</v>
      </c>
      <c r="F492" s="18" t="s">
        <v>1108</v>
      </c>
      <c r="G492" s="32" t="str">
        <f t="shared" si="46"/>
        <v>56488.8867</v>
      </c>
      <c r="H492" s="7">
        <f t="shared" si="47"/>
        <v>18276</v>
      </c>
      <c r="I492" s="124" t="s">
        <v>767</v>
      </c>
      <c r="J492" s="125" t="s">
        <v>768</v>
      </c>
      <c r="K492" s="124">
        <v>18276</v>
      </c>
      <c r="L492" s="124" t="s">
        <v>769</v>
      </c>
      <c r="M492" s="125" t="s">
        <v>346</v>
      </c>
      <c r="N492" s="125" t="s">
        <v>1108</v>
      </c>
      <c r="O492" s="126" t="s">
        <v>770</v>
      </c>
      <c r="P492" s="126" t="s">
        <v>771</v>
      </c>
    </row>
    <row r="493" spans="1:16" ht="13.5" thickBot="1" x14ac:dyDescent="0.25">
      <c r="A493" s="7" t="str">
        <f t="shared" si="42"/>
        <v> JAAVSO 41;328 </v>
      </c>
      <c r="B493" s="18" t="str">
        <f t="shared" si="43"/>
        <v>I</v>
      </c>
      <c r="C493" s="7">
        <f t="shared" si="44"/>
        <v>56526.603999999999</v>
      </c>
      <c r="D493" s="32" t="str">
        <f t="shared" si="45"/>
        <v>vis</v>
      </c>
      <c r="E493" s="123">
        <f>VLOOKUP(C493,'Active 1'!C$21:E$951,3,FALSE)</f>
        <v>18336.009836010122</v>
      </c>
      <c r="F493" s="18" t="s">
        <v>1108</v>
      </c>
      <c r="G493" s="32" t="str">
        <f t="shared" si="46"/>
        <v>56526.6040</v>
      </c>
      <c r="H493" s="7">
        <f t="shared" si="47"/>
        <v>18336</v>
      </c>
      <c r="I493" s="124" t="s">
        <v>772</v>
      </c>
      <c r="J493" s="125" t="s">
        <v>773</v>
      </c>
      <c r="K493" s="124">
        <v>18336</v>
      </c>
      <c r="L493" s="124" t="s">
        <v>774</v>
      </c>
      <c r="M493" s="125" t="s">
        <v>346</v>
      </c>
      <c r="N493" s="125" t="s">
        <v>1108</v>
      </c>
      <c r="O493" s="126" t="s">
        <v>648</v>
      </c>
      <c r="P493" s="126" t="s">
        <v>771</v>
      </c>
    </row>
    <row r="494" spans="1:16" ht="13.5" thickBot="1" x14ac:dyDescent="0.25">
      <c r="A494" s="7" t="str">
        <f t="shared" si="42"/>
        <v>BAVM 238 </v>
      </c>
      <c r="B494" s="18" t="str">
        <f t="shared" si="43"/>
        <v>I</v>
      </c>
      <c r="C494" s="7">
        <f t="shared" si="44"/>
        <v>56559.2912</v>
      </c>
      <c r="D494" s="32" t="str">
        <f t="shared" si="45"/>
        <v>vis</v>
      </c>
      <c r="E494" s="123">
        <f>VLOOKUP(C494,'Active 1'!C$21:E$951,3,FALSE)</f>
        <v>18388.008792887555</v>
      </c>
      <c r="F494" s="18" t="s">
        <v>1108</v>
      </c>
      <c r="G494" s="32" t="str">
        <f t="shared" si="46"/>
        <v>56559.2912</v>
      </c>
      <c r="H494" s="7">
        <f t="shared" si="47"/>
        <v>18388</v>
      </c>
      <c r="I494" s="124" t="s">
        <v>775</v>
      </c>
      <c r="J494" s="125" t="s">
        <v>776</v>
      </c>
      <c r="K494" s="124">
        <v>18388</v>
      </c>
      <c r="L494" s="124" t="s">
        <v>777</v>
      </c>
      <c r="M494" s="125" t="s">
        <v>346</v>
      </c>
      <c r="N494" s="125" t="s">
        <v>1108</v>
      </c>
      <c r="O494" s="126" t="s">
        <v>2179</v>
      </c>
      <c r="P494" s="127" t="s">
        <v>778</v>
      </c>
    </row>
    <row r="495" spans="1:16" ht="13.5" thickBot="1" x14ac:dyDescent="0.25">
      <c r="A495" s="7" t="str">
        <f t="shared" si="42"/>
        <v>BAVM 238 </v>
      </c>
      <c r="B495" s="18" t="str">
        <f t="shared" si="43"/>
        <v>I</v>
      </c>
      <c r="C495" s="7">
        <f t="shared" si="44"/>
        <v>56799.421999999999</v>
      </c>
      <c r="D495" s="32" t="str">
        <f t="shared" si="45"/>
        <v>vis</v>
      </c>
      <c r="E495" s="123">
        <f>VLOOKUP(C495,'Active 1'!C$21:E$951,3,FALSE)</f>
        <v>18770.010038455948</v>
      </c>
      <c r="F495" s="18" t="s">
        <v>1108</v>
      </c>
      <c r="G495" s="32" t="str">
        <f t="shared" si="46"/>
        <v>56799.4220</v>
      </c>
      <c r="H495" s="7">
        <f t="shared" si="47"/>
        <v>18770</v>
      </c>
      <c r="I495" s="124" t="s">
        <v>779</v>
      </c>
      <c r="J495" s="125" t="s">
        <v>780</v>
      </c>
      <c r="K495" s="124">
        <v>18770</v>
      </c>
      <c r="L495" s="124" t="s">
        <v>781</v>
      </c>
      <c r="M495" s="125" t="s">
        <v>346</v>
      </c>
      <c r="N495" s="125">
        <v>0</v>
      </c>
      <c r="O495" s="126" t="s">
        <v>406</v>
      </c>
      <c r="P495" s="127" t="s">
        <v>778</v>
      </c>
    </row>
    <row r="496" spans="1:16" ht="13.5" thickBot="1" x14ac:dyDescent="0.25">
      <c r="A496" s="7" t="str">
        <f t="shared" si="42"/>
        <v>BAVM 238 </v>
      </c>
      <c r="B496" s="18" t="str">
        <f t="shared" si="43"/>
        <v>II</v>
      </c>
      <c r="C496" s="7">
        <f t="shared" si="44"/>
        <v>56810.419000000002</v>
      </c>
      <c r="D496" s="32" t="str">
        <f t="shared" si="45"/>
        <v>vis</v>
      </c>
      <c r="E496" s="123">
        <f>VLOOKUP(C496,'Active 1'!C$21:E$951,3,FALSE)</f>
        <v>18787.504119588051</v>
      </c>
      <c r="F496" s="18" t="s">
        <v>1108</v>
      </c>
      <c r="G496" s="32" t="str">
        <f t="shared" si="46"/>
        <v>56810.4190</v>
      </c>
      <c r="H496" s="7">
        <f t="shared" si="47"/>
        <v>18787.5</v>
      </c>
      <c r="I496" s="124" t="s">
        <v>782</v>
      </c>
      <c r="J496" s="125" t="s">
        <v>783</v>
      </c>
      <c r="K496" s="124">
        <v>18787.5</v>
      </c>
      <c r="L496" s="124" t="s">
        <v>784</v>
      </c>
      <c r="M496" s="125" t="s">
        <v>346</v>
      </c>
      <c r="N496" s="125">
        <v>0</v>
      </c>
      <c r="O496" s="126" t="s">
        <v>406</v>
      </c>
      <c r="P496" s="127" t="s">
        <v>778</v>
      </c>
    </row>
    <row r="497" spans="1:16" ht="13.5" thickBot="1" x14ac:dyDescent="0.25">
      <c r="A497" s="7" t="str">
        <f t="shared" si="42"/>
        <v>IBVS 6125 </v>
      </c>
      <c r="B497" s="18" t="str">
        <f t="shared" si="43"/>
        <v>I</v>
      </c>
      <c r="C497" s="7">
        <f t="shared" si="44"/>
        <v>56853.482730000003</v>
      </c>
      <c r="D497" s="32" t="str">
        <f t="shared" si="45"/>
        <v>vis</v>
      </c>
      <c r="E497" s="123">
        <f>VLOOKUP(C497,'Active 1'!C$21:E$951,3,FALSE)</f>
        <v>18856.01011090121</v>
      </c>
      <c r="F497" s="18" t="s">
        <v>1108</v>
      </c>
      <c r="G497" s="32" t="str">
        <f t="shared" si="46"/>
        <v>56853.48273</v>
      </c>
      <c r="H497" s="7">
        <f t="shared" si="47"/>
        <v>18856</v>
      </c>
      <c r="I497" s="124" t="s">
        <v>785</v>
      </c>
      <c r="J497" s="125" t="s">
        <v>786</v>
      </c>
      <c r="K497" s="124">
        <v>18856</v>
      </c>
      <c r="L497" s="124" t="s">
        <v>787</v>
      </c>
      <c r="M497" s="125" t="s">
        <v>346</v>
      </c>
      <c r="N497" s="125" t="s">
        <v>667</v>
      </c>
      <c r="O497" s="126" t="s">
        <v>788</v>
      </c>
      <c r="P497" s="127" t="s">
        <v>789</v>
      </c>
    </row>
    <row r="498" spans="1:16" ht="13.5" thickBot="1" x14ac:dyDescent="0.25">
      <c r="A498" s="7" t="str">
        <f t="shared" si="42"/>
        <v> AN 174.10 </v>
      </c>
      <c r="B498" s="18" t="str">
        <f t="shared" si="43"/>
        <v>I</v>
      </c>
      <c r="C498" s="7">
        <f t="shared" si="44"/>
        <v>15020.371999999999</v>
      </c>
      <c r="D498" s="32" t="str">
        <f t="shared" si="45"/>
        <v>vis</v>
      </c>
      <c r="E498" s="123">
        <f>VLOOKUP(C498,'Active 1'!C$21:E$951,3,FALSE)</f>
        <v>-47692.306077028908</v>
      </c>
      <c r="F498" s="18" t="s">
        <v>1108</v>
      </c>
      <c r="G498" s="32" t="str">
        <f t="shared" si="46"/>
        <v>15020.372</v>
      </c>
      <c r="H498" s="7">
        <f t="shared" si="47"/>
        <v>-47692</v>
      </c>
      <c r="I498" s="124" t="s">
        <v>1176</v>
      </c>
      <c r="J498" s="125" t="s">
        <v>1177</v>
      </c>
      <c r="K498" s="124">
        <v>-47692</v>
      </c>
      <c r="L498" s="124" t="s">
        <v>1178</v>
      </c>
      <c r="M498" s="125" t="s">
        <v>1179</v>
      </c>
      <c r="N498" s="125"/>
      <c r="O498" s="126" t="s">
        <v>1180</v>
      </c>
      <c r="P498" s="126" t="s">
        <v>1181</v>
      </c>
    </row>
    <row r="499" spans="1:16" ht="13.5" thickBot="1" x14ac:dyDescent="0.25">
      <c r="A499" s="7" t="str">
        <f t="shared" si="42"/>
        <v> AN 174.10 </v>
      </c>
      <c r="B499" s="18" t="str">
        <f t="shared" si="43"/>
        <v>I</v>
      </c>
      <c r="C499" s="7">
        <f t="shared" si="44"/>
        <v>15314.56</v>
      </c>
      <c r="D499" s="32" t="str">
        <f t="shared" si="45"/>
        <v>vis</v>
      </c>
      <c r="E499" s="123">
        <f>VLOOKUP(C499,'Active 1'!C$21:E$951,3,FALSE)</f>
        <v>-47224.310374556444</v>
      </c>
      <c r="F499" s="18" t="s">
        <v>1108</v>
      </c>
      <c r="G499" s="32" t="str">
        <f t="shared" si="46"/>
        <v>15314.560</v>
      </c>
      <c r="H499" s="7">
        <f t="shared" si="47"/>
        <v>-47224</v>
      </c>
      <c r="I499" s="124" t="s">
        <v>1182</v>
      </c>
      <c r="J499" s="125" t="s">
        <v>1183</v>
      </c>
      <c r="K499" s="124">
        <v>-47224</v>
      </c>
      <c r="L499" s="124" t="s">
        <v>1184</v>
      </c>
      <c r="M499" s="125" t="s">
        <v>1179</v>
      </c>
      <c r="N499" s="125"/>
      <c r="O499" s="126" t="s">
        <v>1180</v>
      </c>
      <c r="P499" s="126" t="s">
        <v>1181</v>
      </c>
    </row>
    <row r="500" spans="1:16" ht="13.5" thickBot="1" x14ac:dyDescent="0.25">
      <c r="A500" s="7" t="str">
        <f t="shared" si="42"/>
        <v> AN 174.10 </v>
      </c>
      <c r="B500" s="18" t="str">
        <f t="shared" si="43"/>
        <v>I</v>
      </c>
      <c r="C500" s="7">
        <f t="shared" si="44"/>
        <v>17442.414000000001</v>
      </c>
      <c r="D500" s="32" t="str">
        <f t="shared" si="45"/>
        <v>vis</v>
      </c>
      <c r="E500" s="123">
        <f>VLOOKUP(C500,'Active 1'!C$21:E$951,3,FALSE)</f>
        <v>-43839.30987321429</v>
      </c>
      <c r="F500" s="18" t="s">
        <v>1108</v>
      </c>
      <c r="G500" s="32" t="str">
        <f t="shared" si="46"/>
        <v>17442.414</v>
      </c>
      <c r="H500" s="7">
        <f t="shared" si="47"/>
        <v>-43839</v>
      </c>
      <c r="I500" s="124" t="s">
        <v>1185</v>
      </c>
      <c r="J500" s="125" t="s">
        <v>1186</v>
      </c>
      <c r="K500" s="124">
        <v>-43839</v>
      </c>
      <c r="L500" s="124" t="s">
        <v>1187</v>
      </c>
      <c r="M500" s="125" t="s">
        <v>1188</v>
      </c>
      <c r="N500" s="125"/>
      <c r="O500" s="126" t="s">
        <v>1180</v>
      </c>
      <c r="P500" s="126" t="s">
        <v>1181</v>
      </c>
    </row>
    <row r="501" spans="1:16" ht="13.5" thickBot="1" x14ac:dyDescent="0.25">
      <c r="A501" s="7" t="str">
        <f t="shared" si="42"/>
        <v> AN 174.10 </v>
      </c>
      <c r="B501" s="18" t="str">
        <f t="shared" si="43"/>
        <v>I</v>
      </c>
      <c r="C501" s="7">
        <f t="shared" si="44"/>
        <v>17450.593000000001</v>
      </c>
      <c r="D501" s="32" t="str">
        <f t="shared" si="45"/>
        <v>vis</v>
      </c>
      <c r="E501" s="123">
        <f>VLOOKUP(C501,'Active 1'!C$21:E$951,3,FALSE)</f>
        <v>-43826.298680199878</v>
      </c>
      <c r="F501" s="18" t="s">
        <v>1108</v>
      </c>
      <c r="G501" s="32" t="str">
        <f t="shared" si="46"/>
        <v>17450.593</v>
      </c>
      <c r="H501" s="7">
        <f t="shared" si="47"/>
        <v>-43826</v>
      </c>
      <c r="I501" s="124" t="s">
        <v>1189</v>
      </c>
      <c r="J501" s="125" t="s">
        <v>1190</v>
      </c>
      <c r="K501" s="124">
        <v>-43826</v>
      </c>
      <c r="L501" s="124" t="s">
        <v>1191</v>
      </c>
      <c r="M501" s="125" t="s">
        <v>1188</v>
      </c>
      <c r="N501" s="125"/>
      <c r="O501" s="126" t="s">
        <v>1180</v>
      </c>
      <c r="P501" s="126" t="s">
        <v>1181</v>
      </c>
    </row>
    <row r="502" spans="1:16" ht="13.5" thickBot="1" x14ac:dyDescent="0.25">
      <c r="A502" s="7" t="str">
        <f t="shared" si="42"/>
        <v> AN 174.10 </v>
      </c>
      <c r="B502" s="18" t="str">
        <f t="shared" si="43"/>
        <v>I</v>
      </c>
      <c r="C502" s="7">
        <f t="shared" si="44"/>
        <v>17452.475999999999</v>
      </c>
      <c r="D502" s="32" t="str">
        <f t="shared" si="45"/>
        <v>vis</v>
      </c>
      <c r="E502" s="123">
        <f>VLOOKUP(C502,'Active 1'!C$21:E$951,3,FALSE)</f>
        <v>-43823.303194633663</v>
      </c>
      <c r="F502" s="18" t="s">
        <v>1108</v>
      </c>
      <c r="G502" s="32" t="str">
        <f t="shared" si="46"/>
        <v>17452.476</v>
      </c>
      <c r="H502" s="7">
        <f t="shared" si="47"/>
        <v>-43823</v>
      </c>
      <c r="I502" s="124" t="s">
        <v>1192</v>
      </c>
      <c r="J502" s="125" t="s">
        <v>1193</v>
      </c>
      <c r="K502" s="124">
        <v>-43823</v>
      </c>
      <c r="L502" s="124" t="s">
        <v>1194</v>
      </c>
      <c r="M502" s="125" t="s">
        <v>1188</v>
      </c>
      <c r="N502" s="125"/>
      <c r="O502" s="126" t="s">
        <v>1180</v>
      </c>
      <c r="P502" s="126" t="s">
        <v>1181</v>
      </c>
    </row>
    <row r="503" spans="1:16" ht="13.5" thickBot="1" x14ac:dyDescent="0.25">
      <c r="A503" s="7" t="str">
        <f t="shared" si="42"/>
        <v> AN 174.10 </v>
      </c>
      <c r="B503" s="18" t="str">
        <f t="shared" si="43"/>
        <v>I</v>
      </c>
      <c r="C503" s="7">
        <f t="shared" si="44"/>
        <v>17454.363000000001</v>
      </c>
      <c r="D503" s="32" t="str">
        <f t="shared" si="45"/>
        <v>vis</v>
      </c>
      <c r="E503" s="123">
        <f>VLOOKUP(C503,'Active 1'!C$21:E$951,3,FALSE)</f>
        <v>-43820.301345847962</v>
      </c>
      <c r="F503" s="18" t="s">
        <v>1108</v>
      </c>
      <c r="G503" s="32" t="str">
        <f t="shared" si="46"/>
        <v>17454.363</v>
      </c>
      <c r="H503" s="7">
        <f t="shared" si="47"/>
        <v>-43820</v>
      </c>
      <c r="I503" s="124" t="s">
        <v>1195</v>
      </c>
      <c r="J503" s="125" t="s">
        <v>1196</v>
      </c>
      <c r="K503" s="124">
        <v>-43820</v>
      </c>
      <c r="L503" s="124" t="s">
        <v>1197</v>
      </c>
      <c r="M503" s="125" t="s">
        <v>1188</v>
      </c>
      <c r="N503" s="125"/>
      <c r="O503" s="126" t="s">
        <v>1180</v>
      </c>
      <c r="P503" s="126" t="s">
        <v>1181</v>
      </c>
    </row>
    <row r="504" spans="1:16" ht="13.5" thickBot="1" x14ac:dyDescent="0.25">
      <c r="A504" s="7" t="str">
        <f t="shared" si="42"/>
        <v> AN 174.10 </v>
      </c>
      <c r="B504" s="18" t="str">
        <f t="shared" si="43"/>
        <v>I</v>
      </c>
      <c r="C504" s="7">
        <f t="shared" si="44"/>
        <v>17455.618999999999</v>
      </c>
      <c r="D504" s="32" t="str">
        <f t="shared" si="45"/>
        <v>vis</v>
      </c>
      <c r="E504" s="123">
        <f>VLOOKUP(C504,'Active 1'!C$21:E$951,3,FALSE)</f>
        <v>-43818.30329493391</v>
      </c>
      <c r="F504" s="18" t="s">
        <v>1108</v>
      </c>
      <c r="G504" s="32" t="str">
        <f t="shared" si="46"/>
        <v>17455.619</v>
      </c>
      <c r="H504" s="7">
        <f t="shared" si="47"/>
        <v>-43818</v>
      </c>
      <c r="I504" s="124" t="s">
        <v>1198</v>
      </c>
      <c r="J504" s="125" t="s">
        <v>1199</v>
      </c>
      <c r="K504" s="124">
        <v>-43818</v>
      </c>
      <c r="L504" s="124" t="s">
        <v>1194</v>
      </c>
      <c r="M504" s="125" t="s">
        <v>1188</v>
      </c>
      <c r="N504" s="125"/>
      <c r="O504" s="126" t="s">
        <v>1180</v>
      </c>
      <c r="P504" s="126" t="s">
        <v>1181</v>
      </c>
    </row>
    <row r="505" spans="1:16" ht="13.5" thickBot="1" x14ac:dyDescent="0.25">
      <c r="A505" s="7" t="str">
        <f t="shared" si="42"/>
        <v> AN 174.10 </v>
      </c>
      <c r="B505" s="18" t="str">
        <f t="shared" si="43"/>
        <v>I</v>
      </c>
      <c r="C505" s="7">
        <f t="shared" si="44"/>
        <v>17459.393</v>
      </c>
      <c r="D505" s="32" t="str">
        <f t="shared" si="45"/>
        <v>vis</v>
      </c>
      <c r="E505" s="123">
        <f>VLOOKUP(C505,'Active 1'!C$21:E$951,3,FALSE)</f>
        <v>-43812.299597362522</v>
      </c>
      <c r="F505" s="18" t="s">
        <v>1108</v>
      </c>
      <c r="G505" s="32" t="str">
        <f t="shared" si="46"/>
        <v>17459.393</v>
      </c>
      <c r="H505" s="7">
        <f t="shared" si="47"/>
        <v>-43812</v>
      </c>
      <c r="I505" s="124" t="s">
        <v>1200</v>
      </c>
      <c r="J505" s="125" t="s">
        <v>1201</v>
      </c>
      <c r="K505" s="124">
        <v>-43812</v>
      </c>
      <c r="L505" s="124" t="s">
        <v>1202</v>
      </c>
      <c r="M505" s="125" t="s">
        <v>1188</v>
      </c>
      <c r="N505" s="125"/>
      <c r="O505" s="126" t="s">
        <v>1180</v>
      </c>
      <c r="P505" s="126" t="s">
        <v>1181</v>
      </c>
    </row>
    <row r="506" spans="1:16" ht="13.5" thickBot="1" x14ac:dyDescent="0.25">
      <c r="A506" s="7" t="str">
        <f t="shared" si="42"/>
        <v> AN 174.10 </v>
      </c>
      <c r="B506" s="18" t="str">
        <f t="shared" si="43"/>
        <v>I</v>
      </c>
      <c r="C506" s="7">
        <f t="shared" si="44"/>
        <v>17462.537</v>
      </c>
      <c r="D506" s="32" t="str">
        <f t="shared" si="45"/>
        <v>vis</v>
      </c>
      <c r="E506" s="123">
        <f>VLOOKUP(C506,'Active 1'!C$21:E$951,3,FALSE)</f>
        <v>-43807.298106857896</v>
      </c>
      <c r="F506" s="18" t="s">
        <v>1108</v>
      </c>
      <c r="G506" s="32" t="str">
        <f t="shared" si="46"/>
        <v>17462.537</v>
      </c>
      <c r="H506" s="7">
        <f t="shared" si="47"/>
        <v>-43807</v>
      </c>
      <c r="I506" s="124" t="s">
        <v>1203</v>
      </c>
      <c r="J506" s="125" t="s">
        <v>1204</v>
      </c>
      <c r="K506" s="124">
        <v>-43807</v>
      </c>
      <c r="L506" s="124" t="s">
        <v>1191</v>
      </c>
      <c r="M506" s="125" t="s">
        <v>1188</v>
      </c>
      <c r="N506" s="125"/>
      <c r="O506" s="126" t="s">
        <v>1180</v>
      </c>
      <c r="P506" s="126" t="s">
        <v>1181</v>
      </c>
    </row>
    <row r="507" spans="1:16" ht="13.5" thickBot="1" x14ac:dyDescent="0.25">
      <c r="A507" s="7" t="str">
        <f t="shared" si="42"/>
        <v> AN 174.10 </v>
      </c>
      <c r="B507" s="18" t="str">
        <f t="shared" si="43"/>
        <v>I</v>
      </c>
      <c r="C507" s="7">
        <f t="shared" si="44"/>
        <v>17464.421999999999</v>
      </c>
      <c r="D507" s="32" t="str">
        <f t="shared" si="45"/>
        <v>vis</v>
      </c>
      <c r="E507" s="123">
        <f>VLOOKUP(C507,'Active 1'!C$21:E$951,3,FALSE)</f>
        <v>-43804.299439681941</v>
      </c>
      <c r="F507" s="18" t="s">
        <v>1108</v>
      </c>
      <c r="G507" s="32" t="str">
        <f t="shared" si="46"/>
        <v>17464.422</v>
      </c>
      <c r="H507" s="7">
        <f t="shared" si="47"/>
        <v>-43804</v>
      </c>
      <c r="I507" s="124" t="s">
        <v>1205</v>
      </c>
      <c r="J507" s="125" t="s">
        <v>1206</v>
      </c>
      <c r="K507" s="124">
        <v>-43804</v>
      </c>
      <c r="L507" s="124" t="s">
        <v>1191</v>
      </c>
      <c r="M507" s="125" t="s">
        <v>1188</v>
      </c>
      <c r="N507" s="125"/>
      <c r="O507" s="126" t="s">
        <v>1180</v>
      </c>
      <c r="P507" s="126" t="s">
        <v>1181</v>
      </c>
    </row>
    <row r="508" spans="1:16" ht="13.5" thickBot="1" x14ac:dyDescent="0.25">
      <c r="A508" s="7" t="str">
        <f t="shared" si="42"/>
        <v> AN 174.10 </v>
      </c>
      <c r="B508" s="18" t="str">
        <f t="shared" si="43"/>
        <v>I</v>
      </c>
      <c r="C508" s="7">
        <f t="shared" si="44"/>
        <v>17479.507000000001</v>
      </c>
      <c r="D508" s="32" t="str">
        <f t="shared" si="45"/>
        <v>vis</v>
      </c>
      <c r="E508" s="123">
        <f>VLOOKUP(C508,'Active 1'!C$21:E$951,3,FALSE)</f>
        <v>-43780.302148249939</v>
      </c>
      <c r="F508" s="18" t="s">
        <v>1108</v>
      </c>
      <c r="G508" s="32" t="str">
        <f t="shared" si="46"/>
        <v>17479.507</v>
      </c>
      <c r="H508" s="7">
        <f t="shared" si="47"/>
        <v>-43780</v>
      </c>
      <c r="I508" s="124" t="s">
        <v>1209</v>
      </c>
      <c r="J508" s="125" t="s">
        <v>1210</v>
      </c>
      <c r="K508" s="124">
        <v>-43780</v>
      </c>
      <c r="L508" s="124" t="s">
        <v>1197</v>
      </c>
      <c r="M508" s="125" t="s">
        <v>1188</v>
      </c>
      <c r="N508" s="125"/>
      <c r="O508" s="126" t="s">
        <v>1180</v>
      </c>
      <c r="P508" s="126" t="s">
        <v>1181</v>
      </c>
    </row>
    <row r="509" spans="1:16" ht="13.5" thickBot="1" x14ac:dyDescent="0.25">
      <c r="A509" s="7" t="str">
        <f t="shared" si="42"/>
        <v> AN 174.10 </v>
      </c>
      <c r="B509" s="18" t="str">
        <f t="shared" si="43"/>
        <v>I</v>
      </c>
      <c r="C509" s="7">
        <f t="shared" si="44"/>
        <v>17481.391</v>
      </c>
      <c r="D509" s="32" t="str">
        <f t="shared" si="45"/>
        <v>vis</v>
      </c>
      <c r="E509" s="123">
        <f>VLOOKUP(C509,'Active 1'!C$21:E$951,3,FALSE)</f>
        <v>-43777.305071878851</v>
      </c>
      <c r="F509" s="18" t="s">
        <v>1108</v>
      </c>
      <c r="G509" s="32" t="str">
        <f t="shared" si="46"/>
        <v>17481.391</v>
      </c>
      <c r="H509" s="7">
        <f t="shared" si="47"/>
        <v>-43777</v>
      </c>
      <c r="I509" s="124" t="s">
        <v>1211</v>
      </c>
      <c r="J509" s="125" t="s">
        <v>1212</v>
      </c>
      <c r="K509" s="124">
        <v>-43777</v>
      </c>
      <c r="L509" s="124" t="s">
        <v>1213</v>
      </c>
      <c r="M509" s="125" t="s">
        <v>1188</v>
      </c>
      <c r="N509" s="125"/>
      <c r="O509" s="126" t="s">
        <v>1180</v>
      </c>
      <c r="P509" s="126" t="s">
        <v>1181</v>
      </c>
    </row>
    <row r="510" spans="1:16" ht="13.5" thickBot="1" x14ac:dyDescent="0.25">
      <c r="A510" s="7" t="str">
        <f t="shared" si="42"/>
        <v> AN 174.10 </v>
      </c>
      <c r="B510" s="18" t="str">
        <f t="shared" si="43"/>
        <v>I</v>
      </c>
      <c r="C510" s="7">
        <f t="shared" si="44"/>
        <v>17498.37</v>
      </c>
      <c r="D510" s="32" t="str">
        <f t="shared" si="45"/>
        <v>vis</v>
      </c>
      <c r="E510" s="123">
        <f>VLOOKUP(C510,'Active 1'!C$21:E$951,3,FALSE)</f>
        <v>-43750.294796027083</v>
      </c>
      <c r="F510" s="18" t="s">
        <v>1108</v>
      </c>
      <c r="G510" s="32" t="str">
        <f t="shared" si="46"/>
        <v>17498.370</v>
      </c>
      <c r="H510" s="7">
        <f t="shared" si="47"/>
        <v>-43750</v>
      </c>
      <c r="I510" s="124" t="s">
        <v>1214</v>
      </c>
      <c r="J510" s="125" t="s">
        <v>1215</v>
      </c>
      <c r="K510" s="124">
        <v>-43750</v>
      </c>
      <c r="L510" s="124" t="s">
        <v>1216</v>
      </c>
      <c r="M510" s="125" t="s">
        <v>1188</v>
      </c>
      <c r="N510" s="125"/>
      <c r="O510" s="126" t="s">
        <v>1180</v>
      </c>
      <c r="P510" s="126" t="s">
        <v>1181</v>
      </c>
    </row>
    <row r="511" spans="1:16" ht="13.5" thickBot="1" x14ac:dyDescent="0.25">
      <c r="A511" s="7" t="str">
        <f t="shared" si="42"/>
        <v> ABEL 13.122 </v>
      </c>
      <c r="B511" s="18" t="str">
        <f t="shared" si="43"/>
        <v>I</v>
      </c>
      <c r="C511" s="7">
        <f t="shared" si="44"/>
        <v>19226.436000000002</v>
      </c>
      <c r="D511" s="32" t="str">
        <f t="shared" si="45"/>
        <v>vis</v>
      </c>
      <c r="E511" s="123">
        <f>VLOOKUP(C511,'Active 1'!C$21:E$951,3,FALSE)</f>
        <v>-41001.278991205734</v>
      </c>
      <c r="F511" s="18" t="s">
        <v>1108</v>
      </c>
      <c r="G511" s="32" t="str">
        <f t="shared" si="46"/>
        <v>19226.436</v>
      </c>
      <c r="H511" s="7">
        <f t="shared" si="47"/>
        <v>-41001</v>
      </c>
      <c r="I511" s="124" t="s">
        <v>1217</v>
      </c>
      <c r="J511" s="125" t="s">
        <v>1218</v>
      </c>
      <c r="K511" s="124">
        <v>-41001</v>
      </c>
      <c r="L511" s="124" t="s">
        <v>1216</v>
      </c>
      <c r="M511" s="125" t="s">
        <v>1188</v>
      </c>
      <c r="N511" s="125"/>
      <c r="O511" s="126" t="s">
        <v>1219</v>
      </c>
      <c r="P511" s="126" t="s">
        <v>1220</v>
      </c>
    </row>
    <row r="512" spans="1:16" ht="13.5" thickBot="1" x14ac:dyDescent="0.25">
      <c r="A512" s="7" t="str">
        <f t="shared" si="42"/>
        <v> CPRI 3 </v>
      </c>
      <c r="B512" s="18" t="str">
        <f t="shared" si="43"/>
        <v>I</v>
      </c>
      <c r="C512" s="7">
        <f t="shared" si="44"/>
        <v>19737.514999999999</v>
      </c>
      <c r="D512" s="32" t="str">
        <f t="shared" si="45"/>
        <v>vis</v>
      </c>
      <c r="E512" s="123">
        <f>VLOOKUP(C512,'Active 1'!C$21:E$951,3,FALSE)</f>
        <v>-40188.252030133473</v>
      </c>
      <c r="F512" s="18" t="s">
        <v>1108</v>
      </c>
      <c r="G512" s="32" t="str">
        <f t="shared" si="46"/>
        <v>19737.515</v>
      </c>
      <c r="H512" s="7">
        <f t="shared" si="47"/>
        <v>-40188</v>
      </c>
      <c r="I512" s="124" t="s">
        <v>1221</v>
      </c>
      <c r="J512" s="125" t="s">
        <v>1222</v>
      </c>
      <c r="K512" s="124">
        <v>-40188</v>
      </c>
      <c r="L512" s="124" t="s">
        <v>1223</v>
      </c>
      <c r="M512" s="125" t="s">
        <v>1188</v>
      </c>
      <c r="N512" s="125"/>
      <c r="O512" s="126" t="s">
        <v>1224</v>
      </c>
      <c r="P512" s="126" t="s">
        <v>1225</v>
      </c>
    </row>
    <row r="513" spans="1:16" ht="13.5" thickBot="1" x14ac:dyDescent="0.25">
      <c r="A513" s="7" t="str">
        <f t="shared" si="42"/>
        <v> AN 242.81 </v>
      </c>
      <c r="B513" s="18" t="str">
        <f t="shared" si="43"/>
        <v>I</v>
      </c>
      <c r="C513" s="7">
        <f t="shared" si="44"/>
        <v>20624.486000000001</v>
      </c>
      <c r="D513" s="32" t="str">
        <f t="shared" si="45"/>
        <v>vis</v>
      </c>
      <c r="E513" s="123">
        <f>VLOOKUP(C513,'Active 1'!C$21:E$951,3,FALSE)</f>
        <v>-38777.254245663324</v>
      </c>
      <c r="F513" s="18" t="s">
        <v>1108</v>
      </c>
      <c r="G513" s="32" t="str">
        <f t="shared" si="46"/>
        <v>20624.486</v>
      </c>
      <c r="H513" s="7">
        <f t="shared" si="47"/>
        <v>-38777</v>
      </c>
      <c r="I513" s="124" t="s">
        <v>1226</v>
      </c>
      <c r="J513" s="125" t="s">
        <v>1227</v>
      </c>
      <c r="K513" s="124">
        <v>-38777</v>
      </c>
      <c r="L513" s="124" t="s">
        <v>1228</v>
      </c>
      <c r="M513" s="125" t="s">
        <v>1188</v>
      </c>
      <c r="N513" s="125"/>
      <c r="O513" s="126" t="s">
        <v>1229</v>
      </c>
      <c r="P513" s="126" t="s">
        <v>1230</v>
      </c>
    </row>
    <row r="514" spans="1:16" ht="13.5" thickBot="1" x14ac:dyDescent="0.25">
      <c r="A514" s="7" t="str">
        <f t="shared" si="42"/>
        <v> AN 242.81 </v>
      </c>
      <c r="B514" s="18" t="str">
        <f t="shared" si="43"/>
        <v>I</v>
      </c>
      <c r="C514" s="7">
        <f t="shared" si="44"/>
        <v>20697.398000000001</v>
      </c>
      <c r="D514" s="32" t="str">
        <f t="shared" si="45"/>
        <v>vis</v>
      </c>
      <c r="E514" s="123">
        <f>VLOOKUP(C514,'Active 1'!C$21:E$951,3,FALSE)</f>
        <v>-38661.26548113631</v>
      </c>
      <c r="F514" s="18" t="s">
        <v>1108</v>
      </c>
      <c r="G514" s="32" t="str">
        <f t="shared" si="46"/>
        <v>20697.398</v>
      </c>
      <c r="H514" s="7">
        <f t="shared" si="47"/>
        <v>-38661</v>
      </c>
      <c r="I514" s="124" t="s">
        <v>1231</v>
      </c>
      <c r="J514" s="125" t="s">
        <v>1232</v>
      </c>
      <c r="K514" s="124">
        <v>-38661</v>
      </c>
      <c r="L514" s="124" t="s">
        <v>1233</v>
      </c>
      <c r="M514" s="125" t="s">
        <v>1188</v>
      </c>
      <c r="N514" s="125"/>
      <c r="O514" s="126" t="s">
        <v>1229</v>
      </c>
      <c r="P514" s="126" t="s">
        <v>1230</v>
      </c>
    </row>
    <row r="515" spans="1:16" ht="13.5" thickBot="1" x14ac:dyDescent="0.25">
      <c r="A515" s="7" t="str">
        <f t="shared" si="42"/>
        <v> AN 242.81 </v>
      </c>
      <c r="B515" s="18" t="str">
        <f t="shared" si="43"/>
        <v>I</v>
      </c>
      <c r="C515" s="7">
        <f t="shared" si="44"/>
        <v>20741.414000000001</v>
      </c>
      <c r="D515" s="32" t="str">
        <f t="shared" si="45"/>
        <v>vis</v>
      </c>
      <c r="E515" s="123">
        <f>VLOOKUP(C515,'Active 1'!C$21:E$951,3,FALSE)</f>
        <v>-38591.24461407162</v>
      </c>
      <c r="F515" s="18" t="s">
        <v>1108</v>
      </c>
      <c r="G515" s="32" t="str">
        <f t="shared" si="46"/>
        <v>20741.414</v>
      </c>
      <c r="H515" s="7">
        <f t="shared" si="47"/>
        <v>-38591</v>
      </c>
      <c r="I515" s="124" t="s">
        <v>1234</v>
      </c>
      <c r="J515" s="125" t="s">
        <v>1235</v>
      </c>
      <c r="K515" s="124">
        <v>-38591</v>
      </c>
      <c r="L515" s="124" t="s">
        <v>1236</v>
      </c>
      <c r="M515" s="125" t="s">
        <v>1188</v>
      </c>
      <c r="N515" s="125"/>
      <c r="O515" s="126" t="s">
        <v>1229</v>
      </c>
      <c r="P515" s="126" t="s">
        <v>1230</v>
      </c>
    </row>
    <row r="516" spans="1:16" ht="13.5" thickBot="1" x14ac:dyDescent="0.25">
      <c r="A516" s="7" t="str">
        <f t="shared" si="42"/>
        <v> AN 242.81 </v>
      </c>
      <c r="B516" s="18" t="str">
        <f t="shared" si="43"/>
        <v>I</v>
      </c>
      <c r="C516" s="7">
        <f t="shared" si="44"/>
        <v>20753.356</v>
      </c>
      <c r="D516" s="32" t="str">
        <f t="shared" si="45"/>
        <v>vis</v>
      </c>
      <c r="E516" s="123">
        <f>VLOOKUP(C516,'Active 1'!C$21:E$951,3,FALSE)</f>
        <v>-38572.247222339371</v>
      </c>
      <c r="F516" s="18" t="s">
        <v>1108</v>
      </c>
      <c r="G516" s="32" t="str">
        <f t="shared" si="46"/>
        <v>20753.356</v>
      </c>
      <c r="H516" s="7">
        <f t="shared" si="47"/>
        <v>-38572</v>
      </c>
      <c r="I516" s="124" t="s">
        <v>1237</v>
      </c>
      <c r="J516" s="125" t="s">
        <v>1238</v>
      </c>
      <c r="K516" s="124">
        <v>-38572</v>
      </c>
      <c r="L516" s="124" t="s">
        <v>1239</v>
      </c>
      <c r="M516" s="125" t="s">
        <v>1188</v>
      </c>
      <c r="N516" s="125"/>
      <c r="O516" s="126" t="s">
        <v>1229</v>
      </c>
      <c r="P516" s="126" t="s">
        <v>1230</v>
      </c>
    </row>
    <row r="517" spans="1:16" ht="13.5" thickBot="1" x14ac:dyDescent="0.25">
      <c r="A517" s="7" t="str">
        <f t="shared" si="42"/>
        <v> AN 242.81 </v>
      </c>
      <c r="B517" s="18" t="str">
        <f t="shared" si="43"/>
        <v>I</v>
      </c>
      <c r="C517" s="7">
        <f t="shared" si="44"/>
        <v>21081.49</v>
      </c>
      <c r="D517" s="32" t="str">
        <f t="shared" si="45"/>
        <v>vis</v>
      </c>
      <c r="E517" s="123">
        <f>VLOOKUP(C517,'Active 1'!C$21:E$951,3,FALSE)</f>
        <v>-38050.250057821781</v>
      </c>
      <c r="F517" s="18" t="s">
        <v>1108</v>
      </c>
      <c r="G517" s="32" t="str">
        <f t="shared" si="46"/>
        <v>21081.490</v>
      </c>
      <c r="H517" s="7">
        <f t="shared" si="47"/>
        <v>-38050</v>
      </c>
      <c r="I517" s="124" t="s">
        <v>1240</v>
      </c>
      <c r="J517" s="125" t="s">
        <v>1241</v>
      </c>
      <c r="K517" s="124">
        <v>-38050</v>
      </c>
      <c r="L517" s="124" t="s">
        <v>1228</v>
      </c>
      <c r="M517" s="125" t="s">
        <v>1188</v>
      </c>
      <c r="N517" s="125"/>
      <c r="O517" s="126" t="s">
        <v>1229</v>
      </c>
      <c r="P517" s="126" t="s">
        <v>1230</v>
      </c>
    </row>
    <row r="518" spans="1:16" ht="13.5" thickBot="1" x14ac:dyDescent="0.25">
      <c r="A518" s="7" t="str">
        <f t="shared" si="42"/>
        <v> AN 242.81 </v>
      </c>
      <c r="B518" s="18" t="str">
        <f t="shared" si="43"/>
        <v>I</v>
      </c>
      <c r="C518" s="7">
        <f t="shared" si="44"/>
        <v>21083.370999999999</v>
      </c>
      <c r="D518" s="32" t="str">
        <f t="shared" si="45"/>
        <v>vis</v>
      </c>
      <c r="E518" s="123">
        <f>VLOOKUP(C518,'Active 1'!C$21:E$951,3,FALSE)</f>
        <v>-38047.257753865299</v>
      </c>
      <c r="F518" s="18" t="s">
        <v>1108</v>
      </c>
      <c r="G518" s="32" t="str">
        <f t="shared" si="46"/>
        <v>21083.371</v>
      </c>
      <c r="H518" s="7">
        <f t="shared" si="47"/>
        <v>-38047</v>
      </c>
      <c r="I518" s="124" t="s">
        <v>1242</v>
      </c>
      <c r="J518" s="125" t="s">
        <v>1243</v>
      </c>
      <c r="K518" s="124">
        <v>-38047</v>
      </c>
      <c r="L518" s="124" t="s">
        <v>1244</v>
      </c>
      <c r="M518" s="125" t="s">
        <v>1188</v>
      </c>
      <c r="N518" s="125"/>
      <c r="O518" s="126" t="s">
        <v>1229</v>
      </c>
      <c r="P518" s="126" t="s">
        <v>1230</v>
      </c>
    </row>
    <row r="519" spans="1:16" ht="13.5" thickBot="1" x14ac:dyDescent="0.25">
      <c r="A519" s="7" t="str">
        <f t="shared" si="42"/>
        <v> AN 242.81 </v>
      </c>
      <c r="B519" s="18" t="str">
        <f t="shared" si="43"/>
        <v>I</v>
      </c>
      <c r="C519" s="7">
        <f t="shared" si="44"/>
        <v>21096.580999999998</v>
      </c>
      <c r="D519" s="32" t="str">
        <f t="shared" si="45"/>
        <v>vis</v>
      </c>
      <c r="E519" s="123">
        <f>VLOOKUP(C519,'Active 1'!C$21:E$951,3,FALSE)</f>
        <v>-38026.24322156058</v>
      </c>
      <c r="F519" s="18" t="s">
        <v>1108</v>
      </c>
      <c r="G519" s="32" t="str">
        <f t="shared" si="46"/>
        <v>21096.581</v>
      </c>
      <c r="H519" s="7">
        <f t="shared" si="47"/>
        <v>-38026</v>
      </c>
      <c r="I519" s="124" t="s">
        <v>1245</v>
      </c>
      <c r="J519" s="125" t="s">
        <v>1246</v>
      </c>
      <c r="K519" s="124">
        <v>-38026</v>
      </c>
      <c r="L519" s="124" t="s">
        <v>1247</v>
      </c>
      <c r="M519" s="125" t="s">
        <v>1188</v>
      </c>
      <c r="N519" s="125"/>
      <c r="O519" s="126" t="s">
        <v>1229</v>
      </c>
      <c r="P519" s="126" t="s">
        <v>1230</v>
      </c>
    </row>
    <row r="520" spans="1:16" ht="13.5" thickBot="1" x14ac:dyDescent="0.25">
      <c r="A520" s="7" t="str">
        <f t="shared" si="42"/>
        <v> AN 242.81 </v>
      </c>
      <c r="B520" s="18" t="str">
        <f t="shared" si="43"/>
        <v>I</v>
      </c>
      <c r="C520" s="7">
        <f t="shared" si="44"/>
        <v>21113.55</v>
      </c>
      <c r="D520" s="32" t="str">
        <f t="shared" si="45"/>
        <v>vis</v>
      </c>
      <c r="E520" s="123">
        <f>VLOOKUP(C520,'Active 1'!C$21:E$951,3,FALSE)</f>
        <v>-37999.24885375749</v>
      </c>
      <c r="F520" s="18" t="s">
        <v>1108</v>
      </c>
      <c r="G520" s="32" t="str">
        <f t="shared" si="46"/>
        <v>21113.550</v>
      </c>
      <c r="H520" s="7">
        <f t="shared" si="47"/>
        <v>-37999</v>
      </c>
      <c r="I520" s="124" t="s">
        <v>1248</v>
      </c>
      <c r="J520" s="125" t="s">
        <v>1249</v>
      </c>
      <c r="K520" s="124">
        <v>-37999</v>
      </c>
      <c r="L520" s="124" t="s">
        <v>1228</v>
      </c>
      <c r="M520" s="125" t="s">
        <v>1188</v>
      </c>
      <c r="N520" s="125"/>
      <c r="O520" s="126" t="s">
        <v>1229</v>
      </c>
      <c r="P520" s="126" t="s">
        <v>1230</v>
      </c>
    </row>
    <row r="521" spans="1:16" ht="13.5" thickBot="1" x14ac:dyDescent="0.25">
      <c r="A521" s="7" t="str">
        <f t="shared" si="42"/>
        <v> AN 242.81 </v>
      </c>
      <c r="B521" s="18" t="str">
        <f t="shared" si="43"/>
        <v>I</v>
      </c>
      <c r="C521" s="7">
        <f t="shared" si="44"/>
        <v>21115.435000000001</v>
      </c>
      <c r="D521" s="32" t="str">
        <f t="shared" si="45"/>
        <v>vis</v>
      </c>
      <c r="E521" s="123">
        <f>VLOOKUP(C521,'Active 1'!C$21:E$951,3,FALSE)</f>
        <v>-37996.250186581528</v>
      </c>
      <c r="F521" s="18" t="s">
        <v>1108</v>
      </c>
      <c r="G521" s="32" t="str">
        <f t="shared" si="46"/>
        <v>21115.435</v>
      </c>
      <c r="H521" s="7">
        <f t="shared" si="47"/>
        <v>-37996</v>
      </c>
      <c r="I521" s="124" t="s">
        <v>1250</v>
      </c>
      <c r="J521" s="125" t="s">
        <v>1251</v>
      </c>
      <c r="K521" s="124">
        <v>-37996</v>
      </c>
      <c r="L521" s="124" t="s">
        <v>1252</v>
      </c>
      <c r="M521" s="125" t="s">
        <v>1188</v>
      </c>
      <c r="N521" s="125"/>
      <c r="O521" s="126" t="s">
        <v>1229</v>
      </c>
      <c r="P521" s="126" t="s">
        <v>1230</v>
      </c>
    </row>
    <row r="522" spans="1:16" ht="13.5" thickBot="1" x14ac:dyDescent="0.25">
      <c r="A522" s="7" t="str">
        <f t="shared" si="42"/>
        <v> AN 242.81 </v>
      </c>
      <c r="B522" s="18" t="str">
        <f t="shared" si="43"/>
        <v>I</v>
      </c>
      <c r="C522" s="7">
        <f t="shared" si="44"/>
        <v>21132.412</v>
      </c>
      <c r="D522" s="32" t="str">
        <f t="shared" si="45"/>
        <v>vis</v>
      </c>
      <c r="E522" s="123">
        <f>VLOOKUP(C522,'Active 1'!C$21:E$951,3,FALSE)</f>
        <v>-37969.2430923395</v>
      </c>
      <c r="F522" s="18" t="s">
        <v>1108</v>
      </c>
      <c r="G522" s="32" t="str">
        <f t="shared" si="46"/>
        <v>21132.412</v>
      </c>
      <c r="H522" s="7">
        <f t="shared" si="47"/>
        <v>-37969</v>
      </c>
      <c r="I522" s="124" t="s">
        <v>1253</v>
      </c>
      <c r="J522" s="125" t="s">
        <v>1254</v>
      </c>
      <c r="K522" s="124">
        <v>-37969</v>
      </c>
      <c r="L522" s="124" t="s">
        <v>1247</v>
      </c>
      <c r="M522" s="125" t="s">
        <v>1188</v>
      </c>
      <c r="N522" s="125"/>
      <c r="O522" s="126" t="s">
        <v>1229</v>
      </c>
      <c r="P522" s="126" t="s">
        <v>1230</v>
      </c>
    </row>
    <row r="523" spans="1:16" ht="13.5" thickBot="1" x14ac:dyDescent="0.25">
      <c r="A523" s="7" t="str">
        <f t="shared" ref="A523:A586" si="48">P523</f>
        <v> AN 242.81 </v>
      </c>
      <c r="B523" s="18" t="str">
        <f t="shared" ref="B523:B586" si="49">IF(H523=INT(H523),"I","II")</f>
        <v>I</v>
      </c>
      <c r="C523" s="7">
        <f t="shared" ref="C523:C586" si="50">1*G523</f>
        <v>21137.437000000002</v>
      </c>
      <c r="D523" s="32" t="str">
        <f t="shared" ref="D523:D586" si="51">VLOOKUP(F523,I$1:J$5,2,FALSE)</f>
        <v>vis</v>
      </c>
      <c r="E523" s="123">
        <f>VLOOKUP(C523,'Active 1'!C$21:E$951,3,FALSE)</f>
        <v>-37961.249297878392</v>
      </c>
      <c r="F523" s="18" t="s">
        <v>1108</v>
      </c>
      <c r="G523" s="32" t="str">
        <f t="shared" ref="G523:G586" si="52">MID(I523,3,LEN(I523)-3)</f>
        <v>21137.437</v>
      </c>
      <c r="H523" s="7">
        <f t="shared" ref="H523:H586" si="53">1*K523</f>
        <v>-37961</v>
      </c>
      <c r="I523" s="124" t="s">
        <v>1255</v>
      </c>
      <c r="J523" s="125" t="s">
        <v>1256</v>
      </c>
      <c r="K523" s="124">
        <v>-37961</v>
      </c>
      <c r="L523" s="124" t="s">
        <v>1228</v>
      </c>
      <c r="M523" s="125" t="s">
        <v>1188</v>
      </c>
      <c r="N523" s="125"/>
      <c r="O523" s="126" t="s">
        <v>1229</v>
      </c>
      <c r="P523" s="126" t="s">
        <v>1230</v>
      </c>
    </row>
    <row r="524" spans="1:16" ht="13.5" thickBot="1" x14ac:dyDescent="0.25">
      <c r="A524" s="7" t="str">
        <f t="shared" si="48"/>
        <v> AN 242.82 </v>
      </c>
      <c r="B524" s="18" t="str">
        <f t="shared" si="49"/>
        <v>I</v>
      </c>
      <c r="C524" s="7">
        <f t="shared" si="50"/>
        <v>21350.538</v>
      </c>
      <c r="D524" s="32" t="str">
        <f t="shared" si="51"/>
        <v>vis</v>
      </c>
      <c r="E524" s="123">
        <f>VLOOKUP(C524,'Active 1'!C$21:E$951,3,FALSE)</f>
        <v>-37622.247189727874</v>
      </c>
      <c r="F524" s="18" t="s">
        <v>1108</v>
      </c>
      <c r="G524" s="32" t="str">
        <f t="shared" si="52"/>
        <v>21350.538</v>
      </c>
      <c r="H524" s="7">
        <f t="shared" si="53"/>
        <v>-37622</v>
      </c>
      <c r="I524" s="124" t="s">
        <v>1257</v>
      </c>
      <c r="J524" s="125" t="s">
        <v>1258</v>
      </c>
      <c r="K524" s="124">
        <v>-37622</v>
      </c>
      <c r="L524" s="124" t="s">
        <v>1228</v>
      </c>
      <c r="M524" s="125" t="s">
        <v>1188</v>
      </c>
      <c r="N524" s="125"/>
      <c r="O524" s="126" t="s">
        <v>1229</v>
      </c>
      <c r="P524" s="126" t="s">
        <v>1259</v>
      </c>
    </row>
    <row r="525" spans="1:16" ht="13.5" thickBot="1" x14ac:dyDescent="0.25">
      <c r="A525" s="7" t="str">
        <f t="shared" si="48"/>
        <v> AN 242.82 </v>
      </c>
      <c r="B525" s="18" t="str">
        <f t="shared" si="49"/>
        <v>I</v>
      </c>
      <c r="C525" s="7">
        <f t="shared" si="50"/>
        <v>21355.569</v>
      </c>
      <c r="D525" s="32" t="str">
        <f t="shared" si="51"/>
        <v>vis</v>
      </c>
      <c r="E525" s="123">
        <f>VLOOKUP(C525,'Active 1'!C$21:E$951,3,FALSE)</f>
        <v>-37614.24385043756</v>
      </c>
      <c r="F525" s="18" t="s">
        <v>1108</v>
      </c>
      <c r="G525" s="32" t="str">
        <f t="shared" si="52"/>
        <v>21355.569</v>
      </c>
      <c r="H525" s="7">
        <f t="shared" si="53"/>
        <v>-37614</v>
      </c>
      <c r="I525" s="124" t="s">
        <v>1260</v>
      </c>
      <c r="J525" s="125" t="s">
        <v>1261</v>
      </c>
      <c r="K525" s="124">
        <v>-37614</v>
      </c>
      <c r="L525" s="124" t="s">
        <v>1262</v>
      </c>
      <c r="M525" s="125" t="s">
        <v>1188</v>
      </c>
      <c r="N525" s="125"/>
      <c r="O525" s="126" t="s">
        <v>1229</v>
      </c>
      <c r="P525" s="126" t="s">
        <v>1259</v>
      </c>
    </row>
    <row r="526" spans="1:16" ht="13.5" thickBot="1" x14ac:dyDescent="0.25">
      <c r="A526" s="7" t="str">
        <f t="shared" si="48"/>
        <v> AN 242.82 </v>
      </c>
      <c r="B526" s="18" t="str">
        <f t="shared" si="49"/>
        <v>I</v>
      </c>
      <c r="C526" s="7">
        <f t="shared" si="50"/>
        <v>21357.451000000001</v>
      </c>
      <c r="D526" s="32" t="str">
        <f t="shared" si="51"/>
        <v>vis</v>
      </c>
      <c r="E526" s="123">
        <f>VLOOKUP(C526,'Active 1'!C$21:E$951,3,FALSE)</f>
        <v>-37611.249955676205</v>
      </c>
      <c r="F526" s="18" t="s">
        <v>1108</v>
      </c>
      <c r="G526" s="32" t="str">
        <f t="shared" si="52"/>
        <v>21357.451</v>
      </c>
      <c r="H526" s="7">
        <f t="shared" si="53"/>
        <v>-37611</v>
      </c>
      <c r="I526" s="124" t="s">
        <v>1263</v>
      </c>
      <c r="J526" s="125" t="s">
        <v>1264</v>
      </c>
      <c r="K526" s="124">
        <v>-37611</v>
      </c>
      <c r="L526" s="124" t="s">
        <v>1265</v>
      </c>
      <c r="M526" s="125" t="s">
        <v>1188</v>
      </c>
      <c r="N526" s="125"/>
      <c r="O526" s="126" t="s">
        <v>1229</v>
      </c>
      <c r="P526" s="126" t="s">
        <v>1259</v>
      </c>
    </row>
    <row r="527" spans="1:16" ht="13.5" thickBot="1" x14ac:dyDescent="0.25">
      <c r="A527" s="7" t="str">
        <f t="shared" si="48"/>
        <v> AN 242.82 </v>
      </c>
      <c r="B527" s="18" t="str">
        <f t="shared" si="49"/>
        <v>I</v>
      </c>
      <c r="C527" s="7">
        <f t="shared" si="50"/>
        <v>21367.51</v>
      </c>
      <c r="D527" s="32" t="str">
        <f t="shared" si="51"/>
        <v>vis</v>
      </c>
      <c r="E527" s="123">
        <f>VLOOKUP(C527,'Active 1'!C$21:E$951,3,FALSE)</f>
        <v>-37595.248049510185</v>
      </c>
      <c r="F527" s="18" t="s">
        <v>1108</v>
      </c>
      <c r="G527" s="32" t="str">
        <f t="shared" si="52"/>
        <v>21367.510</v>
      </c>
      <c r="H527" s="7">
        <f t="shared" si="53"/>
        <v>-37595</v>
      </c>
      <c r="I527" s="124" t="s">
        <v>1266</v>
      </c>
      <c r="J527" s="125" t="s">
        <v>1267</v>
      </c>
      <c r="K527" s="124">
        <v>-37595</v>
      </c>
      <c r="L527" s="124" t="s">
        <v>1252</v>
      </c>
      <c r="M527" s="125" t="s">
        <v>1188</v>
      </c>
      <c r="N527" s="125"/>
      <c r="O527" s="126" t="s">
        <v>1229</v>
      </c>
      <c r="P527" s="126" t="s">
        <v>1259</v>
      </c>
    </row>
    <row r="528" spans="1:16" ht="13.5" thickBot="1" x14ac:dyDescent="0.25">
      <c r="A528" s="7" t="str">
        <f t="shared" si="48"/>
        <v> AN 242.82 </v>
      </c>
      <c r="B528" s="18" t="str">
        <f t="shared" si="49"/>
        <v>I</v>
      </c>
      <c r="C528" s="7">
        <f t="shared" si="50"/>
        <v>21369.397000000001</v>
      </c>
      <c r="D528" s="32" t="str">
        <f t="shared" si="51"/>
        <v>vis</v>
      </c>
      <c r="E528" s="123">
        <f>VLOOKUP(C528,'Active 1'!C$21:E$951,3,FALSE)</f>
        <v>-37592.246200724483</v>
      </c>
      <c r="F528" s="18" t="s">
        <v>1108</v>
      </c>
      <c r="G528" s="32" t="str">
        <f t="shared" si="52"/>
        <v>21369.397</v>
      </c>
      <c r="H528" s="7">
        <f t="shared" si="53"/>
        <v>-37592</v>
      </c>
      <c r="I528" s="124" t="s">
        <v>1268</v>
      </c>
      <c r="J528" s="125" t="s">
        <v>1269</v>
      </c>
      <c r="K528" s="124">
        <v>-37592</v>
      </c>
      <c r="L528" s="124" t="s">
        <v>1228</v>
      </c>
      <c r="M528" s="125" t="s">
        <v>1188</v>
      </c>
      <c r="N528" s="125"/>
      <c r="O528" s="126" t="s">
        <v>1229</v>
      </c>
      <c r="P528" s="126" t="s">
        <v>1259</v>
      </c>
    </row>
    <row r="529" spans="1:16" ht="13.5" thickBot="1" x14ac:dyDescent="0.25">
      <c r="A529" s="7" t="str">
        <f t="shared" si="48"/>
        <v> AN 242.82 </v>
      </c>
      <c r="B529" s="18" t="str">
        <f t="shared" si="49"/>
        <v>I</v>
      </c>
      <c r="C529" s="7">
        <f t="shared" si="50"/>
        <v>21374.432000000001</v>
      </c>
      <c r="D529" s="32" t="str">
        <f t="shared" si="51"/>
        <v>vis</v>
      </c>
      <c r="E529" s="123">
        <f>VLOOKUP(C529,'Active 1'!C$21:E$951,3,FALSE)</f>
        <v>-37584.236498214697</v>
      </c>
      <c r="F529" s="18" t="s">
        <v>1108</v>
      </c>
      <c r="G529" s="32" t="str">
        <f t="shared" si="52"/>
        <v>21374.432</v>
      </c>
      <c r="H529" s="7">
        <f t="shared" si="53"/>
        <v>-37584</v>
      </c>
      <c r="I529" s="124" t="s">
        <v>1270</v>
      </c>
      <c r="J529" s="125" t="s">
        <v>1271</v>
      </c>
      <c r="K529" s="124">
        <v>-37584</v>
      </c>
      <c r="L529" s="124" t="s">
        <v>1223</v>
      </c>
      <c r="M529" s="125" t="s">
        <v>1188</v>
      </c>
      <c r="N529" s="125"/>
      <c r="O529" s="126" t="s">
        <v>1229</v>
      </c>
      <c r="P529" s="126" t="s">
        <v>1259</v>
      </c>
    </row>
    <row r="530" spans="1:16" ht="13.5" thickBot="1" x14ac:dyDescent="0.25">
      <c r="A530" s="7" t="str">
        <f t="shared" si="48"/>
        <v> AN 242.82 </v>
      </c>
      <c r="B530" s="18" t="str">
        <f t="shared" si="49"/>
        <v>I</v>
      </c>
      <c r="C530" s="7">
        <f t="shared" si="50"/>
        <v>21384.485000000001</v>
      </c>
      <c r="D530" s="32" t="str">
        <f t="shared" si="51"/>
        <v>vis</v>
      </c>
      <c r="E530" s="123">
        <f>VLOOKUP(C530,'Active 1'!C$21:E$951,3,FALSE)</f>
        <v>-37568.244136877882</v>
      </c>
      <c r="F530" s="18" t="s">
        <v>1108</v>
      </c>
      <c r="G530" s="32" t="str">
        <f t="shared" si="52"/>
        <v>21384.485</v>
      </c>
      <c r="H530" s="7">
        <f t="shared" si="53"/>
        <v>-37568</v>
      </c>
      <c r="I530" s="124" t="s">
        <v>1272</v>
      </c>
      <c r="J530" s="125" t="s">
        <v>1273</v>
      </c>
      <c r="K530" s="124">
        <v>-37568</v>
      </c>
      <c r="L530" s="124" t="s">
        <v>1178</v>
      </c>
      <c r="M530" s="125" t="s">
        <v>1188</v>
      </c>
      <c r="N530" s="125"/>
      <c r="O530" s="126" t="s">
        <v>1229</v>
      </c>
      <c r="P530" s="126" t="s">
        <v>1259</v>
      </c>
    </row>
    <row r="531" spans="1:16" ht="13.5" thickBot="1" x14ac:dyDescent="0.25">
      <c r="A531" s="7" t="str">
        <f t="shared" si="48"/>
        <v> AN 242.82 </v>
      </c>
      <c r="B531" s="18" t="str">
        <f t="shared" si="49"/>
        <v>I</v>
      </c>
      <c r="C531" s="7">
        <f t="shared" si="50"/>
        <v>21435.401000000002</v>
      </c>
      <c r="D531" s="32" t="str">
        <f t="shared" si="51"/>
        <v>vis</v>
      </c>
      <c r="E531" s="123">
        <f>VLOOKUP(C531,'Active 1'!C$21:E$951,3,FALSE)</f>
        <v>-37487.246716224799</v>
      </c>
      <c r="F531" s="18" t="s">
        <v>1108</v>
      </c>
      <c r="G531" s="32" t="str">
        <f t="shared" si="52"/>
        <v>21435.401</v>
      </c>
      <c r="H531" s="7">
        <f t="shared" si="53"/>
        <v>-37487</v>
      </c>
      <c r="I531" s="124" t="s">
        <v>1274</v>
      </c>
      <c r="J531" s="125" t="s">
        <v>1275</v>
      </c>
      <c r="K531" s="124">
        <v>-37487</v>
      </c>
      <c r="L531" s="124" t="s">
        <v>1252</v>
      </c>
      <c r="M531" s="125" t="s">
        <v>1188</v>
      </c>
      <c r="N531" s="125"/>
      <c r="O531" s="126" t="s">
        <v>1229</v>
      </c>
      <c r="P531" s="126" t="s">
        <v>1259</v>
      </c>
    </row>
    <row r="532" spans="1:16" ht="13.5" thickBot="1" x14ac:dyDescent="0.25">
      <c r="A532" s="7" t="str">
        <f t="shared" si="48"/>
        <v> AN 242.82 </v>
      </c>
      <c r="B532" s="18" t="str">
        <f t="shared" si="49"/>
        <v>I</v>
      </c>
      <c r="C532" s="7">
        <f t="shared" si="50"/>
        <v>21438.546999999999</v>
      </c>
      <c r="D532" s="32" t="str">
        <f t="shared" si="51"/>
        <v>vis</v>
      </c>
      <c r="E532" s="123">
        <f>VLOOKUP(C532,'Active 1'!C$21:E$951,3,FALSE)</f>
        <v>-37482.242044110448</v>
      </c>
      <c r="F532" s="18" t="s">
        <v>1108</v>
      </c>
      <c r="G532" s="32" t="str">
        <f t="shared" si="52"/>
        <v>21438.547</v>
      </c>
      <c r="H532" s="7">
        <f t="shared" si="53"/>
        <v>-37482</v>
      </c>
      <c r="I532" s="124" t="s">
        <v>1276</v>
      </c>
      <c r="J532" s="125" t="s">
        <v>1277</v>
      </c>
      <c r="K532" s="124">
        <v>-37482</v>
      </c>
      <c r="L532" s="124" t="s">
        <v>1262</v>
      </c>
      <c r="M532" s="125" t="s">
        <v>1188</v>
      </c>
      <c r="N532" s="125"/>
      <c r="O532" s="126" t="s">
        <v>1229</v>
      </c>
      <c r="P532" s="126" t="s">
        <v>1259</v>
      </c>
    </row>
    <row r="533" spans="1:16" ht="13.5" thickBot="1" x14ac:dyDescent="0.25">
      <c r="A533" s="7" t="str">
        <f t="shared" si="48"/>
        <v> AN 242.82 </v>
      </c>
      <c r="B533" s="18" t="str">
        <f t="shared" si="49"/>
        <v>I</v>
      </c>
      <c r="C533" s="7">
        <f t="shared" si="50"/>
        <v>21457.41</v>
      </c>
      <c r="D533" s="32" t="str">
        <f t="shared" si="51"/>
        <v>vis</v>
      </c>
      <c r="E533" s="123">
        <f>VLOOKUP(C533,'Active 1'!C$21:E$951,3,FALSE)</f>
        <v>-37452.234691887592</v>
      </c>
      <c r="F533" s="18" t="s">
        <v>1108</v>
      </c>
      <c r="G533" s="32" t="str">
        <f t="shared" si="52"/>
        <v>21457.410</v>
      </c>
      <c r="H533" s="7">
        <f t="shared" si="53"/>
        <v>-37452</v>
      </c>
      <c r="I533" s="124" t="s">
        <v>1278</v>
      </c>
      <c r="J533" s="125" t="s">
        <v>1279</v>
      </c>
      <c r="K533" s="124">
        <v>-37452</v>
      </c>
      <c r="L533" s="124" t="s">
        <v>1280</v>
      </c>
      <c r="M533" s="125" t="s">
        <v>1188</v>
      </c>
      <c r="N533" s="125"/>
      <c r="O533" s="126" t="s">
        <v>1229</v>
      </c>
      <c r="P533" s="126" t="s">
        <v>1259</v>
      </c>
    </row>
    <row r="534" spans="1:16" ht="13.5" thickBot="1" x14ac:dyDescent="0.25">
      <c r="A534" s="7" t="str">
        <f t="shared" si="48"/>
        <v> AN 242.82 </v>
      </c>
      <c r="B534" s="18" t="str">
        <f t="shared" si="49"/>
        <v>I</v>
      </c>
      <c r="C534" s="7">
        <f t="shared" si="50"/>
        <v>21462.437000000002</v>
      </c>
      <c r="D534" s="32" t="str">
        <f t="shared" si="51"/>
        <v>vis</v>
      </c>
      <c r="E534" s="123">
        <f>VLOOKUP(C534,'Active 1'!C$21:E$951,3,FALSE)</f>
        <v>-37444.237715816744</v>
      </c>
      <c r="F534" s="18" t="s">
        <v>1108</v>
      </c>
      <c r="G534" s="32" t="str">
        <f t="shared" si="52"/>
        <v>21462.437</v>
      </c>
      <c r="H534" s="7">
        <f t="shared" si="53"/>
        <v>-37444</v>
      </c>
      <c r="I534" s="124" t="s">
        <v>1281</v>
      </c>
      <c r="J534" s="125" t="s">
        <v>1282</v>
      </c>
      <c r="K534" s="124">
        <v>-37444</v>
      </c>
      <c r="L534" s="124" t="s">
        <v>1236</v>
      </c>
      <c r="M534" s="125" t="s">
        <v>1188</v>
      </c>
      <c r="N534" s="125"/>
      <c r="O534" s="126" t="s">
        <v>1229</v>
      </c>
      <c r="P534" s="126" t="s">
        <v>1259</v>
      </c>
    </row>
    <row r="535" spans="1:16" ht="13.5" thickBot="1" x14ac:dyDescent="0.25">
      <c r="A535" s="7" t="str">
        <f t="shared" si="48"/>
        <v> AN 242.82 </v>
      </c>
      <c r="B535" s="18" t="str">
        <f t="shared" si="49"/>
        <v>I</v>
      </c>
      <c r="C535" s="7">
        <f t="shared" si="50"/>
        <v>21469.357</v>
      </c>
      <c r="D535" s="32" t="str">
        <f t="shared" si="51"/>
        <v>vis</v>
      </c>
      <c r="E535" s="123">
        <f>VLOOKUP(C535,'Active 1'!C$21:E$951,3,FALSE)</f>
        <v>-37433.229346131004</v>
      </c>
      <c r="F535" s="18" t="s">
        <v>1108</v>
      </c>
      <c r="G535" s="32" t="str">
        <f t="shared" si="52"/>
        <v>21469.357</v>
      </c>
      <c r="H535" s="7">
        <f t="shared" si="53"/>
        <v>-37433</v>
      </c>
      <c r="I535" s="124" t="s">
        <v>1283</v>
      </c>
      <c r="J535" s="125" t="s">
        <v>1284</v>
      </c>
      <c r="K535" s="124">
        <v>-37433</v>
      </c>
      <c r="L535" s="124" t="s">
        <v>1285</v>
      </c>
      <c r="M535" s="125" t="s">
        <v>1188</v>
      </c>
      <c r="N535" s="125"/>
      <c r="O535" s="126" t="s">
        <v>1229</v>
      </c>
      <c r="P535" s="126" t="s">
        <v>1259</v>
      </c>
    </row>
    <row r="536" spans="1:16" ht="13.5" thickBot="1" x14ac:dyDescent="0.25">
      <c r="A536" s="7" t="str">
        <f t="shared" si="48"/>
        <v> AN 242.82 </v>
      </c>
      <c r="B536" s="18" t="str">
        <f t="shared" si="49"/>
        <v>I</v>
      </c>
      <c r="C536" s="7">
        <f t="shared" si="50"/>
        <v>21477.52</v>
      </c>
      <c r="D536" s="32" t="str">
        <f t="shared" si="51"/>
        <v>vis</v>
      </c>
      <c r="E536" s="123">
        <f>VLOOKUP(C536,'Active 1'!C$21:E$951,3,FALSE)</f>
        <v>-37420.243605994481</v>
      </c>
      <c r="F536" s="18" t="s">
        <v>1108</v>
      </c>
      <c r="G536" s="32" t="str">
        <f t="shared" si="52"/>
        <v>21477.520</v>
      </c>
      <c r="H536" s="7">
        <f t="shared" si="53"/>
        <v>-37420</v>
      </c>
      <c r="I536" s="124" t="s">
        <v>1286</v>
      </c>
      <c r="J536" s="125" t="s">
        <v>1287</v>
      </c>
      <c r="K536" s="124">
        <v>-37420</v>
      </c>
      <c r="L536" s="124" t="s">
        <v>1178</v>
      </c>
      <c r="M536" s="125" t="s">
        <v>1188</v>
      </c>
      <c r="N536" s="125"/>
      <c r="O536" s="126" t="s">
        <v>1229</v>
      </c>
      <c r="P536" s="126" t="s">
        <v>1259</v>
      </c>
    </row>
    <row r="537" spans="1:16" ht="13.5" thickBot="1" x14ac:dyDescent="0.25">
      <c r="A537" s="7" t="str">
        <f t="shared" si="48"/>
        <v> AN 242.82 </v>
      </c>
      <c r="B537" s="18" t="str">
        <f t="shared" si="49"/>
        <v>I</v>
      </c>
      <c r="C537" s="7">
        <f t="shared" si="50"/>
        <v>21479.402999999998</v>
      </c>
      <c r="D537" s="32" t="str">
        <f t="shared" si="51"/>
        <v>vis</v>
      </c>
      <c r="E537" s="123">
        <f>VLOOKUP(C537,'Active 1'!C$21:E$951,3,FALSE)</f>
        <v>-37417.248120428259</v>
      </c>
      <c r="F537" s="18" t="s">
        <v>1108</v>
      </c>
      <c r="G537" s="32" t="str">
        <f t="shared" si="52"/>
        <v>21479.403</v>
      </c>
      <c r="H537" s="7">
        <f t="shared" si="53"/>
        <v>-37417</v>
      </c>
      <c r="I537" s="124" t="s">
        <v>1288</v>
      </c>
      <c r="J537" s="125" t="s">
        <v>1289</v>
      </c>
      <c r="K537" s="124">
        <v>-37417</v>
      </c>
      <c r="L537" s="124" t="s">
        <v>1265</v>
      </c>
      <c r="M537" s="125" t="s">
        <v>1188</v>
      </c>
      <c r="N537" s="125"/>
      <c r="O537" s="126" t="s">
        <v>1229</v>
      </c>
      <c r="P537" s="126" t="s">
        <v>1259</v>
      </c>
    </row>
    <row r="538" spans="1:16" ht="13.5" thickBot="1" x14ac:dyDescent="0.25">
      <c r="A538" s="7" t="str">
        <f t="shared" si="48"/>
        <v> AC 219.31 </v>
      </c>
      <c r="B538" s="18" t="str">
        <f t="shared" si="49"/>
        <v>I</v>
      </c>
      <c r="C538" s="7">
        <f t="shared" si="50"/>
        <v>24745.7</v>
      </c>
      <c r="D538" s="32" t="str">
        <f t="shared" si="51"/>
        <v>vis</v>
      </c>
      <c r="E538" s="123">
        <f>VLOOKUP(C538,'Active 1'!C$21:E$951,3,FALSE)</f>
        <v>-32221.206952879933</v>
      </c>
      <c r="F538" s="18" t="s">
        <v>1108</v>
      </c>
      <c r="G538" s="32" t="str">
        <f t="shared" si="52"/>
        <v>24745.700</v>
      </c>
      <c r="H538" s="7">
        <f t="shared" si="53"/>
        <v>-32221</v>
      </c>
      <c r="I538" s="124" t="s">
        <v>1290</v>
      </c>
      <c r="J538" s="125" t="s">
        <v>1291</v>
      </c>
      <c r="K538" s="124">
        <v>-32221</v>
      </c>
      <c r="L538" s="124" t="s">
        <v>1247</v>
      </c>
      <c r="M538" s="125" t="s">
        <v>1188</v>
      </c>
      <c r="N538" s="125"/>
      <c r="O538" s="126" t="s">
        <v>1292</v>
      </c>
      <c r="P538" s="126" t="s">
        <v>1293</v>
      </c>
    </row>
    <row r="539" spans="1:16" ht="13.5" thickBot="1" x14ac:dyDescent="0.25">
      <c r="A539" s="7" t="str">
        <f t="shared" si="48"/>
        <v> PSMO 12.I </v>
      </c>
      <c r="B539" s="18" t="str">
        <f t="shared" si="49"/>
        <v>I</v>
      </c>
      <c r="C539" s="7">
        <f t="shared" si="50"/>
        <v>25763.439999999999</v>
      </c>
      <c r="D539" s="32" t="str">
        <f t="shared" si="51"/>
        <v>vis</v>
      </c>
      <c r="E539" s="123">
        <f>VLOOKUP(C539,'Active 1'!C$21:E$951,3,FALSE)</f>
        <v>-30602.181206641726</v>
      </c>
      <c r="F539" s="18" t="s">
        <v>1108</v>
      </c>
      <c r="G539" s="32" t="str">
        <f t="shared" si="52"/>
        <v>25763.44</v>
      </c>
      <c r="H539" s="7">
        <f t="shared" si="53"/>
        <v>-30602</v>
      </c>
      <c r="I539" s="124" t="s">
        <v>1294</v>
      </c>
      <c r="J539" s="125" t="s">
        <v>1295</v>
      </c>
      <c r="K539" s="124">
        <v>-30602</v>
      </c>
      <c r="L539" s="124" t="s">
        <v>1296</v>
      </c>
      <c r="M539" s="125" t="s">
        <v>1188</v>
      </c>
      <c r="N539" s="125"/>
      <c r="O539" s="126" t="s">
        <v>1297</v>
      </c>
      <c r="P539" s="126" t="s">
        <v>1298</v>
      </c>
    </row>
    <row r="540" spans="1:16" ht="13.5" thickBot="1" x14ac:dyDescent="0.25">
      <c r="A540" s="7" t="str">
        <f t="shared" si="48"/>
        <v> AAC 4.121 </v>
      </c>
      <c r="B540" s="18" t="str">
        <f t="shared" si="49"/>
        <v>I</v>
      </c>
      <c r="C540" s="7">
        <f t="shared" si="50"/>
        <v>27955.420999999998</v>
      </c>
      <c r="D540" s="32" t="str">
        <f t="shared" si="51"/>
        <v>vis</v>
      </c>
      <c r="E540" s="123">
        <f>VLOOKUP(C540,'Active 1'!C$21:E$951,3,FALSE)</f>
        <v>-27115.167161536905</v>
      </c>
      <c r="F540" s="18" t="s">
        <v>1108</v>
      </c>
      <c r="G540" s="32" t="str">
        <f t="shared" si="52"/>
        <v>27955.421</v>
      </c>
      <c r="H540" s="7">
        <f t="shared" si="53"/>
        <v>-27115</v>
      </c>
      <c r="I540" s="124" t="s">
        <v>1299</v>
      </c>
      <c r="J540" s="125" t="s">
        <v>1300</v>
      </c>
      <c r="K540" s="124">
        <v>-27115</v>
      </c>
      <c r="L540" s="124" t="s">
        <v>1285</v>
      </c>
      <c r="M540" s="125" t="s">
        <v>1188</v>
      </c>
      <c r="N540" s="125"/>
      <c r="O540" s="126" t="s">
        <v>1301</v>
      </c>
      <c r="P540" s="126" t="s">
        <v>1302</v>
      </c>
    </row>
    <row r="541" spans="1:16" ht="13.5" thickBot="1" x14ac:dyDescent="0.25">
      <c r="A541" s="7" t="str">
        <f t="shared" si="48"/>
        <v> AAC 4.121 </v>
      </c>
      <c r="B541" s="18" t="str">
        <f t="shared" si="49"/>
        <v>I</v>
      </c>
      <c r="C541" s="7">
        <f t="shared" si="50"/>
        <v>27960.451000000001</v>
      </c>
      <c r="D541" s="32" t="str">
        <f t="shared" si="51"/>
        <v>vis</v>
      </c>
      <c r="E541" s="123">
        <f>VLOOKUP(C541,'Active 1'!C$21:E$951,3,FALSE)</f>
        <v>-27107.165413051454</v>
      </c>
      <c r="F541" s="18" t="s">
        <v>1108</v>
      </c>
      <c r="G541" s="32" t="str">
        <f t="shared" si="52"/>
        <v>27960.451</v>
      </c>
      <c r="H541" s="7">
        <f t="shared" si="53"/>
        <v>-27107</v>
      </c>
      <c r="I541" s="124" t="s">
        <v>1303</v>
      </c>
      <c r="J541" s="125" t="s">
        <v>1304</v>
      </c>
      <c r="K541" s="124">
        <v>-27107</v>
      </c>
      <c r="L541" s="124" t="s">
        <v>1305</v>
      </c>
      <c r="M541" s="125" t="s">
        <v>1188</v>
      </c>
      <c r="N541" s="125"/>
      <c r="O541" s="126" t="s">
        <v>1301</v>
      </c>
      <c r="P541" s="126" t="s">
        <v>1302</v>
      </c>
    </row>
    <row r="542" spans="1:16" ht="13.5" thickBot="1" x14ac:dyDescent="0.25">
      <c r="A542" s="7" t="str">
        <f t="shared" si="48"/>
        <v> AAC 4.121 </v>
      </c>
      <c r="B542" s="18" t="str">
        <f t="shared" si="49"/>
        <v>I</v>
      </c>
      <c r="C542" s="7">
        <f t="shared" si="50"/>
        <v>27967.363000000001</v>
      </c>
      <c r="D542" s="32" t="str">
        <f t="shared" si="51"/>
        <v>vis</v>
      </c>
      <c r="E542" s="123">
        <f>VLOOKUP(C542,'Active 1'!C$21:E$951,3,FALSE)</f>
        <v>-27096.169769804652</v>
      </c>
      <c r="F542" s="18" t="s">
        <v>1108</v>
      </c>
      <c r="G542" s="32" t="str">
        <f t="shared" si="52"/>
        <v>27967.363</v>
      </c>
      <c r="H542" s="7">
        <f t="shared" si="53"/>
        <v>-27096</v>
      </c>
      <c r="I542" s="124" t="s">
        <v>1306</v>
      </c>
      <c r="J542" s="125" t="s">
        <v>1307</v>
      </c>
      <c r="K542" s="124">
        <v>-27096</v>
      </c>
      <c r="L542" s="124" t="s">
        <v>1174</v>
      </c>
      <c r="M542" s="125" t="s">
        <v>1188</v>
      </c>
      <c r="N542" s="125"/>
      <c r="O542" s="126" t="s">
        <v>1301</v>
      </c>
      <c r="P542" s="126" t="s">
        <v>1302</v>
      </c>
    </row>
    <row r="543" spans="1:16" ht="13.5" thickBot="1" x14ac:dyDescent="0.25">
      <c r="A543" s="7" t="str">
        <f t="shared" si="48"/>
        <v> AAC 4.121 </v>
      </c>
      <c r="B543" s="18" t="str">
        <f t="shared" si="49"/>
        <v>I</v>
      </c>
      <c r="C543" s="7">
        <f t="shared" si="50"/>
        <v>28693.419000000002</v>
      </c>
      <c r="D543" s="32" t="str">
        <f t="shared" si="51"/>
        <v>vis</v>
      </c>
      <c r="E543" s="123">
        <f>VLOOKUP(C543,'Active 1'!C$21:E$951,3,FALSE)</f>
        <v>-25941.15635064973</v>
      </c>
      <c r="F543" s="18" t="s">
        <v>1108</v>
      </c>
      <c r="G543" s="32" t="str">
        <f t="shared" si="52"/>
        <v>28693.419</v>
      </c>
      <c r="H543" s="7">
        <f t="shared" si="53"/>
        <v>-25941</v>
      </c>
      <c r="I543" s="124" t="s">
        <v>1308</v>
      </c>
      <c r="J543" s="125" t="s">
        <v>1309</v>
      </c>
      <c r="K543" s="124">
        <v>-25941</v>
      </c>
      <c r="L543" s="124" t="s">
        <v>1310</v>
      </c>
      <c r="M543" s="125" t="s">
        <v>1188</v>
      </c>
      <c r="N543" s="125"/>
      <c r="O543" s="126" t="s">
        <v>1301</v>
      </c>
      <c r="P543" s="126" t="s">
        <v>1302</v>
      </c>
    </row>
    <row r="544" spans="1:16" ht="13.5" thickBot="1" x14ac:dyDescent="0.25">
      <c r="A544" s="7" t="str">
        <f t="shared" si="48"/>
        <v> AAC 4.121 </v>
      </c>
      <c r="B544" s="18" t="str">
        <f t="shared" si="49"/>
        <v>I</v>
      </c>
      <c r="C544" s="7">
        <f t="shared" si="50"/>
        <v>28827.319</v>
      </c>
      <c r="D544" s="32" t="str">
        <f t="shared" si="51"/>
        <v>vis</v>
      </c>
      <c r="E544" s="123">
        <f>VLOOKUP(C544,'Active 1'!C$21:E$951,3,FALSE)</f>
        <v>-25728.147578840333</v>
      </c>
      <c r="F544" s="18" t="s">
        <v>1108</v>
      </c>
      <c r="G544" s="32" t="str">
        <f t="shared" si="52"/>
        <v>28827.319</v>
      </c>
      <c r="H544" s="7">
        <f t="shared" si="53"/>
        <v>-25728</v>
      </c>
      <c r="I544" s="124" t="s">
        <v>1311</v>
      </c>
      <c r="J544" s="125" t="s">
        <v>1312</v>
      </c>
      <c r="K544" s="124">
        <v>-25728</v>
      </c>
      <c r="L544" s="124" t="s">
        <v>1313</v>
      </c>
      <c r="M544" s="125" t="s">
        <v>1188</v>
      </c>
      <c r="N544" s="125"/>
      <c r="O544" s="126" t="s">
        <v>1301</v>
      </c>
      <c r="P544" s="126" t="s">
        <v>1302</v>
      </c>
    </row>
    <row r="545" spans="1:16" ht="13.5" thickBot="1" x14ac:dyDescent="0.25">
      <c r="A545" s="7" t="str">
        <f t="shared" si="48"/>
        <v> AAC 4.121 </v>
      </c>
      <c r="B545" s="18" t="str">
        <f t="shared" si="49"/>
        <v>I</v>
      </c>
      <c r="C545" s="7">
        <f t="shared" si="50"/>
        <v>28837.371999999999</v>
      </c>
      <c r="D545" s="32" t="str">
        <f t="shared" si="51"/>
        <v>vis</v>
      </c>
      <c r="E545" s="123">
        <f>VLOOKUP(C545,'Active 1'!C$21:E$951,3,FALSE)</f>
        <v>-25712.155217503518</v>
      </c>
      <c r="F545" s="18" t="s">
        <v>1108</v>
      </c>
      <c r="G545" s="32" t="str">
        <f t="shared" si="52"/>
        <v>28837.372</v>
      </c>
      <c r="H545" s="7">
        <f t="shared" si="53"/>
        <v>-25712</v>
      </c>
      <c r="I545" s="124" t="s">
        <v>1314</v>
      </c>
      <c r="J545" s="125" t="s">
        <v>1315</v>
      </c>
      <c r="K545" s="124">
        <v>-25712</v>
      </c>
      <c r="L545" s="124" t="s">
        <v>1310</v>
      </c>
      <c r="M545" s="125" t="s">
        <v>1188</v>
      </c>
      <c r="N545" s="125"/>
      <c r="O545" s="126" t="s">
        <v>1301</v>
      </c>
      <c r="P545" s="126" t="s">
        <v>1302</v>
      </c>
    </row>
    <row r="546" spans="1:16" ht="13.5" thickBot="1" x14ac:dyDescent="0.25">
      <c r="A546" s="7" t="str">
        <f t="shared" si="48"/>
        <v> AAC 4.121 </v>
      </c>
      <c r="B546" s="18" t="str">
        <f t="shared" si="49"/>
        <v>I</v>
      </c>
      <c r="C546" s="7">
        <f t="shared" si="50"/>
        <v>29028.468000000001</v>
      </c>
      <c r="D546" s="32" t="str">
        <f t="shared" si="51"/>
        <v>vis</v>
      </c>
      <c r="E546" s="123">
        <f>VLOOKUP(C546,'Active 1'!C$21:E$951,3,FALSE)</f>
        <v>-25408.158770470738</v>
      </c>
      <c r="F546" s="18" t="s">
        <v>1108</v>
      </c>
      <c r="G546" s="32" t="str">
        <f t="shared" si="52"/>
        <v>29028.468</v>
      </c>
      <c r="H546" s="7">
        <f t="shared" si="53"/>
        <v>-25408</v>
      </c>
      <c r="I546" s="124" t="s">
        <v>1316</v>
      </c>
      <c r="J546" s="125" t="s">
        <v>1317</v>
      </c>
      <c r="K546" s="124">
        <v>-25408</v>
      </c>
      <c r="L546" s="124" t="s">
        <v>1318</v>
      </c>
      <c r="M546" s="125" t="s">
        <v>1188</v>
      </c>
      <c r="N546" s="125"/>
      <c r="O546" s="126" t="s">
        <v>1301</v>
      </c>
      <c r="P546" s="126" t="s">
        <v>1302</v>
      </c>
    </row>
    <row r="547" spans="1:16" ht="13.5" thickBot="1" x14ac:dyDescent="0.25">
      <c r="A547" s="7" t="str">
        <f t="shared" si="48"/>
        <v> IODE 4.1.244 </v>
      </c>
      <c r="B547" s="18" t="str">
        <f t="shared" si="49"/>
        <v>I</v>
      </c>
      <c r="C547" s="7">
        <f t="shared" si="50"/>
        <v>30606.298999999999</v>
      </c>
      <c r="D547" s="32" t="str">
        <f t="shared" si="51"/>
        <v>vis</v>
      </c>
      <c r="E547" s="123">
        <f>VLOOKUP(C547,'Active 1'!C$21:E$951,3,FALSE)</f>
        <v>-22898.137534975642</v>
      </c>
      <c r="F547" s="18" t="s">
        <v>1108</v>
      </c>
      <c r="G547" s="32" t="str">
        <f t="shared" si="52"/>
        <v>30606.299</v>
      </c>
      <c r="H547" s="7">
        <f t="shared" si="53"/>
        <v>-22898</v>
      </c>
      <c r="I547" s="124" t="s">
        <v>1319</v>
      </c>
      <c r="J547" s="125" t="s">
        <v>1320</v>
      </c>
      <c r="K547" s="124">
        <v>-22898</v>
      </c>
      <c r="L547" s="124" t="s">
        <v>1310</v>
      </c>
      <c r="M547" s="125" t="s">
        <v>1188</v>
      </c>
      <c r="N547" s="125"/>
      <c r="O547" s="126" t="s">
        <v>1321</v>
      </c>
      <c r="P547" s="126" t="s">
        <v>1322</v>
      </c>
    </row>
    <row r="548" spans="1:16" ht="13.5" thickBot="1" x14ac:dyDescent="0.25">
      <c r="A548" s="7" t="str">
        <f t="shared" si="48"/>
        <v> IODE 4.1.244 </v>
      </c>
      <c r="B548" s="18" t="str">
        <f t="shared" si="49"/>
        <v>I</v>
      </c>
      <c r="C548" s="7">
        <f t="shared" si="50"/>
        <v>30613.213</v>
      </c>
      <c r="D548" s="32" t="str">
        <f t="shared" si="51"/>
        <v>vis</v>
      </c>
      <c r="E548" s="123">
        <f>VLOOKUP(C548,'Active 1'!C$21:E$951,3,FALSE)</f>
        <v>-22887.138710119103</v>
      </c>
      <c r="F548" s="18" t="s">
        <v>1108</v>
      </c>
      <c r="G548" s="32" t="str">
        <f t="shared" si="52"/>
        <v>30613.213</v>
      </c>
      <c r="H548" s="7">
        <f t="shared" si="53"/>
        <v>-22887</v>
      </c>
      <c r="I548" s="124" t="s">
        <v>1323</v>
      </c>
      <c r="J548" s="125" t="s">
        <v>1324</v>
      </c>
      <c r="K548" s="124">
        <v>-22887</v>
      </c>
      <c r="L548" s="124" t="s">
        <v>1325</v>
      </c>
      <c r="M548" s="125" t="s">
        <v>1188</v>
      </c>
      <c r="N548" s="125"/>
      <c r="O548" s="126" t="s">
        <v>1321</v>
      </c>
      <c r="P548" s="126" t="s">
        <v>1322</v>
      </c>
    </row>
    <row r="549" spans="1:16" ht="13.5" thickBot="1" x14ac:dyDescent="0.25">
      <c r="A549" s="7" t="str">
        <f t="shared" si="48"/>
        <v> AAC 4.121 </v>
      </c>
      <c r="B549" s="18" t="str">
        <f t="shared" si="49"/>
        <v>I</v>
      </c>
      <c r="C549" s="7">
        <f t="shared" si="50"/>
        <v>31584.423999999999</v>
      </c>
      <c r="D549" s="32" t="str">
        <f t="shared" si="51"/>
        <v>vis</v>
      </c>
      <c r="E549" s="123">
        <f>VLOOKUP(C549,'Active 1'!C$21:E$951,3,FALSE)</f>
        <v>-21342.131523578573</v>
      </c>
      <c r="F549" s="18" t="s">
        <v>1108</v>
      </c>
      <c r="G549" s="32" t="str">
        <f t="shared" si="52"/>
        <v>31584.424</v>
      </c>
      <c r="H549" s="7">
        <f t="shared" si="53"/>
        <v>-21342</v>
      </c>
      <c r="I549" s="124" t="s">
        <v>1326</v>
      </c>
      <c r="J549" s="125" t="s">
        <v>1327</v>
      </c>
      <c r="K549" s="124">
        <v>-21342</v>
      </c>
      <c r="L549" s="124" t="s">
        <v>1285</v>
      </c>
      <c r="M549" s="125" t="s">
        <v>1188</v>
      </c>
      <c r="N549" s="125"/>
      <c r="O549" s="126" t="s">
        <v>1301</v>
      </c>
      <c r="P549" s="126" t="s">
        <v>1302</v>
      </c>
    </row>
    <row r="550" spans="1:16" ht="13.5" thickBot="1" x14ac:dyDescent="0.25">
      <c r="A550" s="7" t="str">
        <f t="shared" si="48"/>
        <v> AAC 4.121 </v>
      </c>
      <c r="B550" s="18" t="str">
        <f t="shared" si="49"/>
        <v>I</v>
      </c>
      <c r="C550" s="7">
        <f t="shared" si="50"/>
        <v>31589.455999999998</v>
      </c>
      <c r="D550" s="32" t="str">
        <f t="shared" si="51"/>
        <v>vis</v>
      </c>
      <c r="E550" s="123">
        <f>VLOOKUP(C550,'Active 1'!C$21:E$951,3,FALSE)</f>
        <v>-21334.126593483394</v>
      </c>
      <c r="F550" s="18" t="s">
        <v>1108</v>
      </c>
      <c r="G550" s="32" t="str">
        <f t="shared" si="52"/>
        <v>31589.456</v>
      </c>
      <c r="H550" s="7">
        <f t="shared" si="53"/>
        <v>-21334</v>
      </c>
      <c r="I550" s="124" t="s">
        <v>1328</v>
      </c>
      <c r="J550" s="125" t="s">
        <v>1329</v>
      </c>
      <c r="K550" s="124">
        <v>-21334</v>
      </c>
      <c r="L550" s="124" t="s">
        <v>1330</v>
      </c>
      <c r="M550" s="125" t="s">
        <v>1188</v>
      </c>
      <c r="N550" s="125"/>
      <c r="O550" s="126" t="s">
        <v>1301</v>
      </c>
      <c r="P550" s="126" t="s">
        <v>1302</v>
      </c>
    </row>
    <row r="551" spans="1:16" ht="13.5" thickBot="1" x14ac:dyDescent="0.25">
      <c r="A551" s="7" t="str">
        <f t="shared" si="48"/>
        <v> AAC 4.121 </v>
      </c>
      <c r="B551" s="18" t="str">
        <f t="shared" si="49"/>
        <v>I</v>
      </c>
      <c r="C551" s="7">
        <f t="shared" si="50"/>
        <v>31606.429</v>
      </c>
      <c r="D551" s="32" t="str">
        <f t="shared" si="51"/>
        <v>vis</v>
      </c>
      <c r="E551" s="123">
        <f>VLOOKUP(C551,'Active 1'!C$21:E$951,3,FALSE)</f>
        <v>-21307.125862460831</v>
      </c>
      <c r="F551" s="18" t="s">
        <v>1108</v>
      </c>
      <c r="G551" s="32" t="str">
        <f t="shared" si="52"/>
        <v>31606.429</v>
      </c>
      <c r="H551" s="7">
        <f t="shared" si="53"/>
        <v>-21307</v>
      </c>
      <c r="I551" s="124" t="s">
        <v>1331</v>
      </c>
      <c r="J551" s="125" t="s">
        <v>1332</v>
      </c>
      <c r="K551" s="124">
        <v>-21307</v>
      </c>
      <c r="L551" s="124" t="s">
        <v>1330</v>
      </c>
      <c r="M551" s="125" t="s">
        <v>1188</v>
      </c>
      <c r="N551" s="125"/>
      <c r="O551" s="126" t="s">
        <v>1301</v>
      </c>
      <c r="P551" s="126" t="s">
        <v>1302</v>
      </c>
    </row>
    <row r="552" spans="1:16" ht="13.5" thickBot="1" x14ac:dyDescent="0.25">
      <c r="A552" s="7" t="str">
        <f t="shared" si="48"/>
        <v> AAC 4.121 </v>
      </c>
      <c r="B552" s="18" t="str">
        <f t="shared" si="49"/>
        <v>I</v>
      </c>
      <c r="C552" s="7">
        <f t="shared" si="50"/>
        <v>31611.455999999998</v>
      </c>
      <c r="D552" s="32" t="str">
        <f t="shared" si="51"/>
        <v>vis</v>
      </c>
      <c r="E552" s="123">
        <f>VLOOKUP(C552,'Active 1'!C$21:E$951,3,FALSE)</f>
        <v>-21299.12888638999</v>
      </c>
      <c r="F552" s="18" t="s">
        <v>1108</v>
      </c>
      <c r="G552" s="32" t="str">
        <f t="shared" si="52"/>
        <v>31611.456</v>
      </c>
      <c r="H552" s="7">
        <f t="shared" si="53"/>
        <v>-21299</v>
      </c>
      <c r="I552" s="124" t="s">
        <v>1333</v>
      </c>
      <c r="J552" s="125" t="s">
        <v>1334</v>
      </c>
      <c r="K552" s="124">
        <v>-21299</v>
      </c>
      <c r="L552" s="124" t="s">
        <v>1310</v>
      </c>
      <c r="M552" s="125" t="s">
        <v>1188</v>
      </c>
      <c r="N552" s="125"/>
      <c r="O552" s="126" t="s">
        <v>1301</v>
      </c>
      <c r="P552" s="126" t="s">
        <v>1302</v>
      </c>
    </row>
    <row r="553" spans="1:16" ht="13.5" thickBot="1" x14ac:dyDescent="0.25">
      <c r="A553" s="7" t="str">
        <f t="shared" si="48"/>
        <v> AAC 4.121 </v>
      </c>
      <c r="B553" s="18" t="str">
        <f t="shared" si="49"/>
        <v>I</v>
      </c>
      <c r="C553" s="7">
        <f t="shared" si="50"/>
        <v>31704.491000000002</v>
      </c>
      <c r="D553" s="32" t="str">
        <f t="shared" si="51"/>
        <v>vis</v>
      </c>
      <c r="E553" s="123">
        <f>VLOOKUP(C553,'Active 1'!C$21:E$951,3,FALSE)</f>
        <v>-21151.128355506582</v>
      </c>
      <c r="F553" s="18" t="s">
        <v>1108</v>
      </c>
      <c r="G553" s="32" t="str">
        <f t="shared" si="52"/>
        <v>31704.491</v>
      </c>
      <c r="H553" s="7">
        <f t="shared" si="53"/>
        <v>-21151</v>
      </c>
      <c r="I553" s="124" t="s">
        <v>1335</v>
      </c>
      <c r="J553" s="125" t="s">
        <v>1336</v>
      </c>
      <c r="K553" s="124">
        <v>-21151</v>
      </c>
      <c r="L553" s="124" t="s">
        <v>1325</v>
      </c>
      <c r="M553" s="125" t="s">
        <v>1188</v>
      </c>
      <c r="N553" s="125"/>
      <c r="O553" s="126" t="s">
        <v>1301</v>
      </c>
      <c r="P553" s="126" t="s">
        <v>1302</v>
      </c>
    </row>
    <row r="554" spans="1:16" ht="13.5" thickBot="1" x14ac:dyDescent="0.25">
      <c r="A554" s="7" t="str">
        <f t="shared" si="48"/>
        <v> AAC 4.121 </v>
      </c>
      <c r="B554" s="18" t="str">
        <f t="shared" si="49"/>
        <v>I</v>
      </c>
      <c r="C554" s="7">
        <f t="shared" si="50"/>
        <v>31757.295999999998</v>
      </c>
      <c r="D554" s="32" t="str">
        <f t="shared" si="51"/>
        <v>vis</v>
      </c>
      <c r="E554" s="123">
        <f>VLOOKUP(C554,'Active 1'!C$21:E$951,3,FALSE)</f>
        <v>-21067.12590445808</v>
      </c>
      <c r="F554" s="18" t="s">
        <v>1108</v>
      </c>
      <c r="G554" s="32" t="str">
        <f t="shared" si="52"/>
        <v>31757.296</v>
      </c>
      <c r="H554" s="7">
        <f t="shared" si="53"/>
        <v>-21067</v>
      </c>
      <c r="I554" s="124" t="s">
        <v>1337</v>
      </c>
      <c r="J554" s="125" t="s">
        <v>1338</v>
      </c>
      <c r="K554" s="124">
        <v>-21067</v>
      </c>
      <c r="L554" s="124" t="s">
        <v>1330</v>
      </c>
      <c r="M554" s="125" t="s">
        <v>1188</v>
      </c>
      <c r="N554" s="125"/>
      <c r="O554" s="126" t="s">
        <v>1301</v>
      </c>
      <c r="P554" s="126" t="s">
        <v>1302</v>
      </c>
    </row>
    <row r="555" spans="1:16" ht="13.5" thickBot="1" x14ac:dyDescent="0.25">
      <c r="A555" s="7" t="str">
        <f t="shared" si="48"/>
        <v> AAC 4.117 </v>
      </c>
      <c r="B555" s="18" t="str">
        <f t="shared" si="49"/>
        <v>I</v>
      </c>
      <c r="C555" s="7">
        <f t="shared" si="50"/>
        <v>32889.438000000002</v>
      </c>
      <c r="D555" s="32" t="str">
        <f t="shared" si="51"/>
        <v>vis</v>
      </c>
      <c r="E555" s="123">
        <f>VLOOKUP(C555,'Active 1'!C$21:E$951,3,FALSE)</f>
        <v>-19266.10889972443</v>
      </c>
      <c r="F555" s="18" t="s">
        <v>1108</v>
      </c>
      <c r="G555" s="32" t="str">
        <f t="shared" si="52"/>
        <v>32889.438</v>
      </c>
      <c r="H555" s="7">
        <f t="shared" si="53"/>
        <v>-19266</v>
      </c>
      <c r="I555" s="124" t="s">
        <v>1339</v>
      </c>
      <c r="J555" s="125" t="s">
        <v>1340</v>
      </c>
      <c r="K555" s="124">
        <v>-19266</v>
      </c>
      <c r="L555" s="124" t="s">
        <v>1341</v>
      </c>
      <c r="M555" s="125" t="s">
        <v>1188</v>
      </c>
      <c r="N555" s="125"/>
      <c r="O555" s="126" t="s">
        <v>1342</v>
      </c>
      <c r="P555" s="126" t="s">
        <v>1343</v>
      </c>
    </row>
    <row r="556" spans="1:16" ht="13.5" thickBot="1" x14ac:dyDescent="0.25">
      <c r="A556" s="7" t="str">
        <f t="shared" si="48"/>
        <v> AAC 5.75 </v>
      </c>
      <c r="B556" s="18" t="str">
        <f t="shared" si="49"/>
        <v>I</v>
      </c>
      <c r="C556" s="7">
        <f t="shared" si="50"/>
        <v>33065.449999999997</v>
      </c>
      <c r="D556" s="32" t="str">
        <f t="shared" si="51"/>
        <v>vis</v>
      </c>
      <c r="E556" s="123">
        <f>VLOOKUP(C556,'Active 1'!C$21:E$951,3,FALSE)</f>
        <v>-18986.108153318793</v>
      </c>
      <c r="F556" s="18" t="s">
        <v>1108</v>
      </c>
      <c r="G556" s="32" t="str">
        <f t="shared" si="52"/>
        <v>33065.450</v>
      </c>
      <c r="H556" s="7">
        <f t="shared" si="53"/>
        <v>-18986</v>
      </c>
      <c r="I556" s="124" t="s">
        <v>1344</v>
      </c>
      <c r="J556" s="125" t="s">
        <v>1345</v>
      </c>
      <c r="K556" s="124">
        <v>-18986</v>
      </c>
      <c r="L556" s="124" t="s">
        <v>1341</v>
      </c>
      <c r="M556" s="125" t="s">
        <v>1188</v>
      </c>
      <c r="N556" s="125"/>
      <c r="O556" s="126" t="s">
        <v>1342</v>
      </c>
      <c r="P556" s="126" t="s">
        <v>1346</v>
      </c>
    </row>
    <row r="557" spans="1:16" ht="13.5" thickBot="1" x14ac:dyDescent="0.25">
      <c r="A557" s="7" t="str">
        <f t="shared" si="48"/>
        <v> AAC 5.75 </v>
      </c>
      <c r="B557" s="18" t="str">
        <f t="shared" si="49"/>
        <v>I</v>
      </c>
      <c r="C557" s="7">
        <f t="shared" si="50"/>
        <v>33187.4</v>
      </c>
      <c r="D557" s="32" t="str">
        <f t="shared" si="51"/>
        <v>vis</v>
      </c>
      <c r="E557" s="123">
        <f>VLOOKUP(C557,'Active 1'!C$21:E$951,3,FALSE)</f>
        <v>-18792.109499680577</v>
      </c>
      <c r="F557" s="18" t="s">
        <v>1108</v>
      </c>
      <c r="G557" s="32" t="str">
        <f t="shared" si="52"/>
        <v>33187.400</v>
      </c>
      <c r="H557" s="7">
        <f t="shared" si="53"/>
        <v>-18792</v>
      </c>
      <c r="I557" s="124" t="s">
        <v>1347</v>
      </c>
      <c r="J557" s="125" t="s">
        <v>1348</v>
      </c>
      <c r="K557" s="124">
        <v>-18792</v>
      </c>
      <c r="L557" s="124" t="s">
        <v>1349</v>
      </c>
      <c r="M557" s="125" t="s">
        <v>1188</v>
      </c>
      <c r="N557" s="125"/>
      <c r="O557" s="126" t="s">
        <v>1342</v>
      </c>
      <c r="P557" s="126" t="s">
        <v>1346</v>
      </c>
    </row>
    <row r="558" spans="1:16" ht="13.5" thickBot="1" x14ac:dyDescent="0.25">
      <c r="A558" s="7" t="str">
        <f t="shared" si="48"/>
        <v> AAC 5.75 </v>
      </c>
      <c r="B558" s="18" t="str">
        <f t="shared" si="49"/>
        <v>I</v>
      </c>
      <c r="C558" s="7">
        <f t="shared" si="50"/>
        <v>33385.415000000001</v>
      </c>
      <c r="D558" s="32" t="str">
        <f t="shared" si="51"/>
        <v>vis</v>
      </c>
      <c r="E558" s="123">
        <f>VLOOKUP(C558,'Active 1'!C$21:E$951,3,FALSE)</f>
        <v>-18477.106273766927</v>
      </c>
      <c r="F558" s="18" t="s">
        <v>1108</v>
      </c>
      <c r="G558" s="32" t="str">
        <f t="shared" si="52"/>
        <v>33385.415</v>
      </c>
      <c r="H558" s="7">
        <f t="shared" si="53"/>
        <v>-18477</v>
      </c>
      <c r="I558" s="124" t="s">
        <v>1350</v>
      </c>
      <c r="J558" s="125" t="s">
        <v>1351</v>
      </c>
      <c r="K558" s="124">
        <v>-18477</v>
      </c>
      <c r="L558" s="124" t="s">
        <v>1352</v>
      </c>
      <c r="M558" s="125" t="s">
        <v>1188</v>
      </c>
      <c r="N558" s="125"/>
      <c r="O558" s="126" t="s">
        <v>1342</v>
      </c>
      <c r="P558" s="126" t="s">
        <v>1346</v>
      </c>
    </row>
    <row r="559" spans="1:16" ht="13.5" thickBot="1" x14ac:dyDescent="0.25">
      <c r="A559" s="7" t="str">
        <f t="shared" si="48"/>
        <v> AAC 5.75 </v>
      </c>
      <c r="B559" s="18" t="str">
        <f t="shared" si="49"/>
        <v>I</v>
      </c>
      <c r="C559" s="7">
        <f t="shared" si="50"/>
        <v>33429.411999999997</v>
      </c>
      <c r="D559" s="32" t="str">
        <f t="shared" si="51"/>
        <v>vis</v>
      </c>
      <c r="E559" s="123">
        <f>VLOOKUP(C559,'Active 1'!C$21:E$951,3,FALSE)</f>
        <v>-18407.115631994729</v>
      </c>
      <c r="F559" s="18" t="s">
        <v>1108</v>
      </c>
      <c r="G559" s="32" t="str">
        <f t="shared" si="52"/>
        <v>33429.412</v>
      </c>
      <c r="H559" s="7">
        <f t="shared" si="53"/>
        <v>-18407</v>
      </c>
      <c r="I559" s="124" t="s">
        <v>1353</v>
      </c>
      <c r="J559" s="125" t="s">
        <v>1354</v>
      </c>
      <c r="K559" s="124">
        <v>-18407</v>
      </c>
      <c r="L559" s="124" t="s">
        <v>1318</v>
      </c>
      <c r="M559" s="125" t="s">
        <v>1188</v>
      </c>
      <c r="N559" s="125"/>
      <c r="O559" s="126" t="s">
        <v>1342</v>
      </c>
      <c r="P559" s="126" t="s">
        <v>1346</v>
      </c>
    </row>
    <row r="560" spans="1:16" ht="13.5" thickBot="1" x14ac:dyDescent="0.25">
      <c r="A560" s="7" t="str">
        <f t="shared" si="48"/>
        <v> AAC 5.75 </v>
      </c>
      <c r="B560" s="18" t="str">
        <f t="shared" si="49"/>
        <v>I</v>
      </c>
      <c r="C560" s="7">
        <f t="shared" si="50"/>
        <v>33561.425999999999</v>
      </c>
      <c r="D560" s="32" t="str">
        <f t="shared" si="51"/>
        <v>vis</v>
      </c>
      <c r="E560" s="123">
        <f>VLOOKUP(C560,'Active 1'!C$21:E$951,3,FALSE)</f>
        <v>-18197.107118166154</v>
      </c>
      <c r="F560" s="18" t="s">
        <v>1108</v>
      </c>
      <c r="G560" s="32" t="str">
        <f t="shared" si="52"/>
        <v>33561.426</v>
      </c>
      <c r="H560" s="7">
        <f t="shared" si="53"/>
        <v>-18197</v>
      </c>
      <c r="I560" s="124" t="s">
        <v>1355</v>
      </c>
      <c r="J560" s="125" t="s">
        <v>1356</v>
      </c>
      <c r="K560" s="124">
        <v>-18197</v>
      </c>
      <c r="L560" s="124" t="s">
        <v>1330</v>
      </c>
      <c r="M560" s="125" t="s">
        <v>1188</v>
      </c>
      <c r="N560" s="125"/>
      <c r="O560" s="126" t="s">
        <v>1342</v>
      </c>
      <c r="P560" s="126" t="s">
        <v>1346</v>
      </c>
    </row>
    <row r="561" spans="1:16" ht="13.5" thickBot="1" x14ac:dyDescent="0.25">
      <c r="A561" s="7" t="str">
        <f t="shared" si="48"/>
        <v> AAC 5.75 </v>
      </c>
      <c r="B561" s="18" t="str">
        <f t="shared" si="49"/>
        <v>I</v>
      </c>
      <c r="C561" s="7">
        <f t="shared" si="50"/>
        <v>33798.413</v>
      </c>
      <c r="D561" s="32" t="str">
        <f t="shared" si="51"/>
        <v>vis</v>
      </c>
      <c r="E561" s="123">
        <f>VLOOKUP(C561,'Active 1'!C$21:E$951,3,FALSE)</f>
        <v>-17820.107044941404</v>
      </c>
      <c r="F561" s="18" t="s">
        <v>1108</v>
      </c>
      <c r="G561" s="32" t="str">
        <f t="shared" si="52"/>
        <v>33798.413</v>
      </c>
      <c r="H561" s="7">
        <f t="shared" si="53"/>
        <v>-17820</v>
      </c>
      <c r="I561" s="124" t="s">
        <v>1357</v>
      </c>
      <c r="J561" s="125" t="s">
        <v>1358</v>
      </c>
      <c r="K561" s="124">
        <v>-17820</v>
      </c>
      <c r="L561" s="124" t="s">
        <v>1310</v>
      </c>
      <c r="M561" s="125" t="s">
        <v>1188</v>
      </c>
      <c r="N561" s="125"/>
      <c r="O561" s="126" t="s">
        <v>1342</v>
      </c>
      <c r="P561" s="126" t="s">
        <v>1346</v>
      </c>
    </row>
    <row r="562" spans="1:16" ht="13.5" thickBot="1" x14ac:dyDescent="0.25">
      <c r="A562" s="7" t="str">
        <f t="shared" si="48"/>
        <v> MVS 6.69 </v>
      </c>
      <c r="B562" s="18" t="str">
        <f t="shared" si="49"/>
        <v>I</v>
      </c>
      <c r="C562" s="7">
        <f t="shared" si="50"/>
        <v>34357.25</v>
      </c>
      <c r="D562" s="32" t="str">
        <f t="shared" si="51"/>
        <v>vis</v>
      </c>
      <c r="E562" s="123">
        <f>VLOOKUP(C562,'Active 1'!C$21:E$951,3,FALSE)</f>
        <v>-16931.10642498884</v>
      </c>
      <c r="F562" s="18" t="s">
        <v>1108</v>
      </c>
      <c r="G562" s="32" t="str">
        <f t="shared" si="52"/>
        <v>34357.250</v>
      </c>
      <c r="H562" s="7">
        <f t="shared" si="53"/>
        <v>-16931</v>
      </c>
      <c r="I562" s="124" t="s">
        <v>1359</v>
      </c>
      <c r="J562" s="125" t="s">
        <v>1360</v>
      </c>
      <c r="K562" s="124">
        <v>-16931</v>
      </c>
      <c r="L562" s="124" t="s">
        <v>1318</v>
      </c>
      <c r="M562" s="125" t="s">
        <v>1188</v>
      </c>
      <c r="N562" s="125"/>
      <c r="O562" s="126" t="s">
        <v>1361</v>
      </c>
      <c r="P562" s="126" t="s">
        <v>1362</v>
      </c>
    </row>
    <row r="563" spans="1:16" ht="13.5" thickBot="1" x14ac:dyDescent="0.25">
      <c r="A563" s="7" t="str">
        <f t="shared" si="48"/>
        <v> AA 6.144 </v>
      </c>
      <c r="B563" s="18" t="str">
        <f t="shared" si="49"/>
        <v>I</v>
      </c>
      <c r="C563" s="7">
        <f t="shared" si="50"/>
        <v>34480.468999999997</v>
      </c>
      <c r="D563" s="32" t="str">
        <f t="shared" si="51"/>
        <v>vis</v>
      </c>
      <c r="E563" s="123">
        <f>VLOOKUP(C563,'Active 1'!C$21:E$951,3,FALSE)</f>
        <v>-16735.089039973293</v>
      </c>
      <c r="F563" s="18" t="s">
        <v>1108</v>
      </c>
      <c r="G563" s="32" t="str">
        <f t="shared" si="52"/>
        <v>34480.469</v>
      </c>
      <c r="H563" s="7">
        <f t="shared" si="53"/>
        <v>-16735</v>
      </c>
      <c r="I563" s="124" t="s">
        <v>1363</v>
      </c>
      <c r="J563" s="125" t="s">
        <v>1364</v>
      </c>
      <c r="K563" s="124">
        <v>-16735</v>
      </c>
      <c r="L563" s="124" t="s">
        <v>1365</v>
      </c>
      <c r="M563" s="125" t="s">
        <v>1188</v>
      </c>
      <c r="N563" s="125"/>
      <c r="O563" s="126" t="s">
        <v>1342</v>
      </c>
      <c r="P563" s="126" t="s">
        <v>1366</v>
      </c>
    </row>
    <row r="564" spans="1:16" ht="13.5" thickBot="1" x14ac:dyDescent="0.25">
      <c r="A564" s="7" t="str">
        <f t="shared" si="48"/>
        <v> SCA 4.403 </v>
      </c>
      <c r="B564" s="18" t="str">
        <f t="shared" si="49"/>
        <v>I</v>
      </c>
      <c r="C564" s="7">
        <f t="shared" si="50"/>
        <v>34956.321000000004</v>
      </c>
      <c r="D564" s="32" t="str">
        <f t="shared" si="51"/>
        <v>pg</v>
      </c>
      <c r="E564" s="123">
        <f>VLOOKUP(C564,'Active 1'!C$21:E$951,3,FALSE)</f>
        <v>-15978.101361981904</v>
      </c>
      <c r="F564" s="18" t="str">
        <f>LEFT(M564,1)</f>
        <v>F</v>
      </c>
      <c r="G564" s="32" t="str">
        <f t="shared" si="52"/>
        <v>34956.321</v>
      </c>
      <c r="H564" s="7">
        <f t="shared" si="53"/>
        <v>-15978</v>
      </c>
      <c r="I564" s="124" t="s">
        <v>1367</v>
      </c>
      <c r="J564" s="125" t="s">
        <v>1368</v>
      </c>
      <c r="K564" s="124">
        <v>-15978</v>
      </c>
      <c r="L564" s="124" t="s">
        <v>1174</v>
      </c>
      <c r="M564" s="125" t="s">
        <v>1175</v>
      </c>
      <c r="N564" s="125"/>
      <c r="O564" s="126" t="s">
        <v>1369</v>
      </c>
      <c r="P564" s="126" t="s">
        <v>1370</v>
      </c>
    </row>
    <row r="565" spans="1:16" ht="13.5" thickBot="1" x14ac:dyDescent="0.25">
      <c r="A565" s="7" t="str">
        <f t="shared" si="48"/>
        <v> SCA 4.403 </v>
      </c>
      <c r="B565" s="18" t="str">
        <f t="shared" si="49"/>
        <v>I</v>
      </c>
      <c r="C565" s="7">
        <f t="shared" si="50"/>
        <v>34991.525999999998</v>
      </c>
      <c r="D565" s="32" t="str">
        <f t="shared" si="51"/>
        <v>pg</v>
      </c>
      <c r="E565" s="123">
        <f>VLOOKUP(C565,'Active 1'!C$21:E$951,3,FALSE)</f>
        <v>-15922.097076608128</v>
      </c>
      <c r="F565" s="18" t="str">
        <f>LEFT(M565,1)</f>
        <v>F</v>
      </c>
      <c r="G565" s="32" t="str">
        <f t="shared" si="52"/>
        <v>34991.526</v>
      </c>
      <c r="H565" s="7">
        <f t="shared" si="53"/>
        <v>-15922</v>
      </c>
      <c r="I565" s="124" t="s">
        <v>1371</v>
      </c>
      <c r="J565" s="125" t="s">
        <v>1372</v>
      </c>
      <c r="K565" s="124">
        <v>-15922</v>
      </c>
      <c r="L565" s="124" t="s">
        <v>1305</v>
      </c>
      <c r="M565" s="125" t="s">
        <v>1175</v>
      </c>
      <c r="N565" s="125"/>
      <c r="O565" s="126" t="s">
        <v>1369</v>
      </c>
      <c r="P565" s="126" t="s">
        <v>1370</v>
      </c>
    </row>
    <row r="566" spans="1:16" ht="13.5" thickBot="1" x14ac:dyDescent="0.25">
      <c r="A566" s="7" t="str">
        <f t="shared" si="48"/>
        <v> MVS 6.69 </v>
      </c>
      <c r="B566" s="18" t="str">
        <f t="shared" si="49"/>
        <v>I</v>
      </c>
      <c r="C566" s="7">
        <f t="shared" si="50"/>
        <v>35240.459000000003</v>
      </c>
      <c r="D566" s="32" t="str">
        <f t="shared" si="51"/>
        <v>vis</v>
      </c>
      <c r="E566" s="123">
        <f>VLOOKUP(C566,'Active 1'!C$21:E$951,3,FALSE)</f>
        <v>-15526.093248431655</v>
      </c>
      <c r="F566" s="18" t="str">
        <f>LEFT(M566,1)</f>
        <v>V</v>
      </c>
      <c r="G566" s="32" t="str">
        <f t="shared" si="52"/>
        <v>35240.459</v>
      </c>
      <c r="H566" s="7">
        <f t="shared" si="53"/>
        <v>-15526</v>
      </c>
      <c r="I566" s="124" t="s">
        <v>1373</v>
      </c>
      <c r="J566" s="125" t="s">
        <v>1374</v>
      </c>
      <c r="K566" s="124">
        <v>-15526</v>
      </c>
      <c r="L566" s="124" t="s">
        <v>1310</v>
      </c>
      <c r="M566" s="125" t="s">
        <v>1188</v>
      </c>
      <c r="N566" s="125"/>
      <c r="O566" s="126" t="s">
        <v>1361</v>
      </c>
      <c r="P566" s="126" t="s">
        <v>1362</v>
      </c>
    </row>
    <row r="567" spans="1:16" ht="13.5" thickBot="1" x14ac:dyDescent="0.25">
      <c r="A567" s="7" t="str">
        <f t="shared" si="48"/>
        <v> SCA 4.403 </v>
      </c>
      <c r="B567" s="18" t="str">
        <f t="shared" si="49"/>
        <v>I</v>
      </c>
      <c r="C567" s="7">
        <f t="shared" si="50"/>
        <v>35284.457999999999</v>
      </c>
      <c r="D567" s="32" t="str">
        <f t="shared" si="51"/>
        <v>pg</v>
      </c>
      <c r="E567" s="123">
        <f>VLOOKUP(C567,'Active 1'!C$21:E$951,3,FALSE)</f>
        <v>-15456.099425049721</v>
      </c>
      <c r="F567" s="18" t="str">
        <f>LEFT(M567,1)</f>
        <v>F</v>
      </c>
      <c r="G567" s="32" t="str">
        <f t="shared" si="52"/>
        <v>35284.458</v>
      </c>
      <c r="H567" s="7">
        <f t="shared" si="53"/>
        <v>-15456</v>
      </c>
      <c r="I567" s="124" t="s">
        <v>1375</v>
      </c>
      <c r="J567" s="125" t="s">
        <v>1376</v>
      </c>
      <c r="K567" s="124">
        <v>-15456</v>
      </c>
      <c r="L567" s="124" t="s">
        <v>1174</v>
      </c>
      <c r="M567" s="125" t="s">
        <v>1175</v>
      </c>
      <c r="N567" s="125"/>
      <c r="O567" s="126" t="s">
        <v>1377</v>
      </c>
      <c r="P567" s="126" t="s">
        <v>1370</v>
      </c>
    </row>
    <row r="568" spans="1:16" ht="13.5" thickBot="1" x14ac:dyDescent="0.25">
      <c r="A568" s="7" t="str">
        <f t="shared" si="48"/>
        <v> SCA 4.403 </v>
      </c>
      <c r="B568" s="18" t="str">
        <f t="shared" si="49"/>
        <v>I</v>
      </c>
      <c r="C568" s="7">
        <f t="shared" si="50"/>
        <v>35291.377</v>
      </c>
      <c r="D568" s="32" t="str">
        <f t="shared" si="51"/>
        <v>pg</v>
      </c>
      <c r="E568" s="123">
        <f>VLOOKUP(C568,'Active 1'!C$21:E$951,3,FALSE)</f>
        <v>-15445.092646168843</v>
      </c>
      <c r="F568" s="18" t="str">
        <f>LEFT(M568,1)</f>
        <v>F</v>
      </c>
      <c r="G568" s="32" t="str">
        <f t="shared" si="52"/>
        <v>35291.377</v>
      </c>
      <c r="H568" s="7">
        <f t="shared" si="53"/>
        <v>-15445</v>
      </c>
      <c r="I568" s="124" t="s">
        <v>1378</v>
      </c>
      <c r="J568" s="125" t="s">
        <v>1379</v>
      </c>
      <c r="K568" s="124">
        <v>-15445</v>
      </c>
      <c r="L568" s="124" t="s">
        <v>1310</v>
      </c>
      <c r="M568" s="125" t="s">
        <v>1175</v>
      </c>
      <c r="N568" s="125"/>
      <c r="O568" s="126" t="s">
        <v>1380</v>
      </c>
      <c r="P568" s="126" t="s">
        <v>1370</v>
      </c>
    </row>
    <row r="569" spans="1:16" ht="13.5" thickBot="1" x14ac:dyDescent="0.25">
      <c r="A569" s="7" t="str">
        <f t="shared" si="48"/>
        <v> SCA 4.403 </v>
      </c>
      <c r="B569" s="18" t="str">
        <f t="shared" si="49"/>
        <v>I</v>
      </c>
      <c r="C569" s="7">
        <f t="shared" si="50"/>
        <v>35316.517</v>
      </c>
      <c r="D569" s="32" t="str">
        <f t="shared" si="51"/>
        <v>vis</v>
      </c>
      <c r="E569" s="123">
        <f>VLOOKUP(C569,'Active 1'!C$21:E$951,3,FALSE)</f>
        <v>-15405.099811790291</v>
      </c>
      <c r="F569" s="18" t="s">
        <v>1108</v>
      </c>
      <c r="G569" s="32" t="str">
        <f t="shared" si="52"/>
        <v>35316.517</v>
      </c>
      <c r="H569" s="7">
        <f t="shared" si="53"/>
        <v>-15405</v>
      </c>
      <c r="I569" s="124" t="s">
        <v>1381</v>
      </c>
      <c r="J569" s="125" t="s">
        <v>1382</v>
      </c>
      <c r="K569" s="124">
        <v>-15405</v>
      </c>
      <c r="L569" s="124" t="s">
        <v>1280</v>
      </c>
      <c r="M569" s="125" t="s">
        <v>1175</v>
      </c>
      <c r="N569" s="125"/>
      <c r="O569" s="126" t="s">
        <v>1369</v>
      </c>
      <c r="P569" s="126" t="s">
        <v>1370</v>
      </c>
    </row>
    <row r="570" spans="1:16" ht="13.5" thickBot="1" x14ac:dyDescent="0.25">
      <c r="A570" s="7" t="str">
        <f t="shared" si="48"/>
        <v> SCA 4.403 </v>
      </c>
      <c r="B570" s="18" t="str">
        <f t="shared" si="49"/>
        <v>I</v>
      </c>
      <c r="C570" s="7">
        <f t="shared" si="50"/>
        <v>35362.406999999999</v>
      </c>
      <c r="D570" s="32" t="str">
        <f t="shared" si="51"/>
        <v>vis</v>
      </c>
      <c r="E570" s="123">
        <f>VLOOKUP(C570,'Active 1'!C$21:E$951,3,FALSE)</f>
        <v>-15332.097776403187</v>
      </c>
      <c r="F570" s="18" t="s">
        <v>1108</v>
      </c>
      <c r="G570" s="32" t="str">
        <f t="shared" si="52"/>
        <v>35362.407</v>
      </c>
      <c r="H570" s="7">
        <f t="shared" si="53"/>
        <v>-15332</v>
      </c>
      <c r="I570" s="124" t="s">
        <v>1383</v>
      </c>
      <c r="J570" s="125" t="s">
        <v>1384</v>
      </c>
      <c r="K570" s="124">
        <v>-15332</v>
      </c>
      <c r="L570" s="124" t="s">
        <v>1174</v>
      </c>
      <c r="M570" s="125" t="s">
        <v>1175</v>
      </c>
      <c r="N570" s="125"/>
      <c r="O570" s="126" t="s">
        <v>1369</v>
      </c>
      <c r="P570" s="126" t="s">
        <v>1370</v>
      </c>
    </row>
    <row r="571" spans="1:16" ht="13.5" thickBot="1" x14ac:dyDescent="0.25">
      <c r="A571" s="7" t="str">
        <f t="shared" si="48"/>
        <v> SCA 4.403 </v>
      </c>
      <c r="B571" s="18" t="str">
        <f t="shared" si="49"/>
        <v>I</v>
      </c>
      <c r="C571" s="7">
        <f t="shared" si="50"/>
        <v>35372.470999999998</v>
      </c>
      <c r="D571" s="32" t="str">
        <f t="shared" si="51"/>
        <v>vis</v>
      </c>
      <c r="E571" s="123">
        <f>VLOOKUP(C571,'Active 1'!C$21:E$951,3,FALSE)</f>
        <v>-15316.087916212826</v>
      </c>
      <c r="F571" s="18" t="s">
        <v>1108</v>
      </c>
      <c r="G571" s="32" t="str">
        <f t="shared" si="52"/>
        <v>35372.471</v>
      </c>
      <c r="H571" s="7">
        <f t="shared" si="53"/>
        <v>-15316</v>
      </c>
      <c r="I571" s="124" t="s">
        <v>1385</v>
      </c>
      <c r="J571" s="125" t="s">
        <v>1386</v>
      </c>
      <c r="K571" s="124">
        <v>-15316</v>
      </c>
      <c r="L571" s="124" t="s">
        <v>1349</v>
      </c>
      <c r="M571" s="125" t="s">
        <v>1175</v>
      </c>
      <c r="N571" s="125"/>
      <c r="O571" s="126" t="s">
        <v>1369</v>
      </c>
      <c r="P571" s="126" t="s">
        <v>1370</v>
      </c>
    </row>
    <row r="572" spans="1:16" ht="13.5" thickBot="1" x14ac:dyDescent="0.25">
      <c r="A572" s="7" t="str">
        <f t="shared" si="48"/>
        <v> AA 9.46 </v>
      </c>
      <c r="B572" s="18" t="str">
        <f t="shared" si="49"/>
        <v>I</v>
      </c>
      <c r="C572" s="7">
        <f t="shared" si="50"/>
        <v>35626.430999999997</v>
      </c>
      <c r="D572" s="32" t="str">
        <f t="shared" si="51"/>
        <v>vis</v>
      </c>
      <c r="E572" s="123">
        <f>VLOOKUP(C572,'Active 1'!C$21:E$951,3,FALSE)</f>
        <v>-14912.087111965518</v>
      </c>
      <c r="F572" s="18" t="s">
        <v>1108</v>
      </c>
      <c r="G572" s="32" t="str">
        <f t="shared" si="52"/>
        <v>35626.431</v>
      </c>
      <c r="H572" s="7">
        <f t="shared" si="53"/>
        <v>-14912</v>
      </c>
      <c r="I572" s="124" t="s">
        <v>1387</v>
      </c>
      <c r="J572" s="125" t="s">
        <v>1388</v>
      </c>
      <c r="K572" s="124">
        <v>-14912</v>
      </c>
      <c r="L572" s="124" t="s">
        <v>1330</v>
      </c>
      <c r="M572" s="125" t="s">
        <v>1188</v>
      </c>
      <c r="N572" s="125"/>
      <c r="O572" s="126" t="s">
        <v>1342</v>
      </c>
      <c r="P572" s="126" t="s">
        <v>1389</v>
      </c>
    </row>
    <row r="573" spans="1:16" ht="13.5" thickBot="1" x14ac:dyDescent="0.25">
      <c r="A573" s="7" t="str">
        <f t="shared" si="48"/>
        <v> SCA 4.403 </v>
      </c>
      <c r="B573" s="18" t="str">
        <f t="shared" si="49"/>
        <v>I</v>
      </c>
      <c r="C573" s="7">
        <f t="shared" si="50"/>
        <v>35755.29</v>
      </c>
      <c r="D573" s="32" t="str">
        <f t="shared" si="51"/>
        <v>vis</v>
      </c>
      <c r="E573" s="123">
        <f>VLOOKUP(C573,'Active 1'!C$21:E$951,3,FALSE)</f>
        <v>-14707.097587495107</v>
      </c>
      <c r="F573" s="18" t="s">
        <v>1108</v>
      </c>
      <c r="G573" s="32" t="str">
        <f t="shared" si="52"/>
        <v>35755.290</v>
      </c>
      <c r="H573" s="7">
        <f t="shared" si="53"/>
        <v>-14707</v>
      </c>
      <c r="I573" s="124" t="s">
        <v>1390</v>
      </c>
      <c r="J573" s="125" t="s">
        <v>1391</v>
      </c>
      <c r="K573" s="124">
        <v>-14707</v>
      </c>
      <c r="L573" s="124" t="s">
        <v>1223</v>
      </c>
      <c r="M573" s="125" t="s">
        <v>1175</v>
      </c>
      <c r="N573" s="125"/>
      <c r="O573" s="126" t="s">
        <v>1380</v>
      </c>
      <c r="P573" s="126" t="s">
        <v>1370</v>
      </c>
    </row>
    <row r="574" spans="1:16" ht="13.5" thickBot="1" x14ac:dyDescent="0.25">
      <c r="A574" s="7" t="str">
        <f t="shared" si="48"/>
        <v> AA 9.46 </v>
      </c>
      <c r="B574" s="18" t="str">
        <f t="shared" si="49"/>
        <v>I</v>
      </c>
      <c r="C574" s="7">
        <f t="shared" si="50"/>
        <v>35932.559000000001</v>
      </c>
      <c r="D574" s="32" t="str">
        <f t="shared" si="51"/>
        <v>vis</v>
      </c>
      <c r="E574" s="123">
        <f>VLOOKUP(C574,'Active 1'!C$21:E$951,3,FALSE)</f>
        <v>-14425.097199370535</v>
      </c>
      <c r="F574" s="18" t="s">
        <v>1108</v>
      </c>
      <c r="G574" s="32" t="str">
        <f t="shared" si="52"/>
        <v>35932.559</v>
      </c>
      <c r="H574" s="7">
        <f t="shared" si="53"/>
        <v>-14425</v>
      </c>
      <c r="I574" s="124" t="s">
        <v>1392</v>
      </c>
      <c r="J574" s="125" t="s">
        <v>1393</v>
      </c>
      <c r="K574" s="124">
        <v>-14425</v>
      </c>
      <c r="L574" s="124" t="s">
        <v>1236</v>
      </c>
      <c r="M574" s="125" t="s">
        <v>1188</v>
      </c>
      <c r="N574" s="125"/>
      <c r="O574" s="126" t="s">
        <v>1342</v>
      </c>
      <c r="P574" s="126" t="s">
        <v>1389</v>
      </c>
    </row>
    <row r="575" spans="1:16" ht="13.5" thickBot="1" x14ac:dyDescent="0.25">
      <c r="A575" s="7" t="str">
        <f t="shared" si="48"/>
        <v> SCA 10.83 </v>
      </c>
      <c r="B575" s="18" t="str">
        <f t="shared" si="49"/>
        <v>I</v>
      </c>
      <c r="C575" s="7">
        <f t="shared" si="50"/>
        <v>36117.381000000001</v>
      </c>
      <c r="D575" s="32" t="str">
        <f t="shared" si="51"/>
        <v>vis</v>
      </c>
      <c r="E575" s="123">
        <f>VLOOKUP(C575,'Active 1'!C$21:E$951,3,FALSE)</f>
        <v>-14131.08146207885</v>
      </c>
      <c r="F575" s="18" t="s">
        <v>1108</v>
      </c>
      <c r="G575" s="32" t="str">
        <f t="shared" si="52"/>
        <v>36117.381</v>
      </c>
      <c r="H575" s="7">
        <f t="shared" si="53"/>
        <v>-14131</v>
      </c>
      <c r="I575" s="124" t="s">
        <v>1394</v>
      </c>
      <c r="J575" s="125" t="s">
        <v>1395</v>
      </c>
      <c r="K575" s="124">
        <v>-14131</v>
      </c>
      <c r="L575" s="124" t="s">
        <v>1349</v>
      </c>
      <c r="M575" s="125" t="s">
        <v>1188</v>
      </c>
      <c r="N575" s="125"/>
      <c r="O575" s="126" t="s">
        <v>1380</v>
      </c>
      <c r="P575" s="126" t="s">
        <v>1396</v>
      </c>
    </row>
    <row r="576" spans="1:16" ht="13.5" thickBot="1" x14ac:dyDescent="0.25">
      <c r="A576" s="7" t="str">
        <f t="shared" si="48"/>
        <v> SCA 10.83 </v>
      </c>
      <c r="B576" s="18" t="str">
        <f t="shared" si="49"/>
        <v>I</v>
      </c>
      <c r="C576" s="7">
        <f t="shared" si="50"/>
        <v>36124.294000000002</v>
      </c>
      <c r="D576" s="32" t="str">
        <f t="shared" si="51"/>
        <v>vis</v>
      </c>
      <c r="E576" s="123">
        <f>VLOOKUP(C576,'Active 1'!C$21:E$951,3,FALSE)</f>
        <v>-14120.084228027181</v>
      </c>
      <c r="F576" s="18" t="s">
        <v>1108</v>
      </c>
      <c r="G576" s="32" t="str">
        <f t="shared" si="52"/>
        <v>36124.294</v>
      </c>
      <c r="H576" s="7">
        <f t="shared" si="53"/>
        <v>-14120</v>
      </c>
      <c r="I576" s="124" t="s">
        <v>1397</v>
      </c>
      <c r="J576" s="125" t="s">
        <v>1398</v>
      </c>
      <c r="K576" s="124">
        <v>-14120</v>
      </c>
      <c r="L576" s="124" t="s">
        <v>1310</v>
      </c>
      <c r="M576" s="125" t="s">
        <v>1188</v>
      </c>
      <c r="N576" s="125"/>
      <c r="O576" s="126" t="s">
        <v>1380</v>
      </c>
      <c r="P576" s="126" t="s">
        <v>1396</v>
      </c>
    </row>
    <row r="577" spans="1:16" ht="13.5" thickBot="1" x14ac:dyDescent="0.25">
      <c r="A577" s="7" t="str">
        <f t="shared" si="48"/>
        <v> SCA 10.83 </v>
      </c>
      <c r="B577" s="18" t="str">
        <f t="shared" si="49"/>
        <v>I</v>
      </c>
      <c r="C577" s="7">
        <f t="shared" si="50"/>
        <v>36141.266000000003</v>
      </c>
      <c r="D577" s="32" t="str">
        <f t="shared" si="51"/>
        <v>vis</v>
      </c>
      <c r="E577" s="123">
        <f>VLOOKUP(C577,'Active 1'!C$21:E$951,3,FALSE)</f>
        <v>-14093.085087809486</v>
      </c>
      <c r="F577" s="18" t="s">
        <v>1108</v>
      </c>
      <c r="G577" s="32" t="str">
        <f t="shared" si="52"/>
        <v>36141.266</v>
      </c>
      <c r="H577" s="7">
        <f t="shared" si="53"/>
        <v>-14093</v>
      </c>
      <c r="I577" s="124" t="s">
        <v>1399</v>
      </c>
      <c r="J577" s="125" t="s">
        <v>1400</v>
      </c>
      <c r="K577" s="124">
        <v>-14093</v>
      </c>
      <c r="L577" s="124" t="s">
        <v>1325</v>
      </c>
      <c r="M577" s="125" t="s">
        <v>1188</v>
      </c>
      <c r="N577" s="125"/>
      <c r="O577" s="126" t="s">
        <v>1380</v>
      </c>
      <c r="P577" s="126" t="s">
        <v>1396</v>
      </c>
    </row>
    <row r="578" spans="1:16" ht="13.5" thickBot="1" x14ac:dyDescent="0.25">
      <c r="A578" s="7" t="str">
        <f t="shared" si="48"/>
        <v> SCA 10.83 </v>
      </c>
      <c r="B578" s="18" t="str">
        <f t="shared" si="49"/>
        <v>I</v>
      </c>
      <c r="C578" s="7">
        <f t="shared" si="50"/>
        <v>36802.572</v>
      </c>
      <c r="D578" s="32" t="str">
        <f t="shared" si="51"/>
        <v>vis</v>
      </c>
      <c r="E578" s="123">
        <f>VLOOKUP(C578,'Active 1'!C$21:E$951,3,FALSE)</f>
        <v>-13041.076283849927</v>
      </c>
      <c r="F578" s="18" t="s">
        <v>1108</v>
      </c>
      <c r="G578" s="32" t="str">
        <f t="shared" si="52"/>
        <v>36802.572</v>
      </c>
      <c r="H578" s="7">
        <f t="shared" si="53"/>
        <v>-13041</v>
      </c>
      <c r="I578" s="124" t="s">
        <v>1401</v>
      </c>
      <c r="J578" s="125" t="s">
        <v>1402</v>
      </c>
      <c r="K578" s="124">
        <v>-13041</v>
      </c>
      <c r="L578" s="124" t="s">
        <v>1330</v>
      </c>
      <c r="M578" s="125" t="s">
        <v>1188</v>
      </c>
      <c r="N578" s="125"/>
      <c r="O578" s="126" t="s">
        <v>1380</v>
      </c>
      <c r="P578" s="126" t="s">
        <v>1396</v>
      </c>
    </row>
    <row r="579" spans="1:16" ht="13.5" thickBot="1" x14ac:dyDescent="0.25">
      <c r="A579" s="7" t="str">
        <f t="shared" si="48"/>
        <v> SCA 10.83 </v>
      </c>
      <c r="B579" s="18" t="str">
        <f t="shared" si="49"/>
        <v>I</v>
      </c>
      <c r="C579" s="7">
        <f t="shared" si="50"/>
        <v>36833.373</v>
      </c>
      <c r="D579" s="32" t="str">
        <f t="shared" si="51"/>
        <v>vis</v>
      </c>
      <c r="E579" s="123">
        <f>VLOOKUP(C579,'Active 1'!C$21:E$951,3,FALSE)</f>
        <v>-12992.077903114294</v>
      </c>
      <c r="F579" s="18" t="s">
        <v>1108</v>
      </c>
      <c r="G579" s="32" t="str">
        <f t="shared" si="52"/>
        <v>36833.373</v>
      </c>
      <c r="H579" s="7">
        <f t="shared" si="53"/>
        <v>-12992</v>
      </c>
      <c r="I579" s="124" t="s">
        <v>1403</v>
      </c>
      <c r="J579" s="125" t="s">
        <v>1404</v>
      </c>
      <c r="K579" s="124">
        <v>-12992</v>
      </c>
      <c r="L579" s="124" t="s">
        <v>1310</v>
      </c>
      <c r="M579" s="125" t="s">
        <v>1188</v>
      </c>
      <c r="N579" s="125"/>
      <c r="O579" s="126" t="s">
        <v>1380</v>
      </c>
      <c r="P579" s="126" t="s">
        <v>1396</v>
      </c>
    </row>
    <row r="580" spans="1:16" ht="13.5" thickBot="1" x14ac:dyDescent="0.25">
      <c r="A580" s="7" t="str">
        <f t="shared" si="48"/>
        <v> HABZ 51 </v>
      </c>
      <c r="B580" s="18" t="str">
        <f t="shared" si="49"/>
        <v>I</v>
      </c>
      <c r="C580" s="7">
        <f t="shared" si="50"/>
        <v>36848.436999999998</v>
      </c>
      <c r="D580" s="32" t="str">
        <f t="shared" si="51"/>
        <v>vis</v>
      </c>
      <c r="E580" s="123">
        <f>VLOOKUP(C580,'Active 1'!C$21:E$951,3,FALSE)</f>
        <v>-12968.114018584523</v>
      </c>
      <c r="F580" s="18" t="s">
        <v>1108</v>
      </c>
      <c r="G580" s="32" t="str">
        <f t="shared" si="52"/>
        <v>36848.437</v>
      </c>
      <c r="H580" s="7">
        <f t="shared" si="53"/>
        <v>-12968</v>
      </c>
      <c r="I580" s="124" t="s">
        <v>1405</v>
      </c>
      <c r="J580" s="125" t="s">
        <v>1406</v>
      </c>
      <c r="K580" s="124">
        <v>-12968</v>
      </c>
      <c r="L580" s="124" t="s">
        <v>1197</v>
      </c>
      <c r="M580" s="125" t="s">
        <v>1179</v>
      </c>
      <c r="N580" s="125"/>
      <c r="O580" s="126" t="s">
        <v>1407</v>
      </c>
      <c r="P580" s="126" t="s">
        <v>1408</v>
      </c>
    </row>
    <row r="581" spans="1:16" ht="13.5" thickBot="1" x14ac:dyDescent="0.25">
      <c r="A581" s="7" t="str">
        <f t="shared" si="48"/>
        <v> HABZ 51 </v>
      </c>
      <c r="B581" s="18" t="str">
        <f t="shared" si="49"/>
        <v>I</v>
      </c>
      <c r="C581" s="7">
        <f t="shared" si="50"/>
        <v>36867.300999999999</v>
      </c>
      <c r="D581" s="32" t="str">
        <f t="shared" si="51"/>
        <v>vis</v>
      </c>
      <c r="E581" s="123">
        <f>VLOOKUP(C581,'Active 1'!C$21:E$951,3,FALSE)</f>
        <v>-12938.105075556794</v>
      </c>
      <c r="F581" s="18" t="s">
        <v>1108</v>
      </c>
      <c r="G581" s="32" t="str">
        <f t="shared" si="52"/>
        <v>36867.301</v>
      </c>
      <c r="H581" s="7">
        <f t="shared" si="53"/>
        <v>-12938</v>
      </c>
      <c r="I581" s="124" t="s">
        <v>1409</v>
      </c>
      <c r="J581" s="125" t="s">
        <v>1410</v>
      </c>
      <c r="K581" s="124">
        <v>-12938</v>
      </c>
      <c r="L581" s="124" t="s">
        <v>1244</v>
      </c>
      <c r="M581" s="125" t="s">
        <v>1179</v>
      </c>
      <c r="N581" s="125"/>
      <c r="O581" s="126" t="s">
        <v>1407</v>
      </c>
      <c r="P581" s="126" t="s">
        <v>1408</v>
      </c>
    </row>
    <row r="582" spans="1:16" ht="13.5" thickBot="1" x14ac:dyDescent="0.25">
      <c r="A582" s="7" t="str">
        <f t="shared" si="48"/>
        <v> HABZ 51 </v>
      </c>
      <c r="B582" s="18" t="str">
        <f t="shared" si="49"/>
        <v>I</v>
      </c>
      <c r="C582" s="7">
        <f t="shared" si="50"/>
        <v>37202.385000000002</v>
      </c>
      <c r="D582" s="32" t="str">
        <f t="shared" si="51"/>
        <v>vis</v>
      </c>
      <c r="E582" s="123">
        <f>VLOOKUP(C582,'Active 1'!C$21:E$951,3,FALSE)</f>
        <v>-12405.051817207423</v>
      </c>
      <c r="F582" s="18" t="s">
        <v>1108</v>
      </c>
      <c r="G582" s="32" t="str">
        <f t="shared" si="52"/>
        <v>37202.385</v>
      </c>
      <c r="H582" s="7">
        <f t="shared" si="53"/>
        <v>-12405</v>
      </c>
      <c r="I582" s="124" t="s">
        <v>1411</v>
      </c>
      <c r="J582" s="125" t="s">
        <v>1412</v>
      </c>
      <c r="K582" s="124">
        <v>-12405</v>
      </c>
      <c r="L582" s="124" t="s">
        <v>1413</v>
      </c>
      <c r="M582" s="125" t="s">
        <v>1179</v>
      </c>
      <c r="N582" s="125"/>
      <c r="O582" s="126" t="s">
        <v>1407</v>
      </c>
      <c r="P582" s="126" t="s">
        <v>1408</v>
      </c>
    </row>
    <row r="583" spans="1:16" ht="13.5" thickBot="1" x14ac:dyDescent="0.25">
      <c r="A583" s="7" t="str">
        <f t="shared" si="48"/>
        <v> HABZ 51 </v>
      </c>
      <c r="B583" s="18" t="str">
        <f t="shared" si="49"/>
        <v>I</v>
      </c>
      <c r="C583" s="7">
        <f t="shared" si="50"/>
        <v>37253.275999999998</v>
      </c>
      <c r="D583" s="32" t="str">
        <f t="shared" si="51"/>
        <v>vis</v>
      </c>
      <c r="E583" s="123">
        <f>VLOOKUP(C583,'Active 1'!C$21:E$951,3,FALSE)</f>
        <v>-12324.094166676048</v>
      </c>
      <c r="F583" s="18" t="s">
        <v>1108</v>
      </c>
      <c r="G583" s="32" t="str">
        <f t="shared" si="52"/>
        <v>37253.276</v>
      </c>
      <c r="H583" s="7">
        <f t="shared" si="53"/>
        <v>-12324</v>
      </c>
      <c r="I583" s="124" t="s">
        <v>1414</v>
      </c>
      <c r="J583" s="125" t="s">
        <v>1415</v>
      </c>
      <c r="K583" s="124">
        <v>-12324</v>
      </c>
      <c r="L583" s="124" t="s">
        <v>1252</v>
      </c>
      <c r="M583" s="125" t="s">
        <v>1179</v>
      </c>
      <c r="N583" s="125"/>
      <c r="O583" s="126" t="s">
        <v>1407</v>
      </c>
      <c r="P583" s="126" t="s">
        <v>1408</v>
      </c>
    </row>
    <row r="584" spans="1:16" ht="13.5" thickBot="1" x14ac:dyDescent="0.25">
      <c r="A584" s="7" t="str">
        <f t="shared" si="48"/>
        <v> SCA 10.83 </v>
      </c>
      <c r="B584" s="18" t="str">
        <f t="shared" si="49"/>
        <v>I</v>
      </c>
      <c r="C584" s="7">
        <f t="shared" si="50"/>
        <v>37505.366000000002</v>
      </c>
      <c r="D584" s="32" t="str">
        <f t="shared" si="51"/>
        <v>vis</v>
      </c>
      <c r="E584" s="123">
        <f>VLOOKUP(C584,'Active 1'!C$21:E$951,3,FALSE)</f>
        <v>-11923.068167531672</v>
      </c>
      <c r="F584" s="18" t="s">
        <v>1108</v>
      </c>
      <c r="G584" s="32" t="str">
        <f t="shared" si="52"/>
        <v>37505.366</v>
      </c>
      <c r="H584" s="7">
        <f t="shared" si="53"/>
        <v>-11923</v>
      </c>
      <c r="I584" s="124" t="s">
        <v>1416</v>
      </c>
      <c r="J584" s="125" t="s">
        <v>1417</v>
      </c>
      <c r="K584" s="124">
        <v>-11923</v>
      </c>
      <c r="L584" s="124" t="s">
        <v>1349</v>
      </c>
      <c r="M584" s="125" t="s">
        <v>1188</v>
      </c>
      <c r="N584" s="125"/>
      <c r="O584" s="126" t="s">
        <v>1380</v>
      </c>
      <c r="P584" s="126" t="s">
        <v>1396</v>
      </c>
    </row>
    <row r="585" spans="1:16" ht="13.5" thickBot="1" x14ac:dyDescent="0.25">
      <c r="A585" s="7" t="str">
        <f t="shared" si="48"/>
        <v> SCA 10.83 </v>
      </c>
      <c r="B585" s="18" t="str">
        <f t="shared" si="49"/>
        <v>I</v>
      </c>
      <c r="C585" s="7">
        <f t="shared" si="50"/>
        <v>37508.508999999998</v>
      </c>
      <c r="D585" s="32" t="str">
        <f t="shared" si="51"/>
        <v>vis</v>
      </c>
      <c r="E585" s="123">
        <f>VLOOKUP(C585,'Active 1'!C$21:E$951,3,FALSE)</f>
        <v>-11918.068267831924</v>
      </c>
      <c r="F585" s="18" t="s">
        <v>1108</v>
      </c>
      <c r="G585" s="32" t="str">
        <f t="shared" si="52"/>
        <v>37508.509</v>
      </c>
      <c r="H585" s="7">
        <f t="shared" si="53"/>
        <v>-11918</v>
      </c>
      <c r="I585" s="124" t="s">
        <v>1418</v>
      </c>
      <c r="J585" s="125" t="s">
        <v>1419</v>
      </c>
      <c r="K585" s="124">
        <v>-11918</v>
      </c>
      <c r="L585" s="124" t="s">
        <v>1349</v>
      </c>
      <c r="M585" s="125" t="s">
        <v>1188</v>
      </c>
      <c r="N585" s="125"/>
      <c r="O585" s="126" t="s">
        <v>1380</v>
      </c>
      <c r="P585" s="126" t="s">
        <v>1396</v>
      </c>
    </row>
    <row r="586" spans="1:16" ht="13.5" thickBot="1" x14ac:dyDescent="0.25">
      <c r="A586" s="7" t="str">
        <f t="shared" si="48"/>
        <v> SCA 10.83 </v>
      </c>
      <c r="B586" s="18" t="str">
        <f t="shared" si="49"/>
        <v>I</v>
      </c>
      <c r="C586" s="7">
        <f t="shared" si="50"/>
        <v>37527.368000000002</v>
      </c>
      <c r="D586" s="32" t="str">
        <f t="shared" si="51"/>
        <v>vis</v>
      </c>
      <c r="E586" s="123">
        <f>VLOOKUP(C586,'Active 1'!C$21:E$951,3,FALSE)</f>
        <v>-11888.067278828532</v>
      </c>
      <c r="F586" s="18" t="s">
        <v>1108</v>
      </c>
      <c r="G586" s="32" t="str">
        <f t="shared" si="52"/>
        <v>37527.368</v>
      </c>
      <c r="H586" s="7">
        <f t="shared" si="53"/>
        <v>-11888</v>
      </c>
      <c r="I586" s="124" t="s">
        <v>1420</v>
      </c>
      <c r="J586" s="125" t="s">
        <v>1421</v>
      </c>
      <c r="K586" s="124">
        <v>-11888</v>
      </c>
      <c r="L586" s="124" t="s">
        <v>1349</v>
      </c>
      <c r="M586" s="125" t="s">
        <v>1188</v>
      </c>
      <c r="N586" s="125"/>
      <c r="O586" s="126" t="s">
        <v>1380</v>
      </c>
      <c r="P586" s="126" t="s">
        <v>1396</v>
      </c>
    </row>
    <row r="587" spans="1:16" ht="13.5" thickBot="1" x14ac:dyDescent="0.25">
      <c r="A587" s="7" t="str">
        <f t="shared" ref="A587:A650" si="54">P587</f>
        <v> SCA 10.83 </v>
      </c>
      <c r="B587" s="18" t="str">
        <f t="shared" ref="B587:B650" si="55">IF(H587=INT(H587),"I","II")</f>
        <v>I</v>
      </c>
      <c r="C587" s="7">
        <f t="shared" ref="C587:C650" si="56">1*G587</f>
        <v>37542.455999999998</v>
      </c>
      <c r="D587" s="32" t="str">
        <f t="shared" ref="D587:D650" si="57">VLOOKUP(F587,I$1:J$5,2,FALSE)</f>
        <v>vis</v>
      </c>
      <c r="E587" s="123">
        <f>VLOOKUP(C587,'Active 1'!C$21:E$951,3,FALSE)</f>
        <v>-11864.065214981934</v>
      </c>
      <c r="F587" s="18" t="s">
        <v>1108</v>
      </c>
      <c r="G587" s="32" t="str">
        <f t="shared" ref="G587:G650" si="58">MID(I587,3,LEN(I587)-3)</f>
        <v>37542.456</v>
      </c>
      <c r="H587" s="7">
        <f t="shared" ref="H587:H650" si="59">1*K587</f>
        <v>-11864</v>
      </c>
      <c r="I587" s="124" t="s">
        <v>1422</v>
      </c>
      <c r="J587" s="125" t="s">
        <v>1423</v>
      </c>
      <c r="K587" s="124">
        <v>-11864</v>
      </c>
      <c r="L587" s="124" t="s">
        <v>1352</v>
      </c>
      <c r="M587" s="125" t="s">
        <v>1188</v>
      </c>
      <c r="N587" s="125"/>
      <c r="O587" s="126" t="s">
        <v>1380</v>
      </c>
      <c r="P587" s="126" t="s">
        <v>1396</v>
      </c>
    </row>
    <row r="588" spans="1:16" ht="13.5" thickBot="1" x14ac:dyDescent="0.25">
      <c r="A588" s="7" t="str">
        <f t="shared" si="54"/>
        <v> SCA 10.83 </v>
      </c>
      <c r="B588" s="18" t="str">
        <f t="shared" si="55"/>
        <v>I</v>
      </c>
      <c r="C588" s="7">
        <f t="shared" si="56"/>
        <v>37547.483</v>
      </c>
      <c r="D588" s="32" t="str">
        <f t="shared" si="57"/>
        <v>vis</v>
      </c>
      <c r="E588" s="123">
        <f>VLOOKUP(C588,'Active 1'!C$21:E$951,3,FALSE)</f>
        <v>-11856.06823891109</v>
      </c>
      <c r="F588" s="18" t="s">
        <v>1108</v>
      </c>
      <c r="G588" s="32" t="str">
        <f t="shared" si="58"/>
        <v>37547.483</v>
      </c>
      <c r="H588" s="7">
        <f t="shared" si="59"/>
        <v>-11856</v>
      </c>
      <c r="I588" s="124" t="s">
        <v>1424</v>
      </c>
      <c r="J588" s="125" t="s">
        <v>1425</v>
      </c>
      <c r="K588" s="124">
        <v>-11856</v>
      </c>
      <c r="L588" s="124" t="s">
        <v>1349</v>
      </c>
      <c r="M588" s="125" t="s">
        <v>1188</v>
      </c>
      <c r="N588" s="125"/>
      <c r="O588" s="126" t="s">
        <v>1380</v>
      </c>
      <c r="P588" s="126" t="s">
        <v>1396</v>
      </c>
    </row>
    <row r="589" spans="1:16" ht="13.5" thickBot="1" x14ac:dyDescent="0.25">
      <c r="A589" s="7" t="str">
        <f t="shared" si="54"/>
        <v> HABZ 51 </v>
      </c>
      <c r="B589" s="18" t="str">
        <f t="shared" si="55"/>
        <v>I</v>
      </c>
      <c r="C589" s="7">
        <f t="shared" si="56"/>
        <v>37559.436999999998</v>
      </c>
      <c r="D589" s="32" t="str">
        <f t="shared" si="57"/>
        <v>vis</v>
      </c>
      <c r="E589" s="123">
        <f>VLOOKUP(C589,'Active 1'!C$21:E$951,3,FALSE)</f>
        <v>-11837.05175752043</v>
      </c>
      <c r="F589" s="18" t="s">
        <v>1108</v>
      </c>
      <c r="G589" s="32" t="str">
        <f t="shared" si="58"/>
        <v>37559.437</v>
      </c>
      <c r="H589" s="7">
        <f t="shared" si="59"/>
        <v>-11837</v>
      </c>
      <c r="I589" s="124" t="s">
        <v>1426</v>
      </c>
      <c r="J589" s="125" t="s">
        <v>1427</v>
      </c>
      <c r="K589" s="124">
        <v>-11837</v>
      </c>
      <c r="L589" s="124" t="s">
        <v>1428</v>
      </c>
      <c r="M589" s="125" t="s">
        <v>1179</v>
      </c>
      <c r="N589" s="125"/>
      <c r="O589" s="126" t="s">
        <v>1407</v>
      </c>
      <c r="P589" s="126" t="s">
        <v>1408</v>
      </c>
    </row>
    <row r="590" spans="1:16" ht="13.5" thickBot="1" x14ac:dyDescent="0.25">
      <c r="A590" s="7" t="str">
        <f t="shared" si="54"/>
        <v> SCA 10.83 </v>
      </c>
      <c r="B590" s="18" t="str">
        <f t="shared" si="55"/>
        <v>I</v>
      </c>
      <c r="C590" s="7">
        <f t="shared" si="56"/>
        <v>37835.39</v>
      </c>
      <c r="D590" s="32" t="str">
        <f t="shared" si="57"/>
        <v>vis</v>
      </c>
      <c r="E590" s="123">
        <f>VLOOKUP(C590,'Active 1'!C$21:E$951,3,FALSE)</f>
        <v>-11398.064381813792</v>
      </c>
      <c r="F590" s="18" t="s">
        <v>1108</v>
      </c>
      <c r="G590" s="32" t="str">
        <f t="shared" si="58"/>
        <v>37835.390</v>
      </c>
      <c r="H590" s="7">
        <f t="shared" si="59"/>
        <v>-11398</v>
      </c>
      <c r="I590" s="124" t="s">
        <v>1429</v>
      </c>
      <c r="J590" s="125" t="s">
        <v>1430</v>
      </c>
      <c r="K590" s="124">
        <v>-11398</v>
      </c>
      <c r="L590" s="124" t="s">
        <v>1349</v>
      </c>
      <c r="M590" s="125" t="s">
        <v>1188</v>
      </c>
      <c r="N590" s="125"/>
      <c r="O590" s="126" t="s">
        <v>1380</v>
      </c>
      <c r="P590" s="126" t="s">
        <v>1396</v>
      </c>
    </row>
    <row r="591" spans="1:16" ht="13.5" thickBot="1" x14ac:dyDescent="0.25">
      <c r="A591" s="7" t="str">
        <f t="shared" si="54"/>
        <v> SCA 10.83 </v>
      </c>
      <c r="B591" s="18" t="str">
        <f t="shared" si="55"/>
        <v>I</v>
      </c>
      <c r="C591" s="7">
        <f t="shared" si="56"/>
        <v>37918.368000000002</v>
      </c>
      <c r="D591" s="32" t="str">
        <f t="shared" si="57"/>
        <v>vis</v>
      </c>
      <c r="E591" s="123">
        <f>VLOOKUP(C591,'Active 1'!C$21:E$951,3,FALSE)</f>
        <v>-11266.062575486676</v>
      </c>
      <c r="F591" s="18" t="s">
        <v>1108</v>
      </c>
      <c r="G591" s="32" t="str">
        <f t="shared" si="58"/>
        <v>37918.368</v>
      </c>
      <c r="H591" s="7">
        <f t="shared" si="59"/>
        <v>-11266</v>
      </c>
      <c r="I591" s="124" t="s">
        <v>1431</v>
      </c>
      <c r="J591" s="125" t="s">
        <v>1432</v>
      </c>
      <c r="K591" s="124">
        <v>-11266</v>
      </c>
      <c r="L591" s="124" t="s">
        <v>1352</v>
      </c>
      <c r="M591" s="125" t="s">
        <v>1188</v>
      </c>
      <c r="N591" s="125"/>
      <c r="O591" s="126" t="s">
        <v>1380</v>
      </c>
      <c r="P591" s="126" t="s">
        <v>1396</v>
      </c>
    </row>
    <row r="592" spans="1:16" ht="13.5" thickBot="1" x14ac:dyDescent="0.25">
      <c r="A592" s="7" t="str">
        <f t="shared" si="54"/>
        <v> HABZ 51 </v>
      </c>
      <c r="B592" s="18" t="str">
        <f t="shared" si="55"/>
        <v>I</v>
      </c>
      <c r="C592" s="7">
        <f t="shared" si="56"/>
        <v>37964.264999999999</v>
      </c>
      <c r="D592" s="32" t="str">
        <f t="shared" si="57"/>
        <v>vis</v>
      </c>
      <c r="E592" s="123">
        <f>VLOOKUP(C592,'Active 1'!C$21:E$951,3,FALSE)</f>
        <v>-11193.049404465501</v>
      </c>
      <c r="F592" s="18" t="s">
        <v>1108</v>
      </c>
      <c r="G592" s="32" t="str">
        <f t="shared" si="58"/>
        <v>37964.265</v>
      </c>
      <c r="H592" s="7">
        <f t="shared" si="59"/>
        <v>-11193</v>
      </c>
      <c r="I592" s="124" t="s">
        <v>1433</v>
      </c>
      <c r="J592" s="125" t="s">
        <v>1434</v>
      </c>
      <c r="K592" s="124">
        <v>-11193</v>
      </c>
      <c r="L592" s="124" t="s">
        <v>1435</v>
      </c>
      <c r="M592" s="125" t="s">
        <v>1179</v>
      </c>
      <c r="N592" s="125"/>
      <c r="O592" s="126" t="s">
        <v>1407</v>
      </c>
      <c r="P592" s="126" t="s">
        <v>1408</v>
      </c>
    </row>
    <row r="593" spans="1:16" ht="13.5" thickBot="1" x14ac:dyDescent="0.25">
      <c r="A593" s="7" t="str">
        <f t="shared" si="54"/>
        <v> SCA 10.83 </v>
      </c>
      <c r="B593" s="18" t="str">
        <f t="shared" si="55"/>
        <v>I</v>
      </c>
      <c r="C593" s="7">
        <f t="shared" si="56"/>
        <v>38207.529000000002</v>
      </c>
      <c r="D593" s="32" t="str">
        <f t="shared" si="57"/>
        <v>vis</v>
      </c>
      <c r="E593" s="123">
        <f>VLOOKUP(C593,'Active 1'!C$21:E$951,3,FALSE)</f>
        <v>-10806.063849085052</v>
      </c>
      <c r="F593" s="18" t="s">
        <v>1108</v>
      </c>
      <c r="G593" s="32" t="str">
        <f t="shared" si="58"/>
        <v>38207.529</v>
      </c>
      <c r="H593" s="7">
        <f t="shared" si="59"/>
        <v>-10806</v>
      </c>
      <c r="I593" s="124" t="s">
        <v>1436</v>
      </c>
      <c r="J593" s="125" t="s">
        <v>1437</v>
      </c>
      <c r="K593" s="124">
        <v>-10806</v>
      </c>
      <c r="L593" s="124" t="s">
        <v>1310</v>
      </c>
      <c r="M593" s="125" t="s">
        <v>1188</v>
      </c>
      <c r="N593" s="125"/>
      <c r="O593" s="126" t="s">
        <v>1380</v>
      </c>
      <c r="P593" s="126" t="s">
        <v>1396</v>
      </c>
    </row>
    <row r="594" spans="1:16" ht="13.5" thickBot="1" x14ac:dyDescent="0.25">
      <c r="A594" s="7" t="str">
        <f t="shared" si="54"/>
        <v> SCA 10.83 </v>
      </c>
      <c r="B594" s="18" t="str">
        <f t="shared" si="55"/>
        <v>I</v>
      </c>
      <c r="C594" s="7">
        <f t="shared" si="56"/>
        <v>38209.413999999997</v>
      </c>
      <c r="D594" s="32" t="str">
        <f t="shared" si="57"/>
        <v>vis</v>
      </c>
      <c r="E594" s="123">
        <f>VLOOKUP(C594,'Active 1'!C$21:E$951,3,FALSE)</f>
        <v>-10803.065181909104</v>
      </c>
      <c r="F594" s="18" t="s">
        <v>1108</v>
      </c>
      <c r="G594" s="32" t="str">
        <f t="shared" si="58"/>
        <v>38209.414</v>
      </c>
      <c r="H594" s="7">
        <f t="shared" si="59"/>
        <v>-10803</v>
      </c>
      <c r="I594" s="124" t="s">
        <v>1438</v>
      </c>
      <c r="J594" s="125" t="s">
        <v>1439</v>
      </c>
      <c r="K594" s="124">
        <v>-10803</v>
      </c>
      <c r="L594" s="124" t="s">
        <v>1325</v>
      </c>
      <c r="M594" s="125" t="s">
        <v>1175</v>
      </c>
      <c r="N594" s="125"/>
      <c r="O594" s="126" t="s">
        <v>1380</v>
      </c>
      <c r="P594" s="126" t="s">
        <v>1396</v>
      </c>
    </row>
    <row r="595" spans="1:16" ht="13.5" thickBot="1" x14ac:dyDescent="0.25">
      <c r="A595" s="7" t="str">
        <f t="shared" si="54"/>
        <v> SCA 10.83 </v>
      </c>
      <c r="B595" s="18" t="str">
        <f t="shared" si="55"/>
        <v>I</v>
      </c>
      <c r="C595" s="7">
        <f t="shared" si="56"/>
        <v>38209.415000000001</v>
      </c>
      <c r="D595" s="32" t="str">
        <f t="shared" si="57"/>
        <v>vis</v>
      </c>
      <c r="E595" s="123">
        <f>VLOOKUP(C595,'Active 1'!C$21:E$951,3,FALSE)</f>
        <v>-10803.06359110423</v>
      </c>
      <c r="F595" s="18" t="s">
        <v>1108</v>
      </c>
      <c r="G595" s="32" t="str">
        <f t="shared" si="58"/>
        <v>38209.415</v>
      </c>
      <c r="H595" s="7">
        <f t="shared" si="59"/>
        <v>-10803</v>
      </c>
      <c r="I595" s="124" t="s">
        <v>1440</v>
      </c>
      <c r="J595" s="125" t="s">
        <v>1441</v>
      </c>
      <c r="K595" s="124">
        <v>-10803</v>
      </c>
      <c r="L595" s="124" t="s">
        <v>1310</v>
      </c>
      <c r="M595" s="125" t="s">
        <v>1188</v>
      </c>
      <c r="N595" s="125"/>
      <c r="O595" s="126" t="s">
        <v>1380</v>
      </c>
      <c r="P595" s="126" t="s">
        <v>1396</v>
      </c>
    </row>
    <row r="596" spans="1:16" ht="13.5" thickBot="1" x14ac:dyDescent="0.25">
      <c r="A596" s="7" t="str">
        <f t="shared" si="54"/>
        <v> SCA 10.83 </v>
      </c>
      <c r="B596" s="18" t="str">
        <f t="shared" si="55"/>
        <v>I</v>
      </c>
      <c r="C596" s="7">
        <f t="shared" si="56"/>
        <v>38248.387000000002</v>
      </c>
      <c r="D596" s="32" t="str">
        <f t="shared" si="57"/>
        <v>vis</v>
      </c>
      <c r="E596" s="123">
        <f>VLOOKUP(C596,'Active 1'!C$21:E$951,3,FALSE)</f>
        <v>-10741.06674379313</v>
      </c>
      <c r="F596" s="18" t="s">
        <v>1108</v>
      </c>
      <c r="G596" s="32" t="str">
        <f t="shared" si="58"/>
        <v>38248.387</v>
      </c>
      <c r="H596" s="7">
        <f t="shared" si="59"/>
        <v>-10741</v>
      </c>
      <c r="I596" s="124" t="s">
        <v>1442</v>
      </c>
      <c r="J596" s="125" t="s">
        <v>1443</v>
      </c>
      <c r="K596" s="124">
        <v>-10741</v>
      </c>
      <c r="L596" s="124" t="s">
        <v>1285</v>
      </c>
      <c r="M596" s="125" t="s">
        <v>1188</v>
      </c>
      <c r="N596" s="125"/>
      <c r="O596" s="126" t="s">
        <v>1380</v>
      </c>
      <c r="P596" s="126" t="s">
        <v>1396</v>
      </c>
    </row>
    <row r="597" spans="1:16" ht="13.5" thickBot="1" x14ac:dyDescent="0.25">
      <c r="A597" s="7" t="str">
        <f t="shared" si="54"/>
        <v> SCA 10.83 </v>
      </c>
      <c r="B597" s="18" t="str">
        <f t="shared" si="55"/>
        <v>I</v>
      </c>
      <c r="C597" s="7">
        <f t="shared" si="56"/>
        <v>38253.417999999998</v>
      </c>
      <c r="D597" s="32" t="str">
        <f t="shared" si="57"/>
        <v>vis</v>
      </c>
      <c r="E597" s="123">
        <f>VLOOKUP(C597,'Active 1'!C$21:E$951,3,FALSE)</f>
        <v>-10733.063404502824</v>
      </c>
      <c r="F597" s="18" t="s">
        <v>1108</v>
      </c>
      <c r="G597" s="32" t="str">
        <f t="shared" si="58"/>
        <v>38253.418</v>
      </c>
      <c r="H597" s="7">
        <f t="shared" si="59"/>
        <v>-10733</v>
      </c>
      <c r="I597" s="124" t="s">
        <v>1444</v>
      </c>
      <c r="J597" s="125" t="s">
        <v>1445</v>
      </c>
      <c r="K597" s="124">
        <v>-10733</v>
      </c>
      <c r="L597" s="124" t="s">
        <v>1310</v>
      </c>
      <c r="M597" s="125" t="s">
        <v>1188</v>
      </c>
      <c r="N597" s="125"/>
      <c r="O597" s="126" t="s">
        <v>1380</v>
      </c>
      <c r="P597" s="126" t="s">
        <v>1396</v>
      </c>
    </row>
    <row r="598" spans="1:16" ht="13.5" thickBot="1" x14ac:dyDescent="0.25">
      <c r="A598" s="7" t="str">
        <f t="shared" si="54"/>
        <v> SCA 10.83 </v>
      </c>
      <c r="B598" s="18" t="str">
        <f t="shared" si="55"/>
        <v>I</v>
      </c>
      <c r="C598" s="7">
        <f t="shared" si="56"/>
        <v>38265.360000000001</v>
      </c>
      <c r="D598" s="32" t="str">
        <f t="shared" si="57"/>
        <v>vis</v>
      </c>
      <c r="E598" s="123">
        <f>VLOOKUP(C598,'Active 1'!C$21:E$951,3,FALSE)</f>
        <v>-10714.066012770572</v>
      </c>
      <c r="F598" s="18" t="s">
        <v>1108</v>
      </c>
      <c r="G598" s="32" t="str">
        <f t="shared" si="58"/>
        <v>38265.360</v>
      </c>
      <c r="H598" s="7">
        <f t="shared" si="59"/>
        <v>-10714</v>
      </c>
      <c r="I598" s="124" t="s">
        <v>1446</v>
      </c>
      <c r="J598" s="125" t="s">
        <v>1447</v>
      </c>
      <c r="K598" s="124">
        <v>-10714</v>
      </c>
      <c r="L598" s="124" t="s">
        <v>1305</v>
      </c>
      <c r="M598" s="125" t="s">
        <v>1188</v>
      </c>
      <c r="N598" s="125"/>
      <c r="O598" s="126" t="s">
        <v>1380</v>
      </c>
      <c r="P598" s="126" t="s">
        <v>1396</v>
      </c>
    </row>
    <row r="599" spans="1:16" ht="13.5" thickBot="1" x14ac:dyDescent="0.25">
      <c r="A599" s="7" t="str">
        <f t="shared" si="54"/>
        <v> SCA 10.83 </v>
      </c>
      <c r="B599" s="18" t="str">
        <f t="shared" si="55"/>
        <v>I</v>
      </c>
      <c r="C599" s="7">
        <f t="shared" si="56"/>
        <v>38270.385000000002</v>
      </c>
      <c r="D599" s="32" t="str">
        <f t="shared" si="57"/>
        <v>vis</v>
      </c>
      <c r="E599" s="123">
        <f>VLOOKUP(C599,'Active 1'!C$21:E$951,3,FALSE)</f>
        <v>-10706.072218309464</v>
      </c>
      <c r="F599" s="18" t="s">
        <v>1108</v>
      </c>
      <c r="G599" s="32" t="str">
        <f t="shared" si="58"/>
        <v>38270.385</v>
      </c>
      <c r="H599" s="7">
        <f t="shared" si="59"/>
        <v>-10706</v>
      </c>
      <c r="I599" s="124" t="s">
        <v>1448</v>
      </c>
      <c r="J599" s="125" t="s">
        <v>1449</v>
      </c>
      <c r="K599" s="124">
        <v>-10706</v>
      </c>
      <c r="L599" s="124" t="s">
        <v>1280</v>
      </c>
      <c r="M599" s="125" t="s">
        <v>1188</v>
      </c>
      <c r="N599" s="125"/>
      <c r="O599" s="126" t="s">
        <v>1380</v>
      </c>
      <c r="P599" s="126" t="s">
        <v>1396</v>
      </c>
    </row>
    <row r="600" spans="1:16" ht="13.5" thickBot="1" x14ac:dyDescent="0.25">
      <c r="A600" s="7" t="str">
        <f t="shared" si="54"/>
        <v> SCA 10.83 </v>
      </c>
      <c r="B600" s="18" t="str">
        <f t="shared" si="55"/>
        <v>I</v>
      </c>
      <c r="C600" s="7">
        <f t="shared" si="56"/>
        <v>38277.303999999996</v>
      </c>
      <c r="D600" s="32" t="str">
        <f t="shared" si="57"/>
        <v>vis</v>
      </c>
      <c r="E600" s="123">
        <f>VLOOKUP(C600,'Active 1'!C$21:E$951,3,FALSE)</f>
        <v>-10695.065439428596</v>
      </c>
      <c r="F600" s="18" t="s">
        <v>1108</v>
      </c>
      <c r="G600" s="32" t="str">
        <f t="shared" si="58"/>
        <v>38277.304</v>
      </c>
      <c r="H600" s="7">
        <f t="shared" si="59"/>
        <v>-10695</v>
      </c>
      <c r="I600" s="124" t="s">
        <v>1450</v>
      </c>
      <c r="J600" s="125" t="s">
        <v>1451</v>
      </c>
      <c r="K600" s="124">
        <v>-10695</v>
      </c>
      <c r="L600" s="124" t="s">
        <v>1305</v>
      </c>
      <c r="M600" s="125" t="s">
        <v>1188</v>
      </c>
      <c r="N600" s="125"/>
      <c r="O600" s="126" t="s">
        <v>1380</v>
      </c>
      <c r="P600" s="126" t="s">
        <v>1396</v>
      </c>
    </row>
    <row r="601" spans="1:16" ht="13.5" thickBot="1" x14ac:dyDescent="0.25">
      <c r="A601" s="7" t="str">
        <f t="shared" si="54"/>
        <v> HABZ 51 </v>
      </c>
      <c r="B601" s="18" t="str">
        <f t="shared" si="55"/>
        <v>I</v>
      </c>
      <c r="C601" s="7">
        <f t="shared" si="56"/>
        <v>38556.42</v>
      </c>
      <c r="D601" s="32" t="str">
        <f t="shared" si="57"/>
        <v>vis</v>
      </c>
      <c r="E601" s="123">
        <f>VLOOKUP(C601,'Active 1'!C$21:E$951,3,FALSE)</f>
        <v>-10251.046347924845</v>
      </c>
      <c r="F601" s="18" t="s">
        <v>1108</v>
      </c>
      <c r="G601" s="32" t="str">
        <f t="shared" si="58"/>
        <v>38556.420</v>
      </c>
      <c r="H601" s="7">
        <f t="shared" si="59"/>
        <v>-10251</v>
      </c>
      <c r="I601" s="124" t="s">
        <v>1452</v>
      </c>
      <c r="J601" s="125" t="s">
        <v>1453</v>
      </c>
      <c r="K601" s="124">
        <v>-10251</v>
      </c>
      <c r="L601" s="124" t="s">
        <v>1454</v>
      </c>
      <c r="M601" s="125" t="s">
        <v>1179</v>
      </c>
      <c r="N601" s="125"/>
      <c r="O601" s="126" t="s">
        <v>1407</v>
      </c>
      <c r="P601" s="126" t="s">
        <v>1408</v>
      </c>
    </row>
    <row r="602" spans="1:16" ht="13.5" thickBot="1" x14ac:dyDescent="0.25">
      <c r="A602" s="7" t="str">
        <f t="shared" si="54"/>
        <v>IBVS 187 </v>
      </c>
      <c r="B602" s="18" t="str">
        <f t="shared" si="55"/>
        <v>I</v>
      </c>
      <c r="C602" s="7">
        <f t="shared" si="56"/>
        <v>38979.474999999999</v>
      </c>
      <c r="D602" s="32" t="str">
        <f t="shared" si="57"/>
        <v>vis</v>
      </c>
      <c r="E602" s="123">
        <f>VLOOKUP(C602,'Active 1'!C$21:E$951,3,FALSE)</f>
        <v>-9578.0483945430315</v>
      </c>
      <c r="F602" s="18" t="s">
        <v>1108</v>
      </c>
      <c r="G602" s="32" t="str">
        <f t="shared" si="58"/>
        <v>38979.475</v>
      </c>
      <c r="H602" s="7">
        <f t="shared" si="59"/>
        <v>-9578</v>
      </c>
      <c r="I602" s="124" t="s">
        <v>1463</v>
      </c>
      <c r="J602" s="125" t="s">
        <v>1464</v>
      </c>
      <c r="K602" s="124">
        <v>-9578</v>
      </c>
      <c r="L602" s="124" t="s">
        <v>1313</v>
      </c>
      <c r="M602" s="125" t="s">
        <v>1188</v>
      </c>
      <c r="N602" s="125"/>
      <c r="O602" s="126" t="s">
        <v>1380</v>
      </c>
      <c r="P602" s="127" t="s">
        <v>1457</v>
      </c>
    </row>
    <row r="603" spans="1:16" ht="13.5" thickBot="1" x14ac:dyDescent="0.25">
      <c r="A603" s="7" t="str">
        <f t="shared" si="54"/>
        <v>IBVS 187 </v>
      </c>
      <c r="B603" s="18" t="str">
        <f t="shared" si="55"/>
        <v>I</v>
      </c>
      <c r="C603" s="7">
        <f t="shared" si="56"/>
        <v>38981.360000000001</v>
      </c>
      <c r="D603" s="32" t="str">
        <f t="shared" si="57"/>
        <v>vis</v>
      </c>
      <c r="E603" s="123">
        <f>VLOOKUP(C603,'Active 1'!C$21:E$951,3,FALSE)</f>
        <v>-9575.0497273670717</v>
      </c>
      <c r="F603" s="18" t="s">
        <v>1108</v>
      </c>
      <c r="G603" s="32" t="str">
        <f t="shared" si="58"/>
        <v>38981.360</v>
      </c>
      <c r="H603" s="7">
        <f t="shared" si="59"/>
        <v>-9575</v>
      </c>
      <c r="I603" s="124" t="s">
        <v>1465</v>
      </c>
      <c r="J603" s="125" t="s">
        <v>1466</v>
      </c>
      <c r="K603" s="124">
        <v>-9575</v>
      </c>
      <c r="L603" s="124" t="s">
        <v>1341</v>
      </c>
      <c r="M603" s="125" t="s">
        <v>1188</v>
      </c>
      <c r="N603" s="125"/>
      <c r="O603" s="126" t="s">
        <v>1380</v>
      </c>
      <c r="P603" s="127" t="s">
        <v>1457</v>
      </c>
    </row>
    <row r="604" spans="1:16" ht="13.5" thickBot="1" x14ac:dyDescent="0.25">
      <c r="A604" s="7" t="str">
        <f t="shared" si="54"/>
        <v>IBVS 187 </v>
      </c>
      <c r="B604" s="18" t="str">
        <f t="shared" si="55"/>
        <v>I</v>
      </c>
      <c r="C604" s="7">
        <f t="shared" si="56"/>
        <v>38988.275000000001</v>
      </c>
      <c r="D604" s="32" t="str">
        <f t="shared" si="57"/>
        <v>vis</v>
      </c>
      <c r="E604" s="123">
        <f>VLOOKUP(C604,'Active 1'!C$21:E$951,3,FALSE)</f>
        <v>-9564.0493117056649</v>
      </c>
      <c r="F604" s="18" t="s">
        <v>1108</v>
      </c>
      <c r="G604" s="32" t="str">
        <f t="shared" si="58"/>
        <v>38988.275</v>
      </c>
      <c r="H604" s="7">
        <f t="shared" si="59"/>
        <v>-9564</v>
      </c>
      <c r="I604" s="124" t="s">
        <v>1471</v>
      </c>
      <c r="J604" s="125" t="s">
        <v>1472</v>
      </c>
      <c r="K604" s="124">
        <v>-9564</v>
      </c>
      <c r="L604" s="124" t="s">
        <v>1313</v>
      </c>
      <c r="M604" s="125" t="s">
        <v>1188</v>
      </c>
      <c r="N604" s="125"/>
      <c r="O604" s="126" t="s">
        <v>1380</v>
      </c>
      <c r="P604" s="127" t="s">
        <v>1457</v>
      </c>
    </row>
    <row r="605" spans="1:16" ht="13.5" thickBot="1" x14ac:dyDescent="0.25">
      <c r="A605" s="7" t="str">
        <f t="shared" si="54"/>
        <v>IBVS 187 </v>
      </c>
      <c r="B605" s="18" t="str">
        <f t="shared" si="55"/>
        <v>I</v>
      </c>
      <c r="C605" s="7">
        <f t="shared" si="56"/>
        <v>39013.417000000001</v>
      </c>
      <c r="D605" s="32" t="str">
        <f t="shared" si="57"/>
        <v>vis</v>
      </c>
      <c r="E605" s="123">
        <f>VLOOKUP(C605,'Active 1'!C$21:E$951,3,FALSE)</f>
        <v>-9524.0532957173764</v>
      </c>
      <c r="F605" s="18" t="s">
        <v>1108</v>
      </c>
      <c r="G605" s="32" t="str">
        <f t="shared" si="58"/>
        <v>39013.417</v>
      </c>
      <c r="H605" s="7">
        <f t="shared" si="59"/>
        <v>-9524</v>
      </c>
      <c r="I605" s="124" t="s">
        <v>1473</v>
      </c>
      <c r="J605" s="125" t="s">
        <v>1474</v>
      </c>
      <c r="K605" s="124">
        <v>-9524</v>
      </c>
      <c r="L605" s="124" t="s">
        <v>1349</v>
      </c>
      <c r="M605" s="125" t="s">
        <v>1175</v>
      </c>
      <c r="N605" s="125"/>
      <c r="O605" s="126" t="s">
        <v>1380</v>
      </c>
      <c r="P605" s="127" t="s">
        <v>1457</v>
      </c>
    </row>
    <row r="606" spans="1:16" ht="13.5" thickBot="1" x14ac:dyDescent="0.25">
      <c r="A606" s="7" t="str">
        <f t="shared" si="54"/>
        <v>IBVS 187 </v>
      </c>
      <c r="B606" s="18" t="str">
        <f t="shared" si="55"/>
        <v>I</v>
      </c>
      <c r="C606" s="7">
        <f t="shared" si="56"/>
        <v>39032.275999999998</v>
      </c>
      <c r="D606" s="32" t="str">
        <f t="shared" si="57"/>
        <v>vis</v>
      </c>
      <c r="E606" s="123">
        <f>VLOOKUP(C606,'Active 1'!C$21:E$951,3,FALSE)</f>
        <v>-9494.0523067139966</v>
      </c>
      <c r="F606" s="18" t="s">
        <v>1108</v>
      </c>
      <c r="G606" s="32" t="str">
        <f t="shared" si="58"/>
        <v>39032.276</v>
      </c>
      <c r="H606" s="7">
        <f t="shared" si="59"/>
        <v>-9494</v>
      </c>
      <c r="I606" s="124" t="s">
        <v>1477</v>
      </c>
      <c r="J606" s="125" t="s">
        <v>1478</v>
      </c>
      <c r="K606" s="124">
        <v>-9494</v>
      </c>
      <c r="L606" s="124" t="s">
        <v>1349</v>
      </c>
      <c r="M606" s="125" t="s">
        <v>1188</v>
      </c>
      <c r="N606" s="125"/>
      <c r="O606" s="126" t="s">
        <v>1380</v>
      </c>
      <c r="P606" s="127" t="s">
        <v>1457</v>
      </c>
    </row>
    <row r="607" spans="1:16" ht="13.5" thickBot="1" x14ac:dyDescent="0.25">
      <c r="A607" s="7" t="str">
        <f t="shared" si="54"/>
        <v> HABZ 51 </v>
      </c>
      <c r="B607" s="18" t="str">
        <f t="shared" si="55"/>
        <v>I</v>
      </c>
      <c r="C607" s="7">
        <f t="shared" si="56"/>
        <v>39054.279000000002</v>
      </c>
      <c r="D607" s="32" t="str">
        <f t="shared" si="57"/>
        <v>vis</v>
      </c>
      <c r="E607" s="123">
        <f>VLOOKUP(C607,'Active 1'!C$21:E$951,3,FALSE)</f>
        <v>-9459.0498272059813</v>
      </c>
      <c r="F607" s="18" t="s">
        <v>1108</v>
      </c>
      <c r="G607" s="32" t="str">
        <f t="shared" si="58"/>
        <v>39054.279</v>
      </c>
      <c r="H607" s="7">
        <f t="shared" si="59"/>
        <v>-9459</v>
      </c>
      <c r="I607" s="124" t="s">
        <v>1484</v>
      </c>
      <c r="J607" s="125" t="s">
        <v>1485</v>
      </c>
      <c r="K607" s="124">
        <v>-9459</v>
      </c>
      <c r="L607" s="124" t="s">
        <v>1341</v>
      </c>
      <c r="M607" s="125" t="s">
        <v>1179</v>
      </c>
      <c r="N607" s="125"/>
      <c r="O607" s="126" t="s">
        <v>1407</v>
      </c>
      <c r="P607" s="126" t="s">
        <v>1408</v>
      </c>
    </row>
    <row r="608" spans="1:16" ht="13.5" thickBot="1" x14ac:dyDescent="0.25">
      <c r="A608" s="7" t="str">
        <f t="shared" si="54"/>
        <v> HABZ 51 </v>
      </c>
      <c r="B608" s="18" t="str">
        <f t="shared" si="55"/>
        <v>I</v>
      </c>
      <c r="C608" s="7">
        <f t="shared" si="56"/>
        <v>39350.375</v>
      </c>
      <c r="D608" s="32" t="str">
        <f t="shared" si="57"/>
        <v>vis</v>
      </c>
      <c r="E608" s="123">
        <f>VLOOKUP(C608,'Active 1'!C$21:E$951,3,FALSE)</f>
        <v>-8988.0188690456016</v>
      </c>
      <c r="F608" s="18" t="s">
        <v>1108</v>
      </c>
      <c r="G608" s="32" t="str">
        <f t="shared" si="58"/>
        <v>39350.375</v>
      </c>
      <c r="H608" s="7">
        <f t="shared" si="59"/>
        <v>-8988</v>
      </c>
      <c r="I608" s="124" t="s">
        <v>1498</v>
      </c>
      <c r="J608" s="125" t="s">
        <v>1499</v>
      </c>
      <c r="K608" s="124">
        <v>-8988</v>
      </c>
      <c r="L608" s="124" t="s">
        <v>1500</v>
      </c>
      <c r="M608" s="125" t="s">
        <v>1179</v>
      </c>
      <c r="N608" s="125"/>
      <c r="O608" s="126" t="s">
        <v>1407</v>
      </c>
      <c r="P608" s="126" t="s">
        <v>1408</v>
      </c>
    </row>
    <row r="609" spans="1:16" ht="13.5" thickBot="1" x14ac:dyDescent="0.25">
      <c r="A609" s="7" t="str">
        <f t="shared" si="54"/>
        <v>IBVS 187 </v>
      </c>
      <c r="B609" s="18" t="str">
        <f t="shared" si="55"/>
        <v>I</v>
      </c>
      <c r="C609" s="7">
        <f t="shared" si="56"/>
        <v>39357.269999999997</v>
      </c>
      <c r="D609" s="32" t="str">
        <f t="shared" si="57"/>
        <v>vis</v>
      </c>
      <c r="E609" s="123">
        <f>VLOOKUP(C609,'Active 1'!C$21:E$951,3,FALSE)</f>
        <v>-8977.0502694815605</v>
      </c>
      <c r="F609" s="18" t="s">
        <v>1108</v>
      </c>
      <c r="G609" s="32" t="str">
        <f t="shared" si="58"/>
        <v>39357.270</v>
      </c>
      <c r="H609" s="7">
        <f t="shared" si="59"/>
        <v>-8977</v>
      </c>
      <c r="I609" s="124" t="s">
        <v>1501</v>
      </c>
      <c r="J609" s="125" t="s">
        <v>1502</v>
      </c>
      <c r="K609" s="124">
        <v>-8977</v>
      </c>
      <c r="L609" s="124" t="s">
        <v>1349</v>
      </c>
      <c r="M609" s="125" t="s">
        <v>1175</v>
      </c>
      <c r="N609" s="125"/>
      <c r="O609" s="126" t="s">
        <v>1380</v>
      </c>
      <c r="P609" s="127" t="s">
        <v>1457</v>
      </c>
    </row>
    <row r="610" spans="1:16" ht="13.5" thickBot="1" x14ac:dyDescent="0.25">
      <c r="A610" s="7" t="str">
        <f t="shared" si="54"/>
        <v>IBVS 299 </v>
      </c>
      <c r="B610" s="18" t="str">
        <f t="shared" si="55"/>
        <v>I</v>
      </c>
      <c r="C610" s="7">
        <f t="shared" si="56"/>
        <v>39666.54</v>
      </c>
      <c r="D610" s="32" t="str">
        <f t="shared" si="57"/>
        <v>vis</v>
      </c>
      <c r="E610" s="123">
        <f>VLOOKUP(C610,'Active 1'!C$21:E$951,3,FALSE)</f>
        <v>-8485.0620479916925</v>
      </c>
      <c r="F610" s="18" t="s">
        <v>1108</v>
      </c>
      <c r="G610" s="32" t="str">
        <f t="shared" si="58"/>
        <v>39666.540</v>
      </c>
      <c r="H610" s="7">
        <f t="shared" si="59"/>
        <v>-8485</v>
      </c>
      <c r="I610" s="124" t="s">
        <v>1505</v>
      </c>
      <c r="J610" s="125" t="s">
        <v>1506</v>
      </c>
      <c r="K610" s="124">
        <v>-8485</v>
      </c>
      <c r="L610" s="124" t="s">
        <v>1247</v>
      </c>
      <c r="M610" s="125" t="s">
        <v>1175</v>
      </c>
      <c r="N610" s="125"/>
      <c r="O610" s="126" t="s">
        <v>1380</v>
      </c>
      <c r="P610" s="127" t="s">
        <v>1507</v>
      </c>
    </row>
    <row r="611" spans="1:16" ht="13.5" thickBot="1" x14ac:dyDescent="0.25">
      <c r="A611" s="7" t="str">
        <f t="shared" si="54"/>
        <v>IBVS 299 </v>
      </c>
      <c r="B611" s="18" t="str">
        <f t="shared" si="55"/>
        <v>I</v>
      </c>
      <c r="C611" s="7">
        <f t="shared" si="56"/>
        <v>39675.339999999997</v>
      </c>
      <c r="D611" s="32" t="str">
        <f t="shared" si="57"/>
        <v>vis</v>
      </c>
      <c r="E611" s="123">
        <f>VLOOKUP(C611,'Active 1'!C$21:E$951,3,FALSE)</f>
        <v>-8471.0629651543368</v>
      </c>
      <c r="F611" s="18" t="s">
        <v>1108</v>
      </c>
      <c r="G611" s="32" t="str">
        <f t="shared" si="58"/>
        <v>39675.340</v>
      </c>
      <c r="H611" s="7">
        <f t="shared" si="59"/>
        <v>-8471</v>
      </c>
      <c r="I611" s="124" t="s">
        <v>1510</v>
      </c>
      <c r="J611" s="125" t="s">
        <v>1511</v>
      </c>
      <c r="K611" s="124">
        <v>-8471</v>
      </c>
      <c r="L611" s="124" t="s">
        <v>1247</v>
      </c>
      <c r="M611" s="125" t="s">
        <v>1175</v>
      </c>
      <c r="N611" s="125"/>
      <c r="O611" s="126" t="s">
        <v>1380</v>
      </c>
      <c r="P611" s="127" t="s">
        <v>1507</v>
      </c>
    </row>
    <row r="612" spans="1:16" ht="13.5" thickBot="1" x14ac:dyDescent="0.25">
      <c r="A612" s="7" t="str">
        <f t="shared" si="54"/>
        <v>IBVS 299 </v>
      </c>
      <c r="B612" s="18" t="str">
        <f t="shared" si="55"/>
        <v>I</v>
      </c>
      <c r="C612" s="7">
        <f t="shared" si="56"/>
        <v>39680.368000000002</v>
      </c>
      <c r="D612" s="32" t="str">
        <f t="shared" si="57"/>
        <v>vis</v>
      </c>
      <c r="E612" s="123">
        <f>VLOOKUP(C612,'Active 1'!C$21:E$951,3,FALSE)</f>
        <v>-8463.0643982786169</v>
      </c>
      <c r="F612" s="18" t="s">
        <v>1108</v>
      </c>
      <c r="G612" s="32" t="str">
        <f t="shared" si="58"/>
        <v>39680.368</v>
      </c>
      <c r="H612" s="7">
        <f t="shared" si="59"/>
        <v>-8463</v>
      </c>
      <c r="I612" s="124" t="s">
        <v>1515</v>
      </c>
      <c r="J612" s="125" t="s">
        <v>1516</v>
      </c>
      <c r="K612" s="124">
        <v>-8463</v>
      </c>
      <c r="L612" s="124" t="s">
        <v>1239</v>
      </c>
      <c r="M612" s="125" t="s">
        <v>1175</v>
      </c>
      <c r="N612" s="125"/>
      <c r="O612" s="126" t="s">
        <v>1380</v>
      </c>
      <c r="P612" s="127" t="s">
        <v>1507</v>
      </c>
    </row>
    <row r="613" spans="1:16" ht="13.5" thickBot="1" x14ac:dyDescent="0.25">
      <c r="A613" s="7" t="str">
        <f t="shared" si="54"/>
        <v>IBVS 775 </v>
      </c>
      <c r="B613" s="18" t="str">
        <f t="shared" si="55"/>
        <v>I</v>
      </c>
      <c r="C613" s="7">
        <f t="shared" si="56"/>
        <v>40115.379999999997</v>
      </c>
      <c r="D613" s="32" t="str">
        <f t="shared" si="57"/>
        <v>vis</v>
      </c>
      <c r="E613" s="123" t="e">
        <f>VLOOKUP(C613,'Active 1'!C$21:E$951,3,FALSE)</f>
        <v>#N/A</v>
      </c>
      <c r="F613" s="18" t="s">
        <v>1108</v>
      </c>
      <c r="G613" s="32" t="str">
        <f t="shared" si="58"/>
        <v>40115.380</v>
      </c>
      <c r="H613" s="7">
        <f t="shared" si="59"/>
        <v>-7771</v>
      </c>
      <c r="I613" s="124" t="s">
        <v>1539</v>
      </c>
      <c r="J613" s="125" t="s">
        <v>1540</v>
      </c>
      <c r="K613" s="124">
        <v>-7771</v>
      </c>
      <c r="L613" s="124" t="s">
        <v>1310</v>
      </c>
      <c r="M613" s="125" t="s">
        <v>1175</v>
      </c>
      <c r="N613" s="125"/>
      <c r="O613" s="126" t="s">
        <v>1380</v>
      </c>
      <c r="P613" s="127" t="s">
        <v>1541</v>
      </c>
    </row>
    <row r="614" spans="1:16" ht="13.5" thickBot="1" x14ac:dyDescent="0.25">
      <c r="A614" s="7" t="str">
        <f t="shared" si="54"/>
        <v>IBVS 775 </v>
      </c>
      <c r="B614" s="18" t="str">
        <f t="shared" si="55"/>
        <v>I</v>
      </c>
      <c r="C614" s="7">
        <f t="shared" si="56"/>
        <v>40139.267</v>
      </c>
      <c r="D614" s="32" t="str">
        <f t="shared" si="57"/>
        <v>vis</v>
      </c>
      <c r="E614" s="123" t="e">
        <f>VLOOKUP(C614,'Active 1'!C$21:E$951,3,FALSE)</f>
        <v>#N/A</v>
      </c>
      <c r="F614" s="18" t="s">
        <v>1108</v>
      </c>
      <c r="G614" s="32" t="str">
        <f t="shared" si="58"/>
        <v>40139.267</v>
      </c>
      <c r="H614" s="7">
        <f t="shared" si="59"/>
        <v>-7733</v>
      </c>
      <c r="I614" s="124" t="s">
        <v>1542</v>
      </c>
      <c r="J614" s="125" t="s">
        <v>1543</v>
      </c>
      <c r="K614" s="124">
        <v>-7733</v>
      </c>
      <c r="L614" s="124" t="s">
        <v>1310</v>
      </c>
      <c r="M614" s="125" t="s">
        <v>1175</v>
      </c>
      <c r="N614" s="125"/>
      <c r="O614" s="126" t="s">
        <v>1380</v>
      </c>
      <c r="P614" s="127" t="s">
        <v>1541</v>
      </c>
    </row>
    <row r="615" spans="1:16" ht="13.5" thickBot="1" x14ac:dyDescent="0.25">
      <c r="A615" s="7" t="str">
        <f t="shared" si="54"/>
        <v> AA 24.82 </v>
      </c>
      <c r="B615" s="18" t="str">
        <f t="shared" si="55"/>
        <v>I</v>
      </c>
      <c r="C615" s="7">
        <f t="shared" si="56"/>
        <v>40449.799899999998</v>
      </c>
      <c r="D615" s="32" t="str">
        <f t="shared" si="57"/>
        <v>vis</v>
      </c>
      <c r="E615" s="123">
        <f>VLOOKUP(C615,'Active 1'!C$21:E$951,3,FALSE)</f>
        <v>-7239.048386254939</v>
      </c>
      <c r="F615" s="18" t="s">
        <v>1108</v>
      </c>
      <c r="G615" s="32" t="str">
        <f t="shared" si="58"/>
        <v>40449.7999</v>
      </c>
      <c r="H615" s="7">
        <f t="shared" si="59"/>
        <v>-7239</v>
      </c>
      <c r="I615" s="124" t="s">
        <v>1567</v>
      </c>
      <c r="J615" s="125" t="s">
        <v>1568</v>
      </c>
      <c r="K615" s="124">
        <v>-7239</v>
      </c>
      <c r="L615" s="124" t="s">
        <v>1569</v>
      </c>
      <c r="M615" s="125" t="s">
        <v>1570</v>
      </c>
      <c r="N615" s="125" t="s">
        <v>1571</v>
      </c>
      <c r="O615" s="126" t="s">
        <v>1572</v>
      </c>
      <c r="P615" s="126" t="s">
        <v>1573</v>
      </c>
    </row>
    <row r="616" spans="1:16" ht="13.5" thickBot="1" x14ac:dyDescent="0.25">
      <c r="A616" s="7" t="str">
        <f t="shared" si="54"/>
        <v> MVS 5.114 </v>
      </c>
      <c r="B616" s="18" t="str">
        <f t="shared" si="55"/>
        <v>I</v>
      </c>
      <c r="C616" s="7">
        <f t="shared" si="56"/>
        <v>40477.466999999997</v>
      </c>
      <c r="D616" s="32" t="str">
        <f t="shared" si="57"/>
        <v>vis</v>
      </c>
      <c r="E616" s="123">
        <f>VLOOKUP(C616,'Active 1'!C$21:E$951,3,FALSE)</f>
        <v>-7195.0354288947638</v>
      </c>
      <c r="F616" s="18" t="s">
        <v>1108</v>
      </c>
      <c r="G616" s="32" t="str">
        <f t="shared" si="58"/>
        <v>40477.467</v>
      </c>
      <c r="H616" s="7">
        <f t="shared" si="59"/>
        <v>-7195</v>
      </c>
      <c r="I616" s="124" t="s">
        <v>1585</v>
      </c>
      <c r="J616" s="125" t="s">
        <v>1586</v>
      </c>
      <c r="K616" s="124">
        <v>-7195</v>
      </c>
      <c r="L616" s="124" t="s">
        <v>1341</v>
      </c>
      <c r="M616" s="125" t="s">
        <v>1175</v>
      </c>
      <c r="N616" s="125"/>
      <c r="O616" s="126" t="s">
        <v>1587</v>
      </c>
      <c r="P616" s="126" t="s">
        <v>1588</v>
      </c>
    </row>
    <row r="617" spans="1:16" ht="13.5" thickBot="1" x14ac:dyDescent="0.25">
      <c r="A617" s="7" t="str">
        <f t="shared" si="54"/>
        <v>IBVS 795 </v>
      </c>
      <c r="B617" s="18" t="str">
        <f t="shared" si="55"/>
        <v>I</v>
      </c>
      <c r="C617" s="7">
        <f t="shared" si="56"/>
        <v>40512.663999999997</v>
      </c>
      <c r="D617" s="32" t="str">
        <f t="shared" si="57"/>
        <v>vis</v>
      </c>
      <c r="E617" s="123">
        <f>VLOOKUP(C617,'Active 1'!C$21:E$951,3,FALSE)</f>
        <v>-7139.0438699599208</v>
      </c>
      <c r="F617" s="18" t="s">
        <v>1108</v>
      </c>
      <c r="G617" s="32" t="str">
        <f t="shared" si="58"/>
        <v>40512.664</v>
      </c>
      <c r="H617" s="7">
        <f t="shared" si="59"/>
        <v>-7139</v>
      </c>
      <c r="I617" s="124" t="s">
        <v>1597</v>
      </c>
      <c r="J617" s="125" t="s">
        <v>1598</v>
      </c>
      <c r="K617" s="124">
        <v>-7139</v>
      </c>
      <c r="L617" s="124" t="s">
        <v>1305</v>
      </c>
      <c r="M617" s="125" t="s">
        <v>1188</v>
      </c>
      <c r="N617" s="125"/>
      <c r="O617" s="126" t="s">
        <v>1578</v>
      </c>
      <c r="P617" s="127" t="s">
        <v>1514</v>
      </c>
    </row>
    <row r="618" spans="1:16" ht="13.5" thickBot="1" x14ac:dyDescent="0.25">
      <c r="A618" s="7" t="str">
        <f t="shared" si="54"/>
        <v>IBVS 775 </v>
      </c>
      <c r="B618" s="18" t="str">
        <f t="shared" si="55"/>
        <v>I</v>
      </c>
      <c r="C618" s="7">
        <f t="shared" si="56"/>
        <v>40731.421999999999</v>
      </c>
      <c r="D618" s="32" t="str">
        <f t="shared" si="57"/>
        <v>vis</v>
      </c>
      <c r="E618" s="123" t="e">
        <f>VLOOKUP(C618,'Active 1'!C$21:E$951,3,FALSE)</f>
        <v>#N/A</v>
      </c>
      <c r="F618" s="18" t="s">
        <v>1108</v>
      </c>
      <c r="G618" s="32" t="str">
        <f t="shared" si="58"/>
        <v>40731.422</v>
      </c>
      <c r="H618" s="7">
        <f t="shared" si="59"/>
        <v>-6791</v>
      </c>
      <c r="I618" s="124" t="s">
        <v>1603</v>
      </c>
      <c r="J618" s="125" t="s">
        <v>1604</v>
      </c>
      <c r="K618" s="124">
        <v>-6791</v>
      </c>
      <c r="L618" s="124" t="s">
        <v>1285</v>
      </c>
      <c r="M618" s="125" t="s">
        <v>1175</v>
      </c>
      <c r="N618" s="125"/>
      <c r="O618" s="126" t="s">
        <v>1380</v>
      </c>
      <c r="P618" s="127" t="s">
        <v>1541</v>
      </c>
    </row>
    <row r="619" spans="1:16" ht="13.5" thickBot="1" x14ac:dyDescent="0.25">
      <c r="A619" s="7" t="str">
        <f t="shared" si="54"/>
        <v> AVSJ 4.89 </v>
      </c>
      <c r="B619" s="18" t="str">
        <f t="shared" si="55"/>
        <v>I</v>
      </c>
      <c r="C619" s="7">
        <f t="shared" si="56"/>
        <v>40737.707000000002</v>
      </c>
      <c r="D619" s="32" t="str">
        <f t="shared" si="57"/>
        <v>vis</v>
      </c>
      <c r="E619" s="123">
        <f>VLOOKUP(C619,'Active 1'!C$21:E$951,3,FALSE)</f>
        <v>-6781.0443700771475</v>
      </c>
      <c r="F619" s="18" t="s">
        <v>1108</v>
      </c>
      <c r="G619" s="32" t="str">
        <f t="shared" si="58"/>
        <v>40737.707</v>
      </c>
      <c r="H619" s="7">
        <f t="shared" si="59"/>
        <v>-6781</v>
      </c>
      <c r="I619" s="124" t="s">
        <v>1605</v>
      </c>
      <c r="J619" s="125" t="s">
        <v>1606</v>
      </c>
      <c r="K619" s="124">
        <v>-6781</v>
      </c>
      <c r="L619" s="124" t="s">
        <v>1318</v>
      </c>
      <c r="M619" s="125" t="s">
        <v>1188</v>
      </c>
      <c r="N619" s="125"/>
      <c r="O619" s="126" t="s">
        <v>1469</v>
      </c>
      <c r="P619" s="126" t="s">
        <v>1607</v>
      </c>
    </row>
    <row r="620" spans="1:16" ht="13.5" thickBot="1" x14ac:dyDescent="0.25">
      <c r="A620" s="7" t="str">
        <f t="shared" si="54"/>
        <v> AAPS 12.43 </v>
      </c>
      <c r="B620" s="18" t="str">
        <f t="shared" si="55"/>
        <v>I</v>
      </c>
      <c r="C620" s="7">
        <f t="shared" si="56"/>
        <v>40758.449000000001</v>
      </c>
      <c r="D620" s="32" t="str">
        <f t="shared" si="57"/>
        <v>vis</v>
      </c>
      <c r="E620" s="123">
        <f>VLOOKUP(C620,'Active 1'!C$21:E$951,3,FALSE)</f>
        <v>-6748.0478955075414</v>
      </c>
      <c r="F620" s="18" t="s">
        <v>1108</v>
      </c>
      <c r="G620" s="32" t="str">
        <f t="shared" si="58"/>
        <v>40758.449</v>
      </c>
      <c r="H620" s="7">
        <f t="shared" si="59"/>
        <v>-6748</v>
      </c>
      <c r="I620" s="124" t="s">
        <v>1608</v>
      </c>
      <c r="J620" s="125" t="s">
        <v>1609</v>
      </c>
      <c r="K620" s="124">
        <v>-6748</v>
      </c>
      <c r="L620" s="124" t="s">
        <v>1280</v>
      </c>
      <c r="M620" s="125" t="s">
        <v>1570</v>
      </c>
      <c r="N620" s="125" t="s">
        <v>1571</v>
      </c>
      <c r="O620" s="126" t="s">
        <v>1610</v>
      </c>
      <c r="P620" s="126" t="s">
        <v>1611</v>
      </c>
    </row>
    <row r="621" spans="1:16" ht="13.5" thickBot="1" x14ac:dyDescent="0.25">
      <c r="A621" s="7" t="str">
        <f t="shared" si="54"/>
        <v> AAPS 12.43 </v>
      </c>
      <c r="B621" s="18" t="str">
        <f t="shared" si="55"/>
        <v>I</v>
      </c>
      <c r="C621" s="7">
        <f t="shared" si="56"/>
        <v>40812.510999999999</v>
      </c>
      <c r="D621" s="32" t="str">
        <f t="shared" si="57"/>
        <v>vis</v>
      </c>
      <c r="E621" s="123">
        <f>VLOOKUP(C621,'Active 1'!C$21:E$951,3,FALSE)</f>
        <v>-6662.0458027401091</v>
      </c>
      <c r="F621" s="18" t="s">
        <v>1108</v>
      </c>
      <c r="G621" s="32" t="str">
        <f t="shared" si="58"/>
        <v>40812.5110</v>
      </c>
      <c r="H621" s="7">
        <f t="shared" si="59"/>
        <v>-6662</v>
      </c>
      <c r="I621" s="124" t="s">
        <v>1619</v>
      </c>
      <c r="J621" s="125" t="s">
        <v>1620</v>
      </c>
      <c r="K621" s="124">
        <v>-6662</v>
      </c>
      <c r="L621" s="124" t="s">
        <v>1621</v>
      </c>
      <c r="M621" s="125" t="s">
        <v>1570</v>
      </c>
      <c r="N621" s="125" t="s">
        <v>1571</v>
      </c>
      <c r="O621" s="126" t="s">
        <v>1610</v>
      </c>
      <c r="P621" s="126" t="s">
        <v>1611</v>
      </c>
    </row>
    <row r="622" spans="1:16" ht="13.5" thickBot="1" x14ac:dyDescent="0.25">
      <c r="A622" s="7" t="str">
        <f t="shared" si="54"/>
        <v> AAPS 12.43 </v>
      </c>
      <c r="B622" s="18" t="str">
        <f t="shared" si="55"/>
        <v>I</v>
      </c>
      <c r="C622" s="7">
        <f t="shared" si="56"/>
        <v>40904.288999999997</v>
      </c>
      <c r="D622" s="32" t="str">
        <f t="shared" si="57"/>
        <v>vis</v>
      </c>
      <c r="E622" s="123">
        <f>VLOOKUP(C622,'Active 1'!C$21:E$951,3,FALSE)</f>
        <v>-6516.044913575638</v>
      </c>
      <c r="F622" s="18" t="s">
        <v>1108</v>
      </c>
      <c r="G622" s="32" t="str">
        <f t="shared" si="58"/>
        <v>40904.289</v>
      </c>
      <c r="H622" s="7">
        <f t="shared" si="59"/>
        <v>-6516</v>
      </c>
      <c r="I622" s="124" t="s">
        <v>1625</v>
      </c>
      <c r="J622" s="125" t="s">
        <v>1626</v>
      </c>
      <c r="K622" s="124">
        <v>-6516</v>
      </c>
      <c r="L622" s="124" t="s">
        <v>1174</v>
      </c>
      <c r="M622" s="125" t="s">
        <v>1570</v>
      </c>
      <c r="N622" s="125" t="s">
        <v>1571</v>
      </c>
      <c r="O622" s="126" t="s">
        <v>1610</v>
      </c>
      <c r="P622" s="126" t="s">
        <v>1611</v>
      </c>
    </row>
    <row r="623" spans="1:16" ht="13.5" thickBot="1" x14ac:dyDescent="0.25">
      <c r="A623" s="7" t="str">
        <f t="shared" si="54"/>
        <v> AVSJ 4.89 </v>
      </c>
      <c r="B623" s="18" t="str">
        <f t="shared" si="55"/>
        <v>I</v>
      </c>
      <c r="C623" s="7">
        <f t="shared" si="56"/>
        <v>40908.694000000003</v>
      </c>
      <c r="D623" s="32" t="str">
        <f t="shared" si="57"/>
        <v>vis</v>
      </c>
      <c r="E623" s="123">
        <f>VLOOKUP(C623,'Active 1'!C$21:E$951,3,FALSE)</f>
        <v>-6509.0374181326088</v>
      </c>
      <c r="F623" s="18" t="s">
        <v>1108</v>
      </c>
      <c r="G623" s="32" t="str">
        <f t="shared" si="58"/>
        <v>40908.694</v>
      </c>
      <c r="H623" s="7">
        <f t="shared" si="59"/>
        <v>-6509</v>
      </c>
      <c r="I623" s="124" t="s">
        <v>1627</v>
      </c>
      <c r="J623" s="125" t="s">
        <v>1628</v>
      </c>
      <c r="K623" s="124">
        <v>-6509</v>
      </c>
      <c r="L623" s="124" t="s">
        <v>1310</v>
      </c>
      <c r="M623" s="125" t="s">
        <v>1188</v>
      </c>
      <c r="N623" s="125"/>
      <c r="O623" s="126" t="s">
        <v>1629</v>
      </c>
      <c r="P623" s="126" t="s">
        <v>1607</v>
      </c>
    </row>
    <row r="624" spans="1:16" ht="13.5" thickBot="1" x14ac:dyDescent="0.25">
      <c r="A624" s="7" t="str">
        <f t="shared" si="54"/>
        <v> AVSJ 5.34 </v>
      </c>
      <c r="B624" s="18" t="str">
        <f t="shared" si="55"/>
        <v>I</v>
      </c>
      <c r="C624" s="7">
        <f t="shared" si="56"/>
        <v>41213.567999999999</v>
      </c>
      <c r="D624" s="32" t="str">
        <f t="shared" si="57"/>
        <v>vis</v>
      </c>
      <c r="E624" s="123">
        <f>VLOOKUP(C624,'Active 1'!C$21:E$951,3,FALSE)</f>
        <v>-6024.0423748419626</v>
      </c>
      <c r="F624" s="18" t="s">
        <v>1108</v>
      </c>
      <c r="G624" s="32" t="str">
        <f t="shared" si="58"/>
        <v>41213.568</v>
      </c>
      <c r="H624" s="7">
        <f t="shared" si="59"/>
        <v>-6024</v>
      </c>
      <c r="I624" s="124" t="s">
        <v>1636</v>
      </c>
      <c r="J624" s="125" t="s">
        <v>1637</v>
      </c>
      <c r="K624" s="124">
        <v>-6024</v>
      </c>
      <c r="L624" s="124" t="s">
        <v>1280</v>
      </c>
      <c r="M624" s="125" t="s">
        <v>1188</v>
      </c>
      <c r="N624" s="125"/>
      <c r="O624" s="126" t="s">
        <v>1578</v>
      </c>
      <c r="P624" s="126" t="s">
        <v>1638</v>
      </c>
    </row>
    <row r="625" spans="1:16" ht="13.5" thickBot="1" x14ac:dyDescent="0.25">
      <c r="A625" s="7" t="str">
        <f t="shared" si="54"/>
        <v> AVSJ 5.34 </v>
      </c>
      <c r="B625" s="18" t="str">
        <f t="shared" si="55"/>
        <v>I</v>
      </c>
      <c r="C625" s="7">
        <f t="shared" si="56"/>
        <v>41244.373</v>
      </c>
      <c r="D625" s="32" t="str">
        <f t="shared" si="57"/>
        <v>vis</v>
      </c>
      <c r="E625" s="123">
        <f>VLOOKUP(C625,'Active 1'!C$21:E$951,3,FALSE)</f>
        <v>-5975.0376308868572</v>
      </c>
      <c r="F625" s="18" t="s">
        <v>1108</v>
      </c>
      <c r="G625" s="32" t="str">
        <f t="shared" si="58"/>
        <v>41244.373</v>
      </c>
      <c r="H625" s="7">
        <f t="shared" si="59"/>
        <v>-5975</v>
      </c>
      <c r="I625" s="124" t="s">
        <v>1639</v>
      </c>
      <c r="J625" s="125" t="s">
        <v>1640</v>
      </c>
      <c r="K625" s="124">
        <v>-5975</v>
      </c>
      <c r="L625" s="124" t="s">
        <v>1285</v>
      </c>
      <c r="M625" s="125" t="s">
        <v>1188</v>
      </c>
      <c r="N625" s="125"/>
      <c r="O625" s="126" t="s">
        <v>1578</v>
      </c>
      <c r="P625" s="126" t="s">
        <v>1638</v>
      </c>
    </row>
    <row r="626" spans="1:16" ht="13.5" thickBot="1" x14ac:dyDescent="0.25">
      <c r="A626" s="7" t="str">
        <f t="shared" si="54"/>
        <v> AVSJ 5.34 </v>
      </c>
      <c r="B626" s="18" t="str">
        <f t="shared" si="55"/>
        <v>I</v>
      </c>
      <c r="C626" s="7">
        <f t="shared" si="56"/>
        <v>41249.400999999998</v>
      </c>
      <c r="D626" s="32" t="str">
        <f t="shared" si="57"/>
        <v>vis</v>
      </c>
      <c r="E626" s="123">
        <f>VLOOKUP(C626,'Active 1'!C$21:E$951,3,FALSE)</f>
        <v>-5967.0390640111491</v>
      </c>
      <c r="F626" s="18" t="s">
        <v>1108</v>
      </c>
      <c r="G626" s="32" t="str">
        <f t="shared" si="58"/>
        <v>41249.401</v>
      </c>
      <c r="H626" s="7">
        <f t="shared" si="59"/>
        <v>-5967</v>
      </c>
      <c r="I626" s="124" t="s">
        <v>1641</v>
      </c>
      <c r="J626" s="125" t="s">
        <v>1642</v>
      </c>
      <c r="K626" s="124">
        <v>-5967</v>
      </c>
      <c r="L626" s="124" t="s">
        <v>1318</v>
      </c>
      <c r="M626" s="125" t="s">
        <v>1188</v>
      </c>
      <c r="N626" s="125"/>
      <c r="O626" s="126" t="s">
        <v>1578</v>
      </c>
      <c r="P626" s="126" t="s">
        <v>1638</v>
      </c>
    </row>
    <row r="627" spans="1:16" ht="13.5" thickBot="1" x14ac:dyDescent="0.25">
      <c r="A627" s="7" t="str">
        <f t="shared" si="54"/>
        <v> AVSJ 5.86 </v>
      </c>
      <c r="B627" s="18" t="str">
        <f t="shared" si="55"/>
        <v>I</v>
      </c>
      <c r="C627" s="7">
        <f t="shared" si="56"/>
        <v>41871.722999999998</v>
      </c>
      <c r="D627" s="32" t="str">
        <f t="shared" si="57"/>
        <v>vis</v>
      </c>
      <c r="E627" s="123">
        <f>VLOOKUP(C627,'Active 1'!C$21:E$951,3,FALSE)</f>
        <v>-4977.0461970210963</v>
      </c>
      <c r="F627" s="18" t="s">
        <v>1108</v>
      </c>
      <c r="G627" s="32" t="str">
        <f t="shared" si="58"/>
        <v>41871.723</v>
      </c>
      <c r="H627" s="7">
        <f t="shared" si="59"/>
        <v>-4977</v>
      </c>
      <c r="I627" s="124" t="s">
        <v>1687</v>
      </c>
      <c r="J627" s="125" t="s">
        <v>1688</v>
      </c>
      <c r="K627" s="124">
        <v>-4977</v>
      </c>
      <c r="L627" s="124" t="s">
        <v>1178</v>
      </c>
      <c r="M627" s="125" t="s">
        <v>1188</v>
      </c>
      <c r="N627" s="125"/>
      <c r="O627" s="126" t="s">
        <v>1629</v>
      </c>
      <c r="P627" s="126" t="s">
        <v>1689</v>
      </c>
    </row>
    <row r="628" spans="1:16" ht="13.5" thickBot="1" x14ac:dyDescent="0.25">
      <c r="A628" s="7" t="str">
        <f t="shared" si="54"/>
        <v> AVSJ 5.86 </v>
      </c>
      <c r="B628" s="18" t="str">
        <f t="shared" si="55"/>
        <v>I</v>
      </c>
      <c r="C628" s="7">
        <f t="shared" si="56"/>
        <v>41944.642999999996</v>
      </c>
      <c r="D628" s="32" t="str">
        <f t="shared" si="57"/>
        <v>vis</v>
      </c>
      <c r="E628" s="123">
        <f>VLOOKUP(C628,'Active 1'!C$21:E$951,3,FALSE)</f>
        <v>-4861.0447060551442</v>
      </c>
      <c r="F628" s="18" t="s">
        <v>1108</v>
      </c>
      <c r="G628" s="32" t="str">
        <f t="shared" si="58"/>
        <v>41944.643</v>
      </c>
      <c r="H628" s="7">
        <f t="shared" si="59"/>
        <v>-4861</v>
      </c>
      <c r="I628" s="124" t="s">
        <v>1695</v>
      </c>
      <c r="J628" s="125" t="s">
        <v>1696</v>
      </c>
      <c r="K628" s="124">
        <v>-4861</v>
      </c>
      <c r="L628" s="124" t="s">
        <v>1262</v>
      </c>
      <c r="M628" s="125" t="s">
        <v>1188</v>
      </c>
      <c r="N628" s="125"/>
      <c r="O628" s="126" t="s">
        <v>1697</v>
      </c>
      <c r="P628" s="126" t="s">
        <v>1689</v>
      </c>
    </row>
    <row r="629" spans="1:16" ht="13.5" thickBot="1" x14ac:dyDescent="0.25">
      <c r="A629" s="7" t="str">
        <f t="shared" si="54"/>
        <v> AVSJ 5.86 </v>
      </c>
      <c r="B629" s="18" t="str">
        <f t="shared" si="55"/>
        <v>I</v>
      </c>
      <c r="C629" s="7">
        <f t="shared" si="56"/>
        <v>41956.599000000002</v>
      </c>
      <c r="D629" s="32" t="str">
        <f t="shared" si="57"/>
        <v>vis</v>
      </c>
      <c r="E629" s="123">
        <f>VLOOKUP(C629,'Active 1'!C$21:E$951,3,FALSE)</f>
        <v>-4842.0250430547385</v>
      </c>
      <c r="F629" s="18" t="s">
        <v>1108</v>
      </c>
      <c r="G629" s="32" t="str">
        <f t="shared" si="58"/>
        <v>41956.599</v>
      </c>
      <c r="H629" s="7">
        <f t="shared" si="59"/>
        <v>-4842</v>
      </c>
      <c r="I629" s="124" t="s">
        <v>1698</v>
      </c>
      <c r="J629" s="125" t="s">
        <v>1699</v>
      </c>
      <c r="K629" s="124">
        <v>-4842</v>
      </c>
      <c r="L629" s="124" t="s">
        <v>1349</v>
      </c>
      <c r="M629" s="125" t="s">
        <v>1188</v>
      </c>
      <c r="N629" s="125"/>
      <c r="O629" s="126" t="s">
        <v>1697</v>
      </c>
      <c r="P629" s="126" t="s">
        <v>1689</v>
      </c>
    </row>
    <row r="630" spans="1:16" ht="13.5" thickBot="1" x14ac:dyDescent="0.25">
      <c r="A630" s="7" t="str">
        <f t="shared" si="54"/>
        <v> AVSJ 5.86 </v>
      </c>
      <c r="B630" s="18" t="str">
        <f t="shared" si="55"/>
        <v>I</v>
      </c>
      <c r="C630" s="7">
        <f t="shared" si="56"/>
        <v>41961.618999999999</v>
      </c>
      <c r="D630" s="32" t="str">
        <f t="shared" si="57"/>
        <v>vis</v>
      </c>
      <c r="E630" s="123">
        <f>VLOOKUP(C630,'Active 1'!C$21:E$951,3,FALSE)</f>
        <v>-4834.0392026179761</v>
      </c>
      <c r="F630" s="18" t="s">
        <v>1108</v>
      </c>
      <c r="G630" s="32" t="str">
        <f t="shared" si="58"/>
        <v>41961.619</v>
      </c>
      <c r="H630" s="7">
        <f t="shared" si="59"/>
        <v>-4834</v>
      </c>
      <c r="I630" s="124" t="s">
        <v>1700</v>
      </c>
      <c r="J630" s="125" t="s">
        <v>1701</v>
      </c>
      <c r="K630" s="124">
        <v>-4834</v>
      </c>
      <c r="L630" s="124" t="s">
        <v>1236</v>
      </c>
      <c r="M630" s="125" t="s">
        <v>1188</v>
      </c>
      <c r="N630" s="125"/>
      <c r="O630" s="126" t="s">
        <v>1697</v>
      </c>
      <c r="P630" s="126" t="s">
        <v>1689</v>
      </c>
    </row>
    <row r="631" spans="1:16" ht="13.5" thickBot="1" x14ac:dyDescent="0.25">
      <c r="A631" s="7" t="str">
        <f t="shared" si="54"/>
        <v> AVSJ 6.28 </v>
      </c>
      <c r="B631" s="18" t="str">
        <f t="shared" si="55"/>
        <v>I</v>
      </c>
      <c r="C631" s="7">
        <f t="shared" si="56"/>
        <v>42242.616000000002</v>
      </c>
      <c r="D631" s="32" t="str">
        <f t="shared" si="57"/>
        <v>vis</v>
      </c>
      <c r="E631" s="123">
        <f>VLOOKUP(C631,'Active 1'!C$21:E$951,3,FALSE)</f>
        <v>-4387.0278071577368</v>
      </c>
      <c r="F631" s="18" t="s">
        <v>1108</v>
      </c>
      <c r="G631" s="32" t="str">
        <f t="shared" si="58"/>
        <v>42242.616</v>
      </c>
      <c r="H631" s="7">
        <f t="shared" si="59"/>
        <v>-4387</v>
      </c>
      <c r="I631" s="124" t="s">
        <v>1717</v>
      </c>
      <c r="J631" s="125" t="s">
        <v>1718</v>
      </c>
      <c r="K631" s="124">
        <v>-4387</v>
      </c>
      <c r="L631" s="124" t="s">
        <v>1285</v>
      </c>
      <c r="M631" s="125" t="s">
        <v>1188</v>
      </c>
      <c r="N631" s="125"/>
      <c r="O631" s="126" t="s">
        <v>1719</v>
      </c>
      <c r="P631" s="126" t="s">
        <v>1720</v>
      </c>
    </row>
    <row r="632" spans="1:16" ht="13.5" thickBot="1" x14ac:dyDescent="0.25">
      <c r="A632" s="7" t="str">
        <f t="shared" si="54"/>
        <v> AVSJ 6.28 </v>
      </c>
      <c r="B632" s="18" t="str">
        <f t="shared" si="55"/>
        <v>I</v>
      </c>
      <c r="C632" s="7">
        <f t="shared" si="56"/>
        <v>42264.612999999998</v>
      </c>
      <c r="D632" s="32" t="str">
        <f t="shared" si="57"/>
        <v>vis</v>
      </c>
      <c r="E632" s="123">
        <f>VLOOKUP(C632,'Active 1'!C$21:E$951,3,FALSE)</f>
        <v>-4352.0348724789437</v>
      </c>
      <c r="F632" s="18" t="s">
        <v>1108</v>
      </c>
      <c r="G632" s="32" t="str">
        <f t="shared" si="58"/>
        <v>42264.613</v>
      </c>
      <c r="H632" s="7">
        <f t="shared" si="59"/>
        <v>-4352</v>
      </c>
      <c r="I632" s="124" t="s">
        <v>1721</v>
      </c>
      <c r="J632" s="125" t="s">
        <v>1722</v>
      </c>
      <c r="K632" s="124">
        <v>-4352</v>
      </c>
      <c r="L632" s="124" t="s">
        <v>1223</v>
      </c>
      <c r="M632" s="125" t="s">
        <v>1188</v>
      </c>
      <c r="N632" s="125"/>
      <c r="O632" s="126" t="s">
        <v>1697</v>
      </c>
      <c r="P632" s="126" t="s">
        <v>1720</v>
      </c>
    </row>
    <row r="633" spans="1:16" ht="13.5" thickBot="1" x14ac:dyDescent="0.25">
      <c r="A633" s="7" t="str">
        <f t="shared" si="54"/>
        <v> AVSJ 6.28 </v>
      </c>
      <c r="B633" s="18" t="str">
        <f t="shared" si="55"/>
        <v>I</v>
      </c>
      <c r="C633" s="7">
        <f t="shared" si="56"/>
        <v>42269.648999999998</v>
      </c>
      <c r="D633" s="32" t="str">
        <f t="shared" si="57"/>
        <v>vis</v>
      </c>
      <c r="E633" s="123">
        <f>VLOOKUP(C633,'Active 1'!C$21:E$951,3,FALSE)</f>
        <v>-4344.0235791642899</v>
      </c>
      <c r="F633" s="18" t="s">
        <v>1108</v>
      </c>
      <c r="G633" s="32" t="str">
        <f t="shared" si="58"/>
        <v>42269.649</v>
      </c>
      <c r="H633" s="7">
        <f t="shared" si="59"/>
        <v>-4344</v>
      </c>
      <c r="I633" s="124" t="s">
        <v>1723</v>
      </c>
      <c r="J633" s="125" t="s">
        <v>1724</v>
      </c>
      <c r="K633" s="124">
        <v>-4344</v>
      </c>
      <c r="L633" s="124" t="s">
        <v>1330</v>
      </c>
      <c r="M633" s="125" t="s">
        <v>1188</v>
      </c>
      <c r="N633" s="125"/>
      <c r="O633" s="126" t="s">
        <v>1719</v>
      </c>
      <c r="P633" s="126" t="s">
        <v>1720</v>
      </c>
    </row>
    <row r="634" spans="1:16" ht="13.5" thickBot="1" x14ac:dyDescent="0.25">
      <c r="A634" s="7" t="str">
        <f t="shared" si="54"/>
        <v> AVSJ 6.28 </v>
      </c>
      <c r="B634" s="18" t="str">
        <f t="shared" si="55"/>
        <v>I</v>
      </c>
      <c r="C634" s="7">
        <f t="shared" si="56"/>
        <v>42286.618999999999</v>
      </c>
      <c r="D634" s="32" t="str">
        <f t="shared" si="57"/>
        <v>vis</v>
      </c>
      <c r="E634" s="123">
        <f>VLOOKUP(C634,'Active 1'!C$21:E$951,3,FALSE)</f>
        <v>-4317.0276205563305</v>
      </c>
      <c r="F634" s="18" t="s">
        <v>1108</v>
      </c>
      <c r="G634" s="32" t="str">
        <f t="shared" si="58"/>
        <v>42286.619</v>
      </c>
      <c r="H634" s="7">
        <f t="shared" si="59"/>
        <v>-4317</v>
      </c>
      <c r="I634" s="124" t="s">
        <v>1728</v>
      </c>
      <c r="J634" s="125" t="s">
        <v>1729</v>
      </c>
      <c r="K634" s="124">
        <v>-4317</v>
      </c>
      <c r="L634" s="124" t="s">
        <v>1285</v>
      </c>
      <c r="M634" s="125" t="s">
        <v>1188</v>
      </c>
      <c r="N634" s="125"/>
      <c r="O634" s="126" t="s">
        <v>1730</v>
      </c>
      <c r="P634" s="126" t="s">
        <v>1720</v>
      </c>
    </row>
    <row r="635" spans="1:16" ht="13.5" thickBot="1" x14ac:dyDescent="0.25">
      <c r="A635" s="7" t="str">
        <f t="shared" si="54"/>
        <v> AVSJ 6.28 </v>
      </c>
      <c r="B635" s="18" t="str">
        <f t="shared" si="55"/>
        <v>I</v>
      </c>
      <c r="C635" s="7">
        <f t="shared" si="56"/>
        <v>42291.646999999997</v>
      </c>
      <c r="D635" s="32" t="str">
        <f t="shared" si="57"/>
        <v>vis</v>
      </c>
      <c r="E635" s="123">
        <f>VLOOKUP(C635,'Active 1'!C$21:E$951,3,FALSE)</f>
        <v>-4309.0290536806224</v>
      </c>
      <c r="F635" s="18" t="s">
        <v>1108</v>
      </c>
      <c r="G635" s="32" t="str">
        <f t="shared" si="58"/>
        <v>42291.647</v>
      </c>
      <c r="H635" s="7">
        <f t="shared" si="59"/>
        <v>-4309</v>
      </c>
      <c r="I635" s="124" t="s">
        <v>1731</v>
      </c>
      <c r="J635" s="125" t="s">
        <v>1732</v>
      </c>
      <c r="K635" s="124">
        <v>-4309</v>
      </c>
      <c r="L635" s="124" t="s">
        <v>1318</v>
      </c>
      <c r="M635" s="125" t="s">
        <v>1188</v>
      </c>
      <c r="N635" s="125"/>
      <c r="O635" s="126" t="s">
        <v>1730</v>
      </c>
      <c r="P635" s="126" t="s">
        <v>1720</v>
      </c>
    </row>
    <row r="636" spans="1:16" ht="13.5" thickBot="1" x14ac:dyDescent="0.25">
      <c r="A636" s="7" t="str">
        <f t="shared" si="54"/>
        <v> AVSJ 6.28 </v>
      </c>
      <c r="B636" s="18" t="str">
        <f t="shared" si="55"/>
        <v>I</v>
      </c>
      <c r="C636" s="7">
        <f t="shared" si="56"/>
        <v>42313.642999999996</v>
      </c>
      <c r="D636" s="32" t="str">
        <f t="shared" si="57"/>
        <v>vis</v>
      </c>
      <c r="E636" s="123">
        <f>VLOOKUP(C636,'Active 1'!C$21:E$951,3,FALSE)</f>
        <v>-4274.037709806692</v>
      </c>
      <c r="F636" s="18" t="s">
        <v>1108</v>
      </c>
      <c r="G636" s="32" t="str">
        <f t="shared" si="58"/>
        <v>42313.643</v>
      </c>
      <c r="H636" s="7">
        <f t="shared" si="59"/>
        <v>-4274</v>
      </c>
      <c r="I636" s="124" t="s">
        <v>1735</v>
      </c>
      <c r="J636" s="125" t="s">
        <v>1736</v>
      </c>
      <c r="K636" s="124">
        <v>-4274</v>
      </c>
      <c r="L636" s="124" t="s">
        <v>1247</v>
      </c>
      <c r="M636" s="125" t="s">
        <v>1188</v>
      </c>
      <c r="N636" s="125"/>
      <c r="O636" s="126" t="s">
        <v>1730</v>
      </c>
      <c r="P636" s="126" t="s">
        <v>1720</v>
      </c>
    </row>
    <row r="637" spans="1:16" ht="13.5" thickBot="1" x14ac:dyDescent="0.25">
      <c r="A637" s="7" t="str">
        <f t="shared" si="54"/>
        <v> AVSJ 6.28 </v>
      </c>
      <c r="B637" s="18" t="str">
        <f t="shared" si="55"/>
        <v>I</v>
      </c>
      <c r="C637" s="7">
        <f t="shared" si="56"/>
        <v>42325.588000000003</v>
      </c>
      <c r="D637" s="32" t="str">
        <f t="shared" si="57"/>
        <v>vis</v>
      </c>
      <c r="E637" s="123">
        <f>VLOOKUP(C637,'Active 1'!C$21:E$951,3,FALSE)</f>
        <v>-4255.0355456598309</v>
      </c>
      <c r="F637" s="18" t="s">
        <v>1108</v>
      </c>
      <c r="G637" s="32" t="str">
        <f t="shared" si="58"/>
        <v>42325.588</v>
      </c>
      <c r="H637" s="7">
        <f t="shared" si="59"/>
        <v>-4255</v>
      </c>
      <c r="I637" s="124" t="s">
        <v>1737</v>
      </c>
      <c r="J637" s="125" t="s">
        <v>1738</v>
      </c>
      <c r="K637" s="124">
        <v>-4255</v>
      </c>
      <c r="L637" s="124" t="s">
        <v>1236</v>
      </c>
      <c r="M637" s="125" t="s">
        <v>1188</v>
      </c>
      <c r="N637" s="125"/>
      <c r="O637" s="126" t="s">
        <v>1719</v>
      </c>
      <c r="P637" s="126" t="s">
        <v>1720</v>
      </c>
    </row>
    <row r="638" spans="1:16" ht="13.5" thickBot="1" x14ac:dyDescent="0.25">
      <c r="A638" s="7" t="str">
        <f t="shared" si="54"/>
        <v> AVSJ 6.28 </v>
      </c>
      <c r="B638" s="18" t="str">
        <f t="shared" si="55"/>
        <v>I</v>
      </c>
      <c r="C638" s="7">
        <f t="shared" si="56"/>
        <v>42386.561000000002</v>
      </c>
      <c r="D638" s="32" t="str">
        <f t="shared" si="57"/>
        <v>vis</v>
      </c>
      <c r="E638" s="123">
        <f>VLOOKUP(C638,'Active 1'!C$21:E$951,3,FALSE)</f>
        <v>-4158.0394004504651</v>
      </c>
      <c r="F638" s="18" t="s">
        <v>1108</v>
      </c>
      <c r="G638" s="32" t="str">
        <f t="shared" si="58"/>
        <v>42386.561</v>
      </c>
      <c r="H638" s="7">
        <f t="shared" si="59"/>
        <v>-4158</v>
      </c>
      <c r="I638" s="124" t="s">
        <v>1744</v>
      </c>
      <c r="J638" s="125" t="s">
        <v>1745</v>
      </c>
      <c r="K638" s="124">
        <v>-4158</v>
      </c>
      <c r="L638" s="124" t="s">
        <v>1262</v>
      </c>
      <c r="M638" s="125" t="s">
        <v>1188</v>
      </c>
      <c r="N638" s="125"/>
      <c r="O638" s="126" t="s">
        <v>1578</v>
      </c>
      <c r="P638" s="126" t="s">
        <v>1720</v>
      </c>
    </row>
    <row r="639" spans="1:16" ht="13.5" thickBot="1" x14ac:dyDescent="0.25">
      <c r="A639" s="7" t="str">
        <f t="shared" si="54"/>
        <v> AVSJ 6.28 </v>
      </c>
      <c r="B639" s="18" t="str">
        <f t="shared" si="55"/>
        <v>I</v>
      </c>
      <c r="C639" s="7">
        <f t="shared" si="56"/>
        <v>42391.595000000001</v>
      </c>
      <c r="D639" s="32" t="str">
        <f t="shared" si="57"/>
        <v>vis</v>
      </c>
      <c r="E639" s="123">
        <f>VLOOKUP(C639,'Active 1'!C$21:E$951,3,FALSE)</f>
        <v>-4150.0312887455475</v>
      </c>
      <c r="F639" s="18" t="s">
        <v>1108</v>
      </c>
      <c r="G639" s="32" t="str">
        <f t="shared" si="58"/>
        <v>42391.595</v>
      </c>
      <c r="H639" s="7">
        <f t="shared" si="59"/>
        <v>-4150</v>
      </c>
      <c r="I639" s="124" t="s">
        <v>1746</v>
      </c>
      <c r="J639" s="125" t="s">
        <v>1747</v>
      </c>
      <c r="K639" s="124">
        <v>-4150</v>
      </c>
      <c r="L639" s="124" t="s">
        <v>1280</v>
      </c>
      <c r="M639" s="125" t="s">
        <v>1188</v>
      </c>
      <c r="N639" s="125"/>
      <c r="O639" s="126" t="s">
        <v>1578</v>
      </c>
      <c r="P639" s="126" t="s">
        <v>1720</v>
      </c>
    </row>
    <row r="640" spans="1:16" ht="13.5" thickBot="1" x14ac:dyDescent="0.25">
      <c r="A640" s="7" t="str">
        <f t="shared" si="54"/>
        <v> AVSJ 7.34 </v>
      </c>
      <c r="B640" s="18" t="str">
        <f t="shared" si="55"/>
        <v>I</v>
      </c>
      <c r="C640" s="7">
        <f t="shared" si="56"/>
        <v>42560.69</v>
      </c>
      <c r="D640" s="32" t="str">
        <f t="shared" si="57"/>
        <v>vis</v>
      </c>
      <c r="E640" s="123">
        <f>VLOOKUP(C640,'Active 1'!C$21:E$951,3,FALSE)</f>
        <v>-3881.0341396110416</v>
      </c>
      <c r="F640" s="18" t="s">
        <v>1108</v>
      </c>
      <c r="G640" s="32" t="str">
        <f t="shared" si="58"/>
        <v>42560.690</v>
      </c>
      <c r="H640" s="7">
        <f t="shared" si="59"/>
        <v>-3881</v>
      </c>
      <c r="I640" s="124" t="s">
        <v>1764</v>
      </c>
      <c r="J640" s="125" t="s">
        <v>1765</v>
      </c>
      <c r="K640" s="124">
        <v>-3881</v>
      </c>
      <c r="L640" s="124" t="s">
        <v>1247</v>
      </c>
      <c r="M640" s="125" t="s">
        <v>1188</v>
      </c>
      <c r="N640" s="125"/>
      <c r="O640" s="126" t="s">
        <v>1578</v>
      </c>
      <c r="P640" s="126" t="s">
        <v>1766</v>
      </c>
    </row>
    <row r="641" spans="1:16" ht="13.5" thickBot="1" x14ac:dyDescent="0.25">
      <c r="A641" s="7" t="str">
        <f t="shared" si="54"/>
        <v> AVSJ 7.34 </v>
      </c>
      <c r="B641" s="18" t="str">
        <f t="shared" si="55"/>
        <v>I</v>
      </c>
      <c r="C641" s="7">
        <f t="shared" si="56"/>
        <v>42565.722000000002</v>
      </c>
      <c r="D641" s="32" t="str">
        <f t="shared" si="57"/>
        <v>vis</v>
      </c>
      <c r="E641" s="123">
        <f>VLOOKUP(C641,'Active 1'!C$21:E$951,3,FALSE)</f>
        <v>-3873.0292095158607</v>
      </c>
      <c r="F641" s="18" t="s">
        <v>1108</v>
      </c>
      <c r="G641" s="32" t="str">
        <f t="shared" si="58"/>
        <v>42565.722</v>
      </c>
      <c r="H641" s="7">
        <f t="shared" si="59"/>
        <v>-3873</v>
      </c>
      <c r="I641" s="124" t="s">
        <v>1767</v>
      </c>
      <c r="J641" s="125" t="s">
        <v>1768</v>
      </c>
      <c r="K641" s="124">
        <v>-3873</v>
      </c>
      <c r="L641" s="124" t="s">
        <v>1280</v>
      </c>
      <c r="M641" s="125" t="s">
        <v>1188</v>
      </c>
      <c r="N641" s="125"/>
      <c r="O641" s="126" t="s">
        <v>1769</v>
      </c>
      <c r="P641" s="126" t="s">
        <v>1766</v>
      </c>
    </row>
    <row r="642" spans="1:16" ht="13.5" thickBot="1" x14ac:dyDescent="0.25">
      <c r="A642" s="7" t="str">
        <f t="shared" si="54"/>
        <v> AVSJ 7.34 </v>
      </c>
      <c r="B642" s="18" t="str">
        <f t="shared" si="55"/>
        <v>I</v>
      </c>
      <c r="C642" s="7">
        <f t="shared" si="56"/>
        <v>42570.749000000003</v>
      </c>
      <c r="D642" s="32" t="str">
        <f t="shared" si="57"/>
        <v>vis</v>
      </c>
      <c r="E642" s="123">
        <f>VLOOKUP(C642,'Active 1'!C$21:E$951,3,FALSE)</f>
        <v>-3865.0322334450148</v>
      </c>
      <c r="F642" s="18" t="s">
        <v>1108</v>
      </c>
      <c r="G642" s="32" t="str">
        <f t="shared" si="58"/>
        <v>42570.749</v>
      </c>
      <c r="H642" s="7">
        <f t="shared" si="59"/>
        <v>-3865</v>
      </c>
      <c r="I642" s="124" t="s">
        <v>1773</v>
      </c>
      <c r="J642" s="125" t="s">
        <v>1774</v>
      </c>
      <c r="K642" s="124">
        <v>-3865</v>
      </c>
      <c r="L642" s="124" t="s">
        <v>1223</v>
      </c>
      <c r="M642" s="125" t="s">
        <v>1188</v>
      </c>
      <c r="N642" s="125"/>
      <c r="O642" s="126" t="s">
        <v>1578</v>
      </c>
      <c r="P642" s="126" t="s">
        <v>1766</v>
      </c>
    </row>
    <row r="643" spans="1:16" ht="13.5" thickBot="1" x14ac:dyDescent="0.25">
      <c r="A643" s="7" t="str">
        <f t="shared" si="54"/>
        <v> AVSJ 7.34 </v>
      </c>
      <c r="B643" s="18" t="str">
        <f t="shared" si="55"/>
        <v>I</v>
      </c>
      <c r="C643" s="7">
        <f t="shared" si="56"/>
        <v>42572.635999999999</v>
      </c>
      <c r="D643" s="32" t="str">
        <f t="shared" si="57"/>
        <v>vis</v>
      </c>
      <c r="E643" s="123">
        <f>VLOOKUP(C643,'Active 1'!C$21:E$951,3,FALSE)</f>
        <v>-3862.0303846593292</v>
      </c>
      <c r="F643" s="18" t="s">
        <v>1108</v>
      </c>
      <c r="G643" s="32" t="str">
        <f t="shared" si="58"/>
        <v>42572.636</v>
      </c>
      <c r="H643" s="7">
        <f t="shared" si="59"/>
        <v>-3862</v>
      </c>
      <c r="I643" s="124" t="s">
        <v>1775</v>
      </c>
      <c r="J643" s="125" t="s">
        <v>1776</v>
      </c>
      <c r="K643" s="124">
        <v>-3862</v>
      </c>
      <c r="L643" s="124" t="s">
        <v>1280</v>
      </c>
      <c r="M643" s="125" t="s">
        <v>1188</v>
      </c>
      <c r="N643" s="125"/>
      <c r="O643" s="126" t="s">
        <v>1578</v>
      </c>
      <c r="P643" s="126" t="s">
        <v>1766</v>
      </c>
    </row>
    <row r="644" spans="1:16" ht="13.5" thickBot="1" x14ac:dyDescent="0.25">
      <c r="A644" s="7" t="str">
        <f t="shared" si="54"/>
        <v> AVSJ 7.34 </v>
      </c>
      <c r="B644" s="18" t="str">
        <f t="shared" si="55"/>
        <v>I</v>
      </c>
      <c r="C644" s="7">
        <f t="shared" si="56"/>
        <v>42590.873</v>
      </c>
      <c r="D644" s="32" t="str">
        <f t="shared" si="57"/>
        <v>vis</v>
      </c>
      <c r="E644" s="123">
        <f>VLOOKUP(C644,'Active 1'!C$21:E$951,3,FALSE)</f>
        <v>-3833.0188762837638</v>
      </c>
      <c r="F644" s="18" t="s">
        <v>1108</v>
      </c>
      <c r="G644" s="32" t="str">
        <f t="shared" si="58"/>
        <v>42590.873</v>
      </c>
      <c r="H644" s="7">
        <f t="shared" si="59"/>
        <v>-3833</v>
      </c>
      <c r="I644" s="124" t="s">
        <v>1779</v>
      </c>
      <c r="J644" s="125" t="s">
        <v>1780</v>
      </c>
      <c r="K644" s="124">
        <v>-3833</v>
      </c>
      <c r="L644" s="124" t="s">
        <v>1349</v>
      </c>
      <c r="M644" s="125" t="s">
        <v>1188</v>
      </c>
      <c r="N644" s="125"/>
      <c r="O644" s="126" t="s">
        <v>1781</v>
      </c>
      <c r="P644" s="126" t="s">
        <v>1766</v>
      </c>
    </row>
    <row r="645" spans="1:16" ht="13.5" thickBot="1" x14ac:dyDescent="0.25">
      <c r="A645" s="7" t="str">
        <f t="shared" si="54"/>
        <v> AVSJ 7.34 </v>
      </c>
      <c r="B645" s="18" t="str">
        <f t="shared" si="55"/>
        <v>I</v>
      </c>
      <c r="C645" s="7">
        <f t="shared" si="56"/>
        <v>42604.696000000004</v>
      </c>
      <c r="D645" s="32" t="str">
        <f t="shared" si="57"/>
        <v>vis</v>
      </c>
      <c r="E645" s="123">
        <f>VLOOKUP(C645,'Active 1'!C$21:E$951,3,FALSE)</f>
        <v>-3811.0291805950251</v>
      </c>
      <c r="F645" s="18" t="s">
        <v>1108</v>
      </c>
      <c r="G645" s="32" t="str">
        <f t="shared" si="58"/>
        <v>42604.696</v>
      </c>
      <c r="H645" s="7">
        <f t="shared" si="59"/>
        <v>-3811</v>
      </c>
      <c r="I645" s="124" t="s">
        <v>1786</v>
      </c>
      <c r="J645" s="125" t="s">
        <v>1787</v>
      </c>
      <c r="K645" s="124">
        <v>-3811</v>
      </c>
      <c r="L645" s="124" t="s">
        <v>1280</v>
      </c>
      <c r="M645" s="125" t="s">
        <v>1188</v>
      </c>
      <c r="N645" s="125"/>
      <c r="O645" s="126" t="s">
        <v>1578</v>
      </c>
      <c r="P645" s="126" t="s">
        <v>1766</v>
      </c>
    </row>
    <row r="646" spans="1:16" ht="13.5" thickBot="1" x14ac:dyDescent="0.25">
      <c r="A646" s="7" t="str">
        <f t="shared" si="54"/>
        <v> AVSJ 7.34 </v>
      </c>
      <c r="B646" s="18" t="str">
        <f t="shared" si="55"/>
        <v>I</v>
      </c>
      <c r="C646" s="7">
        <f t="shared" si="56"/>
        <v>42633.612999999998</v>
      </c>
      <c r="D646" s="32" t="str">
        <f t="shared" si="57"/>
        <v>vis</v>
      </c>
      <c r="E646" s="123">
        <f>VLOOKUP(C646,'Active 1'!C$21:E$951,3,FALSE)</f>
        <v>-3765.0278762304911</v>
      </c>
      <c r="F646" s="18" t="s">
        <v>1108</v>
      </c>
      <c r="G646" s="32" t="str">
        <f t="shared" si="58"/>
        <v>42633.613</v>
      </c>
      <c r="H646" s="7">
        <f t="shared" si="59"/>
        <v>-3765</v>
      </c>
      <c r="I646" s="124" t="s">
        <v>1790</v>
      </c>
      <c r="J646" s="125" t="s">
        <v>1791</v>
      </c>
      <c r="K646" s="124">
        <v>-3765</v>
      </c>
      <c r="L646" s="124" t="s">
        <v>1174</v>
      </c>
      <c r="M646" s="125" t="s">
        <v>1188</v>
      </c>
      <c r="N646" s="125"/>
      <c r="O646" s="126" t="s">
        <v>1578</v>
      </c>
      <c r="P646" s="126" t="s">
        <v>1766</v>
      </c>
    </row>
    <row r="647" spans="1:16" ht="13.5" thickBot="1" x14ac:dyDescent="0.25">
      <c r="A647" s="7" t="str">
        <f t="shared" si="54"/>
        <v> AVSJ 7.34 </v>
      </c>
      <c r="B647" s="18" t="str">
        <f t="shared" si="55"/>
        <v>I</v>
      </c>
      <c r="C647" s="7">
        <f t="shared" si="56"/>
        <v>42660.646000000001</v>
      </c>
      <c r="D647" s="32" t="str">
        <f t="shared" si="57"/>
        <v>vis</v>
      </c>
      <c r="E647" s="123">
        <f>VLOOKUP(C647,'Active 1'!C$21:E$951,3,FALSE)</f>
        <v>-3722.0236482370324</v>
      </c>
      <c r="F647" s="18" t="s">
        <v>1108</v>
      </c>
      <c r="G647" s="32" t="str">
        <f t="shared" si="58"/>
        <v>42660.646</v>
      </c>
      <c r="H647" s="7">
        <f t="shared" si="59"/>
        <v>-3722</v>
      </c>
      <c r="I647" s="124" t="s">
        <v>1792</v>
      </c>
      <c r="J647" s="125" t="s">
        <v>1793</v>
      </c>
      <c r="K647" s="124">
        <v>-3722</v>
      </c>
      <c r="L647" s="124" t="s">
        <v>1285</v>
      </c>
      <c r="M647" s="125" t="s">
        <v>1188</v>
      </c>
      <c r="N647" s="125"/>
      <c r="O647" s="126" t="s">
        <v>1578</v>
      </c>
      <c r="P647" s="126" t="s">
        <v>1766</v>
      </c>
    </row>
    <row r="648" spans="1:16" ht="13.5" thickBot="1" x14ac:dyDescent="0.25">
      <c r="A648" s="7" t="str">
        <f t="shared" si="54"/>
        <v> AVSJ 7.34 </v>
      </c>
      <c r="B648" s="18" t="str">
        <f t="shared" si="55"/>
        <v>I</v>
      </c>
      <c r="C648" s="7">
        <f t="shared" si="56"/>
        <v>42665.673999999999</v>
      </c>
      <c r="D648" s="32" t="str">
        <f t="shared" si="57"/>
        <v>vis</v>
      </c>
      <c r="E648" s="123">
        <f>VLOOKUP(C648,'Active 1'!C$21:E$951,3,FALSE)</f>
        <v>-3714.0250813613243</v>
      </c>
      <c r="F648" s="18" t="s">
        <v>1108</v>
      </c>
      <c r="G648" s="32" t="str">
        <f t="shared" si="58"/>
        <v>42665.674</v>
      </c>
      <c r="H648" s="7">
        <f t="shared" si="59"/>
        <v>-3714</v>
      </c>
      <c r="I648" s="124" t="s">
        <v>1794</v>
      </c>
      <c r="J648" s="125" t="s">
        <v>1795</v>
      </c>
      <c r="K648" s="124">
        <v>-3714</v>
      </c>
      <c r="L648" s="124" t="s">
        <v>1318</v>
      </c>
      <c r="M648" s="125" t="s">
        <v>1188</v>
      </c>
      <c r="N648" s="125"/>
      <c r="O648" s="126" t="s">
        <v>1578</v>
      </c>
      <c r="P648" s="126" t="s">
        <v>1766</v>
      </c>
    </row>
    <row r="649" spans="1:16" ht="13.5" thickBot="1" x14ac:dyDescent="0.25">
      <c r="A649" s="7" t="str">
        <f t="shared" si="54"/>
        <v> AVSJ 7.34 </v>
      </c>
      <c r="B649" s="18" t="str">
        <f t="shared" si="55"/>
        <v>I</v>
      </c>
      <c r="C649" s="7">
        <f t="shared" si="56"/>
        <v>42682.642999999996</v>
      </c>
      <c r="D649" s="32" t="str">
        <f t="shared" si="57"/>
        <v>vis</v>
      </c>
      <c r="E649" s="123">
        <f>VLOOKUP(C649,'Active 1'!C$21:E$951,3,FALSE)</f>
        <v>-3687.0307135582393</v>
      </c>
      <c r="F649" s="18" t="s">
        <v>1108</v>
      </c>
      <c r="G649" s="32" t="str">
        <f t="shared" si="58"/>
        <v>42682.643</v>
      </c>
      <c r="H649" s="7">
        <f t="shared" si="59"/>
        <v>-3687</v>
      </c>
      <c r="I649" s="124" t="s">
        <v>1796</v>
      </c>
      <c r="J649" s="125" t="s">
        <v>1797</v>
      </c>
      <c r="K649" s="124">
        <v>-3687</v>
      </c>
      <c r="L649" s="124" t="s">
        <v>1223</v>
      </c>
      <c r="M649" s="125" t="s">
        <v>1188</v>
      </c>
      <c r="N649" s="125"/>
      <c r="O649" s="126" t="s">
        <v>1719</v>
      </c>
      <c r="P649" s="126" t="s">
        <v>1766</v>
      </c>
    </row>
    <row r="650" spans="1:16" ht="13.5" thickBot="1" x14ac:dyDescent="0.25">
      <c r="A650" s="7" t="str">
        <f t="shared" si="54"/>
        <v> AVSJ 7.34 </v>
      </c>
      <c r="B650" s="18" t="str">
        <f t="shared" si="55"/>
        <v>I</v>
      </c>
      <c r="C650" s="7">
        <f t="shared" si="56"/>
        <v>42689.565999999999</v>
      </c>
      <c r="D650" s="32" t="str">
        <f t="shared" si="57"/>
        <v>vis</v>
      </c>
      <c r="E650" s="123">
        <f>VLOOKUP(C650,'Active 1'!C$21:E$951,3,FALSE)</f>
        <v>-3676.0175714578882</v>
      </c>
      <c r="F650" s="18" t="s">
        <v>1108</v>
      </c>
      <c r="G650" s="32" t="str">
        <f t="shared" si="58"/>
        <v>42689.566</v>
      </c>
      <c r="H650" s="7">
        <f t="shared" si="59"/>
        <v>-3676</v>
      </c>
      <c r="I650" s="124" t="s">
        <v>1798</v>
      </c>
      <c r="J650" s="125" t="s">
        <v>1799</v>
      </c>
      <c r="K650" s="124">
        <v>-3676</v>
      </c>
      <c r="L650" s="124" t="s">
        <v>1349</v>
      </c>
      <c r="M650" s="125" t="s">
        <v>1188</v>
      </c>
      <c r="N650" s="125"/>
      <c r="O650" s="126" t="s">
        <v>1578</v>
      </c>
      <c r="P650" s="126" t="s">
        <v>1766</v>
      </c>
    </row>
    <row r="651" spans="1:16" ht="13.5" thickBot="1" x14ac:dyDescent="0.25">
      <c r="A651" s="7" t="str">
        <f t="shared" ref="A651:A714" si="60">P651</f>
        <v> AVSJ 7.34 </v>
      </c>
      <c r="B651" s="18" t="str">
        <f t="shared" ref="B651:B714" si="61">IF(H651=INT(H651),"I","II")</f>
        <v>I</v>
      </c>
      <c r="C651" s="7">
        <f t="shared" ref="C651:C714" si="62">1*G651</f>
        <v>42714.701999999997</v>
      </c>
      <c r="D651" s="32" t="str">
        <f t="shared" ref="D651:D714" si="63">VLOOKUP(F651,I$1:J$5,2,FALSE)</f>
        <v>vis</v>
      </c>
      <c r="E651" s="123">
        <f>VLOOKUP(C651,'Active 1'!C$21:E$951,3,FALSE)</f>
        <v>-3636.0311002988087</v>
      </c>
      <c r="F651" s="18" t="s">
        <v>1108</v>
      </c>
      <c r="G651" s="32" t="str">
        <f t="shared" ref="G651:G714" si="64">MID(I651,3,LEN(I651)-3)</f>
        <v>42714.702</v>
      </c>
      <c r="H651" s="7">
        <f t="shared" ref="H651:H714" si="65">1*K651</f>
        <v>-3636</v>
      </c>
      <c r="I651" s="124" t="s">
        <v>1808</v>
      </c>
      <c r="J651" s="125" t="s">
        <v>1809</v>
      </c>
      <c r="K651" s="124">
        <v>-3636</v>
      </c>
      <c r="L651" s="124" t="s">
        <v>1236</v>
      </c>
      <c r="M651" s="125" t="s">
        <v>1188</v>
      </c>
      <c r="N651" s="125"/>
      <c r="O651" s="126" t="s">
        <v>1781</v>
      </c>
      <c r="P651" s="126" t="s">
        <v>1766</v>
      </c>
    </row>
    <row r="652" spans="1:16" ht="13.5" thickBot="1" x14ac:dyDescent="0.25">
      <c r="A652" s="7" t="str">
        <f t="shared" si="60"/>
        <v> BBS 24 </v>
      </c>
      <c r="B652" s="18" t="str">
        <f t="shared" si="61"/>
        <v>I</v>
      </c>
      <c r="C652" s="7">
        <f t="shared" si="62"/>
        <v>42727.277999999998</v>
      </c>
      <c r="D652" s="32" t="str">
        <f t="shared" si="63"/>
        <v>vis</v>
      </c>
      <c r="E652" s="123">
        <f>VLOOKUP(C652,'Active 1'!C$21:E$951,3,FALSE)</f>
        <v>-3616.0251382803235</v>
      </c>
      <c r="F652" s="18" t="s">
        <v>1108</v>
      </c>
      <c r="G652" s="32" t="str">
        <f t="shared" si="64"/>
        <v>42727.278</v>
      </c>
      <c r="H652" s="7">
        <f t="shared" si="65"/>
        <v>-3616</v>
      </c>
      <c r="I652" s="124" t="s">
        <v>1810</v>
      </c>
      <c r="J652" s="125" t="s">
        <v>1811</v>
      </c>
      <c r="K652" s="124">
        <v>-3616</v>
      </c>
      <c r="L652" s="124" t="s">
        <v>1318</v>
      </c>
      <c r="M652" s="125" t="s">
        <v>1188</v>
      </c>
      <c r="N652" s="125"/>
      <c r="O652" s="126" t="s">
        <v>1632</v>
      </c>
      <c r="P652" s="126" t="s">
        <v>1805</v>
      </c>
    </row>
    <row r="653" spans="1:16" ht="13.5" thickBot="1" x14ac:dyDescent="0.25">
      <c r="A653" s="7" t="str">
        <f t="shared" si="60"/>
        <v> AVSJ 7.34 </v>
      </c>
      <c r="B653" s="18" t="str">
        <f t="shared" si="61"/>
        <v>I</v>
      </c>
      <c r="C653" s="7">
        <f t="shared" si="62"/>
        <v>42731.673000000003</v>
      </c>
      <c r="D653" s="32" t="str">
        <f t="shared" si="63"/>
        <v>vis</v>
      </c>
      <c r="E653" s="123">
        <f>VLOOKUP(C653,'Active 1'!C$21:E$951,3,FALSE)</f>
        <v>-3609.0335508859757</v>
      </c>
      <c r="F653" s="18" t="s">
        <v>1108</v>
      </c>
      <c r="G653" s="32" t="str">
        <f t="shared" si="64"/>
        <v>42731.673</v>
      </c>
      <c r="H653" s="7">
        <f t="shared" si="65"/>
        <v>-3609</v>
      </c>
      <c r="I653" s="124" t="s">
        <v>1812</v>
      </c>
      <c r="J653" s="125" t="s">
        <v>1813</v>
      </c>
      <c r="K653" s="124">
        <v>-3609</v>
      </c>
      <c r="L653" s="124" t="s">
        <v>1247</v>
      </c>
      <c r="M653" s="125" t="s">
        <v>1188</v>
      </c>
      <c r="N653" s="125"/>
      <c r="O653" s="126" t="s">
        <v>1814</v>
      </c>
      <c r="P653" s="126" t="s">
        <v>1766</v>
      </c>
    </row>
    <row r="654" spans="1:16" ht="13.5" thickBot="1" x14ac:dyDescent="0.25">
      <c r="A654" s="7" t="str">
        <f t="shared" si="60"/>
        <v> AVSJ 7.34 </v>
      </c>
      <c r="B654" s="18" t="str">
        <f t="shared" si="61"/>
        <v>I</v>
      </c>
      <c r="C654" s="7">
        <f t="shared" si="62"/>
        <v>42731.678999999996</v>
      </c>
      <c r="D654" s="32" t="str">
        <f t="shared" si="63"/>
        <v>vis</v>
      </c>
      <c r="E654" s="123">
        <f>VLOOKUP(C654,'Active 1'!C$21:E$951,3,FALSE)</f>
        <v>-3609.024006056778</v>
      </c>
      <c r="F654" s="18" t="s">
        <v>1108</v>
      </c>
      <c r="G654" s="32" t="str">
        <f t="shared" si="64"/>
        <v>42731.679</v>
      </c>
      <c r="H654" s="7">
        <f t="shared" si="65"/>
        <v>-3609</v>
      </c>
      <c r="I654" s="124" t="s">
        <v>1815</v>
      </c>
      <c r="J654" s="125" t="s">
        <v>1816</v>
      </c>
      <c r="K654" s="124">
        <v>-3609</v>
      </c>
      <c r="L654" s="124" t="s">
        <v>1285</v>
      </c>
      <c r="M654" s="125" t="s">
        <v>1188</v>
      </c>
      <c r="N654" s="125"/>
      <c r="O654" s="126" t="s">
        <v>1769</v>
      </c>
      <c r="P654" s="126" t="s">
        <v>1766</v>
      </c>
    </row>
    <row r="655" spans="1:16" ht="13.5" thickBot="1" x14ac:dyDescent="0.25">
      <c r="A655" s="7" t="str">
        <f t="shared" si="60"/>
        <v> AOEB 1 </v>
      </c>
      <c r="B655" s="18" t="str">
        <f t="shared" si="61"/>
        <v>I</v>
      </c>
      <c r="C655" s="7">
        <f t="shared" si="62"/>
        <v>43032.792999999998</v>
      </c>
      <c r="D655" s="32" t="str">
        <f t="shared" si="63"/>
        <v>vis</v>
      </c>
      <c r="E655" s="123">
        <f>VLOOKUP(C655,'Active 1'!C$21:E$951,3,FALSE)</f>
        <v>-3130.0103890693599</v>
      </c>
      <c r="F655" s="18" t="s">
        <v>1108</v>
      </c>
      <c r="G655" s="32" t="str">
        <f t="shared" si="64"/>
        <v>43032.793</v>
      </c>
      <c r="H655" s="7">
        <f t="shared" si="65"/>
        <v>-3130</v>
      </c>
      <c r="I655" s="124" t="s">
        <v>1854</v>
      </c>
      <c r="J655" s="125" t="s">
        <v>1855</v>
      </c>
      <c r="K655" s="124">
        <v>-3130</v>
      </c>
      <c r="L655" s="124" t="s">
        <v>1341</v>
      </c>
      <c r="M655" s="125" t="s">
        <v>1188</v>
      </c>
      <c r="N655" s="125"/>
      <c r="O655" s="126" t="s">
        <v>1856</v>
      </c>
      <c r="P655" s="126" t="s">
        <v>1821</v>
      </c>
    </row>
    <row r="656" spans="1:16" ht="13.5" thickBot="1" x14ac:dyDescent="0.25">
      <c r="A656" s="7" t="str">
        <f t="shared" si="60"/>
        <v> AOEB 1 </v>
      </c>
      <c r="B656" s="18" t="str">
        <f t="shared" si="61"/>
        <v>I</v>
      </c>
      <c r="C656" s="7">
        <f t="shared" si="62"/>
        <v>43301.839</v>
      </c>
      <c r="D656" s="32" t="str">
        <f t="shared" si="63"/>
        <v>vis</v>
      </c>
      <c r="E656" s="123">
        <f>VLOOKUP(C656,'Active 1'!C$21:E$951,3,FALSE)</f>
        <v>-2702.0107025851798</v>
      </c>
      <c r="F656" s="18" t="s">
        <v>1108</v>
      </c>
      <c r="G656" s="32" t="str">
        <f t="shared" si="64"/>
        <v>43301.839</v>
      </c>
      <c r="H656" s="7">
        <f t="shared" si="65"/>
        <v>-2702</v>
      </c>
      <c r="I656" s="124" t="s">
        <v>1883</v>
      </c>
      <c r="J656" s="125" t="s">
        <v>1884</v>
      </c>
      <c r="K656" s="124">
        <v>-2702</v>
      </c>
      <c r="L656" s="124" t="s">
        <v>1352</v>
      </c>
      <c r="M656" s="125" t="s">
        <v>1188</v>
      </c>
      <c r="N656" s="125"/>
      <c r="O656" s="126" t="s">
        <v>1769</v>
      </c>
      <c r="P656" s="126" t="s">
        <v>1821</v>
      </c>
    </row>
    <row r="657" spans="1:16" ht="13.5" thickBot="1" x14ac:dyDescent="0.25">
      <c r="A657" s="7" t="str">
        <f t="shared" si="60"/>
        <v>BAVM 56 </v>
      </c>
      <c r="B657" s="18" t="str">
        <f t="shared" si="61"/>
        <v>II</v>
      </c>
      <c r="C657" s="7">
        <f t="shared" si="62"/>
        <v>45945.478999999999</v>
      </c>
      <c r="D657" s="32" t="str">
        <f t="shared" si="63"/>
        <v>vis</v>
      </c>
      <c r="E657" s="123">
        <f>VLOOKUP(C657,'Active 1'!C$21:E$951,3,FALSE)</f>
        <v>1503.5046783423511</v>
      </c>
      <c r="F657" s="18" t="s">
        <v>1108</v>
      </c>
      <c r="G657" s="32" t="str">
        <f t="shared" si="64"/>
        <v>45945.479</v>
      </c>
      <c r="H657" s="7">
        <f t="shared" si="65"/>
        <v>1503.5</v>
      </c>
      <c r="I657" s="124" t="s">
        <v>2177</v>
      </c>
      <c r="J657" s="125" t="s">
        <v>2178</v>
      </c>
      <c r="K657" s="124">
        <v>1503.5</v>
      </c>
      <c r="L657" s="124" t="s">
        <v>1174</v>
      </c>
      <c r="M657" s="125" t="s">
        <v>1175</v>
      </c>
      <c r="N657" s="125"/>
      <c r="O657" s="126" t="s">
        <v>2179</v>
      </c>
      <c r="P657" s="127" t="s">
        <v>2180</v>
      </c>
    </row>
    <row r="658" spans="1:16" ht="13.5" thickBot="1" x14ac:dyDescent="0.25">
      <c r="A658" s="7" t="str">
        <f t="shared" si="60"/>
        <v>VSB 47 </v>
      </c>
      <c r="B658" s="18" t="str">
        <f t="shared" si="61"/>
        <v>I</v>
      </c>
      <c r="C658" s="7">
        <f t="shared" si="62"/>
        <v>49855.135999999999</v>
      </c>
      <c r="D658" s="32" t="str">
        <f t="shared" si="63"/>
        <v>vis</v>
      </c>
      <c r="E658" s="123">
        <f>VLOOKUP(C658,'Active 1'!C$21:E$951,3,FALSE)</f>
        <v>7723.0060656912292</v>
      </c>
      <c r="F658" s="18" t="s">
        <v>1108</v>
      </c>
      <c r="G658" s="32" t="str">
        <f t="shared" si="64"/>
        <v>49855.136</v>
      </c>
      <c r="H658" s="7">
        <f t="shared" si="65"/>
        <v>7723</v>
      </c>
      <c r="I658" s="124" t="s">
        <v>87</v>
      </c>
      <c r="J658" s="125" t="s">
        <v>88</v>
      </c>
      <c r="K658" s="124">
        <v>7723</v>
      </c>
      <c r="L658" s="124" t="s">
        <v>89</v>
      </c>
      <c r="M658" s="125" t="s">
        <v>1188</v>
      </c>
      <c r="N658" s="125"/>
      <c r="O658" s="126" t="s">
        <v>90</v>
      </c>
      <c r="P658" s="127" t="s">
        <v>91</v>
      </c>
    </row>
    <row r="659" spans="1:16" ht="13.5" thickBot="1" x14ac:dyDescent="0.25">
      <c r="A659" s="7" t="str">
        <f t="shared" si="60"/>
        <v> BRNO 32 </v>
      </c>
      <c r="B659" s="18" t="str">
        <f t="shared" si="61"/>
        <v>I</v>
      </c>
      <c r="C659" s="7">
        <f t="shared" si="62"/>
        <v>49866.451699999998</v>
      </c>
      <c r="D659" s="32" t="str">
        <f t="shared" si="63"/>
        <v>vis</v>
      </c>
      <c r="E659" s="123">
        <f>VLOOKUP(C659,'Active 1'!C$21:E$951,3,FALSE)</f>
        <v>7741.0071363347197</v>
      </c>
      <c r="F659" s="18" t="s">
        <v>1108</v>
      </c>
      <c r="G659" s="32" t="str">
        <f t="shared" si="64"/>
        <v>49866.4517</v>
      </c>
      <c r="H659" s="7">
        <f t="shared" si="65"/>
        <v>7741</v>
      </c>
      <c r="I659" s="124" t="s">
        <v>92</v>
      </c>
      <c r="J659" s="125" t="s">
        <v>93</v>
      </c>
      <c r="K659" s="124">
        <v>7741</v>
      </c>
      <c r="L659" s="124" t="s">
        <v>94</v>
      </c>
      <c r="M659" s="125" t="s">
        <v>1188</v>
      </c>
      <c r="N659" s="125"/>
      <c r="O659" s="126" t="s">
        <v>95</v>
      </c>
      <c r="P659" s="126" t="s">
        <v>96</v>
      </c>
    </row>
    <row r="660" spans="1:16" ht="13.5" thickBot="1" x14ac:dyDescent="0.25">
      <c r="A660" s="7" t="str">
        <f t="shared" si="60"/>
        <v> BRNO 32 </v>
      </c>
      <c r="B660" s="18" t="str">
        <f t="shared" si="61"/>
        <v>I</v>
      </c>
      <c r="C660" s="7">
        <f t="shared" si="62"/>
        <v>50235.450400000002</v>
      </c>
      <c r="D660" s="32" t="str">
        <f t="shared" si="63"/>
        <v>vis</v>
      </c>
      <c r="E660" s="123">
        <f>VLOOKUP(C660,'Active 1'!C$21:E$951,3,FALSE)</f>
        <v>8328.0120645368497</v>
      </c>
      <c r="F660" s="18" t="s">
        <v>1108</v>
      </c>
      <c r="G660" s="32" t="str">
        <f t="shared" si="64"/>
        <v>50235.4504</v>
      </c>
      <c r="H660" s="7">
        <f t="shared" si="65"/>
        <v>8328</v>
      </c>
      <c r="I660" s="124" t="s">
        <v>133</v>
      </c>
      <c r="J660" s="125" t="s">
        <v>134</v>
      </c>
      <c r="K660" s="124">
        <v>8328</v>
      </c>
      <c r="L660" s="124" t="s">
        <v>135</v>
      </c>
      <c r="M660" s="125" t="s">
        <v>1188</v>
      </c>
      <c r="N660" s="125"/>
      <c r="O660" s="126" t="s">
        <v>136</v>
      </c>
      <c r="P660" s="126" t="s">
        <v>96</v>
      </c>
    </row>
    <row r="661" spans="1:16" ht="13.5" thickBot="1" x14ac:dyDescent="0.25">
      <c r="A661" s="7" t="str">
        <f t="shared" si="60"/>
        <v> BRNO 32 </v>
      </c>
      <c r="B661" s="18" t="str">
        <f t="shared" si="61"/>
        <v>I</v>
      </c>
      <c r="C661" s="7">
        <f t="shared" si="62"/>
        <v>50286.372000000003</v>
      </c>
      <c r="D661" s="32" t="str">
        <f t="shared" si="63"/>
        <v>vis</v>
      </c>
      <c r="E661" s="123">
        <f>VLOOKUP(C661,'Active 1'!C$21:E$951,3,FALSE)</f>
        <v>8409.0183936971916</v>
      </c>
      <c r="F661" s="18" t="s">
        <v>1108</v>
      </c>
      <c r="G661" s="32" t="str">
        <f t="shared" si="64"/>
        <v>50286.3720</v>
      </c>
      <c r="H661" s="7">
        <f t="shared" si="65"/>
        <v>8409</v>
      </c>
      <c r="I661" s="124" t="s">
        <v>137</v>
      </c>
      <c r="J661" s="125" t="s">
        <v>138</v>
      </c>
      <c r="K661" s="124">
        <v>8409</v>
      </c>
      <c r="L661" s="124" t="s">
        <v>139</v>
      </c>
      <c r="M661" s="125" t="s">
        <v>1188</v>
      </c>
      <c r="N661" s="125"/>
      <c r="O661" s="126" t="s">
        <v>136</v>
      </c>
      <c r="P661" s="126" t="s">
        <v>96</v>
      </c>
    </row>
    <row r="662" spans="1:16" ht="13.5" thickBot="1" x14ac:dyDescent="0.25">
      <c r="A662" s="7" t="str">
        <f t="shared" si="60"/>
        <v> AOEB 4 </v>
      </c>
      <c r="B662" s="18" t="str">
        <f t="shared" si="61"/>
        <v>I</v>
      </c>
      <c r="C662" s="7">
        <f t="shared" si="62"/>
        <v>50309.625999999997</v>
      </c>
      <c r="D662" s="32" t="str">
        <f t="shared" si="63"/>
        <v>vis</v>
      </c>
      <c r="E662" s="123">
        <f>VLOOKUP(C662,'Active 1'!C$21:E$951,3,FALSE)</f>
        <v>8446.0109700949088</v>
      </c>
      <c r="F662" s="18" t="s">
        <v>1108</v>
      </c>
      <c r="G662" s="32" t="str">
        <f t="shared" si="64"/>
        <v>50309.626</v>
      </c>
      <c r="H662" s="7">
        <f t="shared" si="65"/>
        <v>8446</v>
      </c>
      <c r="I662" s="124" t="s">
        <v>143</v>
      </c>
      <c r="J662" s="125" t="s">
        <v>144</v>
      </c>
      <c r="K662" s="124">
        <v>8446</v>
      </c>
      <c r="L662" s="124" t="s">
        <v>71</v>
      </c>
      <c r="M662" s="125" t="s">
        <v>1188</v>
      </c>
      <c r="N662" s="125"/>
      <c r="O662" s="126" t="s">
        <v>1578</v>
      </c>
      <c r="P662" s="126" t="s">
        <v>2376</v>
      </c>
    </row>
    <row r="663" spans="1:16" ht="13.5" thickBot="1" x14ac:dyDescent="0.25">
      <c r="A663" s="7" t="str">
        <f t="shared" si="60"/>
        <v> BRNO 32 </v>
      </c>
      <c r="B663" s="18" t="str">
        <f t="shared" si="61"/>
        <v>I</v>
      </c>
      <c r="C663" s="7">
        <f t="shared" si="62"/>
        <v>50318.422100000003</v>
      </c>
      <c r="D663" s="32" t="str">
        <f t="shared" si="63"/>
        <v>vis</v>
      </c>
      <c r="E663" s="123">
        <f>VLOOKUP(C663,'Active 1'!C$21:E$951,3,FALSE)</f>
        <v>8460.0038487932961</v>
      </c>
      <c r="F663" s="18" t="s">
        <v>1108</v>
      </c>
      <c r="G663" s="32" t="str">
        <f t="shared" si="64"/>
        <v>50318.4221</v>
      </c>
      <c r="H663" s="7">
        <f t="shared" si="65"/>
        <v>8460</v>
      </c>
      <c r="I663" s="124" t="s">
        <v>148</v>
      </c>
      <c r="J663" s="125" t="s">
        <v>149</v>
      </c>
      <c r="K663" s="124">
        <v>8460</v>
      </c>
      <c r="L663" s="124" t="s">
        <v>150</v>
      </c>
      <c r="M663" s="125" t="s">
        <v>1188</v>
      </c>
      <c r="N663" s="125"/>
      <c r="O663" s="126" t="s">
        <v>95</v>
      </c>
      <c r="P663" s="126" t="s">
        <v>96</v>
      </c>
    </row>
    <row r="664" spans="1:16" ht="13.5" thickBot="1" x14ac:dyDescent="0.25">
      <c r="A664" s="7" t="str">
        <f t="shared" si="60"/>
        <v> BRNO 32 </v>
      </c>
      <c r="B664" s="18" t="str">
        <f t="shared" si="61"/>
        <v>I</v>
      </c>
      <c r="C664" s="7">
        <f t="shared" si="62"/>
        <v>50318.431100000002</v>
      </c>
      <c r="D664" s="32" t="str">
        <f t="shared" si="63"/>
        <v>vis</v>
      </c>
      <c r="E664" s="123">
        <f>VLOOKUP(C664,'Active 1'!C$21:E$951,3,FALSE)</f>
        <v>8460.0181660371054</v>
      </c>
      <c r="F664" s="18" t="s">
        <v>1108</v>
      </c>
      <c r="G664" s="32" t="str">
        <f t="shared" si="64"/>
        <v>50318.4311</v>
      </c>
      <c r="H664" s="7">
        <f t="shared" si="65"/>
        <v>8460</v>
      </c>
      <c r="I664" s="124" t="s">
        <v>151</v>
      </c>
      <c r="J664" s="125" t="s">
        <v>152</v>
      </c>
      <c r="K664" s="124">
        <v>8460</v>
      </c>
      <c r="L664" s="124" t="s">
        <v>153</v>
      </c>
      <c r="M664" s="125" t="s">
        <v>1188</v>
      </c>
      <c r="N664" s="125"/>
      <c r="O664" s="126" t="s">
        <v>136</v>
      </c>
      <c r="P664" s="126" t="s">
        <v>96</v>
      </c>
    </row>
    <row r="665" spans="1:16" ht="13.5" thickBot="1" x14ac:dyDescent="0.25">
      <c r="A665" s="7" t="str">
        <f t="shared" si="60"/>
        <v> BRNO 32 </v>
      </c>
      <c r="B665" s="18" t="str">
        <f t="shared" si="61"/>
        <v>I</v>
      </c>
      <c r="C665" s="7">
        <f t="shared" si="62"/>
        <v>50665.427499999998</v>
      </c>
      <c r="D665" s="32" t="str">
        <f t="shared" si="63"/>
        <v>vis</v>
      </c>
      <c r="E665" s="123">
        <f>VLOOKUP(C665,'Active 1'!C$21:E$951,3,FALSE)</f>
        <v>9012.0217282946232</v>
      </c>
      <c r="F665" s="18" t="s">
        <v>1108</v>
      </c>
      <c r="G665" s="32" t="str">
        <f t="shared" si="64"/>
        <v>50665.4275</v>
      </c>
      <c r="H665" s="7">
        <f t="shared" si="65"/>
        <v>9012</v>
      </c>
      <c r="I665" s="124" t="s">
        <v>186</v>
      </c>
      <c r="J665" s="125" t="s">
        <v>187</v>
      </c>
      <c r="K665" s="124">
        <v>9012</v>
      </c>
      <c r="L665" s="124" t="s">
        <v>188</v>
      </c>
      <c r="M665" s="125" t="s">
        <v>1188</v>
      </c>
      <c r="N665" s="125"/>
      <c r="O665" s="126" t="s">
        <v>136</v>
      </c>
      <c r="P665" s="126" t="s">
        <v>96</v>
      </c>
    </row>
    <row r="666" spans="1:16" ht="13.5" thickBot="1" x14ac:dyDescent="0.25">
      <c r="A666" s="7" t="str">
        <f t="shared" si="60"/>
        <v> BRNO 32 </v>
      </c>
      <c r="B666" s="18" t="str">
        <f t="shared" si="61"/>
        <v>I</v>
      </c>
      <c r="C666" s="7">
        <f t="shared" si="62"/>
        <v>50665.428200000002</v>
      </c>
      <c r="D666" s="32" t="str">
        <f t="shared" si="63"/>
        <v>vis</v>
      </c>
      <c r="E666" s="123">
        <f>VLOOKUP(C666,'Active 1'!C$21:E$951,3,FALSE)</f>
        <v>9012.0228418580373</v>
      </c>
      <c r="F666" s="18" t="s">
        <v>1108</v>
      </c>
      <c r="G666" s="32" t="str">
        <f t="shared" si="64"/>
        <v>50665.4282</v>
      </c>
      <c r="H666" s="7">
        <f t="shared" si="65"/>
        <v>9012</v>
      </c>
      <c r="I666" s="124" t="s">
        <v>189</v>
      </c>
      <c r="J666" s="125" t="s">
        <v>190</v>
      </c>
      <c r="K666" s="124">
        <v>9012</v>
      </c>
      <c r="L666" s="124" t="s">
        <v>191</v>
      </c>
      <c r="M666" s="125" t="s">
        <v>1188</v>
      </c>
      <c r="N666" s="125"/>
      <c r="O666" s="126" t="s">
        <v>192</v>
      </c>
      <c r="P666" s="126" t="s">
        <v>96</v>
      </c>
    </row>
    <row r="667" spans="1:16" ht="13.5" thickBot="1" x14ac:dyDescent="0.25">
      <c r="A667" s="7" t="str">
        <f t="shared" si="60"/>
        <v> BRNO 32 </v>
      </c>
      <c r="B667" s="18" t="str">
        <f t="shared" si="61"/>
        <v>I</v>
      </c>
      <c r="C667" s="7">
        <f t="shared" si="62"/>
        <v>50665.430899999999</v>
      </c>
      <c r="D667" s="32" t="str">
        <f t="shared" si="63"/>
        <v>vis</v>
      </c>
      <c r="E667" s="123">
        <f>VLOOKUP(C667,'Active 1'!C$21:E$951,3,FALSE)</f>
        <v>9012.0271370311766</v>
      </c>
      <c r="F667" s="18" t="s">
        <v>1108</v>
      </c>
      <c r="G667" s="32" t="str">
        <f t="shared" si="64"/>
        <v>50665.4309</v>
      </c>
      <c r="H667" s="7">
        <f t="shared" si="65"/>
        <v>9012</v>
      </c>
      <c r="I667" s="124" t="s">
        <v>193</v>
      </c>
      <c r="J667" s="125" t="s">
        <v>194</v>
      </c>
      <c r="K667" s="124">
        <v>9012</v>
      </c>
      <c r="L667" s="124" t="s">
        <v>195</v>
      </c>
      <c r="M667" s="125" t="s">
        <v>1188</v>
      </c>
      <c r="N667" s="125"/>
      <c r="O667" s="126" t="s">
        <v>196</v>
      </c>
      <c r="P667" s="126" t="s">
        <v>96</v>
      </c>
    </row>
    <row r="668" spans="1:16" ht="13.5" thickBot="1" x14ac:dyDescent="0.25">
      <c r="A668" s="7" t="str">
        <f t="shared" si="60"/>
        <v> BRNO 32 </v>
      </c>
      <c r="B668" s="18" t="str">
        <f t="shared" si="61"/>
        <v>I</v>
      </c>
      <c r="C668" s="7">
        <f t="shared" si="62"/>
        <v>50670.448400000001</v>
      </c>
      <c r="D668" s="32" t="str">
        <f t="shared" si="63"/>
        <v>vis</v>
      </c>
      <c r="E668" s="123">
        <f>VLOOKUP(C668,'Active 1'!C$21:E$951,3,FALSE)</f>
        <v>9020.0090004557769</v>
      </c>
      <c r="F668" s="18" t="s">
        <v>1108</v>
      </c>
      <c r="G668" s="32" t="str">
        <f t="shared" si="64"/>
        <v>50670.4484</v>
      </c>
      <c r="H668" s="7">
        <f t="shared" si="65"/>
        <v>9020</v>
      </c>
      <c r="I668" s="124" t="s">
        <v>197</v>
      </c>
      <c r="J668" s="125" t="s">
        <v>198</v>
      </c>
      <c r="K668" s="124">
        <v>9020</v>
      </c>
      <c r="L668" s="124" t="s">
        <v>199</v>
      </c>
      <c r="M668" s="125" t="s">
        <v>1188</v>
      </c>
      <c r="N668" s="125"/>
      <c r="O668" s="126" t="s">
        <v>2136</v>
      </c>
      <c r="P668" s="126" t="s">
        <v>96</v>
      </c>
    </row>
    <row r="669" spans="1:16" ht="13.5" thickBot="1" x14ac:dyDescent="0.25">
      <c r="A669" s="7" t="str">
        <f t="shared" si="60"/>
        <v> BRNO 32 </v>
      </c>
      <c r="B669" s="18" t="str">
        <f t="shared" si="61"/>
        <v>I</v>
      </c>
      <c r="C669" s="7">
        <f t="shared" si="62"/>
        <v>50670.455999999998</v>
      </c>
      <c r="D669" s="32" t="str">
        <f t="shared" si="63"/>
        <v>vis</v>
      </c>
      <c r="E669" s="123">
        <f>VLOOKUP(C669,'Active 1'!C$21:E$951,3,FALSE)</f>
        <v>9020.021090572769</v>
      </c>
      <c r="F669" s="18" t="s">
        <v>1108</v>
      </c>
      <c r="G669" s="32" t="str">
        <f t="shared" si="64"/>
        <v>50670.4560</v>
      </c>
      <c r="H669" s="7">
        <f t="shared" si="65"/>
        <v>9020</v>
      </c>
      <c r="I669" s="124" t="s">
        <v>200</v>
      </c>
      <c r="J669" s="125" t="s">
        <v>201</v>
      </c>
      <c r="K669" s="124">
        <v>9020</v>
      </c>
      <c r="L669" s="124" t="s">
        <v>202</v>
      </c>
      <c r="M669" s="125" t="s">
        <v>1188</v>
      </c>
      <c r="N669" s="125"/>
      <c r="O669" s="126" t="s">
        <v>2282</v>
      </c>
      <c r="P669" s="126" t="s">
        <v>96</v>
      </c>
    </row>
    <row r="670" spans="1:16" ht="13.5" thickBot="1" x14ac:dyDescent="0.25">
      <c r="A670" s="7" t="str">
        <f t="shared" si="60"/>
        <v> BRNO 32 </v>
      </c>
      <c r="B670" s="18" t="str">
        <f t="shared" si="61"/>
        <v>I</v>
      </c>
      <c r="C670" s="7">
        <f t="shared" si="62"/>
        <v>50687.417200000004</v>
      </c>
      <c r="D670" s="32" t="str">
        <f t="shared" si="63"/>
        <v>vis</v>
      </c>
      <c r="E670" s="123">
        <f>VLOOKUP(C670,'Active 1'!C$21:E$951,3,FALSE)</f>
        <v>9047.0030500978974</v>
      </c>
      <c r="F670" s="18" t="s">
        <v>1108</v>
      </c>
      <c r="G670" s="32" t="str">
        <f t="shared" si="64"/>
        <v>50687.4172</v>
      </c>
      <c r="H670" s="7">
        <f t="shared" si="65"/>
        <v>9047</v>
      </c>
      <c r="I670" s="124" t="s">
        <v>208</v>
      </c>
      <c r="J670" s="125" t="s">
        <v>209</v>
      </c>
      <c r="K670" s="124">
        <v>9047</v>
      </c>
      <c r="L670" s="124" t="s">
        <v>210</v>
      </c>
      <c r="M670" s="125" t="s">
        <v>1188</v>
      </c>
      <c r="N670" s="125"/>
      <c r="O670" s="126" t="s">
        <v>211</v>
      </c>
      <c r="P670" s="126" t="s">
        <v>96</v>
      </c>
    </row>
    <row r="671" spans="1:16" ht="13.5" thickBot="1" x14ac:dyDescent="0.25">
      <c r="A671" s="7" t="str">
        <f t="shared" si="60"/>
        <v> BRNO 32 </v>
      </c>
      <c r="B671" s="18" t="str">
        <f t="shared" si="61"/>
        <v>I</v>
      </c>
      <c r="C671" s="7">
        <f t="shared" si="62"/>
        <v>50687.420700000002</v>
      </c>
      <c r="D671" s="32" t="str">
        <f t="shared" si="63"/>
        <v>vis</v>
      </c>
      <c r="E671" s="123">
        <f>VLOOKUP(C671,'Active 1'!C$21:E$951,3,FALSE)</f>
        <v>9047.008617914933</v>
      </c>
      <c r="F671" s="18" t="s">
        <v>1108</v>
      </c>
      <c r="G671" s="32" t="str">
        <f t="shared" si="64"/>
        <v>50687.4207</v>
      </c>
      <c r="H671" s="7">
        <f t="shared" si="65"/>
        <v>9047</v>
      </c>
      <c r="I671" s="124" t="s">
        <v>212</v>
      </c>
      <c r="J671" s="125" t="s">
        <v>213</v>
      </c>
      <c r="K671" s="124">
        <v>9047</v>
      </c>
      <c r="L671" s="124" t="s">
        <v>214</v>
      </c>
      <c r="M671" s="125" t="s">
        <v>1188</v>
      </c>
      <c r="N671" s="125"/>
      <c r="O671" s="126" t="s">
        <v>215</v>
      </c>
      <c r="P671" s="126" t="s">
        <v>96</v>
      </c>
    </row>
    <row r="672" spans="1:16" ht="13.5" thickBot="1" x14ac:dyDescent="0.25">
      <c r="A672" s="7" t="str">
        <f t="shared" si="60"/>
        <v> BRNO 32 </v>
      </c>
      <c r="B672" s="18" t="str">
        <f t="shared" si="61"/>
        <v>I</v>
      </c>
      <c r="C672" s="7">
        <f t="shared" si="62"/>
        <v>50687.433199999999</v>
      </c>
      <c r="D672" s="32" t="str">
        <f t="shared" si="63"/>
        <v>vis</v>
      </c>
      <c r="E672" s="123">
        <f>VLOOKUP(C672,'Active 1'!C$21:E$951,3,FALSE)</f>
        <v>9047.0285029757761</v>
      </c>
      <c r="F672" s="18" t="s">
        <v>1108</v>
      </c>
      <c r="G672" s="32" t="str">
        <f t="shared" si="64"/>
        <v>50687.4332</v>
      </c>
      <c r="H672" s="7">
        <f t="shared" si="65"/>
        <v>9047</v>
      </c>
      <c r="I672" s="124" t="s">
        <v>216</v>
      </c>
      <c r="J672" s="125" t="s">
        <v>217</v>
      </c>
      <c r="K672" s="124">
        <v>9047</v>
      </c>
      <c r="L672" s="124" t="s">
        <v>218</v>
      </c>
      <c r="M672" s="125" t="s">
        <v>1188</v>
      </c>
      <c r="N672" s="125"/>
      <c r="O672" s="126" t="s">
        <v>219</v>
      </c>
      <c r="P672" s="126" t="s">
        <v>96</v>
      </c>
    </row>
    <row r="673" spans="1:16" ht="13.5" thickBot="1" x14ac:dyDescent="0.25">
      <c r="A673" s="7" t="str">
        <f t="shared" si="60"/>
        <v> BRNO 32 </v>
      </c>
      <c r="B673" s="18" t="str">
        <f t="shared" si="61"/>
        <v>I</v>
      </c>
      <c r="C673" s="7">
        <f t="shared" si="62"/>
        <v>51034.410900000003</v>
      </c>
      <c r="D673" s="32" t="str">
        <f t="shared" si="63"/>
        <v>vis</v>
      </c>
      <c r="E673" s="123">
        <f>VLOOKUP(C673,'Active 1'!C$21:E$951,3,FALSE)</f>
        <v>9599.0023171822759</v>
      </c>
      <c r="F673" s="18" t="s">
        <v>1108</v>
      </c>
      <c r="G673" s="32" t="str">
        <f t="shared" si="64"/>
        <v>51034.4109</v>
      </c>
      <c r="H673" s="7">
        <f t="shared" si="65"/>
        <v>9599</v>
      </c>
      <c r="I673" s="124" t="s">
        <v>243</v>
      </c>
      <c r="J673" s="125" t="s">
        <v>244</v>
      </c>
      <c r="K673" s="124">
        <v>9599</v>
      </c>
      <c r="L673" s="124" t="s">
        <v>245</v>
      </c>
      <c r="M673" s="125" t="s">
        <v>1188</v>
      </c>
      <c r="N673" s="125"/>
      <c r="O673" s="126" t="s">
        <v>246</v>
      </c>
      <c r="P673" s="126" t="s">
        <v>96</v>
      </c>
    </row>
    <row r="674" spans="1:16" ht="13.5" thickBot="1" x14ac:dyDescent="0.25">
      <c r="A674" s="7" t="str">
        <f t="shared" si="60"/>
        <v> BRNO 32 </v>
      </c>
      <c r="B674" s="18" t="str">
        <f t="shared" si="61"/>
        <v>I</v>
      </c>
      <c r="C674" s="7">
        <f t="shared" si="62"/>
        <v>51034.414299999997</v>
      </c>
      <c r="D674" s="32" t="str">
        <f t="shared" si="63"/>
        <v>vis</v>
      </c>
      <c r="E674" s="123">
        <f>VLOOKUP(C674,'Active 1'!C$21:E$951,3,FALSE)</f>
        <v>9599.0077259188183</v>
      </c>
      <c r="F674" s="18" t="s">
        <v>1108</v>
      </c>
      <c r="G674" s="32" t="str">
        <f t="shared" si="64"/>
        <v>51034.4143</v>
      </c>
      <c r="H674" s="7">
        <f t="shared" si="65"/>
        <v>9599</v>
      </c>
      <c r="I674" s="124" t="s">
        <v>247</v>
      </c>
      <c r="J674" s="125" t="s">
        <v>248</v>
      </c>
      <c r="K674" s="124">
        <v>9599</v>
      </c>
      <c r="L674" s="124" t="s">
        <v>249</v>
      </c>
      <c r="M674" s="125" t="s">
        <v>1188</v>
      </c>
      <c r="N674" s="125"/>
      <c r="O674" s="126" t="s">
        <v>95</v>
      </c>
      <c r="P674" s="126" t="s">
        <v>96</v>
      </c>
    </row>
    <row r="675" spans="1:16" ht="13.5" thickBot="1" x14ac:dyDescent="0.25">
      <c r="A675" s="7" t="str">
        <f t="shared" si="60"/>
        <v> BRNO 32 </v>
      </c>
      <c r="B675" s="18" t="str">
        <f t="shared" si="61"/>
        <v>I</v>
      </c>
      <c r="C675" s="7">
        <f t="shared" si="62"/>
        <v>51034.4185</v>
      </c>
      <c r="D675" s="32" t="str">
        <f t="shared" si="63"/>
        <v>vis</v>
      </c>
      <c r="E675" s="123">
        <f>VLOOKUP(C675,'Active 1'!C$21:E$951,3,FALSE)</f>
        <v>9599.014407299268</v>
      </c>
      <c r="F675" s="18" t="s">
        <v>1108</v>
      </c>
      <c r="G675" s="32" t="str">
        <f t="shared" si="64"/>
        <v>51034.4185</v>
      </c>
      <c r="H675" s="7">
        <f t="shared" si="65"/>
        <v>9599</v>
      </c>
      <c r="I675" s="124" t="s">
        <v>250</v>
      </c>
      <c r="J675" s="125" t="s">
        <v>251</v>
      </c>
      <c r="K675" s="124">
        <v>9599</v>
      </c>
      <c r="L675" s="124" t="s">
        <v>252</v>
      </c>
      <c r="M675" s="125" t="s">
        <v>1188</v>
      </c>
      <c r="N675" s="125"/>
      <c r="O675" s="126" t="s">
        <v>136</v>
      </c>
      <c r="P675" s="126" t="s">
        <v>96</v>
      </c>
    </row>
    <row r="676" spans="1:16" ht="13.5" thickBot="1" x14ac:dyDescent="0.25">
      <c r="A676" s="7" t="str">
        <f t="shared" si="60"/>
        <v> BBS 121 </v>
      </c>
      <c r="B676" s="18" t="str">
        <f t="shared" si="61"/>
        <v>I</v>
      </c>
      <c r="C676" s="7">
        <f t="shared" si="62"/>
        <v>51466.264999999999</v>
      </c>
      <c r="D676" s="32" t="str">
        <f t="shared" si="63"/>
        <v>vis</v>
      </c>
      <c r="E676" s="123">
        <f>VLOOKUP(C676,'Active 1'!C$21:E$951,3,FALSE)</f>
        <v>10285.997921677066</v>
      </c>
      <c r="F676" s="18" t="s">
        <v>1108</v>
      </c>
      <c r="G676" s="32" t="str">
        <f t="shared" si="64"/>
        <v>51466.265</v>
      </c>
      <c r="H676" s="7">
        <f t="shared" si="65"/>
        <v>10286</v>
      </c>
      <c r="I676" s="124" t="s">
        <v>290</v>
      </c>
      <c r="J676" s="125" t="s">
        <v>291</v>
      </c>
      <c r="K676" s="124">
        <v>10286</v>
      </c>
      <c r="L676" s="124" t="s">
        <v>292</v>
      </c>
      <c r="M676" s="125" t="s">
        <v>1188</v>
      </c>
      <c r="N676" s="125"/>
      <c r="O676" s="126" t="s">
        <v>1712</v>
      </c>
      <c r="P676" s="126" t="s">
        <v>293</v>
      </c>
    </row>
    <row r="677" spans="1:16" ht="13.5" thickBot="1" x14ac:dyDescent="0.25">
      <c r="A677" s="7" t="str">
        <f t="shared" si="60"/>
        <v>IBVS 4840 </v>
      </c>
      <c r="B677" s="18" t="str">
        <f t="shared" si="61"/>
        <v>I</v>
      </c>
      <c r="C677" s="7">
        <f t="shared" si="62"/>
        <v>51470.671999999999</v>
      </c>
      <c r="D677" s="32" t="str">
        <f t="shared" si="63"/>
        <v>vis</v>
      </c>
      <c r="E677" s="123" t="e">
        <f>VLOOKUP(C677,'Active 1'!C$21:E$951,3,FALSE)</f>
        <v>#N/A</v>
      </c>
      <c r="F677" s="18" t="s">
        <v>1108</v>
      </c>
      <c r="G677" s="32" t="str">
        <f t="shared" si="64"/>
        <v>51470.6720</v>
      </c>
      <c r="H677" s="7">
        <f t="shared" si="65"/>
        <v>10293</v>
      </c>
      <c r="I677" s="124" t="s">
        <v>294</v>
      </c>
      <c r="J677" s="125" t="s">
        <v>295</v>
      </c>
      <c r="K677" s="124">
        <v>10293</v>
      </c>
      <c r="L677" s="124" t="s">
        <v>296</v>
      </c>
      <c r="M677" s="125" t="s">
        <v>1570</v>
      </c>
      <c r="N677" s="125" t="s">
        <v>1571</v>
      </c>
      <c r="O677" s="126" t="s">
        <v>297</v>
      </c>
      <c r="P677" s="127" t="s">
        <v>298</v>
      </c>
    </row>
    <row r="678" spans="1:16" ht="13.5" thickBot="1" x14ac:dyDescent="0.25">
      <c r="A678" s="7" t="str">
        <f t="shared" si="60"/>
        <v> BBS 122 </v>
      </c>
      <c r="B678" s="18" t="str">
        <f t="shared" si="61"/>
        <v>I</v>
      </c>
      <c r="C678" s="7">
        <f t="shared" si="62"/>
        <v>51660.510999999999</v>
      </c>
      <c r="D678" s="32" t="str">
        <f t="shared" si="63"/>
        <v>vis</v>
      </c>
      <c r="E678" s="123">
        <f>VLOOKUP(C678,'Active 1'!C$21:E$951,3,FALSE)</f>
        <v>10595.005404043668</v>
      </c>
      <c r="F678" s="18" t="s">
        <v>1108</v>
      </c>
      <c r="G678" s="32" t="str">
        <f t="shared" si="64"/>
        <v>51660.511</v>
      </c>
      <c r="H678" s="7">
        <f t="shared" si="65"/>
        <v>10595</v>
      </c>
      <c r="I678" s="124" t="s">
        <v>310</v>
      </c>
      <c r="J678" s="125" t="s">
        <v>311</v>
      </c>
      <c r="K678" s="124">
        <v>10595</v>
      </c>
      <c r="L678" s="124" t="s">
        <v>277</v>
      </c>
      <c r="M678" s="125" t="s">
        <v>1188</v>
      </c>
      <c r="N678" s="125"/>
      <c r="O678" s="126" t="s">
        <v>1712</v>
      </c>
      <c r="P678" s="126" t="s">
        <v>312</v>
      </c>
    </row>
    <row r="679" spans="1:16" ht="13.5" thickBot="1" x14ac:dyDescent="0.25">
      <c r="A679" s="7" t="str">
        <f t="shared" si="60"/>
        <v>VSB 38 </v>
      </c>
      <c r="B679" s="18" t="str">
        <f t="shared" si="61"/>
        <v>I</v>
      </c>
      <c r="C679" s="7">
        <f t="shared" si="62"/>
        <v>51734.067000000003</v>
      </c>
      <c r="D679" s="32" t="str">
        <f t="shared" si="63"/>
        <v>vis</v>
      </c>
      <c r="E679" s="123">
        <f>VLOOKUP(C679,'Active 1'!C$21:E$951,3,FALSE)</f>
        <v>10712.018646905603</v>
      </c>
      <c r="F679" s="18" t="s">
        <v>1108</v>
      </c>
      <c r="G679" s="32" t="str">
        <f t="shared" si="64"/>
        <v>51734.067</v>
      </c>
      <c r="H679" s="7">
        <f t="shared" si="65"/>
        <v>10712</v>
      </c>
      <c r="I679" s="124" t="s">
        <v>313</v>
      </c>
      <c r="J679" s="125" t="s">
        <v>314</v>
      </c>
      <c r="K679" s="124">
        <v>10712</v>
      </c>
      <c r="L679" s="124" t="s">
        <v>37</v>
      </c>
      <c r="M679" s="125" t="s">
        <v>1188</v>
      </c>
      <c r="N679" s="125"/>
      <c r="O679" s="126" t="s">
        <v>315</v>
      </c>
      <c r="P679" s="127" t="s">
        <v>316</v>
      </c>
    </row>
    <row r="680" spans="1:16" ht="13.5" thickBot="1" x14ac:dyDescent="0.25">
      <c r="A680" s="7" t="str">
        <f t="shared" si="60"/>
        <v> AOEB 9 </v>
      </c>
      <c r="B680" s="18" t="str">
        <f t="shared" si="61"/>
        <v>I</v>
      </c>
      <c r="C680" s="7">
        <f t="shared" si="62"/>
        <v>51734.694000000003</v>
      </c>
      <c r="D680" s="32" t="str">
        <f t="shared" si="63"/>
        <v>vis</v>
      </c>
      <c r="E680" s="123">
        <f>VLOOKUP(C680,'Active 1'!C$21:E$951,3,FALSE)</f>
        <v>10713.016081557766</v>
      </c>
      <c r="F680" s="18" t="s">
        <v>1108</v>
      </c>
      <c r="G680" s="32" t="str">
        <f t="shared" si="64"/>
        <v>51734.694</v>
      </c>
      <c r="H680" s="7">
        <f t="shared" si="65"/>
        <v>10713</v>
      </c>
      <c r="I680" s="124" t="s">
        <v>317</v>
      </c>
      <c r="J680" s="125" t="s">
        <v>318</v>
      </c>
      <c r="K680" s="124">
        <v>10713</v>
      </c>
      <c r="L680" s="124" t="s">
        <v>182</v>
      </c>
      <c r="M680" s="125" t="s">
        <v>1188</v>
      </c>
      <c r="N680" s="125"/>
      <c r="O680" s="126" t="s">
        <v>2055</v>
      </c>
      <c r="P680" s="126" t="s">
        <v>319</v>
      </c>
    </row>
    <row r="681" spans="1:16" ht="13.5" thickBot="1" x14ac:dyDescent="0.25">
      <c r="A681" s="7" t="str">
        <f t="shared" si="60"/>
        <v> AOEB 9 </v>
      </c>
      <c r="B681" s="18" t="str">
        <f t="shared" si="61"/>
        <v>I</v>
      </c>
      <c r="C681" s="7">
        <f t="shared" si="62"/>
        <v>51746.635000000002</v>
      </c>
      <c r="D681" s="32" t="str">
        <f t="shared" si="63"/>
        <v>vis</v>
      </c>
      <c r="E681" s="123">
        <f>VLOOKUP(C681,'Active 1'!C$21:E$951,3,FALSE)</f>
        <v>10732.011882485142</v>
      </c>
      <c r="F681" s="18" t="s">
        <v>1108</v>
      </c>
      <c r="G681" s="32" t="str">
        <f t="shared" si="64"/>
        <v>51746.635</v>
      </c>
      <c r="H681" s="7">
        <f t="shared" si="65"/>
        <v>10732</v>
      </c>
      <c r="I681" s="124" t="s">
        <v>320</v>
      </c>
      <c r="J681" s="125" t="s">
        <v>321</v>
      </c>
      <c r="K681" s="124">
        <v>10732</v>
      </c>
      <c r="L681" s="124" t="s">
        <v>261</v>
      </c>
      <c r="M681" s="125" t="s">
        <v>1188</v>
      </c>
      <c r="N681" s="125"/>
      <c r="O681" s="126" t="s">
        <v>1578</v>
      </c>
      <c r="P681" s="126" t="s">
        <v>319</v>
      </c>
    </row>
    <row r="682" spans="1:16" ht="13.5" thickBot="1" x14ac:dyDescent="0.25">
      <c r="A682" s="7" t="str">
        <f t="shared" si="60"/>
        <v> BBS 123 </v>
      </c>
      <c r="B682" s="18" t="str">
        <f t="shared" si="61"/>
        <v>I</v>
      </c>
      <c r="C682" s="7">
        <f t="shared" si="62"/>
        <v>51797.55</v>
      </c>
      <c r="D682" s="32" t="str">
        <f t="shared" si="63"/>
        <v>vis</v>
      </c>
      <c r="E682" s="123">
        <f>VLOOKUP(C682,'Active 1'!C$21:E$951,3,FALSE)</f>
        <v>10813.007712333354</v>
      </c>
      <c r="F682" s="18" t="s">
        <v>1108</v>
      </c>
      <c r="G682" s="32" t="str">
        <f t="shared" si="64"/>
        <v>51797.550</v>
      </c>
      <c r="H682" s="7">
        <f t="shared" si="65"/>
        <v>10813</v>
      </c>
      <c r="I682" s="124" t="s">
        <v>322</v>
      </c>
      <c r="J682" s="125" t="s">
        <v>323</v>
      </c>
      <c r="K682" s="124">
        <v>10813</v>
      </c>
      <c r="L682" s="124" t="s">
        <v>277</v>
      </c>
      <c r="M682" s="125" t="s">
        <v>1188</v>
      </c>
      <c r="N682" s="125"/>
      <c r="O682" s="126" t="s">
        <v>1712</v>
      </c>
      <c r="P682" s="126" t="s">
        <v>324</v>
      </c>
    </row>
    <row r="683" spans="1:16" ht="13.5" thickBot="1" x14ac:dyDescent="0.25">
      <c r="A683" s="7" t="str">
        <f t="shared" si="60"/>
        <v> AOEB 9 </v>
      </c>
      <c r="B683" s="18" t="str">
        <f t="shared" si="61"/>
        <v>I</v>
      </c>
      <c r="C683" s="7">
        <f t="shared" si="62"/>
        <v>52086.716999999997</v>
      </c>
      <c r="D683" s="32" t="str">
        <f t="shared" si="63"/>
        <v>vis</v>
      </c>
      <c r="E683" s="123">
        <f>VLOOKUP(C683,'Active 1'!C$21:E$951,3,FALSE)</f>
        <v>11273.015983564175</v>
      </c>
      <c r="F683" s="18" t="s">
        <v>1108</v>
      </c>
      <c r="G683" s="32" t="str">
        <f t="shared" si="64"/>
        <v>52086.717</v>
      </c>
      <c r="H683" s="7">
        <f t="shared" si="65"/>
        <v>11273</v>
      </c>
      <c r="I683" s="124" t="s">
        <v>325</v>
      </c>
      <c r="J683" s="125" t="s">
        <v>326</v>
      </c>
      <c r="K683" s="124">
        <v>11273</v>
      </c>
      <c r="L683" s="124" t="s">
        <v>327</v>
      </c>
      <c r="M683" s="125" t="s">
        <v>1188</v>
      </c>
      <c r="N683" s="125"/>
      <c r="O683" s="126" t="s">
        <v>1578</v>
      </c>
      <c r="P683" s="126" t="s">
        <v>319</v>
      </c>
    </row>
    <row r="684" spans="1:16" ht="13.5" thickBot="1" x14ac:dyDescent="0.25">
      <c r="A684" s="7" t="str">
        <f t="shared" si="60"/>
        <v> AOEB 9 </v>
      </c>
      <c r="B684" s="18" t="str">
        <f t="shared" si="61"/>
        <v>I</v>
      </c>
      <c r="C684" s="7">
        <f t="shared" si="62"/>
        <v>52115.635999999999</v>
      </c>
      <c r="D684" s="32" t="str">
        <f t="shared" si="63"/>
        <v>vis</v>
      </c>
      <c r="E684" s="123">
        <f>VLOOKUP(C684,'Active 1'!C$21:E$951,3,FALSE)</f>
        <v>11319.020469538456</v>
      </c>
      <c r="F684" s="18" t="s">
        <v>1108</v>
      </c>
      <c r="G684" s="32" t="str">
        <f t="shared" si="64"/>
        <v>52115.636</v>
      </c>
      <c r="H684" s="7">
        <f t="shared" si="65"/>
        <v>11319</v>
      </c>
      <c r="I684" s="124" t="s">
        <v>328</v>
      </c>
      <c r="J684" s="125" t="s">
        <v>329</v>
      </c>
      <c r="K684" s="124">
        <v>11319</v>
      </c>
      <c r="L684" s="124" t="s">
        <v>167</v>
      </c>
      <c r="M684" s="125" t="s">
        <v>1188</v>
      </c>
      <c r="N684" s="125"/>
      <c r="O684" s="126" t="s">
        <v>1880</v>
      </c>
      <c r="P684" s="126" t="s">
        <v>319</v>
      </c>
    </row>
    <row r="685" spans="1:16" ht="13.5" thickBot="1" x14ac:dyDescent="0.25">
      <c r="A685" s="7" t="str">
        <f t="shared" si="60"/>
        <v> BBS 126 </v>
      </c>
      <c r="B685" s="18" t="str">
        <f t="shared" si="61"/>
        <v>I</v>
      </c>
      <c r="C685" s="7">
        <f t="shared" si="62"/>
        <v>52187.292000000001</v>
      </c>
      <c r="D685" s="32" t="str">
        <f t="shared" si="63"/>
        <v>vis</v>
      </c>
      <c r="E685" s="123">
        <f>VLOOKUP(C685,'Active 1'!C$21:E$951,3,FALSE)</f>
        <v>11433.011183151413</v>
      </c>
      <c r="F685" s="18" t="s">
        <v>1108</v>
      </c>
      <c r="G685" s="32" t="str">
        <f t="shared" si="64"/>
        <v>52187.292</v>
      </c>
      <c r="H685" s="7">
        <f t="shared" si="65"/>
        <v>11433</v>
      </c>
      <c r="I685" s="124" t="s">
        <v>330</v>
      </c>
      <c r="J685" s="125" t="s">
        <v>331</v>
      </c>
      <c r="K685" s="124">
        <v>11433</v>
      </c>
      <c r="L685" s="124" t="s">
        <v>277</v>
      </c>
      <c r="M685" s="125" t="s">
        <v>1188</v>
      </c>
      <c r="N685" s="125"/>
      <c r="O685" s="126" t="s">
        <v>1712</v>
      </c>
      <c r="P685" s="126" t="s">
        <v>332</v>
      </c>
    </row>
    <row r="686" spans="1:16" ht="13.5" thickBot="1" x14ac:dyDescent="0.25">
      <c r="A686" s="7" t="str">
        <f t="shared" si="60"/>
        <v> AOEB 9 </v>
      </c>
      <c r="B686" s="18" t="str">
        <f t="shared" si="61"/>
        <v>I</v>
      </c>
      <c r="C686" s="7">
        <f t="shared" si="62"/>
        <v>52210.555</v>
      </c>
      <c r="D686" s="32" t="str">
        <f t="shared" si="63"/>
        <v>vis</v>
      </c>
      <c r="E686" s="123">
        <f>VLOOKUP(C686,'Active 1'!C$21:E$951,3,FALSE)</f>
        <v>11470.018076792951</v>
      </c>
      <c r="F686" s="18" t="s">
        <v>1108</v>
      </c>
      <c r="G686" s="32" t="str">
        <f t="shared" si="64"/>
        <v>52210.555</v>
      </c>
      <c r="H686" s="7">
        <f t="shared" si="65"/>
        <v>11470</v>
      </c>
      <c r="I686" s="124" t="s">
        <v>333</v>
      </c>
      <c r="J686" s="125" t="s">
        <v>334</v>
      </c>
      <c r="K686" s="124">
        <v>11470</v>
      </c>
      <c r="L686" s="124" t="s">
        <v>327</v>
      </c>
      <c r="M686" s="125" t="s">
        <v>1188</v>
      </c>
      <c r="N686" s="125"/>
      <c r="O686" s="126" t="s">
        <v>1814</v>
      </c>
      <c r="P686" s="126" t="s">
        <v>319</v>
      </c>
    </row>
    <row r="687" spans="1:16" ht="13.5" thickBot="1" x14ac:dyDescent="0.25">
      <c r="A687" s="7" t="str">
        <f t="shared" si="60"/>
        <v> BBS 127 </v>
      </c>
      <c r="B687" s="18" t="str">
        <f t="shared" si="61"/>
        <v>I</v>
      </c>
      <c r="C687" s="7">
        <f t="shared" si="62"/>
        <v>52253.296999999999</v>
      </c>
      <c r="D687" s="32" t="str">
        <f t="shared" si="63"/>
        <v>vis</v>
      </c>
      <c r="E687" s="123">
        <f>VLOOKUP(C687,'Active 1'!C$21:E$951,3,FALSE)</f>
        <v>11538.012258455959</v>
      </c>
      <c r="F687" s="18" t="s">
        <v>1108</v>
      </c>
      <c r="G687" s="32" t="str">
        <f t="shared" si="64"/>
        <v>52253.297</v>
      </c>
      <c r="H687" s="7">
        <f t="shared" si="65"/>
        <v>11538</v>
      </c>
      <c r="I687" s="124" t="s">
        <v>335</v>
      </c>
      <c r="J687" s="125" t="s">
        <v>336</v>
      </c>
      <c r="K687" s="124">
        <v>11538</v>
      </c>
      <c r="L687" s="124" t="s">
        <v>337</v>
      </c>
      <c r="M687" s="125" t="s">
        <v>1188</v>
      </c>
      <c r="N687" s="125"/>
      <c r="O687" s="126" t="s">
        <v>1712</v>
      </c>
      <c r="P687" s="126" t="s">
        <v>338</v>
      </c>
    </row>
    <row r="688" spans="1:16" ht="13.5" thickBot="1" x14ac:dyDescent="0.25">
      <c r="A688" s="7" t="str">
        <f t="shared" si="60"/>
        <v> AOEB 9 </v>
      </c>
      <c r="B688" s="18" t="str">
        <f t="shared" si="61"/>
        <v>I</v>
      </c>
      <c r="C688" s="7">
        <f t="shared" si="62"/>
        <v>52466.396399999998</v>
      </c>
      <c r="D688" s="32" t="str">
        <f t="shared" si="63"/>
        <v>vis</v>
      </c>
      <c r="E688" s="123">
        <f>VLOOKUP(C688,'Active 1'!C$21:E$951,3,FALSE)</f>
        <v>11877.011821318687</v>
      </c>
      <c r="F688" s="18" t="s">
        <v>1108</v>
      </c>
      <c r="G688" s="32" t="str">
        <f t="shared" si="64"/>
        <v>52466.3964</v>
      </c>
      <c r="H688" s="7">
        <f t="shared" si="65"/>
        <v>11877</v>
      </c>
      <c r="I688" s="124" t="s">
        <v>343</v>
      </c>
      <c r="J688" s="125" t="s">
        <v>344</v>
      </c>
      <c r="K688" s="124">
        <v>11877</v>
      </c>
      <c r="L688" s="124" t="s">
        <v>345</v>
      </c>
      <c r="M688" s="125" t="s">
        <v>346</v>
      </c>
      <c r="N688" s="125" t="s">
        <v>347</v>
      </c>
      <c r="O688" s="126" t="s">
        <v>348</v>
      </c>
      <c r="P688" s="126" t="s">
        <v>319</v>
      </c>
    </row>
    <row r="689" spans="1:16" ht="13.5" thickBot="1" x14ac:dyDescent="0.25">
      <c r="A689" s="7" t="str">
        <f t="shared" si="60"/>
        <v> AOEB 9 </v>
      </c>
      <c r="B689" s="18" t="str">
        <f t="shared" si="61"/>
        <v>I</v>
      </c>
      <c r="C689" s="7">
        <f t="shared" si="62"/>
        <v>52505.369200000001</v>
      </c>
      <c r="D689" s="32" t="str">
        <f t="shared" si="63"/>
        <v>vis</v>
      </c>
      <c r="E689" s="123">
        <f>VLOOKUP(C689,'Active 1'!C$21:E$951,3,FALSE)</f>
        <v>11939.009941273684</v>
      </c>
      <c r="F689" s="18" t="s">
        <v>1108</v>
      </c>
      <c r="G689" s="32" t="str">
        <f t="shared" si="64"/>
        <v>52505.3692</v>
      </c>
      <c r="H689" s="7">
        <f t="shared" si="65"/>
        <v>11939</v>
      </c>
      <c r="I689" s="124" t="s">
        <v>354</v>
      </c>
      <c r="J689" s="125" t="s">
        <v>355</v>
      </c>
      <c r="K689" s="124">
        <v>11939</v>
      </c>
      <c r="L689" s="124" t="s">
        <v>356</v>
      </c>
      <c r="M689" s="125" t="s">
        <v>346</v>
      </c>
      <c r="N689" s="125" t="s">
        <v>347</v>
      </c>
      <c r="O689" s="126" t="s">
        <v>348</v>
      </c>
      <c r="P689" s="126" t="s">
        <v>319</v>
      </c>
    </row>
    <row r="690" spans="1:16" ht="13.5" thickBot="1" x14ac:dyDescent="0.25">
      <c r="A690" s="7" t="str">
        <f t="shared" si="60"/>
        <v> AOEB 9 </v>
      </c>
      <c r="B690" s="18" t="str">
        <f t="shared" si="61"/>
        <v>I</v>
      </c>
      <c r="C690" s="7">
        <f t="shared" si="62"/>
        <v>52511.654999999999</v>
      </c>
      <c r="D690" s="32" t="str">
        <f t="shared" si="63"/>
        <v>vis</v>
      </c>
      <c r="E690" s="123">
        <f>VLOOKUP(C690,'Active 1'!C$21:E$951,3,FALSE)</f>
        <v>11949.009422512214</v>
      </c>
      <c r="F690" s="18" t="s">
        <v>1108</v>
      </c>
      <c r="G690" s="32" t="str">
        <f t="shared" si="64"/>
        <v>52511.655</v>
      </c>
      <c r="H690" s="7">
        <f t="shared" si="65"/>
        <v>11949</v>
      </c>
      <c r="I690" s="124" t="s">
        <v>357</v>
      </c>
      <c r="J690" s="125" t="s">
        <v>358</v>
      </c>
      <c r="K690" s="124">
        <v>11949</v>
      </c>
      <c r="L690" s="124" t="s">
        <v>341</v>
      </c>
      <c r="M690" s="125" t="s">
        <v>1188</v>
      </c>
      <c r="N690" s="125"/>
      <c r="O690" s="126" t="s">
        <v>359</v>
      </c>
      <c r="P690" s="126" t="s">
        <v>319</v>
      </c>
    </row>
    <row r="691" spans="1:16" ht="13.5" thickBot="1" x14ac:dyDescent="0.25">
      <c r="A691" s="7" t="str">
        <f t="shared" si="60"/>
        <v> AOEB 9 </v>
      </c>
      <c r="B691" s="18" t="str">
        <f t="shared" si="61"/>
        <v>I</v>
      </c>
      <c r="C691" s="7">
        <f t="shared" si="62"/>
        <v>52562.572</v>
      </c>
      <c r="D691" s="32" t="str">
        <f t="shared" si="63"/>
        <v>vis</v>
      </c>
      <c r="E691" s="123">
        <f>VLOOKUP(C691,'Active 1'!C$21:E$951,3,FALSE)</f>
        <v>12030.008433970163</v>
      </c>
      <c r="F691" s="18" t="s">
        <v>1108</v>
      </c>
      <c r="G691" s="32" t="str">
        <f t="shared" si="64"/>
        <v>52562.5720</v>
      </c>
      <c r="H691" s="7">
        <f t="shared" si="65"/>
        <v>12030</v>
      </c>
      <c r="I691" s="124" t="s">
        <v>366</v>
      </c>
      <c r="J691" s="125" t="s">
        <v>367</v>
      </c>
      <c r="K691" s="124" t="s">
        <v>368</v>
      </c>
      <c r="L691" s="124" t="s">
        <v>369</v>
      </c>
      <c r="M691" s="125" t="s">
        <v>346</v>
      </c>
      <c r="N691" s="125" t="s">
        <v>347</v>
      </c>
      <c r="O691" s="126" t="s">
        <v>1814</v>
      </c>
      <c r="P691" s="126" t="s">
        <v>319</v>
      </c>
    </row>
    <row r="692" spans="1:16" ht="13.5" thickBot="1" x14ac:dyDescent="0.25">
      <c r="A692" s="7" t="str">
        <f t="shared" si="60"/>
        <v>IBVS 5493 </v>
      </c>
      <c r="B692" s="18" t="str">
        <f t="shared" si="61"/>
        <v>I</v>
      </c>
      <c r="C692" s="7">
        <f t="shared" si="62"/>
        <v>52795.786599999999</v>
      </c>
      <c r="D692" s="32" t="str">
        <f t="shared" si="63"/>
        <v>vis</v>
      </c>
      <c r="E692" s="123" t="e">
        <f>VLOOKUP(C692,'Active 1'!C$21:E$951,3,FALSE)</f>
        <v>#N/A</v>
      </c>
      <c r="F692" s="18" t="s">
        <v>1108</v>
      </c>
      <c r="G692" s="32" t="str">
        <f t="shared" si="64"/>
        <v>52795.7866</v>
      </c>
      <c r="H692" s="7">
        <f t="shared" si="65"/>
        <v>12401</v>
      </c>
      <c r="I692" s="124" t="s">
        <v>381</v>
      </c>
      <c r="J692" s="125" t="s">
        <v>382</v>
      </c>
      <c r="K692" s="124" t="s">
        <v>383</v>
      </c>
      <c r="L692" s="124" t="s">
        <v>384</v>
      </c>
      <c r="M692" s="125" t="s">
        <v>1570</v>
      </c>
      <c r="N692" s="125" t="s">
        <v>1571</v>
      </c>
      <c r="O692" s="126" t="s">
        <v>385</v>
      </c>
      <c r="P692" s="127" t="s">
        <v>386</v>
      </c>
    </row>
    <row r="693" spans="1:16" ht="13.5" thickBot="1" x14ac:dyDescent="0.25">
      <c r="A693" s="7" t="str">
        <f t="shared" si="60"/>
        <v> AOEB 9 </v>
      </c>
      <c r="B693" s="18" t="str">
        <f t="shared" si="61"/>
        <v>I</v>
      </c>
      <c r="C693" s="7">
        <f t="shared" si="62"/>
        <v>52812.7592</v>
      </c>
      <c r="D693" s="32" t="str">
        <f t="shared" si="63"/>
        <v>vis</v>
      </c>
      <c r="E693" s="123">
        <f>VLOOKUP(C693,'Active 1'!C$21:E$951,3,FALSE)</f>
        <v>12428.007449611927</v>
      </c>
      <c r="F693" s="18" t="s">
        <v>1108</v>
      </c>
      <c r="G693" s="32" t="str">
        <f t="shared" si="64"/>
        <v>52812.7592</v>
      </c>
      <c r="H693" s="7">
        <f t="shared" si="65"/>
        <v>12428</v>
      </c>
      <c r="I693" s="124" t="s">
        <v>392</v>
      </c>
      <c r="J693" s="125" t="s">
        <v>393</v>
      </c>
      <c r="K693" s="124" t="s">
        <v>394</v>
      </c>
      <c r="L693" s="124" t="s">
        <v>384</v>
      </c>
      <c r="M693" s="125" t="s">
        <v>346</v>
      </c>
      <c r="N693" s="125" t="s">
        <v>347</v>
      </c>
      <c r="O693" s="126" t="s">
        <v>395</v>
      </c>
      <c r="P693" s="126" t="s">
        <v>319</v>
      </c>
    </row>
    <row r="694" spans="1:16" ht="13.5" thickBot="1" x14ac:dyDescent="0.25">
      <c r="A694" s="7" t="str">
        <f t="shared" si="60"/>
        <v> AOEB 9 </v>
      </c>
      <c r="B694" s="18" t="str">
        <f t="shared" si="61"/>
        <v>I</v>
      </c>
      <c r="C694" s="7">
        <f t="shared" si="62"/>
        <v>52861.790500000003</v>
      </c>
      <c r="D694" s="32" t="str">
        <f t="shared" si="63"/>
        <v>vis</v>
      </c>
      <c r="E694" s="123">
        <f>VLOOKUP(C694,'Active 1'!C$21:E$951,3,FALSE)</f>
        <v>12506.006680330513</v>
      </c>
      <c r="F694" s="18" t="s">
        <v>1108</v>
      </c>
      <c r="G694" s="32" t="str">
        <f t="shared" si="64"/>
        <v>52861.7905</v>
      </c>
      <c r="H694" s="7">
        <f t="shared" si="65"/>
        <v>12506</v>
      </c>
      <c r="I694" s="124" t="s">
        <v>425</v>
      </c>
      <c r="J694" s="125" t="s">
        <v>426</v>
      </c>
      <c r="K694" s="124" t="s">
        <v>427</v>
      </c>
      <c r="L694" s="124" t="s">
        <v>428</v>
      </c>
      <c r="M694" s="125" t="s">
        <v>346</v>
      </c>
      <c r="N694" s="125" t="s">
        <v>347</v>
      </c>
      <c r="O694" s="126" t="s">
        <v>429</v>
      </c>
      <c r="P694" s="126" t="s">
        <v>319</v>
      </c>
    </row>
    <row r="695" spans="1:16" ht="13.5" thickBot="1" x14ac:dyDescent="0.25">
      <c r="A695" s="7" t="str">
        <f t="shared" si="60"/>
        <v> AOEB 9 </v>
      </c>
      <c r="B695" s="18" t="str">
        <f t="shared" si="61"/>
        <v>I</v>
      </c>
      <c r="C695" s="7">
        <f t="shared" si="62"/>
        <v>52875.624000000003</v>
      </c>
      <c r="D695" s="32" t="str">
        <f t="shared" si="63"/>
        <v>vis</v>
      </c>
      <c r="E695" s="123">
        <f>VLOOKUP(C695,'Active 1'!C$21:E$951,3,FALSE)</f>
        <v>12528.013079470358</v>
      </c>
      <c r="F695" s="18" t="s">
        <v>1108</v>
      </c>
      <c r="G695" s="32" t="str">
        <f t="shared" si="64"/>
        <v>52875.624</v>
      </c>
      <c r="H695" s="7">
        <f t="shared" si="65"/>
        <v>12528</v>
      </c>
      <c r="I695" s="124" t="s">
        <v>443</v>
      </c>
      <c r="J695" s="125" t="s">
        <v>444</v>
      </c>
      <c r="K695" s="124" t="s">
        <v>445</v>
      </c>
      <c r="L695" s="124" t="s">
        <v>341</v>
      </c>
      <c r="M695" s="125" t="s">
        <v>1188</v>
      </c>
      <c r="N695" s="125"/>
      <c r="O695" s="126" t="s">
        <v>2055</v>
      </c>
      <c r="P695" s="126" t="s">
        <v>319</v>
      </c>
    </row>
    <row r="696" spans="1:16" ht="13.5" thickBot="1" x14ac:dyDescent="0.25">
      <c r="A696" s="7" t="str">
        <f t="shared" si="60"/>
        <v>VSB 42 </v>
      </c>
      <c r="B696" s="18" t="str">
        <f t="shared" si="61"/>
        <v>I</v>
      </c>
      <c r="C696" s="7">
        <f t="shared" si="62"/>
        <v>52897</v>
      </c>
      <c r="D696" s="32" t="str">
        <f t="shared" si="63"/>
        <v>vis</v>
      </c>
      <c r="E696" s="123">
        <f>VLOOKUP(C696,'Active 1'!C$21:E$951,3,FALSE)</f>
        <v>12562.018124326198</v>
      </c>
      <c r="F696" s="18" t="s">
        <v>1108</v>
      </c>
      <c r="G696" s="32" t="str">
        <f t="shared" si="64"/>
        <v>52897.000</v>
      </c>
      <c r="H696" s="7">
        <f t="shared" si="65"/>
        <v>12562</v>
      </c>
      <c r="I696" s="124" t="s">
        <v>446</v>
      </c>
      <c r="J696" s="125" t="s">
        <v>447</v>
      </c>
      <c r="K696" s="124" t="s">
        <v>448</v>
      </c>
      <c r="L696" s="124" t="s">
        <v>277</v>
      </c>
      <c r="M696" s="125" t="s">
        <v>1188</v>
      </c>
      <c r="N696" s="125"/>
      <c r="O696" s="126" t="s">
        <v>315</v>
      </c>
      <c r="P696" s="127" t="s">
        <v>449</v>
      </c>
    </row>
    <row r="697" spans="1:16" ht="13.5" thickBot="1" x14ac:dyDescent="0.25">
      <c r="A697" s="7" t="str">
        <f t="shared" si="60"/>
        <v> AOEB 9 </v>
      </c>
      <c r="B697" s="18" t="str">
        <f t="shared" si="61"/>
        <v>I</v>
      </c>
      <c r="C697" s="7">
        <f t="shared" si="62"/>
        <v>52897.62</v>
      </c>
      <c r="D697" s="32" t="str">
        <f t="shared" si="63"/>
        <v>vis</v>
      </c>
      <c r="E697" s="123">
        <f>VLOOKUP(C697,'Active 1'!C$21:E$951,3,FALSE)</f>
        <v>12563.00442334429</v>
      </c>
      <c r="F697" s="18" t="s">
        <v>1108</v>
      </c>
      <c r="G697" s="32" t="str">
        <f t="shared" si="64"/>
        <v>52897.620</v>
      </c>
      <c r="H697" s="7">
        <f t="shared" si="65"/>
        <v>12563</v>
      </c>
      <c r="I697" s="124" t="s">
        <v>450</v>
      </c>
      <c r="J697" s="125" t="s">
        <v>451</v>
      </c>
      <c r="K697" s="124" t="s">
        <v>452</v>
      </c>
      <c r="L697" s="124" t="s">
        <v>23</v>
      </c>
      <c r="M697" s="125" t="s">
        <v>1188</v>
      </c>
      <c r="N697" s="125"/>
      <c r="O697" s="126" t="s">
        <v>1880</v>
      </c>
      <c r="P697" s="126" t="s">
        <v>319</v>
      </c>
    </row>
    <row r="698" spans="1:16" ht="13.5" thickBot="1" x14ac:dyDescent="0.25">
      <c r="A698" s="7" t="str">
        <f t="shared" si="60"/>
        <v> AOEB 9 </v>
      </c>
      <c r="B698" s="18" t="str">
        <f t="shared" si="61"/>
        <v>I</v>
      </c>
      <c r="C698" s="7">
        <f t="shared" si="62"/>
        <v>52914.594899999996</v>
      </c>
      <c r="D698" s="32" t="str">
        <f t="shared" si="63"/>
        <v>vis</v>
      </c>
      <c r="E698" s="123">
        <f>VLOOKUP(C698,'Active 1'!C$21:E$951,3,FALSE)</f>
        <v>12590.00817689609</v>
      </c>
      <c r="F698" s="18" t="s">
        <v>1108</v>
      </c>
      <c r="G698" s="32" t="str">
        <f t="shared" si="64"/>
        <v>52914.5949</v>
      </c>
      <c r="H698" s="7">
        <f t="shared" si="65"/>
        <v>12590</v>
      </c>
      <c r="I698" s="124" t="s">
        <v>453</v>
      </c>
      <c r="J698" s="125" t="s">
        <v>454</v>
      </c>
      <c r="K698" s="124" t="s">
        <v>455</v>
      </c>
      <c r="L698" s="124" t="s">
        <v>456</v>
      </c>
      <c r="M698" s="125" t="s">
        <v>346</v>
      </c>
      <c r="N698" s="125" t="s">
        <v>347</v>
      </c>
      <c r="O698" s="126" t="s">
        <v>457</v>
      </c>
      <c r="P698" s="126" t="s">
        <v>319</v>
      </c>
    </row>
    <row r="699" spans="1:16" ht="13.5" thickBot="1" x14ac:dyDescent="0.25">
      <c r="A699" s="7" t="str">
        <f t="shared" si="60"/>
        <v>VSB 43 </v>
      </c>
      <c r="B699" s="18" t="str">
        <f t="shared" si="61"/>
        <v>I</v>
      </c>
      <c r="C699" s="7">
        <f t="shared" si="62"/>
        <v>53179.243999999999</v>
      </c>
      <c r="D699" s="32" t="str">
        <f t="shared" si="63"/>
        <v>vis</v>
      </c>
      <c r="E699" s="123">
        <f>VLOOKUP(C699,'Active 1'!C$21:E$951,3,FALSE)</f>
        <v>13011.01325345668</v>
      </c>
      <c r="F699" s="18" t="s">
        <v>1108</v>
      </c>
      <c r="G699" s="32" t="str">
        <f t="shared" si="64"/>
        <v>53179.244</v>
      </c>
      <c r="H699" s="7">
        <f t="shared" si="65"/>
        <v>13011</v>
      </c>
      <c r="I699" s="124" t="s">
        <v>462</v>
      </c>
      <c r="J699" s="125" t="s">
        <v>463</v>
      </c>
      <c r="K699" s="124" t="s">
        <v>464</v>
      </c>
      <c r="L699" s="124" t="s">
        <v>373</v>
      </c>
      <c r="M699" s="125" t="s">
        <v>1570</v>
      </c>
      <c r="N699" s="125" t="s">
        <v>1571</v>
      </c>
      <c r="O699" s="126" t="s">
        <v>465</v>
      </c>
      <c r="P699" s="127" t="s">
        <v>466</v>
      </c>
    </row>
    <row r="700" spans="1:16" ht="13.5" thickBot="1" x14ac:dyDescent="0.25">
      <c r="A700" s="7" t="str">
        <f t="shared" si="60"/>
        <v> AOEB 12 </v>
      </c>
      <c r="B700" s="18" t="str">
        <f t="shared" si="61"/>
        <v>I</v>
      </c>
      <c r="C700" s="7">
        <f t="shared" si="62"/>
        <v>53283.591999999997</v>
      </c>
      <c r="D700" s="32" t="str">
        <f t="shared" si="63"/>
        <v>vis</v>
      </c>
      <c r="E700" s="123">
        <f>VLOOKUP(C700,'Active 1'!C$21:E$951,3,FALSE)</f>
        <v>13177.010559810426</v>
      </c>
      <c r="F700" s="18" t="s">
        <v>1108</v>
      </c>
      <c r="G700" s="32" t="str">
        <f t="shared" si="64"/>
        <v>53283.5920</v>
      </c>
      <c r="H700" s="7">
        <f t="shared" si="65"/>
        <v>13177</v>
      </c>
      <c r="I700" s="124" t="s">
        <v>484</v>
      </c>
      <c r="J700" s="125" t="s">
        <v>485</v>
      </c>
      <c r="K700" s="124" t="s">
        <v>486</v>
      </c>
      <c r="L700" s="124" t="s">
        <v>487</v>
      </c>
      <c r="M700" s="125" t="s">
        <v>346</v>
      </c>
      <c r="N700" s="125" t="s">
        <v>347</v>
      </c>
      <c r="O700" s="126" t="s">
        <v>1814</v>
      </c>
      <c r="P700" s="126" t="s">
        <v>488</v>
      </c>
    </row>
    <row r="701" spans="1:16" ht="13.5" thickBot="1" x14ac:dyDescent="0.25">
      <c r="A701" s="7" t="str">
        <f t="shared" si="60"/>
        <v>VSB 43 </v>
      </c>
      <c r="B701" s="18" t="str">
        <f t="shared" si="61"/>
        <v>I</v>
      </c>
      <c r="C701" s="7">
        <f t="shared" si="62"/>
        <v>53316.911999999997</v>
      </c>
      <c r="D701" s="32" t="str">
        <f t="shared" si="63"/>
        <v>vis</v>
      </c>
      <c r="E701" s="123">
        <f>VLOOKUP(C701,'Active 1'!C$21:E$951,3,FALSE)</f>
        <v>13230.016178008253</v>
      </c>
      <c r="F701" s="18" t="s">
        <v>1108</v>
      </c>
      <c r="G701" s="32" t="str">
        <f t="shared" si="64"/>
        <v>53316.912</v>
      </c>
      <c r="H701" s="7">
        <f t="shared" si="65"/>
        <v>13230</v>
      </c>
      <c r="I701" s="124" t="s">
        <v>489</v>
      </c>
      <c r="J701" s="125" t="s">
        <v>490</v>
      </c>
      <c r="K701" s="124" t="s">
        <v>491</v>
      </c>
      <c r="L701" s="124" t="s">
        <v>292</v>
      </c>
      <c r="M701" s="125" t="s">
        <v>1188</v>
      </c>
      <c r="N701" s="125"/>
      <c r="O701" s="126" t="s">
        <v>315</v>
      </c>
      <c r="P701" s="127" t="s">
        <v>466</v>
      </c>
    </row>
    <row r="702" spans="1:16" ht="13.5" thickBot="1" x14ac:dyDescent="0.25">
      <c r="A702" s="7" t="str">
        <f t="shared" si="60"/>
        <v> AOEB 12 </v>
      </c>
      <c r="B702" s="18" t="str">
        <f t="shared" si="61"/>
        <v>I</v>
      </c>
      <c r="C702" s="7">
        <f t="shared" si="62"/>
        <v>53327.595999999998</v>
      </c>
      <c r="D702" s="32" t="str">
        <f t="shared" si="63"/>
        <v>vis</v>
      </c>
      <c r="E702" s="123">
        <f>VLOOKUP(C702,'Active 1'!C$21:E$951,3,FALSE)</f>
        <v>13247.012337216707</v>
      </c>
      <c r="F702" s="18" t="s">
        <v>1108</v>
      </c>
      <c r="G702" s="32" t="str">
        <f t="shared" si="64"/>
        <v>53327.596</v>
      </c>
      <c r="H702" s="7">
        <f t="shared" si="65"/>
        <v>13247</v>
      </c>
      <c r="I702" s="124" t="s">
        <v>492</v>
      </c>
      <c r="J702" s="125" t="s">
        <v>493</v>
      </c>
      <c r="K702" s="124" t="s">
        <v>494</v>
      </c>
      <c r="L702" s="124" t="s">
        <v>474</v>
      </c>
      <c r="M702" s="125" t="s">
        <v>346</v>
      </c>
      <c r="N702" s="125" t="s">
        <v>347</v>
      </c>
      <c r="O702" s="126" t="s">
        <v>495</v>
      </c>
      <c r="P702" s="126" t="s">
        <v>488</v>
      </c>
    </row>
    <row r="703" spans="1:16" ht="13.5" thickBot="1" x14ac:dyDescent="0.25">
      <c r="A703" s="7" t="str">
        <f t="shared" si="60"/>
        <v>VSB 44 </v>
      </c>
      <c r="B703" s="18" t="str">
        <f t="shared" si="61"/>
        <v>I</v>
      </c>
      <c r="C703" s="7">
        <f t="shared" si="62"/>
        <v>53528.124000000003</v>
      </c>
      <c r="D703" s="32" t="str">
        <f t="shared" si="63"/>
        <v>vis</v>
      </c>
      <c r="E703" s="123">
        <f>VLOOKUP(C703,'Active 1'!C$21:E$951,3,FALSE)</f>
        <v>13566.013255763353</v>
      </c>
      <c r="F703" s="18" t="s">
        <v>1108</v>
      </c>
      <c r="G703" s="32" t="str">
        <f t="shared" si="64"/>
        <v>53528.124</v>
      </c>
      <c r="H703" s="7">
        <f t="shared" si="65"/>
        <v>13566</v>
      </c>
      <c r="I703" s="124" t="s">
        <v>496</v>
      </c>
      <c r="J703" s="125" t="s">
        <v>497</v>
      </c>
      <c r="K703" s="124" t="s">
        <v>498</v>
      </c>
      <c r="L703" s="124" t="s">
        <v>499</v>
      </c>
      <c r="M703" s="125" t="s">
        <v>1570</v>
      </c>
      <c r="N703" s="125" t="s">
        <v>1571</v>
      </c>
      <c r="O703" s="126" t="s">
        <v>500</v>
      </c>
      <c r="P703" s="127" t="s">
        <v>501</v>
      </c>
    </row>
    <row r="704" spans="1:16" ht="13.5" thickBot="1" x14ac:dyDescent="0.25">
      <c r="A704" s="7" t="str">
        <f t="shared" si="60"/>
        <v> AOEB 12 </v>
      </c>
      <c r="B704" s="18" t="str">
        <f t="shared" si="61"/>
        <v>I</v>
      </c>
      <c r="C704" s="7">
        <f t="shared" si="62"/>
        <v>53565.841</v>
      </c>
      <c r="D704" s="32" t="str">
        <f t="shared" si="63"/>
        <v>vis</v>
      </c>
      <c r="E704" s="123">
        <f>VLOOKUP(C704,'Active 1'!C$21:E$951,3,FALSE)</f>
        <v>13626.013642965254</v>
      </c>
      <c r="F704" s="18" t="s">
        <v>1108</v>
      </c>
      <c r="G704" s="32" t="str">
        <f t="shared" si="64"/>
        <v>53565.841</v>
      </c>
      <c r="H704" s="7">
        <f t="shared" si="65"/>
        <v>13626</v>
      </c>
      <c r="I704" s="124" t="s">
        <v>536</v>
      </c>
      <c r="J704" s="125" t="s">
        <v>537</v>
      </c>
      <c r="K704" s="124" t="s">
        <v>538</v>
      </c>
      <c r="L704" s="124" t="s">
        <v>499</v>
      </c>
      <c r="M704" s="125" t="s">
        <v>1188</v>
      </c>
      <c r="N704" s="125"/>
      <c r="O704" s="126" t="s">
        <v>1880</v>
      </c>
      <c r="P704" s="126" t="s">
        <v>488</v>
      </c>
    </row>
    <row r="705" spans="1:16" ht="13.5" thickBot="1" x14ac:dyDescent="0.25">
      <c r="A705" s="7" t="str">
        <f t="shared" si="60"/>
        <v> AOEB 12 </v>
      </c>
      <c r="B705" s="18" t="str">
        <f t="shared" si="61"/>
        <v>I</v>
      </c>
      <c r="C705" s="7">
        <f t="shared" si="62"/>
        <v>53579.669000000002</v>
      </c>
      <c r="D705" s="32" t="str">
        <f t="shared" si="63"/>
        <v>vis</v>
      </c>
      <c r="E705" s="123">
        <f>VLOOKUP(C705,'Active 1'!C$21:E$951,3,FALSE)</f>
        <v>13648.011292678328</v>
      </c>
      <c r="F705" s="18" t="s">
        <v>1108</v>
      </c>
      <c r="G705" s="32" t="str">
        <f t="shared" si="64"/>
        <v>53579.669</v>
      </c>
      <c r="H705" s="7">
        <f t="shared" si="65"/>
        <v>13648</v>
      </c>
      <c r="I705" s="124" t="s">
        <v>539</v>
      </c>
      <c r="J705" s="125" t="s">
        <v>540</v>
      </c>
      <c r="K705" s="124" t="s">
        <v>541</v>
      </c>
      <c r="L705" s="124" t="s">
        <v>23</v>
      </c>
      <c r="M705" s="125" t="s">
        <v>346</v>
      </c>
      <c r="N705" s="125" t="s">
        <v>347</v>
      </c>
      <c r="O705" s="126" t="s">
        <v>495</v>
      </c>
      <c r="P705" s="126" t="s">
        <v>488</v>
      </c>
    </row>
    <row r="706" spans="1:16" ht="13.5" thickBot="1" x14ac:dyDescent="0.25">
      <c r="A706" s="7" t="str">
        <f t="shared" si="60"/>
        <v> AOEB 12 </v>
      </c>
      <c r="B706" s="18" t="str">
        <f t="shared" si="61"/>
        <v>I</v>
      </c>
      <c r="C706" s="7">
        <f t="shared" si="62"/>
        <v>53618.648000000001</v>
      </c>
      <c r="D706" s="32" t="str">
        <f t="shared" si="63"/>
        <v>vis</v>
      </c>
      <c r="E706" s="123">
        <f>VLOOKUP(C706,'Active 1'!C$21:E$951,3,FALSE)</f>
        <v>13710.019275623499</v>
      </c>
      <c r="F706" s="18" t="s">
        <v>1108</v>
      </c>
      <c r="G706" s="32" t="str">
        <f t="shared" si="64"/>
        <v>53618.648</v>
      </c>
      <c r="H706" s="7">
        <f t="shared" si="65"/>
        <v>13710</v>
      </c>
      <c r="I706" s="124" t="s">
        <v>551</v>
      </c>
      <c r="J706" s="125" t="s">
        <v>552</v>
      </c>
      <c r="K706" s="124" t="s">
        <v>553</v>
      </c>
      <c r="L706" s="124" t="s">
        <v>341</v>
      </c>
      <c r="M706" s="125" t="s">
        <v>1188</v>
      </c>
      <c r="N706" s="125"/>
      <c r="O706" s="126" t="s">
        <v>2055</v>
      </c>
      <c r="P706" s="126" t="s">
        <v>488</v>
      </c>
    </row>
    <row r="707" spans="1:16" ht="13.5" thickBot="1" x14ac:dyDescent="0.25">
      <c r="A707" s="7" t="str">
        <f t="shared" si="60"/>
        <v> AOEB 12 </v>
      </c>
      <c r="B707" s="18" t="str">
        <f t="shared" si="61"/>
        <v>I</v>
      </c>
      <c r="C707" s="7">
        <f t="shared" si="62"/>
        <v>53623.6734</v>
      </c>
      <c r="D707" s="32" t="str">
        <f t="shared" si="63"/>
        <v>vis</v>
      </c>
      <c r="E707" s="123">
        <f>VLOOKUP(C707,'Active 1'!C$21:E$951,3,FALSE)</f>
        <v>13718.013706406551</v>
      </c>
      <c r="F707" s="18" t="s">
        <v>1108</v>
      </c>
      <c r="G707" s="32" t="str">
        <f t="shared" si="64"/>
        <v>53623.6734</v>
      </c>
      <c r="H707" s="7">
        <f t="shared" si="65"/>
        <v>13718</v>
      </c>
      <c r="I707" s="124" t="s">
        <v>554</v>
      </c>
      <c r="J707" s="125" t="s">
        <v>555</v>
      </c>
      <c r="K707" s="124" t="s">
        <v>556</v>
      </c>
      <c r="L707" s="124" t="s">
        <v>557</v>
      </c>
      <c r="M707" s="125" t="s">
        <v>346</v>
      </c>
      <c r="N707" s="125" t="s">
        <v>347</v>
      </c>
      <c r="O707" s="126" t="s">
        <v>558</v>
      </c>
      <c r="P707" s="126" t="s">
        <v>488</v>
      </c>
    </row>
    <row r="708" spans="1:16" ht="13.5" thickBot="1" x14ac:dyDescent="0.25">
      <c r="A708" s="7" t="str">
        <f t="shared" si="60"/>
        <v> AOEB 12 </v>
      </c>
      <c r="B708" s="18" t="str">
        <f t="shared" si="61"/>
        <v>I</v>
      </c>
      <c r="C708" s="7">
        <f t="shared" si="62"/>
        <v>53647.561000000002</v>
      </c>
      <c r="D708" s="32" t="str">
        <f t="shared" si="63"/>
        <v>vis</v>
      </c>
      <c r="E708" s="123">
        <f>VLOOKUP(C708,'Active 1'!C$21:E$951,3,FALSE)</f>
        <v>13756.014216768572</v>
      </c>
      <c r="F708" s="18" t="s">
        <v>1108</v>
      </c>
      <c r="G708" s="32" t="str">
        <f t="shared" si="64"/>
        <v>53647.561</v>
      </c>
      <c r="H708" s="7">
        <f t="shared" si="65"/>
        <v>13756</v>
      </c>
      <c r="I708" s="124" t="s">
        <v>563</v>
      </c>
      <c r="J708" s="125" t="s">
        <v>564</v>
      </c>
      <c r="K708" s="124" t="s">
        <v>565</v>
      </c>
      <c r="L708" s="124" t="s">
        <v>499</v>
      </c>
      <c r="M708" s="125" t="s">
        <v>1188</v>
      </c>
      <c r="N708" s="125"/>
      <c r="O708" s="126" t="s">
        <v>566</v>
      </c>
      <c r="P708" s="126" t="s">
        <v>488</v>
      </c>
    </row>
    <row r="709" spans="1:16" ht="13.5" thickBot="1" x14ac:dyDescent="0.25">
      <c r="A709" s="7" t="str">
        <f t="shared" si="60"/>
        <v>VSB 44 </v>
      </c>
      <c r="B709" s="18" t="str">
        <f t="shared" si="61"/>
        <v>I</v>
      </c>
      <c r="C709" s="7">
        <f t="shared" si="62"/>
        <v>53663.900999999998</v>
      </c>
      <c r="D709" s="32" t="str">
        <f t="shared" si="63"/>
        <v>vis</v>
      </c>
      <c r="E709" s="123">
        <f>VLOOKUP(C709,'Active 1'!C$21:E$951,3,FALSE)</f>
        <v>13782.007968309757</v>
      </c>
      <c r="F709" s="18" t="s">
        <v>1108</v>
      </c>
      <c r="G709" s="32" t="str">
        <f t="shared" si="64"/>
        <v>53663.901</v>
      </c>
      <c r="H709" s="7">
        <f t="shared" si="65"/>
        <v>13782</v>
      </c>
      <c r="I709" s="124" t="s">
        <v>567</v>
      </c>
      <c r="J709" s="125" t="s">
        <v>568</v>
      </c>
      <c r="K709" s="124" t="s">
        <v>569</v>
      </c>
      <c r="L709" s="124" t="s">
        <v>570</v>
      </c>
      <c r="M709" s="125" t="s">
        <v>1188</v>
      </c>
      <c r="N709" s="125"/>
      <c r="O709" s="126" t="s">
        <v>315</v>
      </c>
      <c r="P709" s="127" t="s">
        <v>501</v>
      </c>
    </row>
    <row r="710" spans="1:16" ht="13.5" thickBot="1" x14ac:dyDescent="0.25">
      <c r="A710" s="7" t="str">
        <f t="shared" si="60"/>
        <v>VSB 44 </v>
      </c>
      <c r="B710" s="18" t="str">
        <f t="shared" si="61"/>
        <v>I</v>
      </c>
      <c r="C710" s="7">
        <f t="shared" si="62"/>
        <v>53663.902900000001</v>
      </c>
      <c r="D710" s="32" t="str">
        <f t="shared" si="63"/>
        <v>vis</v>
      </c>
      <c r="E710" s="123">
        <f>VLOOKUP(C710,'Active 1'!C$21:E$951,3,FALSE)</f>
        <v>13782.010990839011</v>
      </c>
      <c r="F710" s="18" t="s">
        <v>1108</v>
      </c>
      <c r="G710" s="32" t="str">
        <f t="shared" si="64"/>
        <v>53663.9029</v>
      </c>
      <c r="H710" s="7">
        <f t="shared" si="65"/>
        <v>13782</v>
      </c>
      <c r="I710" s="124" t="s">
        <v>571</v>
      </c>
      <c r="J710" s="125" t="s">
        <v>572</v>
      </c>
      <c r="K710" s="124" t="s">
        <v>569</v>
      </c>
      <c r="L710" s="124" t="s">
        <v>573</v>
      </c>
      <c r="M710" s="125" t="s">
        <v>1570</v>
      </c>
      <c r="N710" s="125" t="s">
        <v>1571</v>
      </c>
      <c r="O710" s="126" t="s">
        <v>500</v>
      </c>
      <c r="P710" s="127" t="s">
        <v>501</v>
      </c>
    </row>
    <row r="711" spans="1:16" ht="13.5" thickBot="1" x14ac:dyDescent="0.25">
      <c r="A711" s="7" t="str">
        <f t="shared" si="60"/>
        <v> AOEB 12 </v>
      </c>
      <c r="B711" s="18" t="str">
        <f t="shared" si="61"/>
        <v>I</v>
      </c>
      <c r="C711" s="7">
        <f t="shared" si="62"/>
        <v>53686.531999999999</v>
      </c>
      <c r="D711" s="32" t="str">
        <f t="shared" si="63"/>
        <v>vis</v>
      </c>
      <c r="E711" s="123">
        <f>VLOOKUP(C711,'Active 1'!C$21:E$951,3,FALSE)</f>
        <v>13818.009473274797</v>
      </c>
      <c r="F711" s="18" t="s">
        <v>1108</v>
      </c>
      <c r="G711" s="32" t="str">
        <f t="shared" si="64"/>
        <v>53686.532</v>
      </c>
      <c r="H711" s="7">
        <f t="shared" si="65"/>
        <v>13818</v>
      </c>
      <c r="I711" s="124" t="s">
        <v>580</v>
      </c>
      <c r="J711" s="125" t="s">
        <v>581</v>
      </c>
      <c r="K711" s="124" t="s">
        <v>582</v>
      </c>
      <c r="L711" s="124" t="s">
        <v>420</v>
      </c>
      <c r="M711" s="125" t="s">
        <v>1188</v>
      </c>
      <c r="N711" s="125"/>
      <c r="O711" s="126" t="s">
        <v>566</v>
      </c>
      <c r="P711" s="126" t="s">
        <v>488</v>
      </c>
    </row>
    <row r="712" spans="1:16" ht="13.5" thickBot="1" x14ac:dyDescent="0.25">
      <c r="A712" s="7" t="str">
        <f t="shared" si="60"/>
        <v>VSB 44 </v>
      </c>
      <c r="B712" s="18" t="str">
        <f t="shared" si="61"/>
        <v>I</v>
      </c>
      <c r="C712" s="7">
        <f t="shared" si="62"/>
        <v>53717.965799999998</v>
      </c>
      <c r="D712" s="32" t="str">
        <f t="shared" si="63"/>
        <v>vis</v>
      </c>
      <c r="E712" s="123">
        <f>VLOOKUP(C712,'Active 1'!C$21:E$951,3,FALSE)</f>
        <v>13868.014515330824</v>
      </c>
      <c r="F712" s="18" t="s">
        <v>1108</v>
      </c>
      <c r="G712" s="32" t="str">
        <f t="shared" si="64"/>
        <v>53717.9658</v>
      </c>
      <c r="H712" s="7">
        <f t="shared" si="65"/>
        <v>13868</v>
      </c>
      <c r="I712" s="124" t="s">
        <v>583</v>
      </c>
      <c r="J712" s="125" t="s">
        <v>584</v>
      </c>
      <c r="K712" s="124" t="s">
        <v>585</v>
      </c>
      <c r="L712" s="124" t="s">
        <v>586</v>
      </c>
      <c r="M712" s="125" t="s">
        <v>1570</v>
      </c>
      <c r="N712" s="125" t="s">
        <v>1571</v>
      </c>
      <c r="O712" s="126" t="s">
        <v>465</v>
      </c>
      <c r="P712" s="127" t="s">
        <v>501</v>
      </c>
    </row>
    <row r="713" spans="1:16" ht="13.5" thickBot="1" x14ac:dyDescent="0.25">
      <c r="A713" s="7" t="str">
        <f t="shared" si="60"/>
        <v> AOEB 12 </v>
      </c>
      <c r="B713" s="18" t="str">
        <f t="shared" si="61"/>
        <v>I</v>
      </c>
      <c r="C713" s="7">
        <f t="shared" si="62"/>
        <v>53890.8338</v>
      </c>
      <c r="D713" s="32" t="str">
        <f t="shared" si="63"/>
        <v>vis</v>
      </c>
      <c r="E713" s="123">
        <f>VLOOKUP(C713,'Active 1'!C$21:E$951,3,FALSE)</f>
        <v>14143.01377123185</v>
      </c>
      <c r="F713" s="18" t="s">
        <v>1108</v>
      </c>
      <c r="G713" s="32" t="str">
        <f t="shared" si="64"/>
        <v>53890.8338</v>
      </c>
      <c r="H713" s="7">
        <f t="shared" si="65"/>
        <v>14143</v>
      </c>
      <c r="I713" s="124" t="s">
        <v>587</v>
      </c>
      <c r="J713" s="125" t="s">
        <v>588</v>
      </c>
      <c r="K713" s="124" t="s">
        <v>589</v>
      </c>
      <c r="L713" s="124" t="s">
        <v>577</v>
      </c>
      <c r="M713" s="125" t="s">
        <v>346</v>
      </c>
      <c r="N713" s="125" t="s">
        <v>347</v>
      </c>
      <c r="O713" s="126" t="s">
        <v>590</v>
      </c>
      <c r="P713" s="126" t="s">
        <v>488</v>
      </c>
    </row>
    <row r="714" spans="1:16" ht="13.5" thickBot="1" x14ac:dyDescent="0.25">
      <c r="A714" s="7" t="str">
        <f t="shared" si="60"/>
        <v> AOEB 12 </v>
      </c>
      <c r="B714" s="18" t="str">
        <f t="shared" si="61"/>
        <v>I</v>
      </c>
      <c r="C714" s="7">
        <f t="shared" si="62"/>
        <v>53931.6924</v>
      </c>
      <c r="D714" s="32" t="str">
        <f t="shared" si="63"/>
        <v>vis</v>
      </c>
      <c r="E714" s="123">
        <f>VLOOKUP(C714,'Active 1'!C$21:E$951,3,FALSE)</f>
        <v>14208.011831006692</v>
      </c>
      <c r="F714" s="18" t="s">
        <v>1108</v>
      </c>
      <c r="G714" s="32" t="str">
        <f t="shared" si="64"/>
        <v>53931.6924</v>
      </c>
      <c r="H714" s="7">
        <f t="shared" si="65"/>
        <v>14208</v>
      </c>
      <c r="I714" s="124" t="s">
        <v>596</v>
      </c>
      <c r="J714" s="125" t="s">
        <v>597</v>
      </c>
      <c r="K714" s="124" t="s">
        <v>598</v>
      </c>
      <c r="L714" s="124" t="s">
        <v>599</v>
      </c>
      <c r="M714" s="125" t="s">
        <v>346</v>
      </c>
      <c r="N714" s="125" t="s">
        <v>347</v>
      </c>
      <c r="O714" s="126" t="s">
        <v>1814</v>
      </c>
      <c r="P714" s="126" t="s">
        <v>488</v>
      </c>
    </row>
    <row r="715" spans="1:16" ht="13.5" thickBot="1" x14ac:dyDescent="0.25">
      <c r="A715" s="7" t="str">
        <f t="shared" ref="A715:A728" si="66">P715</f>
        <v>VSB 45 </v>
      </c>
      <c r="B715" s="18" t="str">
        <f t="shared" ref="B715:B728" si="67">IF(H715=INT(H715),"I","II")</f>
        <v>I</v>
      </c>
      <c r="C715" s="7">
        <f t="shared" ref="C715:C728" si="68">1*G715</f>
        <v>54037.930999999997</v>
      </c>
      <c r="D715" s="32" t="str">
        <f t="shared" ref="D715:D728" si="69">VLOOKUP(F715,I$1:J$5,2,FALSE)</f>
        <v>vis</v>
      </c>
      <c r="E715" s="123">
        <f>VLOOKUP(C715,'Active 1'!C$21:E$951,3,FALSE)</f>
        <v>14377.016713043655</v>
      </c>
      <c r="F715" s="18" t="s">
        <v>1108</v>
      </c>
      <c r="G715" s="32" t="str">
        <f t="shared" ref="G715:G728" si="70">MID(I715,3,LEN(I715)-3)</f>
        <v>54037.931</v>
      </c>
      <c r="H715" s="7">
        <f t="shared" ref="H715:H728" si="71">1*K715</f>
        <v>14377</v>
      </c>
      <c r="I715" s="124" t="s">
        <v>604</v>
      </c>
      <c r="J715" s="125" t="s">
        <v>605</v>
      </c>
      <c r="K715" s="124" t="s">
        <v>606</v>
      </c>
      <c r="L715" s="124" t="s">
        <v>23</v>
      </c>
      <c r="M715" s="125" t="s">
        <v>1188</v>
      </c>
      <c r="N715" s="125"/>
      <c r="O715" s="126" t="s">
        <v>607</v>
      </c>
      <c r="P715" s="127" t="s">
        <v>608</v>
      </c>
    </row>
    <row r="716" spans="1:16" ht="13.5" thickBot="1" x14ac:dyDescent="0.25">
      <c r="A716" s="7" t="str">
        <f t="shared" si="66"/>
        <v> AOEB 12 </v>
      </c>
      <c r="B716" s="18" t="str">
        <f t="shared" si="67"/>
        <v>I</v>
      </c>
      <c r="C716" s="7">
        <f t="shared" si="68"/>
        <v>54232.796399999999</v>
      </c>
      <c r="D716" s="32" t="str">
        <f t="shared" si="69"/>
        <v>vis</v>
      </c>
      <c r="E716" s="123">
        <f>VLOOKUP(C716,'Active 1'!C$21:E$951,3,FALSE)</f>
        <v>14687.009539945429</v>
      </c>
      <c r="F716" s="18" t="s">
        <v>1108</v>
      </c>
      <c r="G716" s="32" t="str">
        <f t="shared" si="70"/>
        <v>54232.7964</v>
      </c>
      <c r="H716" s="7">
        <f t="shared" si="71"/>
        <v>14687</v>
      </c>
      <c r="I716" s="124" t="s">
        <v>617</v>
      </c>
      <c r="J716" s="125" t="s">
        <v>618</v>
      </c>
      <c r="K716" s="124" t="s">
        <v>619</v>
      </c>
      <c r="L716" s="124" t="s">
        <v>620</v>
      </c>
      <c r="M716" s="125" t="s">
        <v>346</v>
      </c>
      <c r="N716" s="125" t="s">
        <v>347</v>
      </c>
      <c r="O716" s="126" t="s">
        <v>1814</v>
      </c>
      <c r="P716" s="126" t="s">
        <v>488</v>
      </c>
    </row>
    <row r="717" spans="1:16" ht="13.5" thickBot="1" x14ac:dyDescent="0.25">
      <c r="A717" s="7" t="str">
        <f t="shared" si="66"/>
        <v> AOEB 12 </v>
      </c>
      <c r="B717" s="18" t="str">
        <f t="shared" si="67"/>
        <v>I</v>
      </c>
      <c r="C717" s="7">
        <f t="shared" si="68"/>
        <v>54249.769200000002</v>
      </c>
      <c r="D717" s="32" t="str">
        <f t="shared" si="69"/>
        <v>vis</v>
      </c>
      <c r="E717" s="123">
        <f>VLOOKUP(C717,'Active 1'!C$21:E$951,3,FALSE)</f>
        <v>14714.009952807022</v>
      </c>
      <c r="F717" s="18" t="s">
        <v>1108</v>
      </c>
      <c r="G717" s="32" t="str">
        <f t="shared" si="70"/>
        <v>54249.7692</v>
      </c>
      <c r="H717" s="7">
        <f t="shared" si="71"/>
        <v>14714</v>
      </c>
      <c r="I717" s="124" t="s">
        <v>621</v>
      </c>
      <c r="J717" s="125" t="s">
        <v>622</v>
      </c>
      <c r="K717" s="124" t="s">
        <v>623</v>
      </c>
      <c r="L717" s="124" t="s">
        <v>624</v>
      </c>
      <c r="M717" s="125" t="s">
        <v>346</v>
      </c>
      <c r="N717" s="125" t="s">
        <v>347</v>
      </c>
      <c r="O717" s="126" t="s">
        <v>457</v>
      </c>
      <c r="P717" s="126" t="s">
        <v>488</v>
      </c>
    </row>
    <row r="718" spans="1:16" ht="13.5" thickBot="1" x14ac:dyDescent="0.25">
      <c r="A718" s="7" t="str">
        <f t="shared" si="66"/>
        <v>VSB 46 </v>
      </c>
      <c r="B718" s="18" t="str">
        <f t="shared" si="67"/>
        <v>I</v>
      </c>
      <c r="C718" s="7">
        <f t="shared" si="68"/>
        <v>54411.953999999998</v>
      </c>
      <c r="D718" s="32" t="str">
        <f t="shared" si="69"/>
        <v>vis</v>
      </c>
      <c r="E718" s="123">
        <f>VLOOKUP(C718,'Active 1'!C$21:E$951,3,FALSE)</f>
        <v>14972.014322143481</v>
      </c>
      <c r="F718" s="18" t="s">
        <v>1108</v>
      </c>
      <c r="G718" s="32" t="str">
        <f t="shared" si="70"/>
        <v>54411.954</v>
      </c>
      <c r="H718" s="7">
        <f t="shared" si="71"/>
        <v>14972</v>
      </c>
      <c r="I718" s="124" t="s">
        <v>635</v>
      </c>
      <c r="J718" s="125" t="s">
        <v>636</v>
      </c>
      <c r="K718" s="124" t="s">
        <v>637</v>
      </c>
      <c r="L718" s="124" t="s">
        <v>570</v>
      </c>
      <c r="M718" s="125" t="s">
        <v>1188</v>
      </c>
      <c r="N718" s="125"/>
      <c r="O718" s="126" t="s">
        <v>638</v>
      </c>
      <c r="P718" s="127" t="s">
        <v>639</v>
      </c>
    </row>
    <row r="719" spans="1:16" ht="13.5" thickBot="1" x14ac:dyDescent="0.25">
      <c r="A719" s="7" t="str">
        <f t="shared" si="66"/>
        <v>OEJV 0094 </v>
      </c>
      <c r="B719" s="18" t="str">
        <f t="shared" si="67"/>
        <v>I</v>
      </c>
      <c r="C719" s="7">
        <f t="shared" si="68"/>
        <v>54700.484100000001</v>
      </c>
      <c r="D719" s="32" t="str">
        <f t="shared" si="69"/>
        <v>vis</v>
      </c>
      <c r="E719" s="123" t="e">
        <f>VLOOKUP(C719,'Active 1'!C$21:E$951,3,FALSE)</f>
        <v>#N/A</v>
      </c>
      <c r="F719" s="18" t="s">
        <v>1108</v>
      </c>
      <c r="G719" s="32" t="str">
        <f t="shared" si="70"/>
        <v>54700.4841</v>
      </c>
      <c r="H719" s="7">
        <f t="shared" si="71"/>
        <v>15431</v>
      </c>
      <c r="I719" s="124" t="s">
        <v>675</v>
      </c>
      <c r="J719" s="125" t="s">
        <v>676</v>
      </c>
      <c r="K719" s="124" t="s">
        <v>677</v>
      </c>
      <c r="L719" s="124" t="s">
        <v>666</v>
      </c>
      <c r="M719" s="125" t="s">
        <v>346</v>
      </c>
      <c r="N719" s="125" t="s">
        <v>1108</v>
      </c>
      <c r="O719" s="126" t="s">
        <v>678</v>
      </c>
      <c r="P719" s="127" t="s">
        <v>679</v>
      </c>
    </row>
    <row r="720" spans="1:16" ht="13.5" thickBot="1" x14ac:dyDescent="0.25">
      <c r="A720" s="7" t="str">
        <f t="shared" si="66"/>
        <v>OEJV 0094 </v>
      </c>
      <c r="B720" s="18" t="str">
        <f t="shared" si="67"/>
        <v>I</v>
      </c>
      <c r="C720" s="7">
        <f t="shared" si="68"/>
        <v>54700.484499999999</v>
      </c>
      <c r="D720" s="32" t="str">
        <f t="shared" si="69"/>
        <v>vis</v>
      </c>
      <c r="E720" s="123" t="e">
        <f>VLOOKUP(C720,'Active 1'!C$21:E$951,3,FALSE)</f>
        <v>#N/A</v>
      </c>
      <c r="F720" s="18" t="s">
        <v>1108</v>
      </c>
      <c r="G720" s="32" t="str">
        <f t="shared" si="70"/>
        <v>54700.4845</v>
      </c>
      <c r="H720" s="7">
        <f t="shared" si="71"/>
        <v>15431</v>
      </c>
      <c r="I720" s="124" t="s">
        <v>680</v>
      </c>
      <c r="J720" s="125" t="s">
        <v>676</v>
      </c>
      <c r="K720" s="124" t="s">
        <v>677</v>
      </c>
      <c r="L720" s="124" t="s">
        <v>681</v>
      </c>
      <c r="M720" s="125" t="s">
        <v>346</v>
      </c>
      <c r="N720" s="125" t="s">
        <v>1083</v>
      </c>
      <c r="O720" s="126" t="s">
        <v>678</v>
      </c>
      <c r="P720" s="127" t="s">
        <v>679</v>
      </c>
    </row>
    <row r="721" spans="1:16" ht="13.5" thickBot="1" x14ac:dyDescent="0.25">
      <c r="A721" s="7" t="str">
        <f t="shared" si="66"/>
        <v>OEJV 0094 </v>
      </c>
      <c r="B721" s="18" t="str">
        <f t="shared" si="67"/>
        <v>I</v>
      </c>
      <c r="C721" s="7">
        <f t="shared" si="68"/>
        <v>54700.484499999999</v>
      </c>
      <c r="D721" s="32" t="str">
        <f t="shared" si="69"/>
        <v>vis</v>
      </c>
      <c r="E721" s="123" t="e">
        <f>VLOOKUP(C721,'Active 1'!C$21:E$951,3,FALSE)</f>
        <v>#N/A</v>
      </c>
      <c r="F721" s="18" t="s">
        <v>1108</v>
      </c>
      <c r="G721" s="32" t="str">
        <f t="shared" si="70"/>
        <v>54700.4845</v>
      </c>
      <c r="H721" s="7">
        <f t="shared" si="71"/>
        <v>15431</v>
      </c>
      <c r="I721" s="124" t="s">
        <v>680</v>
      </c>
      <c r="J721" s="125" t="s">
        <v>676</v>
      </c>
      <c r="K721" s="124" t="s">
        <v>677</v>
      </c>
      <c r="L721" s="124" t="s">
        <v>681</v>
      </c>
      <c r="M721" s="125" t="s">
        <v>346</v>
      </c>
      <c r="N721" s="125" t="s">
        <v>1007</v>
      </c>
      <c r="O721" s="126" t="s">
        <v>678</v>
      </c>
      <c r="P721" s="127" t="s">
        <v>679</v>
      </c>
    </row>
    <row r="722" spans="1:16" ht="13.5" thickBot="1" x14ac:dyDescent="0.25">
      <c r="A722" s="7" t="str">
        <f t="shared" si="66"/>
        <v>OEJV 0137 </v>
      </c>
      <c r="B722" s="18" t="str">
        <f t="shared" si="67"/>
        <v>I</v>
      </c>
      <c r="C722" s="7">
        <f t="shared" si="68"/>
        <v>55037.4254</v>
      </c>
      <c r="D722" s="32" t="str">
        <f t="shared" si="69"/>
        <v>vis</v>
      </c>
      <c r="E722" s="123" t="e">
        <f>VLOOKUP(C722,'Active 1'!C$21:E$951,3,FALSE)</f>
        <v>#N/A</v>
      </c>
      <c r="F722" s="18" t="s">
        <v>1108</v>
      </c>
      <c r="G722" s="32" t="str">
        <f t="shared" si="70"/>
        <v>55037.4254</v>
      </c>
      <c r="H722" s="7">
        <f t="shared" si="71"/>
        <v>15967</v>
      </c>
      <c r="I722" s="124" t="s">
        <v>701</v>
      </c>
      <c r="J722" s="125" t="s">
        <v>702</v>
      </c>
      <c r="K722" s="124" t="s">
        <v>703</v>
      </c>
      <c r="L722" s="124" t="s">
        <v>620</v>
      </c>
      <c r="M722" s="125" t="s">
        <v>1188</v>
      </c>
      <c r="N722" s="125"/>
      <c r="O722" s="126" t="s">
        <v>704</v>
      </c>
      <c r="P722" s="127" t="s">
        <v>705</v>
      </c>
    </row>
    <row r="723" spans="1:16" ht="13.5" thickBot="1" x14ac:dyDescent="0.25">
      <c r="A723" s="7" t="str">
        <f t="shared" si="66"/>
        <v>BAVM 212 </v>
      </c>
      <c r="B723" s="18" t="str">
        <f t="shared" si="67"/>
        <v>II</v>
      </c>
      <c r="C723" s="7">
        <f t="shared" si="68"/>
        <v>55075.453000000001</v>
      </c>
      <c r="D723" s="32" t="str">
        <f t="shared" si="69"/>
        <v>vis</v>
      </c>
      <c r="E723" s="123">
        <f>VLOOKUP(C723,'Active 1'!C$21:E$951,3,FALSE)</f>
        <v>16027.511761178315</v>
      </c>
      <c r="F723" s="18" t="s">
        <v>1108</v>
      </c>
      <c r="G723" s="32" t="str">
        <f t="shared" si="70"/>
        <v>55075.4530</v>
      </c>
      <c r="H723" s="7">
        <f t="shared" si="71"/>
        <v>16027.5</v>
      </c>
      <c r="I723" s="124" t="s">
        <v>716</v>
      </c>
      <c r="J723" s="125" t="s">
        <v>717</v>
      </c>
      <c r="K723" s="124" t="s">
        <v>718</v>
      </c>
      <c r="L723" s="124" t="s">
        <v>699</v>
      </c>
      <c r="M723" s="125" t="s">
        <v>346</v>
      </c>
      <c r="N723" s="125">
        <v>0</v>
      </c>
      <c r="O723" s="126" t="s">
        <v>406</v>
      </c>
      <c r="P723" s="127" t="s">
        <v>719</v>
      </c>
    </row>
    <row r="724" spans="1:16" ht="13.5" thickBot="1" x14ac:dyDescent="0.25">
      <c r="A724" s="7" t="str">
        <f t="shared" si="66"/>
        <v>VSB 51 </v>
      </c>
      <c r="B724" s="18" t="str">
        <f t="shared" si="67"/>
        <v>I</v>
      </c>
      <c r="C724" s="7">
        <f t="shared" si="68"/>
        <v>55523.964800000002</v>
      </c>
      <c r="D724" s="32" t="str">
        <f t="shared" si="69"/>
        <v>vis</v>
      </c>
      <c r="E724" s="123">
        <f>VLOOKUP(C724,'Active 1'!C$21:E$951,3,FALSE)</f>
        <v>16741.006515920828</v>
      </c>
      <c r="F724" s="18" t="s">
        <v>1108</v>
      </c>
      <c r="G724" s="32" t="str">
        <f t="shared" si="70"/>
        <v>55523.9648</v>
      </c>
      <c r="H724" s="7">
        <f t="shared" si="71"/>
        <v>16741</v>
      </c>
      <c r="I724" s="124" t="s">
        <v>734</v>
      </c>
      <c r="J724" s="125" t="s">
        <v>735</v>
      </c>
      <c r="K724" s="124">
        <v>16741</v>
      </c>
      <c r="L724" s="124" t="s">
        <v>736</v>
      </c>
      <c r="M724" s="125" t="s">
        <v>346</v>
      </c>
      <c r="N724" s="125" t="s">
        <v>737</v>
      </c>
      <c r="O724" s="126" t="s">
        <v>638</v>
      </c>
      <c r="P724" s="127" t="s">
        <v>738</v>
      </c>
    </row>
    <row r="725" spans="1:16" ht="13.5" thickBot="1" x14ac:dyDescent="0.25">
      <c r="A725" s="7" t="str">
        <f t="shared" si="66"/>
        <v>VSB 53 </v>
      </c>
      <c r="B725" s="18" t="str">
        <f t="shared" si="67"/>
        <v>I</v>
      </c>
      <c r="C725" s="7">
        <f t="shared" si="68"/>
        <v>55815.0147</v>
      </c>
      <c r="D725" s="32" t="str">
        <f t="shared" si="69"/>
        <v>vis</v>
      </c>
      <c r="E725" s="123">
        <f>VLOOKUP(C725,'Active 1'!C$21:E$951,3,FALSE)</f>
        <v>17204.010113637389</v>
      </c>
      <c r="F725" s="18" t="s">
        <v>1108</v>
      </c>
      <c r="G725" s="32" t="str">
        <f t="shared" si="70"/>
        <v>55815.0147</v>
      </c>
      <c r="H725" s="7">
        <f t="shared" si="71"/>
        <v>17204</v>
      </c>
      <c r="I725" s="124" t="s">
        <v>743</v>
      </c>
      <c r="J725" s="125" t="s">
        <v>744</v>
      </c>
      <c r="K725" s="124">
        <v>17204</v>
      </c>
      <c r="L725" s="124" t="s">
        <v>745</v>
      </c>
      <c r="M725" s="125" t="s">
        <v>346</v>
      </c>
      <c r="N725" s="125" t="s">
        <v>737</v>
      </c>
      <c r="O725" s="126" t="s">
        <v>638</v>
      </c>
      <c r="P725" s="127" t="s">
        <v>746</v>
      </c>
    </row>
    <row r="726" spans="1:16" ht="13.5" thickBot="1" x14ac:dyDescent="0.25">
      <c r="A726" s="7" t="str">
        <f t="shared" si="66"/>
        <v> JAAVSO 41;122 </v>
      </c>
      <c r="B726" s="18" t="str">
        <f t="shared" si="67"/>
        <v>I</v>
      </c>
      <c r="C726" s="7">
        <f t="shared" si="68"/>
        <v>55837.645199999999</v>
      </c>
      <c r="D726" s="32" t="str">
        <f t="shared" si="69"/>
        <v>vis</v>
      </c>
      <c r="E726" s="123">
        <f>VLOOKUP(C726,'Active 1'!C$21:E$951,3,FALSE)</f>
        <v>17240.010823199991</v>
      </c>
      <c r="F726" s="18" t="s">
        <v>1108</v>
      </c>
      <c r="G726" s="32" t="str">
        <f t="shared" si="70"/>
        <v>55837.6452</v>
      </c>
      <c r="H726" s="7">
        <f t="shared" si="71"/>
        <v>17240</v>
      </c>
      <c r="I726" s="124" t="s">
        <v>747</v>
      </c>
      <c r="J726" s="125" t="s">
        <v>748</v>
      </c>
      <c r="K726" s="124">
        <v>17240</v>
      </c>
      <c r="L726" s="124" t="s">
        <v>749</v>
      </c>
      <c r="M726" s="125" t="s">
        <v>346</v>
      </c>
      <c r="N726" s="125" t="s">
        <v>1108</v>
      </c>
      <c r="O726" s="126" t="s">
        <v>750</v>
      </c>
      <c r="P726" s="126" t="s">
        <v>751</v>
      </c>
    </row>
    <row r="727" spans="1:16" ht="13.5" thickBot="1" x14ac:dyDescent="0.25">
      <c r="A727" s="7" t="str">
        <f t="shared" si="66"/>
        <v> JAAVSO 43-1 </v>
      </c>
      <c r="B727" s="18" t="str">
        <f t="shared" si="67"/>
        <v>I</v>
      </c>
      <c r="C727" s="7">
        <f t="shared" si="68"/>
        <v>56956.575400000002</v>
      </c>
      <c r="D727" s="32" t="str">
        <f t="shared" si="69"/>
        <v>vis</v>
      </c>
      <c r="E727" s="123">
        <f>VLOOKUP(C727,'Active 1'!C$21:E$951,3,FALSE)</f>
        <v>19020.010432180159</v>
      </c>
      <c r="F727" s="18" t="s">
        <v>1108</v>
      </c>
      <c r="G727" s="32" t="str">
        <f t="shared" si="70"/>
        <v>56956.5754</v>
      </c>
      <c r="H727" s="7">
        <f t="shared" si="71"/>
        <v>19020</v>
      </c>
      <c r="I727" s="124" t="s">
        <v>790</v>
      </c>
      <c r="J727" s="125" t="s">
        <v>791</v>
      </c>
      <c r="K727" s="124">
        <v>19020</v>
      </c>
      <c r="L727" s="124" t="s">
        <v>792</v>
      </c>
      <c r="M727" s="125" t="s">
        <v>346</v>
      </c>
      <c r="N727" s="125" t="s">
        <v>1108</v>
      </c>
      <c r="O727" s="126" t="s">
        <v>1814</v>
      </c>
      <c r="P727" s="126" t="s">
        <v>793</v>
      </c>
    </row>
    <row r="728" spans="1:16" ht="26.25" thickBot="1" x14ac:dyDescent="0.25">
      <c r="A728" s="7" t="str">
        <f t="shared" si="66"/>
        <v>BAVM 241 (=IBVS 6157) </v>
      </c>
      <c r="B728" s="18" t="str">
        <f t="shared" si="67"/>
        <v>I</v>
      </c>
      <c r="C728" s="7">
        <f t="shared" si="68"/>
        <v>57178.475400000003</v>
      </c>
      <c r="D728" s="32" t="str">
        <f t="shared" si="69"/>
        <v>vis</v>
      </c>
      <c r="E728" s="123">
        <f>VLOOKUP(C728,'Active 1'!C$21:E$951,3,FALSE)</f>
        <v>19373.010032363174</v>
      </c>
      <c r="F728" s="18" t="s">
        <v>1108</v>
      </c>
      <c r="G728" s="32" t="str">
        <f t="shared" si="70"/>
        <v>57178.4754</v>
      </c>
      <c r="H728" s="7">
        <f t="shared" si="71"/>
        <v>19373</v>
      </c>
      <c r="I728" s="124" t="s">
        <v>794</v>
      </c>
      <c r="J728" s="125" t="s">
        <v>795</v>
      </c>
      <c r="K728" s="124">
        <v>19373</v>
      </c>
      <c r="L728" s="124" t="s">
        <v>796</v>
      </c>
      <c r="M728" s="125" t="s">
        <v>346</v>
      </c>
      <c r="N728" s="125">
        <v>0</v>
      </c>
      <c r="O728" s="126" t="s">
        <v>406</v>
      </c>
      <c r="P728" s="127" t="s">
        <v>797</v>
      </c>
    </row>
    <row r="729" spans="1:16" x14ac:dyDescent="0.2">
      <c r="B729" s="18"/>
      <c r="E729" s="123"/>
      <c r="F729" s="18"/>
    </row>
    <row r="730" spans="1:16" x14ac:dyDescent="0.2">
      <c r="B730" s="18"/>
      <c r="E730" s="123"/>
      <c r="F730" s="18"/>
    </row>
    <row r="731" spans="1:16" x14ac:dyDescent="0.2">
      <c r="B731" s="18"/>
      <c r="E731" s="123"/>
      <c r="F731" s="18"/>
    </row>
    <row r="732" spans="1:16" x14ac:dyDescent="0.2">
      <c r="B732" s="18"/>
      <c r="E732" s="123"/>
      <c r="F732" s="18"/>
    </row>
    <row r="733" spans="1:16" x14ac:dyDescent="0.2">
      <c r="B733" s="18"/>
      <c r="E733" s="123"/>
      <c r="F733" s="18"/>
    </row>
    <row r="734" spans="1:16" x14ac:dyDescent="0.2">
      <c r="B734" s="18"/>
      <c r="E734" s="123"/>
      <c r="F734" s="18"/>
    </row>
    <row r="735" spans="1:16" x14ac:dyDescent="0.2">
      <c r="B735" s="18"/>
      <c r="E735" s="123"/>
      <c r="F735" s="18"/>
    </row>
    <row r="736" spans="1:16" x14ac:dyDescent="0.2">
      <c r="B736" s="18"/>
      <c r="E736" s="123"/>
      <c r="F736" s="18"/>
    </row>
    <row r="737" spans="2:6" x14ac:dyDescent="0.2">
      <c r="B737" s="18"/>
      <c r="E737" s="123"/>
      <c r="F737" s="18"/>
    </row>
    <row r="738" spans="2:6" x14ac:dyDescent="0.2">
      <c r="B738" s="18"/>
      <c r="E738" s="123"/>
      <c r="F738" s="18"/>
    </row>
    <row r="739" spans="2:6" x14ac:dyDescent="0.2">
      <c r="B739" s="18"/>
      <c r="E739" s="123"/>
      <c r="F739" s="18"/>
    </row>
    <row r="740" spans="2:6" x14ac:dyDescent="0.2">
      <c r="B740" s="18"/>
      <c r="E740" s="123"/>
      <c r="F740" s="18"/>
    </row>
    <row r="741" spans="2:6" x14ac:dyDescent="0.2">
      <c r="B741" s="18"/>
      <c r="E741" s="123"/>
      <c r="F741" s="18"/>
    </row>
    <row r="742" spans="2:6" x14ac:dyDescent="0.2">
      <c r="B742" s="18"/>
      <c r="E742" s="123"/>
      <c r="F742" s="18"/>
    </row>
    <row r="743" spans="2:6" x14ac:dyDescent="0.2">
      <c r="B743" s="18"/>
      <c r="E743" s="123"/>
      <c r="F743" s="18"/>
    </row>
    <row r="744" spans="2:6" x14ac:dyDescent="0.2">
      <c r="B744" s="18"/>
      <c r="E744" s="123"/>
      <c r="F744" s="18"/>
    </row>
    <row r="745" spans="2:6" x14ac:dyDescent="0.2">
      <c r="B745" s="18"/>
      <c r="E745" s="123"/>
      <c r="F745" s="18"/>
    </row>
    <row r="746" spans="2:6" x14ac:dyDescent="0.2">
      <c r="B746" s="18"/>
      <c r="E746" s="123"/>
      <c r="F746" s="18"/>
    </row>
    <row r="747" spans="2:6" x14ac:dyDescent="0.2">
      <c r="B747" s="18"/>
      <c r="E747" s="123"/>
      <c r="F747" s="18"/>
    </row>
    <row r="748" spans="2:6" x14ac:dyDescent="0.2">
      <c r="B748" s="18"/>
      <c r="E748" s="123"/>
      <c r="F748" s="18"/>
    </row>
    <row r="749" spans="2:6" x14ac:dyDescent="0.2">
      <c r="B749" s="18"/>
      <c r="E749" s="123"/>
      <c r="F749" s="18"/>
    </row>
    <row r="750" spans="2:6" x14ac:dyDescent="0.2">
      <c r="B750" s="18"/>
      <c r="E750" s="123"/>
      <c r="F750" s="18"/>
    </row>
    <row r="751" spans="2:6" x14ac:dyDescent="0.2">
      <c r="B751" s="18"/>
      <c r="E751" s="123"/>
      <c r="F751" s="18"/>
    </row>
    <row r="752" spans="2:6" x14ac:dyDescent="0.2">
      <c r="B752" s="18"/>
      <c r="E752" s="123"/>
      <c r="F752" s="18"/>
    </row>
    <row r="753" spans="2:6" x14ac:dyDescent="0.2">
      <c r="B753" s="18"/>
      <c r="E753" s="123"/>
      <c r="F753" s="18"/>
    </row>
    <row r="754" spans="2:6" x14ac:dyDescent="0.2">
      <c r="B754" s="18"/>
      <c r="E754" s="123"/>
      <c r="F754" s="18"/>
    </row>
    <row r="755" spans="2:6" x14ac:dyDescent="0.2">
      <c r="B755" s="18"/>
      <c r="E755" s="123"/>
      <c r="F755" s="18"/>
    </row>
    <row r="756" spans="2:6" x14ac:dyDescent="0.2">
      <c r="B756" s="18"/>
      <c r="E756" s="123"/>
      <c r="F756" s="18"/>
    </row>
    <row r="757" spans="2:6" x14ac:dyDescent="0.2">
      <c r="B757" s="18"/>
      <c r="E757" s="123"/>
      <c r="F757" s="18"/>
    </row>
    <row r="758" spans="2:6" x14ac:dyDescent="0.2">
      <c r="B758" s="18"/>
      <c r="E758" s="123"/>
      <c r="F758" s="18"/>
    </row>
    <row r="759" spans="2:6" x14ac:dyDescent="0.2">
      <c r="B759" s="18"/>
      <c r="E759" s="123"/>
      <c r="F759" s="18"/>
    </row>
    <row r="760" spans="2:6" x14ac:dyDescent="0.2">
      <c r="B760" s="18"/>
      <c r="E760" s="123"/>
      <c r="F760" s="18"/>
    </row>
    <row r="761" spans="2:6" x14ac:dyDescent="0.2">
      <c r="B761" s="18"/>
      <c r="E761" s="123"/>
      <c r="F761" s="18"/>
    </row>
    <row r="762" spans="2:6" x14ac:dyDescent="0.2">
      <c r="B762" s="18"/>
      <c r="E762" s="123"/>
      <c r="F762" s="18"/>
    </row>
    <row r="763" spans="2:6" x14ac:dyDescent="0.2">
      <c r="B763" s="18"/>
      <c r="E763" s="123"/>
      <c r="F763" s="18"/>
    </row>
    <row r="764" spans="2:6" x14ac:dyDescent="0.2">
      <c r="B764" s="18"/>
      <c r="E764" s="123"/>
      <c r="F764" s="18"/>
    </row>
    <row r="765" spans="2:6" x14ac:dyDescent="0.2">
      <c r="B765" s="18"/>
      <c r="E765" s="123"/>
      <c r="F765" s="18"/>
    </row>
    <row r="766" spans="2:6" x14ac:dyDescent="0.2">
      <c r="B766" s="18"/>
      <c r="E766" s="123"/>
      <c r="F766" s="18"/>
    </row>
    <row r="767" spans="2:6" x14ac:dyDescent="0.2">
      <c r="B767" s="18"/>
      <c r="E767" s="123"/>
      <c r="F767" s="18"/>
    </row>
    <row r="768" spans="2:6" x14ac:dyDescent="0.2">
      <c r="B768" s="18"/>
      <c r="E768" s="123"/>
      <c r="F768" s="18"/>
    </row>
    <row r="769" spans="2:6" x14ac:dyDescent="0.2">
      <c r="B769" s="18"/>
      <c r="E769" s="123"/>
      <c r="F769" s="18"/>
    </row>
    <row r="770" spans="2:6" x14ac:dyDescent="0.2">
      <c r="B770" s="18"/>
      <c r="E770" s="123"/>
      <c r="F770" s="18"/>
    </row>
    <row r="771" spans="2:6" x14ac:dyDescent="0.2">
      <c r="B771" s="18"/>
      <c r="E771" s="123"/>
      <c r="F771" s="18"/>
    </row>
    <row r="772" spans="2:6" x14ac:dyDescent="0.2">
      <c r="B772" s="18"/>
      <c r="E772" s="123"/>
      <c r="F772" s="18"/>
    </row>
    <row r="773" spans="2:6" x14ac:dyDescent="0.2">
      <c r="B773" s="18"/>
      <c r="E773" s="123"/>
      <c r="F773" s="18"/>
    </row>
    <row r="774" spans="2:6" x14ac:dyDescent="0.2">
      <c r="B774" s="18"/>
      <c r="E774" s="123"/>
      <c r="F774" s="18"/>
    </row>
    <row r="775" spans="2:6" x14ac:dyDescent="0.2">
      <c r="B775" s="18"/>
      <c r="E775" s="123"/>
      <c r="F775" s="18"/>
    </row>
    <row r="776" spans="2:6" x14ac:dyDescent="0.2">
      <c r="B776" s="18"/>
      <c r="E776" s="123"/>
      <c r="F776" s="18"/>
    </row>
    <row r="777" spans="2:6" x14ac:dyDescent="0.2">
      <c r="B777" s="18"/>
      <c r="E777" s="123"/>
      <c r="F777" s="18"/>
    </row>
    <row r="778" spans="2:6" x14ac:dyDescent="0.2">
      <c r="B778" s="18"/>
      <c r="E778" s="123"/>
      <c r="F778" s="18"/>
    </row>
    <row r="779" spans="2:6" x14ac:dyDescent="0.2">
      <c r="B779" s="18"/>
      <c r="E779" s="123"/>
      <c r="F779" s="18"/>
    </row>
    <row r="780" spans="2:6" x14ac:dyDescent="0.2">
      <c r="B780" s="18"/>
      <c r="E780" s="123"/>
      <c r="F780" s="18"/>
    </row>
    <row r="781" spans="2:6" x14ac:dyDescent="0.2">
      <c r="B781" s="18"/>
      <c r="E781" s="123"/>
      <c r="F781" s="18"/>
    </row>
    <row r="782" spans="2:6" x14ac:dyDescent="0.2">
      <c r="B782" s="18"/>
      <c r="E782" s="123"/>
      <c r="F782" s="18"/>
    </row>
    <row r="783" spans="2:6" x14ac:dyDescent="0.2">
      <c r="B783" s="18"/>
      <c r="E783" s="123"/>
      <c r="F783" s="18"/>
    </row>
    <row r="784" spans="2:6" x14ac:dyDescent="0.2">
      <c r="B784" s="18"/>
      <c r="E784" s="123"/>
      <c r="F784" s="18"/>
    </row>
    <row r="785" spans="2:6" x14ac:dyDescent="0.2">
      <c r="B785" s="18"/>
      <c r="E785" s="123"/>
      <c r="F785" s="18"/>
    </row>
    <row r="786" spans="2:6" x14ac:dyDescent="0.2">
      <c r="B786" s="18"/>
      <c r="E786" s="123"/>
      <c r="F786" s="18"/>
    </row>
    <row r="787" spans="2:6" x14ac:dyDescent="0.2">
      <c r="B787" s="18"/>
      <c r="E787" s="123"/>
      <c r="F787" s="18"/>
    </row>
    <row r="788" spans="2:6" x14ac:dyDescent="0.2">
      <c r="B788" s="18"/>
      <c r="E788" s="123"/>
      <c r="F788" s="18"/>
    </row>
    <row r="789" spans="2:6" x14ac:dyDescent="0.2">
      <c r="B789" s="18"/>
      <c r="E789" s="123"/>
      <c r="F789" s="18"/>
    </row>
    <row r="790" spans="2:6" x14ac:dyDescent="0.2">
      <c r="B790" s="18"/>
      <c r="E790" s="123"/>
      <c r="F790" s="18"/>
    </row>
    <row r="791" spans="2:6" x14ac:dyDescent="0.2">
      <c r="B791" s="18"/>
      <c r="E791" s="123"/>
      <c r="F791" s="18"/>
    </row>
    <row r="792" spans="2:6" x14ac:dyDescent="0.2">
      <c r="B792" s="18"/>
      <c r="E792" s="123"/>
      <c r="F792" s="18"/>
    </row>
    <row r="793" spans="2:6" x14ac:dyDescent="0.2">
      <c r="B793" s="18"/>
      <c r="E793" s="123"/>
      <c r="F793" s="18"/>
    </row>
    <row r="794" spans="2:6" x14ac:dyDescent="0.2">
      <c r="B794" s="18"/>
      <c r="E794" s="123"/>
      <c r="F794" s="18"/>
    </row>
    <row r="795" spans="2:6" x14ac:dyDescent="0.2">
      <c r="B795" s="18"/>
      <c r="E795" s="123"/>
      <c r="F795" s="18"/>
    </row>
    <row r="796" spans="2:6" x14ac:dyDescent="0.2">
      <c r="B796" s="18"/>
      <c r="E796" s="123"/>
      <c r="F796" s="18"/>
    </row>
    <row r="797" spans="2:6" x14ac:dyDescent="0.2">
      <c r="B797" s="18"/>
      <c r="E797" s="123"/>
      <c r="F797" s="18"/>
    </row>
    <row r="798" spans="2:6" x14ac:dyDescent="0.2">
      <c r="B798" s="18"/>
      <c r="E798" s="123"/>
      <c r="F798" s="18"/>
    </row>
    <row r="799" spans="2:6" x14ac:dyDescent="0.2">
      <c r="B799" s="18"/>
      <c r="E799" s="123"/>
      <c r="F799" s="18"/>
    </row>
    <row r="800" spans="2:6" x14ac:dyDescent="0.2">
      <c r="B800" s="18"/>
      <c r="E800" s="123"/>
      <c r="F800" s="18"/>
    </row>
    <row r="801" spans="2:6" x14ac:dyDescent="0.2">
      <c r="B801" s="18"/>
      <c r="E801" s="123"/>
      <c r="F801" s="18"/>
    </row>
    <row r="802" spans="2:6" x14ac:dyDescent="0.2">
      <c r="B802" s="18"/>
      <c r="E802" s="123"/>
      <c r="F802" s="18"/>
    </row>
    <row r="803" spans="2:6" x14ac:dyDescent="0.2">
      <c r="B803" s="18"/>
      <c r="E803" s="123"/>
      <c r="F803" s="18"/>
    </row>
    <row r="804" spans="2:6" x14ac:dyDescent="0.2">
      <c r="B804" s="18"/>
      <c r="E804" s="123"/>
      <c r="F804" s="18"/>
    </row>
    <row r="805" spans="2:6" x14ac:dyDescent="0.2">
      <c r="B805" s="18"/>
      <c r="E805" s="123"/>
      <c r="F805" s="18"/>
    </row>
    <row r="806" spans="2:6" x14ac:dyDescent="0.2">
      <c r="B806" s="18"/>
      <c r="E806" s="123"/>
      <c r="F806" s="18"/>
    </row>
    <row r="807" spans="2:6" x14ac:dyDescent="0.2">
      <c r="B807" s="18"/>
      <c r="E807" s="123"/>
      <c r="F807" s="18"/>
    </row>
    <row r="808" spans="2:6" x14ac:dyDescent="0.2">
      <c r="B808" s="18"/>
      <c r="E808" s="123"/>
      <c r="F808" s="18"/>
    </row>
    <row r="809" spans="2:6" x14ac:dyDescent="0.2">
      <c r="B809" s="18"/>
      <c r="E809" s="123"/>
      <c r="F809" s="18"/>
    </row>
    <row r="810" spans="2:6" x14ac:dyDescent="0.2">
      <c r="B810" s="18"/>
      <c r="E810" s="123"/>
      <c r="F810" s="18"/>
    </row>
    <row r="811" spans="2:6" x14ac:dyDescent="0.2">
      <c r="B811" s="18"/>
      <c r="E811" s="123"/>
      <c r="F811" s="18"/>
    </row>
    <row r="812" spans="2:6" x14ac:dyDescent="0.2">
      <c r="B812" s="18"/>
      <c r="E812" s="123"/>
      <c r="F812" s="18"/>
    </row>
    <row r="813" spans="2:6" x14ac:dyDescent="0.2">
      <c r="B813" s="18"/>
      <c r="E813" s="123"/>
      <c r="F813" s="18"/>
    </row>
    <row r="814" spans="2:6" x14ac:dyDescent="0.2">
      <c r="B814" s="18"/>
      <c r="E814" s="123"/>
      <c r="F814" s="18"/>
    </row>
    <row r="815" spans="2:6" x14ac:dyDescent="0.2">
      <c r="B815" s="18"/>
      <c r="E815" s="123"/>
      <c r="F815" s="18"/>
    </row>
    <row r="816" spans="2:6" x14ac:dyDescent="0.2">
      <c r="B816" s="18"/>
      <c r="E816" s="123"/>
      <c r="F816" s="18"/>
    </row>
    <row r="817" spans="2:6" x14ac:dyDescent="0.2">
      <c r="B817" s="18"/>
      <c r="E817" s="123"/>
      <c r="F817" s="18"/>
    </row>
    <row r="818" spans="2:6" x14ac:dyDescent="0.2">
      <c r="B818" s="18"/>
      <c r="E818" s="123"/>
      <c r="F818" s="18"/>
    </row>
    <row r="819" spans="2:6" x14ac:dyDescent="0.2">
      <c r="B819" s="18"/>
      <c r="E819" s="123"/>
      <c r="F819" s="18"/>
    </row>
    <row r="820" spans="2:6" x14ac:dyDescent="0.2">
      <c r="B820" s="18"/>
      <c r="E820" s="123"/>
      <c r="F820" s="18"/>
    </row>
    <row r="821" spans="2:6" x14ac:dyDescent="0.2">
      <c r="B821" s="18"/>
      <c r="E821" s="123"/>
      <c r="F821" s="18"/>
    </row>
    <row r="822" spans="2:6" x14ac:dyDescent="0.2">
      <c r="B822" s="18"/>
      <c r="E822" s="123"/>
      <c r="F822" s="18"/>
    </row>
    <row r="823" spans="2:6" x14ac:dyDescent="0.2">
      <c r="B823" s="18"/>
      <c r="E823" s="123"/>
      <c r="F823" s="18"/>
    </row>
    <row r="824" spans="2:6" x14ac:dyDescent="0.2">
      <c r="B824" s="18"/>
      <c r="E824" s="123"/>
      <c r="F824" s="18"/>
    </row>
    <row r="825" spans="2:6" x14ac:dyDescent="0.2">
      <c r="B825" s="18"/>
      <c r="E825" s="123"/>
      <c r="F825" s="18"/>
    </row>
    <row r="826" spans="2:6" x14ac:dyDescent="0.2">
      <c r="B826" s="18"/>
      <c r="E826" s="123"/>
      <c r="F826" s="18"/>
    </row>
    <row r="827" spans="2:6" x14ac:dyDescent="0.2">
      <c r="B827" s="18"/>
      <c r="E827" s="123"/>
      <c r="F827" s="18"/>
    </row>
    <row r="828" spans="2:6" x14ac:dyDescent="0.2">
      <c r="B828" s="18"/>
      <c r="E828" s="123"/>
      <c r="F828" s="18"/>
    </row>
    <row r="829" spans="2:6" x14ac:dyDescent="0.2">
      <c r="B829" s="18"/>
      <c r="E829" s="123"/>
      <c r="F829" s="18"/>
    </row>
    <row r="830" spans="2:6" x14ac:dyDescent="0.2">
      <c r="B830" s="18"/>
      <c r="E830" s="123"/>
      <c r="F830" s="18"/>
    </row>
    <row r="831" spans="2:6" x14ac:dyDescent="0.2">
      <c r="B831" s="18"/>
      <c r="E831" s="123"/>
      <c r="F831" s="18"/>
    </row>
    <row r="832" spans="2:6" x14ac:dyDescent="0.2">
      <c r="B832" s="18"/>
      <c r="E832" s="123"/>
      <c r="F832" s="18"/>
    </row>
    <row r="833" spans="2:6" x14ac:dyDescent="0.2">
      <c r="B833" s="18"/>
      <c r="E833" s="123"/>
      <c r="F833" s="18"/>
    </row>
    <row r="834" spans="2:6" x14ac:dyDescent="0.2">
      <c r="B834" s="18"/>
      <c r="E834" s="123"/>
      <c r="F834" s="18"/>
    </row>
    <row r="835" spans="2:6" x14ac:dyDescent="0.2">
      <c r="B835" s="18"/>
      <c r="E835" s="123"/>
      <c r="F835" s="18"/>
    </row>
    <row r="836" spans="2:6" x14ac:dyDescent="0.2">
      <c r="B836" s="18"/>
      <c r="E836" s="123"/>
      <c r="F836" s="18"/>
    </row>
    <row r="837" spans="2:6" x14ac:dyDescent="0.2">
      <c r="B837" s="18"/>
      <c r="E837" s="123"/>
      <c r="F837" s="18"/>
    </row>
    <row r="838" spans="2:6" x14ac:dyDescent="0.2">
      <c r="B838" s="18"/>
      <c r="E838" s="123"/>
      <c r="F838" s="18"/>
    </row>
    <row r="839" spans="2:6" x14ac:dyDescent="0.2">
      <c r="B839" s="18"/>
      <c r="E839" s="123"/>
      <c r="F839" s="18"/>
    </row>
    <row r="840" spans="2:6" x14ac:dyDescent="0.2">
      <c r="B840" s="18"/>
      <c r="E840" s="123"/>
      <c r="F840" s="18"/>
    </row>
    <row r="841" spans="2:6" x14ac:dyDescent="0.2">
      <c r="B841" s="18"/>
      <c r="E841" s="123"/>
      <c r="F841" s="18"/>
    </row>
    <row r="842" spans="2:6" x14ac:dyDescent="0.2">
      <c r="B842" s="18"/>
      <c r="E842" s="123"/>
      <c r="F842" s="18"/>
    </row>
    <row r="843" spans="2:6" x14ac:dyDescent="0.2">
      <c r="B843" s="18"/>
      <c r="E843" s="123"/>
      <c r="F843" s="18"/>
    </row>
    <row r="844" spans="2:6" x14ac:dyDescent="0.2">
      <c r="B844" s="18"/>
      <c r="E844" s="123"/>
      <c r="F844" s="18"/>
    </row>
    <row r="845" spans="2:6" x14ac:dyDescent="0.2">
      <c r="B845" s="18"/>
      <c r="E845" s="123"/>
      <c r="F845" s="18"/>
    </row>
    <row r="846" spans="2:6" x14ac:dyDescent="0.2">
      <c r="B846" s="18"/>
      <c r="E846" s="123"/>
      <c r="F846" s="18"/>
    </row>
    <row r="847" spans="2:6" x14ac:dyDescent="0.2">
      <c r="B847" s="18"/>
      <c r="E847" s="123"/>
      <c r="F847" s="18"/>
    </row>
    <row r="848" spans="2:6" x14ac:dyDescent="0.2">
      <c r="B848" s="18"/>
      <c r="E848" s="123"/>
      <c r="F848" s="18"/>
    </row>
    <row r="849" spans="2:6" x14ac:dyDescent="0.2">
      <c r="B849" s="18"/>
      <c r="E849" s="123"/>
      <c r="F849" s="18"/>
    </row>
    <row r="850" spans="2:6" x14ac:dyDescent="0.2">
      <c r="B850" s="18"/>
      <c r="E850" s="123"/>
      <c r="F850" s="18"/>
    </row>
    <row r="851" spans="2:6" x14ac:dyDescent="0.2">
      <c r="B851" s="18"/>
      <c r="E851" s="123"/>
      <c r="F851" s="18"/>
    </row>
    <row r="852" spans="2:6" x14ac:dyDescent="0.2">
      <c r="B852" s="18"/>
      <c r="E852" s="123"/>
      <c r="F852" s="18"/>
    </row>
    <row r="853" spans="2:6" x14ac:dyDescent="0.2">
      <c r="B853" s="18"/>
      <c r="E853" s="123"/>
      <c r="F853" s="18"/>
    </row>
    <row r="854" spans="2:6" x14ac:dyDescent="0.2">
      <c r="B854" s="18"/>
      <c r="E854" s="123"/>
      <c r="F854" s="18"/>
    </row>
    <row r="855" spans="2:6" x14ac:dyDescent="0.2">
      <c r="B855" s="18"/>
      <c r="E855" s="123"/>
      <c r="F855" s="18"/>
    </row>
    <row r="856" spans="2:6" x14ac:dyDescent="0.2">
      <c r="B856" s="18"/>
      <c r="E856" s="123"/>
      <c r="F856" s="18"/>
    </row>
    <row r="857" spans="2:6" x14ac:dyDescent="0.2">
      <c r="B857" s="18"/>
      <c r="E857" s="123"/>
      <c r="F857" s="18"/>
    </row>
    <row r="858" spans="2:6" x14ac:dyDescent="0.2">
      <c r="B858" s="18"/>
      <c r="E858" s="123"/>
      <c r="F858" s="18"/>
    </row>
    <row r="859" spans="2:6" x14ac:dyDescent="0.2">
      <c r="B859" s="18"/>
      <c r="E859" s="123"/>
      <c r="F859" s="18"/>
    </row>
    <row r="860" spans="2:6" x14ac:dyDescent="0.2">
      <c r="B860" s="18"/>
      <c r="E860" s="123"/>
      <c r="F860" s="18"/>
    </row>
    <row r="861" spans="2:6" x14ac:dyDescent="0.2">
      <c r="B861" s="18"/>
      <c r="E861" s="123"/>
      <c r="F861" s="18"/>
    </row>
    <row r="862" spans="2:6" x14ac:dyDescent="0.2">
      <c r="B862" s="18"/>
      <c r="E862" s="123"/>
      <c r="F862" s="18"/>
    </row>
    <row r="863" spans="2:6" x14ac:dyDescent="0.2">
      <c r="B863" s="18"/>
      <c r="E863" s="123"/>
      <c r="F863" s="18"/>
    </row>
    <row r="864" spans="2:6" x14ac:dyDescent="0.2">
      <c r="B864" s="18"/>
      <c r="E864" s="123"/>
      <c r="F864" s="18"/>
    </row>
    <row r="865" spans="2:6" x14ac:dyDescent="0.2">
      <c r="B865" s="18"/>
      <c r="E865" s="123"/>
      <c r="F865" s="18"/>
    </row>
    <row r="866" spans="2:6" x14ac:dyDescent="0.2">
      <c r="B866" s="18"/>
      <c r="E866" s="123"/>
      <c r="F866" s="18"/>
    </row>
    <row r="867" spans="2:6" x14ac:dyDescent="0.2">
      <c r="B867" s="18"/>
      <c r="E867" s="123"/>
      <c r="F867" s="18"/>
    </row>
    <row r="868" spans="2:6" x14ac:dyDescent="0.2">
      <c r="B868" s="18"/>
      <c r="E868" s="123"/>
      <c r="F868" s="18"/>
    </row>
    <row r="869" spans="2:6" x14ac:dyDescent="0.2">
      <c r="B869" s="18"/>
      <c r="E869" s="123"/>
      <c r="F869" s="18"/>
    </row>
    <row r="870" spans="2:6" x14ac:dyDescent="0.2">
      <c r="B870" s="18"/>
      <c r="E870" s="123"/>
      <c r="F870" s="18"/>
    </row>
    <row r="871" spans="2:6" x14ac:dyDescent="0.2">
      <c r="B871" s="18"/>
      <c r="E871" s="123"/>
      <c r="F871" s="18"/>
    </row>
    <row r="872" spans="2:6" x14ac:dyDescent="0.2">
      <c r="B872" s="18"/>
      <c r="E872" s="123"/>
      <c r="F872" s="18"/>
    </row>
    <row r="873" spans="2:6" x14ac:dyDescent="0.2">
      <c r="B873" s="18"/>
      <c r="E873" s="123"/>
      <c r="F873" s="18"/>
    </row>
    <row r="874" spans="2:6" x14ac:dyDescent="0.2">
      <c r="B874" s="18"/>
      <c r="E874" s="123"/>
      <c r="F874" s="18"/>
    </row>
    <row r="875" spans="2:6" x14ac:dyDescent="0.2">
      <c r="B875" s="18"/>
      <c r="E875" s="123"/>
      <c r="F875" s="18"/>
    </row>
    <row r="876" spans="2:6" x14ac:dyDescent="0.2">
      <c r="B876" s="18"/>
      <c r="E876" s="123"/>
      <c r="F876" s="18"/>
    </row>
    <row r="877" spans="2:6" x14ac:dyDescent="0.2">
      <c r="B877" s="18"/>
      <c r="E877" s="123"/>
      <c r="F877" s="18"/>
    </row>
    <row r="878" spans="2:6" x14ac:dyDescent="0.2">
      <c r="B878" s="18"/>
      <c r="E878" s="123"/>
      <c r="F878" s="18"/>
    </row>
    <row r="879" spans="2:6" x14ac:dyDescent="0.2">
      <c r="B879" s="18"/>
      <c r="E879" s="123"/>
      <c r="F879" s="18"/>
    </row>
    <row r="880" spans="2:6" x14ac:dyDescent="0.2">
      <c r="B880" s="18"/>
      <c r="E880" s="123"/>
      <c r="F880" s="18"/>
    </row>
    <row r="881" spans="2:6" x14ac:dyDescent="0.2">
      <c r="B881" s="18"/>
      <c r="E881" s="123"/>
      <c r="F881" s="18"/>
    </row>
    <row r="882" spans="2:6" x14ac:dyDescent="0.2">
      <c r="B882" s="18"/>
      <c r="E882" s="123"/>
      <c r="F882" s="18"/>
    </row>
    <row r="883" spans="2:6" x14ac:dyDescent="0.2">
      <c r="B883" s="18"/>
      <c r="E883" s="123"/>
      <c r="F883" s="18"/>
    </row>
    <row r="884" spans="2:6" x14ac:dyDescent="0.2">
      <c r="B884" s="18"/>
      <c r="E884" s="123"/>
      <c r="F884" s="18"/>
    </row>
    <row r="885" spans="2:6" x14ac:dyDescent="0.2">
      <c r="B885" s="18"/>
      <c r="E885" s="123"/>
      <c r="F885" s="18"/>
    </row>
    <row r="886" spans="2:6" x14ac:dyDescent="0.2">
      <c r="B886" s="18"/>
      <c r="E886" s="123"/>
      <c r="F886" s="18"/>
    </row>
    <row r="887" spans="2:6" x14ac:dyDescent="0.2">
      <c r="B887" s="18"/>
      <c r="E887" s="123"/>
      <c r="F887" s="18"/>
    </row>
    <row r="888" spans="2:6" x14ac:dyDescent="0.2">
      <c r="B888" s="18"/>
      <c r="E888" s="123"/>
      <c r="F888" s="18"/>
    </row>
    <row r="889" spans="2:6" x14ac:dyDescent="0.2">
      <c r="B889" s="18"/>
      <c r="E889" s="123"/>
      <c r="F889" s="18"/>
    </row>
    <row r="890" spans="2:6" x14ac:dyDescent="0.2">
      <c r="B890" s="18"/>
      <c r="E890" s="123"/>
      <c r="F890" s="18"/>
    </row>
    <row r="891" spans="2:6" x14ac:dyDescent="0.2">
      <c r="B891" s="18"/>
      <c r="E891" s="123"/>
      <c r="F891" s="18"/>
    </row>
    <row r="892" spans="2:6" x14ac:dyDescent="0.2">
      <c r="B892" s="18"/>
      <c r="E892" s="123"/>
      <c r="F892" s="18"/>
    </row>
    <row r="893" spans="2:6" x14ac:dyDescent="0.2">
      <c r="B893" s="18"/>
      <c r="E893" s="123"/>
      <c r="F893" s="18"/>
    </row>
    <row r="894" spans="2:6" x14ac:dyDescent="0.2">
      <c r="B894" s="18"/>
      <c r="E894" s="123"/>
      <c r="F894" s="18"/>
    </row>
    <row r="895" spans="2:6" x14ac:dyDescent="0.2">
      <c r="B895" s="18"/>
      <c r="E895" s="123"/>
      <c r="F895" s="18"/>
    </row>
    <row r="896" spans="2:6" x14ac:dyDescent="0.2">
      <c r="B896" s="18"/>
      <c r="E896" s="123"/>
      <c r="F896" s="18"/>
    </row>
    <row r="897" spans="2:6" x14ac:dyDescent="0.2">
      <c r="B897" s="18"/>
      <c r="E897" s="123"/>
      <c r="F897" s="18"/>
    </row>
    <row r="898" spans="2:6" x14ac:dyDescent="0.2">
      <c r="B898" s="18"/>
      <c r="E898" s="123"/>
      <c r="F898" s="18"/>
    </row>
    <row r="899" spans="2:6" x14ac:dyDescent="0.2">
      <c r="B899" s="18"/>
      <c r="E899" s="123"/>
      <c r="F899" s="18"/>
    </row>
    <row r="900" spans="2:6" x14ac:dyDescent="0.2">
      <c r="B900" s="18"/>
      <c r="E900" s="123"/>
      <c r="F900" s="18"/>
    </row>
    <row r="901" spans="2:6" x14ac:dyDescent="0.2">
      <c r="B901" s="18"/>
      <c r="E901" s="123"/>
      <c r="F901" s="18"/>
    </row>
    <row r="902" spans="2:6" x14ac:dyDescent="0.2">
      <c r="B902" s="18"/>
      <c r="E902" s="123"/>
      <c r="F902" s="18"/>
    </row>
    <row r="903" spans="2:6" x14ac:dyDescent="0.2">
      <c r="B903" s="18"/>
      <c r="E903" s="123"/>
      <c r="F903" s="18"/>
    </row>
    <row r="904" spans="2:6" x14ac:dyDescent="0.2">
      <c r="B904" s="18"/>
      <c r="E904" s="123"/>
      <c r="F904" s="18"/>
    </row>
    <row r="905" spans="2:6" x14ac:dyDescent="0.2">
      <c r="B905" s="18"/>
      <c r="E905" s="123"/>
      <c r="F905" s="18"/>
    </row>
    <row r="906" spans="2:6" x14ac:dyDescent="0.2">
      <c r="B906" s="18"/>
      <c r="E906" s="123"/>
      <c r="F906" s="18"/>
    </row>
    <row r="907" spans="2:6" x14ac:dyDescent="0.2">
      <c r="B907" s="18"/>
      <c r="E907" s="123"/>
      <c r="F907" s="18"/>
    </row>
    <row r="908" spans="2:6" x14ac:dyDescent="0.2">
      <c r="B908" s="18"/>
      <c r="E908" s="123"/>
      <c r="F908" s="18"/>
    </row>
    <row r="909" spans="2:6" x14ac:dyDescent="0.2">
      <c r="B909" s="18"/>
      <c r="E909" s="123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24" type="noConversion"/>
  <hyperlinks>
    <hyperlink ref="P12" r:id="rId1" display="http://www.konkoly.hu/cgi-bin/IBVS?187" xr:uid="{00000000-0004-0000-0400-000000000000}"/>
    <hyperlink ref="P13" r:id="rId2" display="http://www.konkoly.hu/cgi-bin/IBVS?187" xr:uid="{00000000-0004-0000-0400-000001000000}"/>
    <hyperlink ref="P14" r:id="rId3" display="http://www.konkoly.hu/cgi-bin/IBVS?187" xr:uid="{00000000-0004-0000-0400-000002000000}"/>
    <hyperlink ref="P602" r:id="rId4" display="http://www.konkoly.hu/cgi-bin/IBVS?187" xr:uid="{00000000-0004-0000-0400-000003000000}"/>
    <hyperlink ref="P603" r:id="rId5" display="http://www.konkoly.hu/cgi-bin/IBVS?187" xr:uid="{00000000-0004-0000-0400-000004000000}"/>
    <hyperlink ref="P15" r:id="rId6" display="http://www.konkoly.hu/cgi-bin/IBVS?114" xr:uid="{00000000-0004-0000-0400-000005000000}"/>
    <hyperlink ref="P604" r:id="rId7" display="http://www.konkoly.hu/cgi-bin/IBVS?187" xr:uid="{00000000-0004-0000-0400-000006000000}"/>
    <hyperlink ref="P605" r:id="rId8" display="http://www.konkoly.hu/cgi-bin/IBVS?187" xr:uid="{00000000-0004-0000-0400-000007000000}"/>
    <hyperlink ref="P16" r:id="rId9" display="http://www.konkoly.hu/cgi-bin/IBVS?187" xr:uid="{00000000-0004-0000-0400-000008000000}"/>
    <hyperlink ref="P606" r:id="rId10" display="http://www.konkoly.hu/cgi-bin/IBVS?187" xr:uid="{00000000-0004-0000-0400-000009000000}"/>
    <hyperlink ref="P17" r:id="rId11" display="http://www.konkoly.hu/cgi-bin/IBVS?187" xr:uid="{00000000-0004-0000-0400-00000A000000}"/>
    <hyperlink ref="P18" r:id="rId12" display="http://www.konkoly.hu/cgi-bin/IBVS?187" xr:uid="{00000000-0004-0000-0400-00000B000000}"/>
    <hyperlink ref="P19" r:id="rId13" display="http://www.konkoly.hu/cgi-bin/IBVS?187" xr:uid="{00000000-0004-0000-0400-00000C000000}"/>
    <hyperlink ref="P20" r:id="rId14" display="http://www.konkoly.hu/cgi-bin/IBVS?154" xr:uid="{00000000-0004-0000-0400-00000D000000}"/>
    <hyperlink ref="P21" r:id="rId15" display="http://www.konkoly.hu/cgi-bin/IBVS?187" xr:uid="{00000000-0004-0000-0400-00000E000000}"/>
    <hyperlink ref="P22" r:id="rId16" display="http://www.konkoly.hu/cgi-bin/IBVS?187" xr:uid="{00000000-0004-0000-0400-00000F000000}"/>
    <hyperlink ref="P23" r:id="rId17" display="http://www.konkoly.hu/cgi-bin/IBVS?187" xr:uid="{00000000-0004-0000-0400-000010000000}"/>
    <hyperlink ref="P609" r:id="rId18" display="http://www.konkoly.hu/cgi-bin/IBVS?187" xr:uid="{00000000-0004-0000-0400-000011000000}"/>
    <hyperlink ref="P24" r:id="rId19" display="http://www.konkoly.hu/cgi-bin/IBVS?187" xr:uid="{00000000-0004-0000-0400-000012000000}"/>
    <hyperlink ref="P610" r:id="rId20" display="http://www.konkoly.hu/cgi-bin/IBVS?299" xr:uid="{00000000-0004-0000-0400-000013000000}"/>
    <hyperlink ref="P25" r:id="rId21" display="http://www.konkoly.hu/cgi-bin/IBVS?299" xr:uid="{00000000-0004-0000-0400-000014000000}"/>
    <hyperlink ref="P611" r:id="rId22" display="http://www.konkoly.hu/cgi-bin/IBVS?299" xr:uid="{00000000-0004-0000-0400-000015000000}"/>
    <hyperlink ref="P26" r:id="rId23" display="http://www.konkoly.hu/cgi-bin/IBVS?795" xr:uid="{00000000-0004-0000-0400-000016000000}"/>
    <hyperlink ref="P612" r:id="rId24" display="http://www.konkoly.hu/cgi-bin/IBVS?299" xr:uid="{00000000-0004-0000-0400-000017000000}"/>
    <hyperlink ref="P27" r:id="rId25" display="http://www.konkoly.hu/cgi-bin/IBVS?795" xr:uid="{00000000-0004-0000-0400-000018000000}"/>
    <hyperlink ref="P28" r:id="rId26" display="http://www.konkoly.hu/cgi-bin/IBVS?795" xr:uid="{00000000-0004-0000-0400-000019000000}"/>
    <hyperlink ref="P29" r:id="rId27" display="http://www.konkoly.hu/cgi-bin/IBVS?795" xr:uid="{00000000-0004-0000-0400-00001A000000}"/>
    <hyperlink ref="P30" r:id="rId28" display="http://www.konkoly.hu/cgi-bin/IBVS?247" xr:uid="{00000000-0004-0000-0400-00001B000000}"/>
    <hyperlink ref="P31" r:id="rId29" display="http://www.konkoly.hu/cgi-bin/IBVS?795" xr:uid="{00000000-0004-0000-0400-00001C000000}"/>
    <hyperlink ref="P32" r:id="rId30" display="http://www.konkoly.hu/cgi-bin/IBVS?795" xr:uid="{00000000-0004-0000-0400-00001D000000}"/>
    <hyperlink ref="P33" r:id="rId31" display="http://www.konkoly.hu/cgi-bin/IBVS?795" xr:uid="{00000000-0004-0000-0400-00001E000000}"/>
    <hyperlink ref="P34" r:id="rId32" display="http://www.konkoly.hu/cgi-bin/IBVS?795" xr:uid="{00000000-0004-0000-0400-00001F000000}"/>
    <hyperlink ref="P35" r:id="rId33" display="http://www.konkoly.hu/cgi-bin/IBVS?795" xr:uid="{00000000-0004-0000-0400-000020000000}"/>
    <hyperlink ref="P36" r:id="rId34" display="http://www.konkoly.hu/cgi-bin/IBVS?795" xr:uid="{00000000-0004-0000-0400-000021000000}"/>
    <hyperlink ref="P613" r:id="rId35" display="http://www.konkoly.hu/cgi-bin/IBVS?775" xr:uid="{00000000-0004-0000-0400-000022000000}"/>
    <hyperlink ref="P614" r:id="rId36" display="http://www.konkoly.hu/cgi-bin/IBVS?775" xr:uid="{00000000-0004-0000-0400-000023000000}"/>
    <hyperlink ref="P37" r:id="rId37" display="http://www.konkoly.hu/cgi-bin/IBVS?795" xr:uid="{00000000-0004-0000-0400-000024000000}"/>
    <hyperlink ref="P38" r:id="rId38" display="http://www.konkoly.hu/cgi-bin/IBVS?795" xr:uid="{00000000-0004-0000-0400-000025000000}"/>
    <hyperlink ref="P39" r:id="rId39" display="http://www.konkoly.hu/cgi-bin/IBVS?795" xr:uid="{00000000-0004-0000-0400-000026000000}"/>
    <hyperlink ref="P40" r:id="rId40" display="http://www.konkoly.hu/cgi-bin/IBVS?795" xr:uid="{00000000-0004-0000-0400-000027000000}"/>
    <hyperlink ref="P43" r:id="rId41" display="http://www.konkoly.hu/cgi-bin/IBVS?775" xr:uid="{00000000-0004-0000-0400-000028000000}"/>
    <hyperlink ref="P44" r:id="rId42" display="http://www.konkoly.hu/cgi-bin/IBVS?775" xr:uid="{00000000-0004-0000-0400-000029000000}"/>
    <hyperlink ref="P45" r:id="rId43" display="http://www.konkoly.hu/cgi-bin/IBVS?795" xr:uid="{00000000-0004-0000-0400-00002A000000}"/>
    <hyperlink ref="P46" r:id="rId44" display="http://www.konkoly.hu/cgi-bin/IBVS?795" xr:uid="{00000000-0004-0000-0400-00002B000000}"/>
    <hyperlink ref="P47" r:id="rId45" display="http://www.konkoly.hu/cgi-bin/IBVS?795" xr:uid="{00000000-0004-0000-0400-00002C000000}"/>
    <hyperlink ref="P48" r:id="rId46" display="http://www.konkoly.hu/cgi-bin/IBVS?775" xr:uid="{00000000-0004-0000-0400-00002D000000}"/>
    <hyperlink ref="P49" r:id="rId47" display="http://www.konkoly.hu/cgi-bin/IBVS?795" xr:uid="{00000000-0004-0000-0400-00002E000000}"/>
    <hyperlink ref="P50" r:id="rId48" display="http://www.konkoly.hu/cgi-bin/IBVS?795" xr:uid="{00000000-0004-0000-0400-00002F000000}"/>
    <hyperlink ref="P51" r:id="rId49" display="http://www.konkoly.hu/cgi-bin/IBVS?795" xr:uid="{00000000-0004-0000-0400-000030000000}"/>
    <hyperlink ref="P617" r:id="rId50" display="http://www.konkoly.hu/cgi-bin/IBVS?795" xr:uid="{00000000-0004-0000-0400-000031000000}"/>
    <hyperlink ref="P54" r:id="rId51" display="http://www.konkoly.hu/cgi-bin/IBVS?795" xr:uid="{00000000-0004-0000-0400-000032000000}"/>
    <hyperlink ref="P55" r:id="rId52" display="http://www.konkoly.hu/cgi-bin/IBVS?775" xr:uid="{00000000-0004-0000-0400-000033000000}"/>
    <hyperlink ref="P618" r:id="rId53" display="http://www.konkoly.hu/cgi-bin/IBVS?775" xr:uid="{00000000-0004-0000-0400-000034000000}"/>
    <hyperlink ref="P69" r:id="rId54" display="http://www.konkoly.hu/cgi-bin/IBVS?786" xr:uid="{00000000-0004-0000-0400-000035000000}"/>
    <hyperlink ref="P70" r:id="rId55" display="http://www.konkoly.hu/cgi-bin/IBVS?786" xr:uid="{00000000-0004-0000-0400-000036000000}"/>
    <hyperlink ref="P94" r:id="rId56" display="http://www.konkoly.hu/cgi-bin/IBVS?1249" xr:uid="{00000000-0004-0000-0400-000037000000}"/>
    <hyperlink ref="P96" r:id="rId57" display="http://www.konkoly.hu/cgi-bin/IBVS?1249" xr:uid="{00000000-0004-0000-0400-000038000000}"/>
    <hyperlink ref="P108" r:id="rId58" display="http://www.konkoly.hu/cgi-bin/IBVS?1249" xr:uid="{00000000-0004-0000-0400-000039000000}"/>
    <hyperlink ref="P110" r:id="rId59" display="http://www.konkoly.hu/cgi-bin/IBVS?1249" xr:uid="{00000000-0004-0000-0400-00003A000000}"/>
    <hyperlink ref="P111" r:id="rId60" display="http://www.konkoly.hu/cgi-bin/IBVS?1249" xr:uid="{00000000-0004-0000-0400-00003B000000}"/>
    <hyperlink ref="P123" r:id="rId61" display="http://www.konkoly.hu/cgi-bin/IBVS?1502" xr:uid="{00000000-0004-0000-0400-00003C000000}"/>
    <hyperlink ref="P195" r:id="rId62" display="http://www.konkoly.hu/cgi-bin/IBVS?2117" xr:uid="{00000000-0004-0000-0400-00003D000000}"/>
    <hyperlink ref="P657" r:id="rId63" display="http://www.bav-astro.de/sfs/BAVM_link.php?BAVMnr=56" xr:uid="{00000000-0004-0000-0400-00003E000000}"/>
    <hyperlink ref="P658" r:id="rId64" display="http://vsolj.cetus-net.org/no47.pdf" xr:uid="{00000000-0004-0000-0400-00003F000000}"/>
    <hyperlink ref="P378" r:id="rId65" display="http://www.bav-astro.de/sfs/BAVM_link.php?BAVMnr=93" xr:uid="{00000000-0004-0000-0400-000040000000}"/>
    <hyperlink ref="P677" r:id="rId66" display="http://www.konkoly.hu/cgi-bin/IBVS?4840" xr:uid="{00000000-0004-0000-0400-000041000000}"/>
    <hyperlink ref="P679" r:id="rId67" display="http://vsolj.cetus-net.org/no38.pdf" xr:uid="{00000000-0004-0000-0400-000042000000}"/>
    <hyperlink ref="P433" r:id="rId68" display="http://www.konkoly.hu/cgi-bin/IBVS?5364" xr:uid="{00000000-0004-0000-0400-000043000000}"/>
    <hyperlink ref="P434" r:id="rId69" display="http://www.bav-astro.de/sfs/BAVM_link.php?BAVMnr=158" xr:uid="{00000000-0004-0000-0400-000044000000}"/>
    <hyperlink ref="P436" r:id="rId70" display="http://www.konkoly.hu/cgi-bin/IBVS?5616" xr:uid="{00000000-0004-0000-0400-000045000000}"/>
    <hyperlink ref="P692" r:id="rId71" display="http://www.konkoly.hu/cgi-bin/IBVS?5493" xr:uid="{00000000-0004-0000-0400-000046000000}"/>
    <hyperlink ref="P437" r:id="rId72" display="http://www.konkoly.hu/cgi-bin/IBVS?5662" xr:uid="{00000000-0004-0000-0400-000047000000}"/>
    <hyperlink ref="P438" r:id="rId73" display="http://var.astro.cz/oejv/issues/oejv0074.pdf" xr:uid="{00000000-0004-0000-0400-000048000000}"/>
    <hyperlink ref="P439" r:id="rId74" display="http://www.bav-astro.de/sfs/BAVM_link.php?BAVMnr=172" xr:uid="{00000000-0004-0000-0400-000049000000}"/>
    <hyperlink ref="P440" r:id="rId75" display="http://www.bav-astro.de/sfs/BAVM_link.php?BAVMnr=172" xr:uid="{00000000-0004-0000-0400-00004A000000}"/>
    <hyperlink ref="P441" r:id="rId76" display="http://www.bav-astro.de/sfs/BAVM_link.php?BAVMnr=172" xr:uid="{00000000-0004-0000-0400-00004B000000}"/>
    <hyperlink ref="P443" r:id="rId77" display="http://www.bav-astro.de/sfs/BAVM_link.php?BAVMnr=172" xr:uid="{00000000-0004-0000-0400-00004C000000}"/>
    <hyperlink ref="P444" r:id="rId78" display="http://www.bav-astro.de/sfs/BAVM_link.php?BAVMnr=186" xr:uid="{00000000-0004-0000-0400-00004D000000}"/>
    <hyperlink ref="P445" r:id="rId79" display="http://www.bav-astro.de/sfs/BAVM_link.php?BAVMnr=172" xr:uid="{00000000-0004-0000-0400-00004E000000}"/>
    <hyperlink ref="P446" r:id="rId80" display="http://www.bav-astro.de/sfs/BAVM_link.php?BAVMnr=172" xr:uid="{00000000-0004-0000-0400-00004F000000}"/>
    <hyperlink ref="P696" r:id="rId81" display="http://vsolj.cetus-net.org/no42.pdf" xr:uid="{00000000-0004-0000-0400-000050000000}"/>
    <hyperlink ref="P447" r:id="rId82" display="http://www.bav-astro.de/sfs/BAVM_link.php?BAVMnr=172" xr:uid="{00000000-0004-0000-0400-000051000000}"/>
    <hyperlink ref="P699" r:id="rId83" display="http://vsolj.cetus-net.org/no43.pdf" xr:uid="{00000000-0004-0000-0400-000052000000}"/>
    <hyperlink ref="P448" r:id="rId84" display="http://var.astro.cz/oejv/issues/oejv0074.pdf" xr:uid="{00000000-0004-0000-0400-000053000000}"/>
    <hyperlink ref="P449" r:id="rId85" display="http://var.astro.cz/oejv/issues/oejv0003.pdf" xr:uid="{00000000-0004-0000-0400-000054000000}"/>
    <hyperlink ref="P450" r:id="rId86" display="http://www.bav-astro.de/sfs/BAVM_link.php?BAVMnr=173" xr:uid="{00000000-0004-0000-0400-000055000000}"/>
    <hyperlink ref="P451" r:id="rId87" display="http://var.astro.cz/oejv/issues/oejv0074.pdf" xr:uid="{00000000-0004-0000-0400-000056000000}"/>
    <hyperlink ref="P701" r:id="rId88" display="http://vsolj.cetus-net.org/no43.pdf" xr:uid="{00000000-0004-0000-0400-000057000000}"/>
    <hyperlink ref="P703" r:id="rId89" display="http://vsolj.cetus-net.org/no44.pdf" xr:uid="{00000000-0004-0000-0400-000058000000}"/>
    <hyperlink ref="P452" r:id="rId90" display="http://www.konkoly.hu/cgi-bin/IBVS?5636" xr:uid="{00000000-0004-0000-0400-000059000000}"/>
    <hyperlink ref="P453" r:id="rId91" display="http://www.konkoly.hu/cgi-bin/IBVS?5636" xr:uid="{00000000-0004-0000-0400-00005A000000}"/>
    <hyperlink ref="P454" r:id="rId92" display="http://www.konkoly.hu/cgi-bin/IBVS?5636" xr:uid="{00000000-0004-0000-0400-00005B000000}"/>
    <hyperlink ref="P455" r:id="rId93" display="http://www.konkoly.hu/cgi-bin/IBVS?5636" xr:uid="{00000000-0004-0000-0400-00005C000000}"/>
    <hyperlink ref="P456" r:id="rId94" display="http://www.konkoly.hu/cgi-bin/IBVS?5636" xr:uid="{00000000-0004-0000-0400-00005D000000}"/>
    <hyperlink ref="P457" r:id="rId95" display="http://var.astro.cz/oejv/issues/oejv0003.pdf" xr:uid="{00000000-0004-0000-0400-00005E000000}"/>
    <hyperlink ref="P458" r:id="rId96" display="http://www.konkoly.hu/cgi-bin/IBVS?5636" xr:uid="{00000000-0004-0000-0400-00005F000000}"/>
    <hyperlink ref="P459" r:id="rId97" display="http://www.konkoly.hu/cgi-bin/IBVS?5662" xr:uid="{00000000-0004-0000-0400-000060000000}"/>
    <hyperlink ref="P460" r:id="rId98" display="http://www.bav-astro.de/sfs/BAVM_link.php?BAVMnr=178" xr:uid="{00000000-0004-0000-0400-000061000000}"/>
    <hyperlink ref="P461" r:id="rId99" display="http://www.bav-astro.de/sfs/BAVM_link.php?BAVMnr=178" xr:uid="{00000000-0004-0000-0400-000062000000}"/>
    <hyperlink ref="P709" r:id="rId100" display="http://vsolj.cetus-net.org/no44.pdf" xr:uid="{00000000-0004-0000-0400-000063000000}"/>
    <hyperlink ref="P710" r:id="rId101" display="http://vsolj.cetus-net.org/no44.pdf" xr:uid="{00000000-0004-0000-0400-000064000000}"/>
    <hyperlink ref="P462" r:id="rId102" display="http://www.konkoly.hu/cgi-bin/IBVS?5746" xr:uid="{00000000-0004-0000-0400-000065000000}"/>
    <hyperlink ref="P712" r:id="rId103" display="http://vsolj.cetus-net.org/no44.pdf" xr:uid="{00000000-0004-0000-0400-000066000000}"/>
    <hyperlink ref="P463" r:id="rId104" display="http://www.bav-astro.de/sfs/BAVM_link.php?BAVMnr=178" xr:uid="{00000000-0004-0000-0400-000067000000}"/>
    <hyperlink ref="P464" r:id="rId105" display="http://www.konkoly.hu/cgi-bin/IBVS?5746" xr:uid="{00000000-0004-0000-0400-000068000000}"/>
    <hyperlink ref="P715" r:id="rId106" display="http://vsolj.cetus-net.org/no45.pdf" xr:uid="{00000000-0004-0000-0400-000069000000}"/>
    <hyperlink ref="P465" r:id="rId107" display="http://www.konkoly.hu/cgi-bin/IBVS?5746" xr:uid="{00000000-0004-0000-0400-00006A000000}"/>
    <hyperlink ref="P466" r:id="rId108" display="http://var.astro.cz/oejv/issues/oejv0074.pdf" xr:uid="{00000000-0004-0000-0400-00006B000000}"/>
    <hyperlink ref="P467" r:id="rId109" display="http://var.astro.cz/oejv/issues/oejv0074.pdf" xr:uid="{00000000-0004-0000-0400-00006C000000}"/>
    <hyperlink ref="P468" r:id="rId110" display="http://www.aavso.org/sites/default/files/jaavso/v36n2/171.pdf" xr:uid="{00000000-0004-0000-0400-00006D000000}"/>
    <hyperlink ref="P718" r:id="rId111" display="http://vsolj.cetus-net.org/no46.pdf" xr:uid="{00000000-0004-0000-0400-00006E000000}"/>
    <hyperlink ref="P469" r:id="rId112" display="http://www.aavso.org/sites/default/files/jaavso/v36n2/171.pdf" xr:uid="{00000000-0004-0000-0400-00006F000000}"/>
    <hyperlink ref="P470" r:id="rId113" display="http://www.aavso.org/sites/default/files/jaavso/v36n2/186.pdf" xr:uid="{00000000-0004-0000-0400-000070000000}"/>
    <hyperlink ref="P471" r:id="rId114" display="http://www.aavso.org/sites/default/files/jaavso/v36n2/186.pdf" xr:uid="{00000000-0004-0000-0400-000071000000}"/>
    <hyperlink ref="P472" r:id="rId115" display="http://www.aavso.org/sites/default/files/jaavso/v36n2/186.pdf" xr:uid="{00000000-0004-0000-0400-000072000000}"/>
    <hyperlink ref="P473" r:id="rId116" display="http://www.bav-astro.de/sfs/BAVM_link.php?BAVMnr=201" xr:uid="{00000000-0004-0000-0400-000073000000}"/>
    <hyperlink ref="P474" r:id="rId117" display="http://www.konkoly.hu/cgi-bin/IBVS?5887" xr:uid="{00000000-0004-0000-0400-000074000000}"/>
    <hyperlink ref="P475" r:id="rId118" display="http://www.konkoly.hu/cgi-bin/IBVS?5887" xr:uid="{00000000-0004-0000-0400-000075000000}"/>
    <hyperlink ref="P719" r:id="rId119" display="http://var.astro.cz/oejv/issues/oejv0094.pdf" xr:uid="{00000000-0004-0000-0400-000076000000}"/>
    <hyperlink ref="P720" r:id="rId120" display="http://var.astro.cz/oejv/issues/oejv0094.pdf" xr:uid="{00000000-0004-0000-0400-000077000000}"/>
    <hyperlink ref="P721" r:id="rId121" display="http://var.astro.cz/oejv/issues/oejv0094.pdf" xr:uid="{00000000-0004-0000-0400-000078000000}"/>
    <hyperlink ref="P476" r:id="rId122" display="http://www.aavso.org/sites/default/files/jaavso/v37n1/44.pdf" xr:uid="{00000000-0004-0000-0400-000079000000}"/>
    <hyperlink ref="P477" r:id="rId123" display="http://www.konkoly.hu/cgi-bin/IBVS?5887" xr:uid="{00000000-0004-0000-0400-00007A000000}"/>
    <hyperlink ref="P478" r:id="rId124" display="http://www.aavso.org/sites/default/files/jaavso/v37n1/44.pdf" xr:uid="{00000000-0004-0000-0400-00007B000000}"/>
    <hyperlink ref="P479" r:id="rId125" display="http://www.konkoly.hu/cgi-bin/IBVS?5929" xr:uid="{00000000-0004-0000-0400-00007C000000}"/>
    <hyperlink ref="P722" r:id="rId126" display="http://var.astro.cz/oejv/issues/oejv0137.pdf" xr:uid="{00000000-0004-0000-0400-00007D000000}"/>
    <hyperlink ref="P482" r:id="rId127" display="http://www.konkoly.hu/cgi-bin/IBVS?5924" xr:uid="{00000000-0004-0000-0400-00007E000000}"/>
    <hyperlink ref="P723" r:id="rId128" display="http://www.bav-astro.de/sfs/BAVM_link.php?BAVMnr=212" xr:uid="{00000000-0004-0000-0400-00007F000000}"/>
    <hyperlink ref="P483" r:id="rId129" display="http://www.konkoly.hu/cgi-bin/IBVS?5924" xr:uid="{00000000-0004-0000-0400-000080000000}"/>
    <hyperlink ref="P485" r:id="rId130" display="http://www.konkoly.hu/cgi-bin/IBVS?5988" xr:uid="{00000000-0004-0000-0400-000081000000}"/>
    <hyperlink ref="P724" r:id="rId131" display="http://vsolj.cetus-net.org/vsoljno51.pdf" xr:uid="{00000000-0004-0000-0400-000082000000}"/>
    <hyperlink ref="P725" r:id="rId132" display="http://vsolj.cetus-net.org/vsoljno53.pdf" xr:uid="{00000000-0004-0000-0400-000083000000}"/>
    <hyperlink ref="P488" r:id="rId133" display="http://www.bav-astro.de/sfs/BAVM_link.php?BAVMnr=228" xr:uid="{00000000-0004-0000-0400-000084000000}"/>
    <hyperlink ref="P489" r:id="rId134" display="http://var.astro.cz/oejv/issues/oejv0160.pdf" xr:uid="{00000000-0004-0000-0400-000085000000}"/>
    <hyperlink ref="P491" r:id="rId135" display="http://www.konkoly.hu/cgi-bin/IBVS?6092" xr:uid="{00000000-0004-0000-0400-000086000000}"/>
    <hyperlink ref="P494" r:id="rId136" display="http://www.bav-astro.de/sfs/BAVM_link.php?BAVMnr=238" xr:uid="{00000000-0004-0000-0400-000087000000}"/>
    <hyperlink ref="P495" r:id="rId137" display="http://www.bav-astro.de/sfs/BAVM_link.php?BAVMnr=238" xr:uid="{00000000-0004-0000-0400-000088000000}"/>
    <hyperlink ref="P496" r:id="rId138" display="http://www.bav-astro.de/sfs/BAVM_link.php?BAVMnr=238" xr:uid="{00000000-0004-0000-0400-000089000000}"/>
    <hyperlink ref="P497" r:id="rId139" display="http://www.konkoly.hu/cgi-bin/IBVS?6125" xr:uid="{00000000-0004-0000-0400-00008A000000}"/>
    <hyperlink ref="P728" r:id="rId140" display="http://www.bav-astro.de/sfs/BAVM_link.php?BAVMnr=241" xr:uid="{00000000-0004-0000-04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 (old)</vt:lpstr>
      <vt:lpstr>Q_fit</vt:lpstr>
      <vt:lpstr>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2002-08-11T03:46:47Z</dcterms:created>
  <dcterms:modified xsi:type="dcterms:W3CDTF">2025-01-05T03:51:07Z</dcterms:modified>
</cp:coreProperties>
</file>