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174193-6FAF-46B2-BE0B-63D5A00E2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3" r:id="rId3"/>
    <sheet name="Sheet1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07" i="1" l="1"/>
  <c r="F607" i="1" s="1"/>
  <c r="Q607" i="1"/>
  <c r="S607" i="1"/>
  <c r="F4" i="1"/>
  <c r="F5" i="1" s="1"/>
  <c r="E605" i="1"/>
  <c r="F605" i="1" s="1"/>
  <c r="Q605" i="1"/>
  <c r="S605" i="1"/>
  <c r="E606" i="1"/>
  <c r="F606" i="1"/>
  <c r="AU606" i="1" s="1"/>
  <c r="G606" i="1"/>
  <c r="K606" i="1" s="1"/>
  <c r="Q606" i="1"/>
  <c r="S606" i="1"/>
  <c r="Q602" i="1"/>
  <c r="S602" i="1"/>
  <c r="Q603" i="1"/>
  <c r="S603" i="1"/>
  <c r="Q604" i="1"/>
  <c r="S604" i="1"/>
  <c r="Q598" i="1"/>
  <c r="S598" i="1"/>
  <c r="Q599" i="1"/>
  <c r="S599" i="1"/>
  <c r="Q600" i="1"/>
  <c r="S600" i="1"/>
  <c r="E601" i="1"/>
  <c r="F601" i="1" s="1"/>
  <c r="Q601" i="1"/>
  <c r="S601" i="1"/>
  <c r="Q596" i="1"/>
  <c r="S596" i="1"/>
  <c r="Q592" i="1"/>
  <c r="S592" i="1"/>
  <c r="Q594" i="1"/>
  <c r="S594" i="1"/>
  <c r="Q595" i="1"/>
  <c r="S595" i="1"/>
  <c r="Q597" i="1"/>
  <c r="S597" i="1"/>
  <c r="Q593" i="1"/>
  <c r="S593" i="1"/>
  <c r="D9" i="1"/>
  <c r="C9" i="1"/>
  <c r="AB5" i="1"/>
  <c r="D13" i="1" s="1"/>
  <c r="AB3" i="1"/>
  <c r="AB4" i="1"/>
  <c r="D12" i="1"/>
  <c r="AB6" i="1"/>
  <c r="AB10" i="1"/>
  <c r="AB9" i="1"/>
  <c r="AB8" i="1"/>
  <c r="AB7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C8" i="1"/>
  <c r="C7" i="1"/>
  <c r="E602" i="1" s="1"/>
  <c r="F602" i="1" s="1"/>
  <c r="AB2" i="1"/>
  <c r="AB15" i="1" s="1"/>
  <c r="AF542" i="1"/>
  <c r="E182" i="1"/>
  <c r="F182" i="1" s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E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E79" i="1"/>
  <c r="AY78" i="1"/>
  <c r="AY77" i="1"/>
  <c r="AY76" i="1"/>
  <c r="AY75" i="1"/>
  <c r="AY74" i="1"/>
  <c r="AY73" i="1"/>
  <c r="AY72" i="1"/>
  <c r="AY71" i="1"/>
  <c r="E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E58" i="1"/>
  <c r="E41" i="3" s="1"/>
  <c r="AY57" i="1"/>
  <c r="AY56" i="1"/>
  <c r="AY55" i="1"/>
  <c r="AY54" i="1"/>
  <c r="E54" i="1"/>
  <c r="F54" i="1" s="1"/>
  <c r="AY53" i="1"/>
  <c r="AY52" i="1"/>
  <c r="AY51" i="1"/>
  <c r="AY50" i="1"/>
  <c r="AY49" i="1"/>
  <c r="AY48" i="1"/>
  <c r="AY47" i="1"/>
  <c r="AY46" i="1"/>
  <c r="E46" i="1"/>
  <c r="AY45" i="1"/>
  <c r="AY44" i="1"/>
  <c r="AY43" i="1"/>
  <c r="AY42" i="1"/>
  <c r="E42" i="1"/>
  <c r="F42" i="1" s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E29" i="1"/>
  <c r="F29" i="1" s="1"/>
  <c r="AY28" i="1"/>
  <c r="AY27" i="1"/>
  <c r="AY26" i="1"/>
  <c r="AY25" i="1"/>
  <c r="E25" i="1"/>
  <c r="F25" i="1" s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Q231" i="1"/>
  <c r="R545" i="3"/>
  <c r="A12" i="3"/>
  <c r="H12" i="3"/>
  <c r="B12" i="3"/>
  <c r="G12" i="3"/>
  <c r="C12" i="3"/>
  <c r="D12" i="3"/>
  <c r="A13" i="3"/>
  <c r="H13" i="3"/>
  <c r="B13" i="3"/>
  <c r="G13" i="3"/>
  <c r="C13" i="3"/>
  <c r="D13" i="3"/>
  <c r="A15" i="3"/>
  <c r="H15" i="3"/>
  <c r="B15" i="3"/>
  <c r="G15" i="3"/>
  <c r="C15" i="3"/>
  <c r="D15" i="3"/>
  <c r="A16" i="3"/>
  <c r="H16" i="3"/>
  <c r="B16" i="3"/>
  <c r="G16" i="3"/>
  <c r="C16" i="3"/>
  <c r="D16" i="3"/>
  <c r="A17" i="3"/>
  <c r="H17" i="3"/>
  <c r="B17" i="3"/>
  <c r="G17" i="3"/>
  <c r="C17" i="3"/>
  <c r="D17" i="3"/>
  <c r="A18" i="3"/>
  <c r="H18" i="3"/>
  <c r="B18" i="3"/>
  <c r="G18" i="3"/>
  <c r="C18" i="3"/>
  <c r="D18" i="3"/>
  <c r="A19" i="3"/>
  <c r="H19" i="3"/>
  <c r="B19" i="3"/>
  <c r="G19" i="3"/>
  <c r="C19" i="3"/>
  <c r="D19" i="3"/>
  <c r="A20" i="3"/>
  <c r="H20" i="3"/>
  <c r="B20" i="3"/>
  <c r="G20" i="3"/>
  <c r="C20" i="3"/>
  <c r="D20" i="3"/>
  <c r="A21" i="3"/>
  <c r="H21" i="3"/>
  <c r="B21" i="3"/>
  <c r="G21" i="3"/>
  <c r="C21" i="3"/>
  <c r="D21" i="3"/>
  <c r="A22" i="3"/>
  <c r="H22" i="3"/>
  <c r="B22" i="3"/>
  <c r="G22" i="3"/>
  <c r="C22" i="3"/>
  <c r="D22" i="3"/>
  <c r="A23" i="3"/>
  <c r="H23" i="3"/>
  <c r="B23" i="3"/>
  <c r="G23" i="3"/>
  <c r="C23" i="3"/>
  <c r="D23" i="3"/>
  <c r="A24" i="3"/>
  <c r="H24" i="3"/>
  <c r="B24" i="3"/>
  <c r="G24" i="3"/>
  <c r="C24" i="3"/>
  <c r="D24" i="3"/>
  <c r="A25" i="3"/>
  <c r="H25" i="3"/>
  <c r="B25" i="3"/>
  <c r="G25" i="3"/>
  <c r="C25" i="3"/>
  <c r="D25" i="3"/>
  <c r="A27" i="3"/>
  <c r="H27" i="3"/>
  <c r="B27" i="3"/>
  <c r="G27" i="3"/>
  <c r="C27" i="3"/>
  <c r="D27" i="3"/>
  <c r="A28" i="3"/>
  <c r="H28" i="3"/>
  <c r="B28" i="3"/>
  <c r="G28" i="3"/>
  <c r="C28" i="3"/>
  <c r="D28" i="3"/>
  <c r="A29" i="3"/>
  <c r="H29" i="3"/>
  <c r="B29" i="3"/>
  <c r="G29" i="3"/>
  <c r="C29" i="3"/>
  <c r="D29" i="3"/>
  <c r="A30" i="3"/>
  <c r="H30" i="3"/>
  <c r="B30" i="3"/>
  <c r="G30" i="3"/>
  <c r="C30" i="3"/>
  <c r="D30" i="3"/>
  <c r="A31" i="3"/>
  <c r="H31" i="3"/>
  <c r="B31" i="3"/>
  <c r="G31" i="3"/>
  <c r="C31" i="3"/>
  <c r="D31" i="3"/>
  <c r="A32" i="3"/>
  <c r="H32" i="3"/>
  <c r="B32" i="3"/>
  <c r="G32" i="3"/>
  <c r="C32" i="3"/>
  <c r="D32" i="3"/>
  <c r="A33" i="3"/>
  <c r="H33" i="3"/>
  <c r="B33" i="3"/>
  <c r="G33" i="3"/>
  <c r="C33" i="3"/>
  <c r="D33" i="3"/>
  <c r="A34" i="3"/>
  <c r="H34" i="3"/>
  <c r="B34" i="3"/>
  <c r="G34" i="3"/>
  <c r="C34" i="3"/>
  <c r="D34" i="3"/>
  <c r="A35" i="3"/>
  <c r="H35" i="3"/>
  <c r="B35" i="3"/>
  <c r="G35" i="3"/>
  <c r="C35" i="3"/>
  <c r="D35" i="3"/>
  <c r="A36" i="3"/>
  <c r="H36" i="3"/>
  <c r="B36" i="3"/>
  <c r="G36" i="3"/>
  <c r="C36" i="3"/>
  <c r="D36" i="3"/>
  <c r="A37" i="3"/>
  <c r="H37" i="3"/>
  <c r="B37" i="3"/>
  <c r="G37" i="3"/>
  <c r="C37" i="3"/>
  <c r="D37" i="3"/>
  <c r="A38" i="3"/>
  <c r="H38" i="3"/>
  <c r="B38" i="3"/>
  <c r="G38" i="3"/>
  <c r="C38" i="3"/>
  <c r="D38" i="3"/>
  <c r="A40" i="3"/>
  <c r="H40" i="3"/>
  <c r="B40" i="3"/>
  <c r="G40" i="3"/>
  <c r="C40" i="3"/>
  <c r="D40" i="3"/>
  <c r="A41" i="3"/>
  <c r="H41" i="3"/>
  <c r="B41" i="3"/>
  <c r="G41" i="3"/>
  <c r="C41" i="3"/>
  <c r="D41" i="3"/>
  <c r="A42" i="3"/>
  <c r="H42" i="3"/>
  <c r="B42" i="3"/>
  <c r="G42" i="3"/>
  <c r="C42" i="3"/>
  <c r="D42" i="3"/>
  <c r="A43" i="3"/>
  <c r="H43" i="3"/>
  <c r="B43" i="3"/>
  <c r="G43" i="3"/>
  <c r="C43" i="3"/>
  <c r="D43" i="3"/>
  <c r="A44" i="3"/>
  <c r="H44" i="3"/>
  <c r="B44" i="3"/>
  <c r="G44" i="3"/>
  <c r="C44" i="3"/>
  <c r="D44" i="3"/>
  <c r="A45" i="3"/>
  <c r="H45" i="3"/>
  <c r="B45" i="3"/>
  <c r="G45" i="3"/>
  <c r="C45" i="3"/>
  <c r="D45" i="3"/>
  <c r="A46" i="3"/>
  <c r="H46" i="3"/>
  <c r="B46" i="3"/>
  <c r="G46" i="3"/>
  <c r="C46" i="3"/>
  <c r="D46" i="3"/>
  <c r="A47" i="3"/>
  <c r="H47" i="3"/>
  <c r="B47" i="3"/>
  <c r="G47" i="3"/>
  <c r="C47" i="3"/>
  <c r="D47" i="3"/>
  <c r="A48" i="3"/>
  <c r="H48" i="3"/>
  <c r="B48" i="3"/>
  <c r="G48" i="3"/>
  <c r="C48" i="3"/>
  <c r="D48" i="3"/>
  <c r="A50" i="3"/>
  <c r="H50" i="3"/>
  <c r="B50" i="3"/>
  <c r="G50" i="3"/>
  <c r="C50" i="3"/>
  <c r="D50" i="3"/>
  <c r="A51" i="3"/>
  <c r="H51" i="3"/>
  <c r="B51" i="3"/>
  <c r="G51" i="3"/>
  <c r="C51" i="3"/>
  <c r="D51" i="3"/>
  <c r="A52" i="3"/>
  <c r="H52" i="3"/>
  <c r="B52" i="3"/>
  <c r="G52" i="3"/>
  <c r="C52" i="3"/>
  <c r="D52" i="3"/>
  <c r="A53" i="3"/>
  <c r="H53" i="3"/>
  <c r="B53" i="3"/>
  <c r="G53" i="3"/>
  <c r="C53" i="3"/>
  <c r="D53" i="3"/>
  <c r="A54" i="3"/>
  <c r="H54" i="3"/>
  <c r="B54" i="3"/>
  <c r="G54" i="3"/>
  <c r="C54" i="3"/>
  <c r="D54" i="3"/>
  <c r="A55" i="3"/>
  <c r="H55" i="3"/>
  <c r="B55" i="3"/>
  <c r="G55" i="3"/>
  <c r="C55" i="3"/>
  <c r="D55" i="3"/>
  <c r="A56" i="3"/>
  <c r="H56" i="3"/>
  <c r="B56" i="3"/>
  <c r="G56" i="3"/>
  <c r="C56" i="3"/>
  <c r="D56" i="3"/>
  <c r="A57" i="3"/>
  <c r="H57" i="3"/>
  <c r="B57" i="3"/>
  <c r="G57" i="3"/>
  <c r="C57" i="3"/>
  <c r="D57" i="3"/>
  <c r="A58" i="3"/>
  <c r="H58" i="3"/>
  <c r="B58" i="3"/>
  <c r="G58" i="3"/>
  <c r="C58" i="3"/>
  <c r="D58" i="3"/>
  <c r="A59" i="3"/>
  <c r="H59" i="3"/>
  <c r="B59" i="3"/>
  <c r="G59" i="3"/>
  <c r="C59" i="3"/>
  <c r="D59" i="3"/>
  <c r="A60" i="3"/>
  <c r="H60" i="3"/>
  <c r="B60" i="3"/>
  <c r="G60" i="3"/>
  <c r="C60" i="3"/>
  <c r="D60" i="3"/>
  <c r="A61" i="3"/>
  <c r="H61" i="3"/>
  <c r="B61" i="3"/>
  <c r="G61" i="3"/>
  <c r="C61" i="3"/>
  <c r="D61" i="3"/>
  <c r="A62" i="3"/>
  <c r="H62" i="3"/>
  <c r="B62" i="3"/>
  <c r="G62" i="3"/>
  <c r="C62" i="3"/>
  <c r="D62" i="3"/>
  <c r="A63" i="3"/>
  <c r="H63" i="3"/>
  <c r="B63" i="3"/>
  <c r="G63" i="3"/>
  <c r="C63" i="3"/>
  <c r="D63" i="3"/>
  <c r="A65" i="3"/>
  <c r="H65" i="3"/>
  <c r="B65" i="3"/>
  <c r="G65" i="3"/>
  <c r="C65" i="3"/>
  <c r="D65" i="3"/>
  <c r="A66" i="3"/>
  <c r="H66" i="3"/>
  <c r="B66" i="3"/>
  <c r="G66" i="3"/>
  <c r="C66" i="3"/>
  <c r="D66" i="3"/>
  <c r="A67" i="3"/>
  <c r="H67" i="3"/>
  <c r="B67" i="3"/>
  <c r="G67" i="3"/>
  <c r="C67" i="3"/>
  <c r="D67" i="3"/>
  <c r="A68" i="3"/>
  <c r="H68" i="3"/>
  <c r="B68" i="3"/>
  <c r="G68" i="3"/>
  <c r="C68" i="3"/>
  <c r="D68" i="3"/>
  <c r="A69" i="3"/>
  <c r="H69" i="3"/>
  <c r="B69" i="3"/>
  <c r="G69" i="3"/>
  <c r="C69" i="3"/>
  <c r="D69" i="3"/>
  <c r="A70" i="3"/>
  <c r="H70" i="3"/>
  <c r="B70" i="3"/>
  <c r="G70" i="3"/>
  <c r="C70" i="3"/>
  <c r="D70" i="3"/>
  <c r="A71" i="3"/>
  <c r="H71" i="3"/>
  <c r="B71" i="3"/>
  <c r="G71" i="3"/>
  <c r="C71" i="3"/>
  <c r="D71" i="3"/>
  <c r="A72" i="3"/>
  <c r="H72" i="3"/>
  <c r="B72" i="3"/>
  <c r="G72" i="3"/>
  <c r="C72" i="3"/>
  <c r="D72" i="3"/>
  <c r="A73" i="3"/>
  <c r="H73" i="3"/>
  <c r="B73" i="3"/>
  <c r="G73" i="3"/>
  <c r="C73" i="3"/>
  <c r="D73" i="3"/>
  <c r="A74" i="3"/>
  <c r="H74" i="3"/>
  <c r="B74" i="3"/>
  <c r="G74" i="3"/>
  <c r="C74" i="3"/>
  <c r="D74" i="3"/>
  <c r="A75" i="3"/>
  <c r="H75" i="3"/>
  <c r="B75" i="3"/>
  <c r="G75" i="3"/>
  <c r="C75" i="3"/>
  <c r="D75" i="3"/>
  <c r="A76" i="3"/>
  <c r="H76" i="3"/>
  <c r="B76" i="3"/>
  <c r="G76" i="3"/>
  <c r="C76" i="3"/>
  <c r="D76" i="3"/>
  <c r="A77" i="3"/>
  <c r="H77" i="3"/>
  <c r="B77" i="3"/>
  <c r="G77" i="3"/>
  <c r="C77" i="3"/>
  <c r="F77" i="3"/>
  <c r="D77" i="3"/>
  <c r="A78" i="3"/>
  <c r="H78" i="3"/>
  <c r="B78" i="3"/>
  <c r="G78" i="3"/>
  <c r="C78" i="3"/>
  <c r="F78" i="3"/>
  <c r="D78" i="3"/>
  <c r="A79" i="3"/>
  <c r="H79" i="3"/>
  <c r="B79" i="3"/>
  <c r="G79" i="3"/>
  <c r="C79" i="3"/>
  <c r="F79" i="3"/>
  <c r="D79" i="3"/>
  <c r="A80" i="3"/>
  <c r="H80" i="3"/>
  <c r="B80" i="3"/>
  <c r="G80" i="3"/>
  <c r="C80" i="3"/>
  <c r="F80" i="3"/>
  <c r="D80" i="3"/>
  <c r="A81" i="3"/>
  <c r="H81" i="3"/>
  <c r="B81" i="3"/>
  <c r="G81" i="3"/>
  <c r="C81" i="3"/>
  <c r="F81" i="3"/>
  <c r="D81" i="3"/>
  <c r="A82" i="3"/>
  <c r="H82" i="3"/>
  <c r="B82" i="3"/>
  <c r="G82" i="3"/>
  <c r="C82" i="3"/>
  <c r="D82" i="3"/>
  <c r="A83" i="3"/>
  <c r="H83" i="3"/>
  <c r="B83" i="3"/>
  <c r="G83" i="3"/>
  <c r="C83" i="3"/>
  <c r="D83" i="3"/>
  <c r="A84" i="3"/>
  <c r="H84" i="3"/>
  <c r="B84" i="3"/>
  <c r="G84" i="3"/>
  <c r="C84" i="3"/>
  <c r="D84" i="3"/>
  <c r="A85" i="3"/>
  <c r="H85" i="3"/>
  <c r="B85" i="3"/>
  <c r="G85" i="3"/>
  <c r="C85" i="3"/>
  <c r="D85" i="3"/>
  <c r="A86" i="3"/>
  <c r="H86" i="3"/>
  <c r="B86" i="3"/>
  <c r="G86" i="3"/>
  <c r="C86" i="3"/>
  <c r="D86" i="3"/>
  <c r="A87" i="3"/>
  <c r="H87" i="3"/>
  <c r="B87" i="3"/>
  <c r="G87" i="3"/>
  <c r="C87" i="3"/>
  <c r="D87" i="3"/>
  <c r="A88" i="3"/>
  <c r="H88" i="3"/>
  <c r="B88" i="3"/>
  <c r="G88" i="3"/>
  <c r="C88" i="3"/>
  <c r="D88" i="3"/>
  <c r="A89" i="3"/>
  <c r="H89" i="3"/>
  <c r="B89" i="3"/>
  <c r="G89" i="3"/>
  <c r="C89" i="3"/>
  <c r="D89" i="3"/>
  <c r="A90" i="3"/>
  <c r="H90" i="3"/>
  <c r="B90" i="3"/>
  <c r="G90" i="3"/>
  <c r="C90" i="3"/>
  <c r="D90" i="3"/>
  <c r="A91" i="3"/>
  <c r="H91" i="3"/>
  <c r="B91" i="3"/>
  <c r="G91" i="3"/>
  <c r="C91" i="3"/>
  <c r="D91" i="3"/>
  <c r="A92" i="3"/>
  <c r="H92" i="3"/>
  <c r="B92" i="3"/>
  <c r="G92" i="3"/>
  <c r="C92" i="3"/>
  <c r="D92" i="3"/>
  <c r="A93" i="3"/>
  <c r="H93" i="3"/>
  <c r="B93" i="3"/>
  <c r="G93" i="3"/>
  <c r="C93" i="3"/>
  <c r="D93" i="3"/>
  <c r="A94" i="3"/>
  <c r="H94" i="3"/>
  <c r="B94" i="3"/>
  <c r="G94" i="3"/>
  <c r="C94" i="3"/>
  <c r="D94" i="3"/>
  <c r="A95" i="3"/>
  <c r="H95" i="3"/>
  <c r="B95" i="3"/>
  <c r="G95" i="3"/>
  <c r="C95" i="3"/>
  <c r="D95" i="3"/>
  <c r="A96" i="3"/>
  <c r="H96" i="3"/>
  <c r="B96" i="3"/>
  <c r="G96" i="3"/>
  <c r="C96" i="3"/>
  <c r="D96" i="3"/>
  <c r="A97" i="3"/>
  <c r="H97" i="3"/>
  <c r="B97" i="3"/>
  <c r="G97" i="3"/>
  <c r="C97" i="3"/>
  <c r="D97" i="3"/>
  <c r="A98" i="3"/>
  <c r="H98" i="3"/>
  <c r="B98" i="3"/>
  <c r="G98" i="3"/>
  <c r="C98" i="3"/>
  <c r="D98" i="3"/>
  <c r="A99" i="3"/>
  <c r="H99" i="3"/>
  <c r="B99" i="3"/>
  <c r="G99" i="3"/>
  <c r="C99" i="3"/>
  <c r="D99" i="3"/>
  <c r="A100" i="3"/>
  <c r="H100" i="3"/>
  <c r="B100" i="3"/>
  <c r="G100" i="3"/>
  <c r="C100" i="3"/>
  <c r="D100" i="3"/>
  <c r="A101" i="3"/>
  <c r="H101" i="3"/>
  <c r="B101" i="3"/>
  <c r="G101" i="3"/>
  <c r="C101" i="3"/>
  <c r="D101" i="3"/>
  <c r="A102" i="3"/>
  <c r="H102" i="3"/>
  <c r="B102" i="3"/>
  <c r="G102" i="3"/>
  <c r="C102" i="3"/>
  <c r="D102" i="3"/>
  <c r="A103" i="3"/>
  <c r="H103" i="3"/>
  <c r="B103" i="3"/>
  <c r="G103" i="3"/>
  <c r="C103" i="3"/>
  <c r="D103" i="3"/>
  <c r="A104" i="3"/>
  <c r="H104" i="3"/>
  <c r="B104" i="3"/>
  <c r="G104" i="3"/>
  <c r="C104" i="3"/>
  <c r="D104" i="3"/>
  <c r="A105" i="3"/>
  <c r="H105" i="3"/>
  <c r="B105" i="3"/>
  <c r="G105" i="3"/>
  <c r="C105" i="3"/>
  <c r="D105" i="3"/>
  <c r="A106" i="3"/>
  <c r="H106" i="3"/>
  <c r="B106" i="3"/>
  <c r="G106" i="3"/>
  <c r="C106" i="3"/>
  <c r="D106" i="3"/>
  <c r="A107" i="3"/>
  <c r="H107" i="3"/>
  <c r="B107" i="3"/>
  <c r="G107" i="3"/>
  <c r="C107" i="3"/>
  <c r="D107" i="3"/>
  <c r="A108" i="3"/>
  <c r="H108" i="3"/>
  <c r="B108" i="3"/>
  <c r="G108" i="3"/>
  <c r="C108" i="3"/>
  <c r="D108" i="3"/>
  <c r="A109" i="3"/>
  <c r="H109" i="3"/>
  <c r="B109" i="3"/>
  <c r="G109" i="3"/>
  <c r="C109" i="3"/>
  <c r="D109" i="3"/>
  <c r="A110" i="3"/>
  <c r="H110" i="3"/>
  <c r="B110" i="3"/>
  <c r="G110" i="3"/>
  <c r="C110" i="3"/>
  <c r="D110" i="3"/>
  <c r="A111" i="3"/>
  <c r="H111" i="3"/>
  <c r="B111" i="3"/>
  <c r="G111" i="3"/>
  <c r="C111" i="3"/>
  <c r="D111" i="3"/>
  <c r="A112" i="3"/>
  <c r="H112" i="3"/>
  <c r="B112" i="3"/>
  <c r="G112" i="3"/>
  <c r="C112" i="3"/>
  <c r="D112" i="3"/>
  <c r="A113" i="3"/>
  <c r="H113" i="3"/>
  <c r="B113" i="3"/>
  <c r="G113" i="3"/>
  <c r="C113" i="3"/>
  <c r="D113" i="3"/>
  <c r="A114" i="3"/>
  <c r="H114" i="3"/>
  <c r="B114" i="3"/>
  <c r="G114" i="3"/>
  <c r="C114" i="3"/>
  <c r="D114" i="3"/>
  <c r="A115" i="3"/>
  <c r="H115" i="3"/>
  <c r="B115" i="3"/>
  <c r="G115" i="3"/>
  <c r="C115" i="3"/>
  <c r="D115" i="3"/>
  <c r="A116" i="3"/>
  <c r="H116" i="3"/>
  <c r="B116" i="3"/>
  <c r="G116" i="3"/>
  <c r="C116" i="3"/>
  <c r="D116" i="3"/>
  <c r="A117" i="3"/>
  <c r="H117" i="3"/>
  <c r="B117" i="3"/>
  <c r="G117" i="3"/>
  <c r="C117" i="3"/>
  <c r="D117" i="3"/>
  <c r="A118" i="3"/>
  <c r="H118" i="3"/>
  <c r="B118" i="3"/>
  <c r="G118" i="3"/>
  <c r="C118" i="3"/>
  <c r="D118" i="3"/>
  <c r="A119" i="3"/>
  <c r="H119" i="3"/>
  <c r="B119" i="3"/>
  <c r="G119" i="3"/>
  <c r="C119" i="3"/>
  <c r="D119" i="3"/>
  <c r="A120" i="3"/>
  <c r="H120" i="3"/>
  <c r="B120" i="3"/>
  <c r="G120" i="3"/>
  <c r="C120" i="3"/>
  <c r="D120" i="3"/>
  <c r="A121" i="3"/>
  <c r="H121" i="3"/>
  <c r="B121" i="3"/>
  <c r="G121" i="3"/>
  <c r="C121" i="3"/>
  <c r="D121" i="3"/>
  <c r="A122" i="3"/>
  <c r="H122" i="3"/>
  <c r="B122" i="3"/>
  <c r="G122" i="3"/>
  <c r="C122" i="3"/>
  <c r="D122" i="3"/>
  <c r="A123" i="3"/>
  <c r="H123" i="3"/>
  <c r="B123" i="3"/>
  <c r="G123" i="3"/>
  <c r="C123" i="3"/>
  <c r="D123" i="3"/>
  <c r="A124" i="3"/>
  <c r="H124" i="3"/>
  <c r="B124" i="3"/>
  <c r="G124" i="3"/>
  <c r="C124" i="3"/>
  <c r="D124" i="3"/>
  <c r="A125" i="3"/>
  <c r="H125" i="3"/>
  <c r="B125" i="3"/>
  <c r="G125" i="3"/>
  <c r="C125" i="3"/>
  <c r="D125" i="3"/>
  <c r="A126" i="3"/>
  <c r="H126" i="3"/>
  <c r="B126" i="3"/>
  <c r="G126" i="3"/>
  <c r="C126" i="3"/>
  <c r="D126" i="3"/>
  <c r="A127" i="3"/>
  <c r="H127" i="3"/>
  <c r="B127" i="3"/>
  <c r="G127" i="3"/>
  <c r="C127" i="3"/>
  <c r="D127" i="3"/>
  <c r="A128" i="3"/>
  <c r="H128" i="3"/>
  <c r="B128" i="3"/>
  <c r="G128" i="3"/>
  <c r="C128" i="3"/>
  <c r="D128" i="3"/>
  <c r="A129" i="3"/>
  <c r="H129" i="3"/>
  <c r="B129" i="3"/>
  <c r="G129" i="3"/>
  <c r="C129" i="3"/>
  <c r="D129" i="3"/>
  <c r="A130" i="3"/>
  <c r="H130" i="3"/>
  <c r="B130" i="3"/>
  <c r="G130" i="3"/>
  <c r="C130" i="3"/>
  <c r="D130" i="3"/>
  <c r="A131" i="3"/>
  <c r="H131" i="3"/>
  <c r="B131" i="3"/>
  <c r="G131" i="3"/>
  <c r="C131" i="3"/>
  <c r="D131" i="3"/>
  <c r="A132" i="3"/>
  <c r="H132" i="3"/>
  <c r="B132" i="3"/>
  <c r="G132" i="3"/>
  <c r="C132" i="3"/>
  <c r="D132" i="3"/>
  <c r="A133" i="3"/>
  <c r="H133" i="3"/>
  <c r="B133" i="3"/>
  <c r="G133" i="3"/>
  <c r="C133" i="3"/>
  <c r="D133" i="3"/>
  <c r="A134" i="3"/>
  <c r="H134" i="3"/>
  <c r="B134" i="3"/>
  <c r="G134" i="3"/>
  <c r="C134" i="3"/>
  <c r="D134" i="3"/>
  <c r="A135" i="3"/>
  <c r="H135" i="3"/>
  <c r="B135" i="3"/>
  <c r="G135" i="3"/>
  <c r="C135" i="3"/>
  <c r="D135" i="3"/>
  <c r="A136" i="3"/>
  <c r="H136" i="3"/>
  <c r="B136" i="3"/>
  <c r="G136" i="3"/>
  <c r="C136" i="3"/>
  <c r="D136" i="3"/>
  <c r="A137" i="3"/>
  <c r="H137" i="3"/>
  <c r="B137" i="3"/>
  <c r="G137" i="3"/>
  <c r="C137" i="3"/>
  <c r="D137" i="3"/>
  <c r="A138" i="3"/>
  <c r="H138" i="3"/>
  <c r="B138" i="3"/>
  <c r="G138" i="3"/>
  <c r="C138" i="3"/>
  <c r="D138" i="3"/>
  <c r="A140" i="3"/>
  <c r="H140" i="3"/>
  <c r="B140" i="3"/>
  <c r="G140" i="3"/>
  <c r="C140" i="3"/>
  <c r="D140" i="3"/>
  <c r="A141" i="3"/>
  <c r="H141" i="3"/>
  <c r="B141" i="3"/>
  <c r="G141" i="3"/>
  <c r="C141" i="3"/>
  <c r="D141" i="3"/>
  <c r="A142" i="3"/>
  <c r="H142" i="3"/>
  <c r="B142" i="3"/>
  <c r="G142" i="3"/>
  <c r="C142" i="3"/>
  <c r="D142" i="3"/>
  <c r="A143" i="3"/>
  <c r="H143" i="3"/>
  <c r="B143" i="3"/>
  <c r="G143" i="3"/>
  <c r="C143" i="3"/>
  <c r="D143" i="3"/>
  <c r="A144" i="3"/>
  <c r="H144" i="3"/>
  <c r="B144" i="3"/>
  <c r="G144" i="3"/>
  <c r="C144" i="3"/>
  <c r="D144" i="3"/>
  <c r="A145" i="3"/>
  <c r="H145" i="3"/>
  <c r="B145" i="3"/>
  <c r="G145" i="3"/>
  <c r="C145" i="3"/>
  <c r="D145" i="3"/>
  <c r="A146" i="3"/>
  <c r="H146" i="3"/>
  <c r="B146" i="3"/>
  <c r="G146" i="3"/>
  <c r="C146" i="3"/>
  <c r="D146" i="3"/>
  <c r="A147" i="3"/>
  <c r="H147" i="3"/>
  <c r="B147" i="3"/>
  <c r="G147" i="3"/>
  <c r="C147" i="3"/>
  <c r="D147" i="3"/>
  <c r="A148" i="3"/>
  <c r="H148" i="3"/>
  <c r="B148" i="3"/>
  <c r="G148" i="3"/>
  <c r="C148" i="3"/>
  <c r="D148" i="3"/>
  <c r="A149" i="3"/>
  <c r="H149" i="3"/>
  <c r="B149" i="3"/>
  <c r="G149" i="3"/>
  <c r="C149" i="3"/>
  <c r="D149" i="3"/>
  <c r="A150" i="3"/>
  <c r="H150" i="3"/>
  <c r="B150" i="3"/>
  <c r="G150" i="3"/>
  <c r="C150" i="3"/>
  <c r="D150" i="3"/>
  <c r="A151" i="3"/>
  <c r="H151" i="3"/>
  <c r="B151" i="3"/>
  <c r="G151" i="3"/>
  <c r="C151" i="3"/>
  <c r="D151" i="3"/>
  <c r="A152" i="3"/>
  <c r="H152" i="3"/>
  <c r="B152" i="3"/>
  <c r="G152" i="3"/>
  <c r="C152" i="3"/>
  <c r="D152" i="3"/>
  <c r="A153" i="3"/>
  <c r="H153" i="3"/>
  <c r="B153" i="3"/>
  <c r="G153" i="3"/>
  <c r="C153" i="3"/>
  <c r="D153" i="3"/>
  <c r="A154" i="3"/>
  <c r="H154" i="3"/>
  <c r="B154" i="3"/>
  <c r="G154" i="3"/>
  <c r="C154" i="3"/>
  <c r="D154" i="3"/>
  <c r="A155" i="3"/>
  <c r="H155" i="3"/>
  <c r="B155" i="3"/>
  <c r="G155" i="3"/>
  <c r="C155" i="3"/>
  <c r="D155" i="3"/>
  <c r="A156" i="3"/>
  <c r="H156" i="3"/>
  <c r="B156" i="3"/>
  <c r="G156" i="3"/>
  <c r="C156" i="3"/>
  <c r="D156" i="3"/>
  <c r="A157" i="3"/>
  <c r="H157" i="3"/>
  <c r="B157" i="3"/>
  <c r="G157" i="3"/>
  <c r="C157" i="3"/>
  <c r="D157" i="3"/>
  <c r="A158" i="3"/>
  <c r="H158" i="3"/>
  <c r="B158" i="3"/>
  <c r="G158" i="3"/>
  <c r="C158" i="3"/>
  <c r="D158" i="3"/>
  <c r="A159" i="3"/>
  <c r="H159" i="3"/>
  <c r="B159" i="3"/>
  <c r="G159" i="3"/>
  <c r="C159" i="3"/>
  <c r="D159" i="3"/>
  <c r="A160" i="3"/>
  <c r="H160" i="3"/>
  <c r="B160" i="3"/>
  <c r="G160" i="3"/>
  <c r="C160" i="3"/>
  <c r="D160" i="3"/>
  <c r="A161" i="3"/>
  <c r="H161" i="3"/>
  <c r="B161" i="3"/>
  <c r="G161" i="3"/>
  <c r="C161" i="3"/>
  <c r="D161" i="3"/>
  <c r="A162" i="3"/>
  <c r="H162" i="3"/>
  <c r="B162" i="3"/>
  <c r="G162" i="3"/>
  <c r="C162" i="3"/>
  <c r="D162" i="3"/>
  <c r="A163" i="3"/>
  <c r="H163" i="3"/>
  <c r="B163" i="3"/>
  <c r="G163" i="3"/>
  <c r="C163" i="3"/>
  <c r="D163" i="3"/>
  <c r="A164" i="3"/>
  <c r="H164" i="3"/>
  <c r="B164" i="3"/>
  <c r="G164" i="3"/>
  <c r="C164" i="3"/>
  <c r="D164" i="3"/>
  <c r="A165" i="3"/>
  <c r="H165" i="3"/>
  <c r="B165" i="3"/>
  <c r="G165" i="3"/>
  <c r="C165" i="3"/>
  <c r="D165" i="3"/>
  <c r="A166" i="3"/>
  <c r="H166" i="3"/>
  <c r="B166" i="3"/>
  <c r="G166" i="3"/>
  <c r="C166" i="3"/>
  <c r="D166" i="3"/>
  <c r="A168" i="3"/>
  <c r="H168" i="3"/>
  <c r="B168" i="3"/>
  <c r="G168" i="3"/>
  <c r="C168" i="3"/>
  <c r="D168" i="3"/>
  <c r="A169" i="3"/>
  <c r="H169" i="3"/>
  <c r="B169" i="3"/>
  <c r="G169" i="3"/>
  <c r="C169" i="3"/>
  <c r="D169" i="3"/>
  <c r="A170" i="3"/>
  <c r="H170" i="3"/>
  <c r="B170" i="3"/>
  <c r="G170" i="3"/>
  <c r="C170" i="3"/>
  <c r="D170" i="3"/>
  <c r="A171" i="3"/>
  <c r="H171" i="3"/>
  <c r="B171" i="3"/>
  <c r="G171" i="3"/>
  <c r="C171" i="3"/>
  <c r="D171" i="3"/>
  <c r="A173" i="3"/>
  <c r="H173" i="3"/>
  <c r="B173" i="3"/>
  <c r="G173" i="3"/>
  <c r="C173" i="3"/>
  <c r="D173" i="3"/>
  <c r="A174" i="3"/>
  <c r="H174" i="3"/>
  <c r="B174" i="3"/>
  <c r="G174" i="3"/>
  <c r="C174" i="3"/>
  <c r="D174" i="3"/>
  <c r="A175" i="3"/>
  <c r="H175" i="3"/>
  <c r="B175" i="3"/>
  <c r="G175" i="3"/>
  <c r="C175" i="3"/>
  <c r="D175" i="3"/>
  <c r="A176" i="3"/>
  <c r="H176" i="3"/>
  <c r="B176" i="3"/>
  <c r="G176" i="3"/>
  <c r="C176" i="3"/>
  <c r="D176" i="3"/>
  <c r="A177" i="3"/>
  <c r="H177" i="3"/>
  <c r="B177" i="3"/>
  <c r="G177" i="3"/>
  <c r="C177" i="3"/>
  <c r="D177" i="3"/>
  <c r="A178" i="3"/>
  <c r="H178" i="3"/>
  <c r="B178" i="3"/>
  <c r="G178" i="3"/>
  <c r="C178" i="3"/>
  <c r="D178" i="3"/>
  <c r="A179" i="3"/>
  <c r="H179" i="3"/>
  <c r="B179" i="3"/>
  <c r="G179" i="3"/>
  <c r="C179" i="3"/>
  <c r="D179" i="3"/>
  <c r="A180" i="3"/>
  <c r="H180" i="3"/>
  <c r="B180" i="3"/>
  <c r="G180" i="3"/>
  <c r="C180" i="3"/>
  <c r="D180" i="3"/>
  <c r="A181" i="3"/>
  <c r="H181" i="3"/>
  <c r="B181" i="3"/>
  <c r="G181" i="3"/>
  <c r="C181" i="3"/>
  <c r="D181" i="3"/>
  <c r="A182" i="3"/>
  <c r="H182" i="3"/>
  <c r="B182" i="3"/>
  <c r="G182" i="3"/>
  <c r="C182" i="3"/>
  <c r="D182" i="3"/>
  <c r="A183" i="3"/>
  <c r="H183" i="3"/>
  <c r="B183" i="3"/>
  <c r="G183" i="3"/>
  <c r="C183" i="3"/>
  <c r="D183" i="3"/>
  <c r="A184" i="3"/>
  <c r="H184" i="3"/>
  <c r="B184" i="3"/>
  <c r="G184" i="3"/>
  <c r="C184" i="3"/>
  <c r="D184" i="3"/>
  <c r="A185" i="3"/>
  <c r="H185" i="3"/>
  <c r="B185" i="3"/>
  <c r="G185" i="3"/>
  <c r="C185" i="3"/>
  <c r="D185" i="3"/>
  <c r="A186" i="3"/>
  <c r="H186" i="3"/>
  <c r="B186" i="3"/>
  <c r="G186" i="3"/>
  <c r="C186" i="3"/>
  <c r="D186" i="3"/>
  <c r="A187" i="3"/>
  <c r="H187" i="3"/>
  <c r="B187" i="3"/>
  <c r="G187" i="3"/>
  <c r="C187" i="3"/>
  <c r="D187" i="3"/>
  <c r="A188" i="3"/>
  <c r="H188" i="3"/>
  <c r="B188" i="3"/>
  <c r="G188" i="3"/>
  <c r="C188" i="3"/>
  <c r="D188" i="3"/>
  <c r="A189" i="3"/>
  <c r="H189" i="3"/>
  <c r="B189" i="3"/>
  <c r="G189" i="3"/>
  <c r="C189" i="3"/>
  <c r="D189" i="3"/>
  <c r="A190" i="3"/>
  <c r="H190" i="3"/>
  <c r="B190" i="3"/>
  <c r="G190" i="3"/>
  <c r="C190" i="3"/>
  <c r="D190" i="3"/>
  <c r="A191" i="3"/>
  <c r="H191" i="3"/>
  <c r="B191" i="3"/>
  <c r="G191" i="3"/>
  <c r="C191" i="3"/>
  <c r="D191" i="3"/>
  <c r="A192" i="3"/>
  <c r="H192" i="3"/>
  <c r="B192" i="3"/>
  <c r="G192" i="3"/>
  <c r="C192" i="3"/>
  <c r="D192" i="3"/>
  <c r="A193" i="3"/>
  <c r="H193" i="3"/>
  <c r="B193" i="3"/>
  <c r="G193" i="3"/>
  <c r="C193" i="3"/>
  <c r="D193" i="3"/>
  <c r="A194" i="3"/>
  <c r="H194" i="3"/>
  <c r="B194" i="3"/>
  <c r="G194" i="3"/>
  <c r="C194" i="3"/>
  <c r="D194" i="3"/>
  <c r="A195" i="3"/>
  <c r="H195" i="3"/>
  <c r="B195" i="3"/>
  <c r="G195" i="3"/>
  <c r="C195" i="3"/>
  <c r="D195" i="3"/>
  <c r="A196" i="3"/>
  <c r="H196" i="3"/>
  <c r="B196" i="3"/>
  <c r="G196" i="3"/>
  <c r="C196" i="3"/>
  <c r="D196" i="3"/>
  <c r="A197" i="3"/>
  <c r="H197" i="3"/>
  <c r="B197" i="3"/>
  <c r="G197" i="3"/>
  <c r="C197" i="3"/>
  <c r="D197" i="3"/>
  <c r="A198" i="3"/>
  <c r="H198" i="3"/>
  <c r="B198" i="3"/>
  <c r="G198" i="3"/>
  <c r="C198" i="3"/>
  <c r="D198" i="3"/>
  <c r="A199" i="3"/>
  <c r="H199" i="3"/>
  <c r="B199" i="3"/>
  <c r="G199" i="3"/>
  <c r="C199" i="3"/>
  <c r="D199" i="3"/>
  <c r="A200" i="3"/>
  <c r="H200" i="3"/>
  <c r="B200" i="3"/>
  <c r="G200" i="3"/>
  <c r="C200" i="3"/>
  <c r="D200" i="3"/>
  <c r="A201" i="3"/>
  <c r="H201" i="3"/>
  <c r="B201" i="3"/>
  <c r="G201" i="3"/>
  <c r="C201" i="3"/>
  <c r="D201" i="3"/>
  <c r="A202" i="3"/>
  <c r="H202" i="3"/>
  <c r="B202" i="3"/>
  <c r="G202" i="3"/>
  <c r="C202" i="3"/>
  <c r="D202" i="3"/>
  <c r="A203" i="3"/>
  <c r="H203" i="3"/>
  <c r="B203" i="3"/>
  <c r="G203" i="3"/>
  <c r="C203" i="3"/>
  <c r="D203" i="3"/>
  <c r="A204" i="3"/>
  <c r="H204" i="3"/>
  <c r="B204" i="3"/>
  <c r="G204" i="3"/>
  <c r="C204" i="3"/>
  <c r="D204" i="3"/>
  <c r="A205" i="3"/>
  <c r="H205" i="3"/>
  <c r="B205" i="3"/>
  <c r="G205" i="3"/>
  <c r="C205" i="3"/>
  <c r="D205" i="3"/>
  <c r="A206" i="3"/>
  <c r="H206" i="3"/>
  <c r="B206" i="3"/>
  <c r="G206" i="3"/>
  <c r="C206" i="3"/>
  <c r="D206" i="3"/>
  <c r="A207" i="3"/>
  <c r="H207" i="3"/>
  <c r="B207" i="3"/>
  <c r="G207" i="3"/>
  <c r="C207" i="3"/>
  <c r="D207" i="3"/>
  <c r="A208" i="3"/>
  <c r="H208" i="3"/>
  <c r="B208" i="3"/>
  <c r="G208" i="3"/>
  <c r="C208" i="3"/>
  <c r="D208" i="3"/>
  <c r="A209" i="3"/>
  <c r="H209" i="3"/>
  <c r="B209" i="3"/>
  <c r="G209" i="3"/>
  <c r="C209" i="3"/>
  <c r="D209" i="3"/>
  <c r="A210" i="3"/>
  <c r="H210" i="3"/>
  <c r="B210" i="3"/>
  <c r="G210" i="3"/>
  <c r="C210" i="3"/>
  <c r="D210" i="3"/>
  <c r="A211" i="3"/>
  <c r="H211" i="3"/>
  <c r="B211" i="3"/>
  <c r="G211" i="3"/>
  <c r="C211" i="3"/>
  <c r="D211" i="3"/>
  <c r="A212" i="3"/>
  <c r="H212" i="3"/>
  <c r="B212" i="3"/>
  <c r="G212" i="3"/>
  <c r="C212" i="3"/>
  <c r="D212" i="3"/>
  <c r="A213" i="3"/>
  <c r="H213" i="3"/>
  <c r="B213" i="3"/>
  <c r="G213" i="3"/>
  <c r="C213" i="3"/>
  <c r="D213" i="3"/>
  <c r="A214" i="3"/>
  <c r="H214" i="3"/>
  <c r="B214" i="3"/>
  <c r="G214" i="3"/>
  <c r="C214" i="3"/>
  <c r="D214" i="3"/>
  <c r="A215" i="3"/>
  <c r="H215" i="3"/>
  <c r="B215" i="3"/>
  <c r="G215" i="3"/>
  <c r="C215" i="3"/>
  <c r="D215" i="3"/>
  <c r="A216" i="3"/>
  <c r="H216" i="3"/>
  <c r="B216" i="3"/>
  <c r="G216" i="3"/>
  <c r="C216" i="3"/>
  <c r="D216" i="3"/>
  <c r="A217" i="3"/>
  <c r="H217" i="3"/>
  <c r="B217" i="3"/>
  <c r="G217" i="3"/>
  <c r="C217" i="3"/>
  <c r="D217" i="3"/>
  <c r="A218" i="3"/>
  <c r="H218" i="3"/>
  <c r="B218" i="3"/>
  <c r="G218" i="3"/>
  <c r="C218" i="3"/>
  <c r="D218" i="3"/>
  <c r="A219" i="3"/>
  <c r="H219" i="3"/>
  <c r="B219" i="3"/>
  <c r="G219" i="3"/>
  <c r="C219" i="3"/>
  <c r="D219" i="3"/>
  <c r="A220" i="3"/>
  <c r="H220" i="3"/>
  <c r="B220" i="3"/>
  <c r="G220" i="3"/>
  <c r="C220" i="3"/>
  <c r="D220" i="3"/>
  <c r="A221" i="3"/>
  <c r="H221" i="3"/>
  <c r="B221" i="3"/>
  <c r="G221" i="3"/>
  <c r="C221" i="3"/>
  <c r="D221" i="3"/>
  <c r="A222" i="3"/>
  <c r="H222" i="3"/>
  <c r="B222" i="3"/>
  <c r="G222" i="3"/>
  <c r="C222" i="3"/>
  <c r="D222" i="3"/>
  <c r="A223" i="3"/>
  <c r="H223" i="3"/>
  <c r="B223" i="3"/>
  <c r="G223" i="3"/>
  <c r="C223" i="3"/>
  <c r="D223" i="3"/>
  <c r="A224" i="3"/>
  <c r="H224" i="3"/>
  <c r="B224" i="3"/>
  <c r="G224" i="3"/>
  <c r="C224" i="3"/>
  <c r="D224" i="3"/>
  <c r="A225" i="3"/>
  <c r="H225" i="3"/>
  <c r="B225" i="3"/>
  <c r="G225" i="3"/>
  <c r="C225" i="3"/>
  <c r="D225" i="3"/>
  <c r="A226" i="3"/>
  <c r="H226" i="3"/>
  <c r="B226" i="3"/>
  <c r="G226" i="3"/>
  <c r="C226" i="3"/>
  <c r="D226" i="3"/>
  <c r="A227" i="3"/>
  <c r="H227" i="3"/>
  <c r="B227" i="3"/>
  <c r="G227" i="3"/>
  <c r="C227" i="3"/>
  <c r="D227" i="3"/>
  <c r="A228" i="3"/>
  <c r="H228" i="3"/>
  <c r="B228" i="3"/>
  <c r="G228" i="3"/>
  <c r="C228" i="3"/>
  <c r="D228" i="3"/>
  <c r="A229" i="3"/>
  <c r="H229" i="3"/>
  <c r="B229" i="3"/>
  <c r="G229" i="3"/>
  <c r="C229" i="3"/>
  <c r="D229" i="3"/>
  <c r="A230" i="3"/>
  <c r="H230" i="3"/>
  <c r="B230" i="3"/>
  <c r="G230" i="3"/>
  <c r="C230" i="3"/>
  <c r="D230" i="3"/>
  <c r="A231" i="3"/>
  <c r="H231" i="3"/>
  <c r="B231" i="3"/>
  <c r="G231" i="3"/>
  <c r="C231" i="3"/>
  <c r="D231" i="3"/>
  <c r="A232" i="3"/>
  <c r="H232" i="3"/>
  <c r="B232" i="3"/>
  <c r="G232" i="3"/>
  <c r="C232" i="3"/>
  <c r="D232" i="3"/>
  <c r="A233" i="3"/>
  <c r="H233" i="3"/>
  <c r="B233" i="3"/>
  <c r="G233" i="3"/>
  <c r="C233" i="3"/>
  <c r="D233" i="3"/>
  <c r="A234" i="3"/>
  <c r="H234" i="3"/>
  <c r="B234" i="3"/>
  <c r="G234" i="3"/>
  <c r="C234" i="3"/>
  <c r="D234" i="3"/>
  <c r="A235" i="3"/>
  <c r="H235" i="3"/>
  <c r="B235" i="3"/>
  <c r="G235" i="3"/>
  <c r="C235" i="3"/>
  <c r="D235" i="3"/>
  <c r="A236" i="3"/>
  <c r="H236" i="3"/>
  <c r="B236" i="3"/>
  <c r="G236" i="3"/>
  <c r="C236" i="3"/>
  <c r="D236" i="3"/>
  <c r="A237" i="3"/>
  <c r="H237" i="3"/>
  <c r="B237" i="3"/>
  <c r="G237" i="3"/>
  <c r="C237" i="3"/>
  <c r="D237" i="3"/>
  <c r="A238" i="3"/>
  <c r="H238" i="3"/>
  <c r="B238" i="3"/>
  <c r="G238" i="3"/>
  <c r="C238" i="3"/>
  <c r="D238" i="3"/>
  <c r="A239" i="3"/>
  <c r="H239" i="3"/>
  <c r="B239" i="3"/>
  <c r="G239" i="3"/>
  <c r="C239" i="3"/>
  <c r="D239" i="3"/>
  <c r="A240" i="3"/>
  <c r="H240" i="3"/>
  <c r="B240" i="3"/>
  <c r="G240" i="3"/>
  <c r="C240" i="3"/>
  <c r="D240" i="3"/>
  <c r="A241" i="3"/>
  <c r="H241" i="3"/>
  <c r="B241" i="3"/>
  <c r="G241" i="3"/>
  <c r="C241" i="3"/>
  <c r="D241" i="3"/>
  <c r="A242" i="3"/>
  <c r="H242" i="3"/>
  <c r="B242" i="3"/>
  <c r="G242" i="3"/>
  <c r="C242" i="3"/>
  <c r="D242" i="3"/>
  <c r="A243" i="3"/>
  <c r="H243" i="3"/>
  <c r="B243" i="3"/>
  <c r="G243" i="3"/>
  <c r="C243" i="3"/>
  <c r="D243" i="3"/>
  <c r="A244" i="3"/>
  <c r="H244" i="3"/>
  <c r="B244" i="3"/>
  <c r="G244" i="3"/>
  <c r="C244" i="3"/>
  <c r="D244" i="3"/>
  <c r="A245" i="3"/>
  <c r="H245" i="3"/>
  <c r="B245" i="3"/>
  <c r="G245" i="3"/>
  <c r="C245" i="3"/>
  <c r="D245" i="3"/>
  <c r="A246" i="3"/>
  <c r="H246" i="3"/>
  <c r="B246" i="3"/>
  <c r="G246" i="3"/>
  <c r="C246" i="3"/>
  <c r="D246" i="3"/>
  <c r="A247" i="3"/>
  <c r="H247" i="3"/>
  <c r="B247" i="3"/>
  <c r="G247" i="3"/>
  <c r="C247" i="3"/>
  <c r="D247" i="3"/>
  <c r="A248" i="3"/>
  <c r="H248" i="3"/>
  <c r="B248" i="3"/>
  <c r="G248" i="3"/>
  <c r="C248" i="3"/>
  <c r="D248" i="3"/>
  <c r="A249" i="3"/>
  <c r="H249" i="3"/>
  <c r="B249" i="3"/>
  <c r="G249" i="3"/>
  <c r="C249" i="3"/>
  <c r="D249" i="3"/>
  <c r="A250" i="3"/>
  <c r="H250" i="3"/>
  <c r="B250" i="3"/>
  <c r="G250" i="3"/>
  <c r="C250" i="3"/>
  <c r="D250" i="3"/>
  <c r="A251" i="3"/>
  <c r="H251" i="3"/>
  <c r="B251" i="3"/>
  <c r="G251" i="3"/>
  <c r="C251" i="3"/>
  <c r="D251" i="3"/>
  <c r="A252" i="3"/>
  <c r="H252" i="3"/>
  <c r="B252" i="3"/>
  <c r="G252" i="3"/>
  <c r="C252" i="3"/>
  <c r="D252" i="3"/>
  <c r="A253" i="3"/>
  <c r="H253" i="3"/>
  <c r="B253" i="3"/>
  <c r="G253" i="3"/>
  <c r="C253" i="3"/>
  <c r="D253" i="3"/>
  <c r="A254" i="3"/>
  <c r="H254" i="3"/>
  <c r="B254" i="3"/>
  <c r="G254" i="3"/>
  <c r="C254" i="3"/>
  <c r="D254" i="3"/>
  <c r="A255" i="3"/>
  <c r="H255" i="3"/>
  <c r="B255" i="3"/>
  <c r="G255" i="3"/>
  <c r="C255" i="3"/>
  <c r="D255" i="3"/>
  <c r="A256" i="3"/>
  <c r="H256" i="3"/>
  <c r="B256" i="3"/>
  <c r="G256" i="3"/>
  <c r="C256" i="3"/>
  <c r="D256" i="3"/>
  <c r="A257" i="3"/>
  <c r="H257" i="3"/>
  <c r="B257" i="3"/>
  <c r="G257" i="3"/>
  <c r="C257" i="3"/>
  <c r="D257" i="3"/>
  <c r="A258" i="3"/>
  <c r="H258" i="3"/>
  <c r="B258" i="3"/>
  <c r="G258" i="3"/>
  <c r="C258" i="3"/>
  <c r="D258" i="3"/>
  <c r="A259" i="3"/>
  <c r="H259" i="3"/>
  <c r="B259" i="3"/>
  <c r="G259" i="3"/>
  <c r="C259" i="3"/>
  <c r="D259" i="3"/>
  <c r="A260" i="3"/>
  <c r="H260" i="3"/>
  <c r="B260" i="3"/>
  <c r="G260" i="3"/>
  <c r="C260" i="3"/>
  <c r="D260" i="3"/>
  <c r="A261" i="3"/>
  <c r="H261" i="3"/>
  <c r="B261" i="3"/>
  <c r="G261" i="3"/>
  <c r="C261" i="3"/>
  <c r="D261" i="3"/>
  <c r="A262" i="3"/>
  <c r="H262" i="3"/>
  <c r="B262" i="3"/>
  <c r="G262" i="3"/>
  <c r="C262" i="3"/>
  <c r="D262" i="3"/>
  <c r="A263" i="3"/>
  <c r="H263" i="3"/>
  <c r="B263" i="3"/>
  <c r="G263" i="3"/>
  <c r="C263" i="3"/>
  <c r="D263" i="3"/>
  <c r="A264" i="3"/>
  <c r="H264" i="3"/>
  <c r="B264" i="3"/>
  <c r="G264" i="3"/>
  <c r="C264" i="3"/>
  <c r="D264" i="3"/>
  <c r="A265" i="3"/>
  <c r="H265" i="3"/>
  <c r="B265" i="3"/>
  <c r="G265" i="3"/>
  <c r="C265" i="3"/>
  <c r="D265" i="3"/>
  <c r="A266" i="3"/>
  <c r="H266" i="3"/>
  <c r="B266" i="3"/>
  <c r="G266" i="3"/>
  <c r="C266" i="3"/>
  <c r="D266" i="3"/>
  <c r="A267" i="3"/>
  <c r="H267" i="3"/>
  <c r="B267" i="3"/>
  <c r="G267" i="3"/>
  <c r="C267" i="3"/>
  <c r="D267" i="3"/>
  <c r="A268" i="3"/>
  <c r="H268" i="3"/>
  <c r="B268" i="3"/>
  <c r="G268" i="3"/>
  <c r="C268" i="3"/>
  <c r="D268" i="3"/>
  <c r="A269" i="3"/>
  <c r="H269" i="3"/>
  <c r="B269" i="3"/>
  <c r="G269" i="3"/>
  <c r="C269" i="3"/>
  <c r="D269" i="3"/>
  <c r="A270" i="3"/>
  <c r="H270" i="3"/>
  <c r="B270" i="3"/>
  <c r="G270" i="3"/>
  <c r="C270" i="3"/>
  <c r="D270" i="3"/>
  <c r="A271" i="3"/>
  <c r="H271" i="3"/>
  <c r="B271" i="3"/>
  <c r="G271" i="3"/>
  <c r="C271" i="3"/>
  <c r="D271" i="3"/>
  <c r="A272" i="3"/>
  <c r="H272" i="3"/>
  <c r="B272" i="3"/>
  <c r="G272" i="3"/>
  <c r="C272" i="3"/>
  <c r="D272" i="3"/>
  <c r="A273" i="3"/>
  <c r="H273" i="3"/>
  <c r="B273" i="3"/>
  <c r="G273" i="3"/>
  <c r="C273" i="3"/>
  <c r="D273" i="3"/>
  <c r="A274" i="3"/>
  <c r="H274" i="3"/>
  <c r="B274" i="3"/>
  <c r="G274" i="3"/>
  <c r="C274" i="3"/>
  <c r="D274" i="3"/>
  <c r="A275" i="3"/>
  <c r="H275" i="3"/>
  <c r="B275" i="3"/>
  <c r="G275" i="3"/>
  <c r="C275" i="3"/>
  <c r="D275" i="3"/>
  <c r="A276" i="3"/>
  <c r="H276" i="3"/>
  <c r="B276" i="3"/>
  <c r="G276" i="3"/>
  <c r="C276" i="3"/>
  <c r="D276" i="3"/>
  <c r="A277" i="3"/>
  <c r="H277" i="3"/>
  <c r="B277" i="3"/>
  <c r="G277" i="3"/>
  <c r="C277" i="3"/>
  <c r="D277" i="3"/>
  <c r="A278" i="3"/>
  <c r="H278" i="3"/>
  <c r="B278" i="3"/>
  <c r="G278" i="3"/>
  <c r="C278" i="3"/>
  <c r="D278" i="3"/>
  <c r="A279" i="3"/>
  <c r="H279" i="3"/>
  <c r="B279" i="3"/>
  <c r="G279" i="3"/>
  <c r="C279" i="3"/>
  <c r="D279" i="3"/>
  <c r="A280" i="3"/>
  <c r="H280" i="3"/>
  <c r="B280" i="3"/>
  <c r="G280" i="3"/>
  <c r="C280" i="3"/>
  <c r="D280" i="3"/>
  <c r="A282" i="3"/>
  <c r="H282" i="3"/>
  <c r="B282" i="3"/>
  <c r="G282" i="3"/>
  <c r="C282" i="3"/>
  <c r="D282" i="3"/>
  <c r="A283" i="3"/>
  <c r="H283" i="3"/>
  <c r="B283" i="3"/>
  <c r="G283" i="3"/>
  <c r="C283" i="3"/>
  <c r="D283" i="3"/>
  <c r="A284" i="3"/>
  <c r="H284" i="3"/>
  <c r="B284" i="3"/>
  <c r="G284" i="3"/>
  <c r="C284" i="3"/>
  <c r="D284" i="3"/>
  <c r="A285" i="3"/>
  <c r="H285" i="3"/>
  <c r="B285" i="3"/>
  <c r="G285" i="3"/>
  <c r="C285" i="3"/>
  <c r="D285" i="3"/>
  <c r="A286" i="3"/>
  <c r="H286" i="3"/>
  <c r="B286" i="3"/>
  <c r="G286" i="3"/>
  <c r="C286" i="3"/>
  <c r="D286" i="3"/>
  <c r="A287" i="3"/>
  <c r="H287" i="3"/>
  <c r="B287" i="3"/>
  <c r="G287" i="3"/>
  <c r="C287" i="3"/>
  <c r="D287" i="3"/>
  <c r="A288" i="3"/>
  <c r="H288" i="3"/>
  <c r="B288" i="3"/>
  <c r="G288" i="3"/>
  <c r="C288" i="3"/>
  <c r="D288" i="3"/>
  <c r="A289" i="3"/>
  <c r="H289" i="3"/>
  <c r="B289" i="3"/>
  <c r="G289" i="3"/>
  <c r="C289" i="3"/>
  <c r="D289" i="3"/>
  <c r="A290" i="3"/>
  <c r="H290" i="3"/>
  <c r="B290" i="3"/>
  <c r="G290" i="3"/>
  <c r="C290" i="3"/>
  <c r="D290" i="3"/>
  <c r="A291" i="3"/>
  <c r="H291" i="3"/>
  <c r="B291" i="3"/>
  <c r="G291" i="3"/>
  <c r="C291" i="3"/>
  <c r="D291" i="3"/>
  <c r="A292" i="3"/>
  <c r="H292" i="3"/>
  <c r="B292" i="3"/>
  <c r="G292" i="3"/>
  <c r="C292" i="3"/>
  <c r="D292" i="3"/>
  <c r="A293" i="3"/>
  <c r="H293" i="3"/>
  <c r="B293" i="3"/>
  <c r="G293" i="3"/>
  <c r="C293" i="3"/>
  <c r="D293" i="3"/>
  <c r="A294" i="3"/>
  <c r="H294" i="3"/>
  <c r="B294" i="3"/>
  <c r="G294" i="3"/>
  <c r="C294" i="3"/>
  <c r="D294" i="3"/>
  <c r="A295" i="3"/>
  <c r="H295" i="3"/>
  <c r="B295" i="3"/>
  <c r="G295" i="3"/>
  <c r="C295" i="3"/>
  <c r="D295" i="3"/>
  <c r="A296" i="3"/>
  <c r="H296" i="3"/>
  <c r="B296" i="3"/>
  <c r="G296" i="3"/>
  <c r="C296" i="3"/>
  <c r="D296" i="3"/>
  <c r="A297" i="3"/>
  <c r="H297" i="3"/>
  <c r="B297" i="3"/>
  <c r="G297" i="3"/>
  <c r="C297" i="3"/>
  <c r="D297" i="3"/>
  <c r="A298" i="3"/>
  <c r="H298" i="3"/>
  <c r="B298" i="3"/>
  <c r="G298" i="3"/>
  <c r="C298" i="3"/>
  <c r="D298" i="3"/>
  <c r="A299" i="3"/>
  <c r="H299" i="3"/>
  <c r="B299" i="3"/>
  <c r="G299" i="3"/>
  <c r="C299" i="3"/>
  <c r="D299" i="3"/>
  <c r="A300" i="3"/>
  <c r="H300" i="3"/>
  <c r="B300" i="3"/>
  <c r="G300" i="3"/>
  <c r="C300" i="3"/>
  <c r="D300" i="3"/>
  <c r="A301" i="3"/>
  <c r="H301" i="3"/>
  <c r="B301" i="3"/>
  <c r="G301" i="3"/>
  <c r="C301" i="3"/>
  <c r="D301" i="3"/>
  <c r="A302" i="3"/>
  <c r="H302" i="3"/>
  <c r="B302" i="3"/>
  <c r="G302" i="3"/>
  <c r="C302" i="3"/>
  <c r="D302" i="3"/>
  <c r="A303" i="3"/>
  <c r="H303" i="3"/>
  <c r="B303" i="3"/>
  <c r="G303" i="3"/>
  <c r="C303" i="3"/>
  <c r="D303" i="3"/>
  <c r="A304" i="3"/>
  <c r="H304" i="3"/>
  <c r="B304" i="3"/>
  <c r="G304" i="3"/>
  <c r="C304" i="3"/>
  <c r="D304" i="3"/>
  <c r="A305" i="3"/>
  <c r="H305" i="3"/>
  <c r="B305" i="3"/>
  <c r="G305" i="3"/>
  <c r="C305" i="3"/>
  <c r="D305" i="3"/>
  <c r="A306" i="3"/>
  <c r="H306" i="3"/>
  <c r="B306" i="3"/>
  <c r="G306" i="3"/>
  <c r="C306" i="3"/>
  <c r="D306" i="3"/>
  <c r="A307" i="3"/>
  <c r="H307" i="3"/>
  <c r="B307" i="3"/>
  <c r="G307" i="3"/>
  <c r="C307" i="3"/>
  <c r="D307" i="3"/>
  <c r="A309" i="3"/>
  <c r="H309" i="3"/>
  <c r="B309" i="3"/>
  <c r="G309" i="3"/>
  <c r="C309" i="3"/>
  <c r="D309" i="3"/>
  <c r="A310" i="3"/>
  <c r="H310" i="3"/>
  <c r="B310" i="3"/>
  <c r="G310" i="3"/>
  <c r="C310" i="3"/>
  <c r="D310" i="3"/>
  <c r="A312" i="3"/>
  <c r="H312" i="3"/>
  <c r="B312" i="3"/>
  <c r="G312" i="3"/>
  <c r="C312" i="3"/>
  <c r="D312" i="3"/>
  <c r="A313" i="3"/>
  <c r="H313" i="3"/>
  <c r="B313" i="3"/>
  <c r="G313" i="3"/>
  <c r="C313" i="3"/>
  <c r="D313" i="3"/>
  <c r="A314" i="3"/>
  <c r="H314" i="3"/>
  <c r="B314" i="3"/>
  <c r="G314" i="3"/>
  <c r="C314" i="3"/>
  <c r="D314" i="3"/>
  <c r="A315" i="3"/>
  <c r="H315" i="3"/>
  <c r="B315" i="3"/>
  <c r="G315" i="3"/>
  <c r="C315" i="3"/>
  <c r="D315" i="3"/>
  <c r="A316" i="3"/>
  <c r="H316" i="3"/>
  <c r="B316" i="3"/>
  <c r="G316" i="3"/>
  <c r="C316" i="3"/>
  <c r="D316" i="3"/>
  <c r="A317" i="3"/>
  <c r="H317" i="3"/>
  <c r="B317" i="3"/>
  <c r="G317" i="3"/>
  <c r="C317" i="3"/>
  <c r="D317" i="3"/>
  <c r="A318" i="3"/>
  <c r="H318" i="3"/>
  <c r="B318" i="3"/>
  <c r="G318" i="3"/>
  <c r="C318" i="3"/>
  <c r="D318" i="3"/>
  <c r="A319" i="3"/>
  <c r="H319" i="3"/>
  <c r="B319" i="3"/>
  <c r="G319" i="3"/>
  <c r="C319" i="3"/>
  <c r="D319" i="3"/>
  <c r="A320" i="3"/>
  <c r="H320" i="3"/>
  <c r="B320" i="3"/>
  <c r="G320" i="3"/>
  <c r="C320" i="3"/>
  <c r="D320" i="3"/>
  <c r="A321" i="3"/>
  <c r="H321" i="3"/>
  <c r="B321" i="3"/>
  <c r="G321" i="3"/>
  <c r="C321" i="3"/>
  <c r="D321" i="3"/>
  <c r="A322" i="3"/>
  <c r="H322" i="3"/>
  <c r="B322" i="3"/>
  <c r="G322" i="3"/>
  <c r="C322" i="3"/>
  <c r="D322" i="3"/>
  <c r="A323" i="3"/>
  <c r="H323" i="3"/>
  <c r="B323" i="3"/>
  <c r="G323" i="3"/>
  <c r="C323" i="3"/>
  <c r="D323" i="3"/>
  <c r="A324" i="3"/>
  <c r="H324" i="3"/>
  <c r="B324" i="3"/>
  <c r="G324" i="3"/>
  <c r="C324" i="3"/>
  <c r="D324" i="3"/>
  <c r="A325" i="3"/>
  <c r="H325" i="3"/>
  <c r="B325" i="3"/>
  <c r="G325" i="3"/>
  <c r="C325" i="3"/>
  <c r="D325" i="3"/>
  <c r="A326" i="3"/>
  <c r="H326" i="3"/>
  <c r="B326" i="3"/>
  <c r="G326" i="3"/>
  <c r="C326" i="3"/>
  <c r="D326" i="3"/>
  <c r="A327" i="3"/>
  <c r="H327" i="3"/>
  <c r="B327" i="3"/>
  <c r="G327" i="3"/>
  <c r="C327" i="3"/>
  <c r="D327" i="3"/>
  <c r="A328" i="3"/>
  <c r="H328" i="3"/>
  <c r="B328" i="3"/>
  <c r="G328" i="3"/>
  <c r="C328" i="3"/>
  <c r="D328" i="3"/>
  <c r="A329" i="3"/>
  <c r="H329" i="3"/>
  <c r="B329" i="3"/>
  <c r="G329" i="3"/>
  <c r="C329" i="3"/>
  <c r="D329" i="3"/>
  <c r="A331" i="3"/>
  <c r="H331" i="3"/>
  <c r="B331" i="3"/>
  <c r="G331" i="3"/>
  <c r="C331" i="3"/>
  <c r="D331" i="3"/>
  <c r="A333" i="3"/>
  <c r="H333" i="3"/>
  <c r="B333" i="3"/>
  <c r="G333" i="3"/>
  <c r="C333" i="3"/>
  <c r="D333" i="3"/>
  <c r="A334" i="3"/>
  <c r="H334" i="3"/>
  <c r="B334" i="3"/>
  <c r="G334" i="3"/>
  <c r="C334" i="3"/>
  <c r="D334" i="3"/>
  <c r="A335" i="3"/>
  <c r="H335" i="3"/>
  <c r="B335" i="3"/>
  <c r="G335" i="3"/>
  <c r="C335" i="3"/>
  <c r="D335" i="3"/>
  <c r="A337" i="3"/>
  <c r="H337" i="3"/>
  <c r="B337" i="3"/>
  <c r="G337" i="3"/>
  <c r="C337" i="3"/>
  <c r="D337" i="3"/>
  <c r="A338" i="3"/>
  <c r="H338" i="3"/>
  <c r="B338" i="3"/>
  <c r="G338" i="3"/>
  <c r="C338" i="3"/>
  <c r="D338" i="3"/>
  <c r="A339" i="3"/>
  <c r="H339" i="3"/>
  <c r="B339" i="3"/>
  <c r="G339" i="3"/>
  <c r="C339" i="3"/>
  <c r="D339" i="3"/>
  <c r="A340" i="3"/>
  <c r="H340" i="3"/>
  <c r="B340" i="3"/>
  <c r="G340" i="3"/>
  <c r="C340" i="3"/>
  <c r="D340" i="3"/>
  <c r="A341" i="3"/>
  <c r="H341" i="3"/>
  <c r="B341" i="3"/>
  <c r="G341" i="3"/>
  <c r="C341" i="3"/>
  <c r="D341" i="3"/>
  <c r="A342" i="3"/>
  <c r="H342" i="3"/>
  <c r="B342" i="3"/>
  <c r="G342" i="3"/>
  <c r="C342" i="3"/>
  <c r="D342" i="3"/>
  <c r="A343" i="3"/>
  <c r="H343" i="3"/>
  <c r="B343" i="3"/>
  <c r="G343" i="3"/>
  <c r="C343" i="3"/>
  <c r="D343" i="3"/>
  <c r="A344" i="3"/>
  <c r="H344" i="3"/>
  <c r="B344" i="3"/>
  <c r="G344" i="3"/>
  <c r="C344" i="3"/>
  <c r="D344" i="3"/>
  <c r="A345" i="3"/>
  <c r="H345" i="3"/>
  <c r="B345" i="3"/>
  <c r="G345" i="3"/>
  <c r="C345" i="3"/>
  <c r="D345" i="3"/>
  <c r="A346" i="3"/>
  <c r="H346" i="3"/>
  <c r="B346" i="3"/>
  <c r="G346" i="3"/>
  <c r="C346" i="3"/>
  <c r="D346" i="3"/>
  <c r="A347" i="3"/>
  <c r="H347" i="3"/>
  <c r="B347" i="3"/>
  <c r="G347" i="3"/>
  <c r="C347" i="3"/>
  <c r="D347" i="3"/>
  <c r="A348" i="3"/>
  <c r="H348" i="3"/>
  <c r="B348" i="3"/>
  <c r="G348" i="3"/>
  <c r="C348" i="3"/>
  <c r="D348" i="3"/>
  <c r="A349" i="3"/>
  <c r="H349" i="3"/>
  <c r="B349" i="3"/>
  <c r="G349" i="3"/>
  <c r="C349" i="3"/>
  <c r="D349" i="3"/>
  <c r="A350" i="3"/>
  <c r="H350" i="3"/>
  <c r="B350" i="3"/>
  <c r="G350" i="3"/>
  <c r="C350" i="3"/>
  <c r="D350" i="3"/>
  <c r="A351" i="3"/>
  <c r="H351" i="3"/>
  <c r="B351" i="3"/>
  <c r="G351" i="3"/>
  <c r="C351" i="3"/>
  <c r="D351" i="3"/>
  <c r="A352" i="3"/>
  <c r="H352" i="3"/>
  <c r="B352" i="3"/>
  <c r="G352" i="3"/>
  <c r="C352" i="3"/>
  <c r="D352" i="3"/>
  <c r="A353" i="3"/>
  <c r="H353" i="3"/>
  <c r="B353" i="3"/>
  <c r="G353" i="3"/>
  <c r="C353" i="3"/>
  <c r="D353" i="3"/>
  <c r="A357" i="3"/>
  <c r="H357" i="3"/>
  <c r="B357" i="3"/>
  <c r="G357" i="3"/>
  <c r="C357" i="3"/>
  <c r="D357" i="3"/>
  <c r="A361" i="3"/>
  <c r="H361" i="3"/>
  <c r="B361" i="3"/>
  <c r="G361" i="3"/>
  <c r="C361" i="3"/>
  <c r="D361" i="3"/>
  <c r="A362" i="3"/>
  <c r="H362" i="3"/>
  <c r="B362" i="3"/>
  <c r="G362" i="3"/>
  <c r="C362" i="3"/>
  <c r="D362" i="3"/>
  <c r="A363" i="3"/>
  <c r="H363" i="3"/>
  <c r="B363" i="3"/>
  <c r="G363" i="3"/>
  <c r="C363" i="3"/>
  <c r="D363" i="3"/>
  <c r="A364" i="3"/>
  <c r="H364" i="3"/>
  <c r="B364" i="3"/>
  <c r="G364" i="3"/>
  <c r="C364" i="3"/>
  <c r="D364" i="3"/>
  <c r="A368" i="3"/>
  <c r="H368" i="3"/>
  <c r="B368" i="3"/>
  <c r="G368" i="3"/>
  <c r="C368" i="3"/>
  <c r="D368" i="3"/>
  <c r="A369" i="3"/>
  <c r="H369" i="3"/>
  <c r="B369" i="3"/>
  <c r="G369" i="3"/>
  <c r="C369" i="3"/>
  <c r="D369" i="3"/>
  <c r="A370" i="3"/>
  <c r="H370" i="3"/>
  <c r="B370" i="3"/>
  <c r="G370" i="3"/>
  <c r="C370" i="3"/>
  <c r="D370" i="3"/>
  <c r="A371" i="3"/>
  <c r="H371" i="3"/>
  <c r="B371" i="3"/>
  <c r="G371" i="3"/>
  <c r="C371" i="3"/>
  <c r="D371" i="3"/>
  <c r="A372" i="3"/>
  <c r="H372" i="3"/>
  <c r="B372" i="3"/>
  <c r="G372" i="3"/>
  <c r="C372" i="3"/>
  <c r="D372" i="3"/>
  <c r="A373" i="3"/>
  <c r="H373" i="3"/>
  <c r="B373" i="3"/>
  <c r="G373" i="3"/>
  <c r="C373" i="3"/>
  <c r="D373" i="3"/>
  <c r="A374" i="3"/>
  <c r="H374" i="3"/>
  <c r="B374" i="3"/>
  <c r="G374" i="3"/>
  <c r="C374" i="3"/>
  <c r="D374" i="3"/>
  <c r="A375" i="3"/>
  <c r="H375" i="3"/>
  <c r="B375" i="3"/>
  <c r="G375" i="3"/>
  <c r="C375" i="3"/>
  <c r="D375" i="3"/>
  <c r="A376" i="3"/>
  <c r="H376" i="3"/>
  <c r="B376" i="3"/>
  <c r="G376" i="3"/>
  <c r="C376" i="3"/>
  <c r="D376" i="3"/>
  <c r="A377" i="3"/>
  <c r="H377" i="3"/>
  <c r="B377" i="3"/>
  <c r="G377" i="3"/>
  <c r="C377" i="3"/>
  <c r="D377" i="3"/>
  <c r="A378" i="3"/>
  <c r="H378" i="3"/>
  <c r="B378" i="3"/>
  <c r="G378" i="3"/>
  <c r="C378" i="3"/>
  <c r="D378" i="3"/>
  <c r="A379" i="3"/>
  <c r="H379" i="3"/>
  <c r="B379" i="3"/>
  <c r="G379" i="3"/>
  <c r="C379" i="3"/>
  <c r="D379" i="3"/>
  <c r="A380" i="3"/>
  <c r="H380" i="3"/>
  <c r="B380" i="3"/>
  <c r="G380" i="3"/>
  <c r="C380" i="3"/>
  <c r="D380" i="3"/>
  <c r="A381" i="3"/>
  <c r="H381" i="3"/>
  <c r="B381" i="3"/>
  <c r="G381" i="3"/>
  <c r="C381" i="3"/>
  <c r="D381" i="3"/>
  <c r="A382" i="3"/>
  <c r="H382" i="3"/>
  <c r="B382" i="3"/>
  <c r="G382" i="3"/>
  <c r="C382" i="3"/>
  <c r="D382" i="3"/>
  <c r="A383" i="3"/>
  <c r="H383" i="3"/>
  <c r="B383" i="3"/>
  <c r="G383" i="3"/>
  <c r="C383" i="3"/>
  <c r="D383" i="3"/>
  <c r="A384" i="3"/>
  <c r="H384" i="3"/>
  <c r="B384" i="3"/>
  <c r="G384" i="3"/>
  <c r="C384" i="3"/>
  <c r="D384" i="3"/>
  <c r="A385" i="3"/>
  <c r="H385" i="3"/>
  <c r="B385" i="3"/>
  <c r="G385" i="3"/>
  <c r="C385" i="3"/>
  <c r="D385" i="3"/>
  <c r="A386" i="3"/>
  <c r="H386" i="3"/>
  <c r="B386" i="3"/>
  <c r="G386" i="3"/>
  <c r="C386" i="3"/>
  <c r="D386" i="3"/>
  <c r="A388" i="3"/>
  <c r="H388" i="3"/>
  <c r="B388" i="3"/>
  <c r="G388" i="3"/>
  <c r="C388" i="3"/>
  <c r="D388" i="3"/>
  <c r="A389" i="3"/>
  <c r="H389" i="3"/>
  <c r="B389" i="3"/>
  <c r="G389" i="3"/>
  <c r="C389" i="3"/>
  <c r="D389" i="3"/>
  <c r="A390" i="3"/>
  <c r="H390" i="3"/>
  <c r="B390" i="3"/>
  <c r="G390" i="3"/>
  <c r="C390" i="3"/>
  <c r="D390" i="3"/>
  <c r="A391" i="3"/>
  <c r="H391" i="3"/>
  <c r="B391" i="3"/>
  <c r="G391" i="3"/>
  <c r="C391" i="3"/>
  <c r="D391" i="3"/>
  <c r="A392" i="3"/>
  <c r="H392" i="3"/>
  <c r="B392" i="3"/>
  <c r="G392" i="3"/>
  <c r="C392" i="3"/>
  <c r="D392" i="3"/>
  <c r="A393" i="3"/>
  <c r="H393" i="3"/>
  <c r="B393" i="3"/>
  <c r="G393" i="3"/>
  <c r="C393" i="3"/>
  <c r="D393" i="3"/>
  <c r="A394" i="3"/>
  <c r="H394" i="3"/>
  <c r="B394" i="3"/>
  <c r="G394" i="3"/>
  <c r="C394" i="3"/>
  <c r="D394" i="3"/>
  <c r="A395" i="3"/>
  <c r="H395" i="3"/>
  <c r="B395" i="3"/>
  <c r="G395" i="3"/>
  <c r="C395" i="3"/>
  <c r="D395" i="3"/>
  <c r="A396" i="3"/>
  <c r="H396" i="3"/>
  <c r="B396" i="3"/>
  <c r="G396" i="3"/>
  <c r="C396" i="3"/>
  <c r="D396" i="3"/>
  <c r="A397" i="3"/>
  <c r="H397" i="3"/>
  <c r="B397" i="3"/>
  <c r="G397" i="3"/>
  <c r="C397" i="3"/>
  <c r="D397" i="3"/>
  <c r="A398" i="3"/>
  <c r="H398" i="3"/>
  <c r="B398" i="3"/>
  <c r="G398" i="3"/>
  <c r="C398" i="3"/>
  <c r="D398" i="3"/>
  <c r="A399" i="3"/>
  <c r="H399" i="3"/>
  <c r="B399" i="3"/>
  <c r="G399" i="3"/>
  <c r="C399" i="3"/>
  <c r="D399" i="3"/>
  <c r="A400" i="3"/>
  <c r="H400" i="3"/>
  <c r="B400" i="3"/>
  <c r="G400" i="3"/>
  <c r="C400" i="3"/>
  <c r="D400" i="3"/>
  <c r="A401" i="3"/>
  <c r="H401" i="3"/>
  <c r="B401" i="3"/>
  <c r="G401" i="3"/>
  <c r="C401" i="3"/>
  <c r="D401" i="3"/>
  <c r="A402" i="3"/>
  <c r="H402" i="3"/>
  <c r="B402" i="3"/>
  <c r="G402" i="3"/>
  <c r="C402" i="3"/>
  <c r="D402" i="3"/>
  <c r="A403" i="3"/>
  <c r="H403" i="3"/>
  <c r="B403" i="3"/>
  <c r="G403" i="3"/>
  <c r="C403" i="3"/>
  <c r="D403" i="3"/>
  <c r="A404" i="3"/>
  <c r="H404" i="3"/>
  <c r="B404" i="3"/>
  <c r="G404" i="3"/>
  <c r="C404" i="3"/>
  <c r="D404" i="3"/>
  <c r="A405" i="3"/>
  <c r="H405" i="3"/>
  <c r="B405" i="3"/>
  <c r="G405" i="3"/>
  <c r="C405" i="3"/>
  <c r="D405" i="3"/>
  <c r="A406" i="3"/>
  <c r="H406" i="3"/>
  <c r="B406" i="3"/>
  <c r="G406" i="3"/>
  <c r="C406" i="3"/>
  <c r="D406" i="3"/>
  <c r="A407" i="3"/>
  <c r="H407" i="3"/>
  <c r="B407" i="3"/>
  <c r="G407" i="3"/>
  <c r="C407" i="3"/>
  <c r="D407" i="3"/>
  <c r="A408" i="3"/>
  <c r="H408" i="3"/>
  <c r="B408" i="3"/>
  <c r="G408" i="3"/>
  <c r="C408" i="3"/>
  <c r="D408" i="3"/>
  <c r="A409" i="3"/>
  <c r="H409" i="3"/>
  <c r="B409" i="3"/>
  <c r="G409" i="3"/>
  <c r="C409" i="3"/>
  <c r="D409" i="3"/>
  <c r="A410" i="3"/>
  <c r="H410" i="3"/>
  <c r="B410" i="3"/>
  <c r="G410" i="3"/>
  <c r="C410" i="3"/>
  <c r="D410" i="3"/>
  <c r="A411" i="3"/>
  <c r="H411" i="3"/>
  <c r="B411" i="3"/>
  <c r="G411" i="3"/>
  <c r="C411" i="3"/>
  <c r="D411" i="3"/>
  <c r="A412" i="3"/>
  <c r="H412" i="3"/>
  <c r="B412" i="3"/>
  <c r="G412" i="3"/>
  <c r="C412" i="3"/>
  <c r="D412" i="3"/>
  <c r="A413" i="3"/>
  <c r="H413" i="3"/>
  <c r="B413" i="3"/>
  <c r="G413" i="3"/>
  <c r="C413" i="3"/>
  <c r="D413" i="3"/>
  <c r="A414" i="3"/>
  <c r="H414" i="3"/>
  <c r="B414" i="3"/>
  <c r="G414" i="3"/>
  <c r="C414" i="3"/>
  <c r="D414" i="3"/>
  <c r="A415" i="3"/>
  <c r="H415" i="3"/>
  <c r="B415" i="3"/>
  <c r="G415" i="3"/>
  <c r="C415" i="3"/>
  <c r="D415" i="3"/>
  <c r="A416" i="3"/>
  <c r="H416" i="3"/>
  <c r="B416" i="3"/>
  <c r="G416" i="3"/>
  <c r="C416" i="3"/>
  <c r="D416" i="3"/>
  <c r="A417" i="3"/>
  <c r="H417" i="3"/>
  <c r="B417" i="3"/>
  <c r="G417" i="3"/>
  <c r="C417" i="3"/>
  <c r="D417" i="3"/>
  <c r="A418" i="3"/>
  <c r="H418" i="3"/>
  <c r="B418" i="3"/>
  <c r="G418" i="3"/>
  <c r="C418" i="3"/>
  <c r="D418" i="3"/>
  <c r="A419" i="3"/>
  <c r="H419" i="3"/>
  <c r="B419" i="3"/>
  <c r="G419" i="3"/>
  <c r="C419" i="3"/>
  <c r="D419" i="3"/>
  <c r="A420" i="3"/>
  <c r="H420" i="3"/>
  <c r="B420" i="3"/>
  <c r="G420" i="3"/>
  <c r="C420" i="3"/>
  <c r="D420" i="3"/>
  <c r="A421" i="3"/>
  <c r="H421" i="3"/>
  <c r="B421" i="3"/>
  <c r="G421" i="3"/>
  <c r="C421" i="3"/>
  <c r="D421" i="3"/>
  <c r="A422" i="3"/>
  <c r="H422" i="3"/>
  <c r="B422" i="3"/>
  <c r="G422" i="3"/>
  <c r="C422" i="3"/>
  <c r="D422" i="3"/>
  <c r="A423" i="3"/>
  <c r="H423" i="3"/>
  <c r="B423" i="3"/>
  <c r="G423" i="3"/>
  <c r="C423" i="3"/>
  <c r="D423" i="3"/>
  <c r="A424" i="3"/>
  <c r="H424" i="3"/>
  <c r="B424" i="3"/>
  <c r="G424" i="3"/>
  <c r="C424" i="3"/>
  <c r="D424" i="3"/>
  <c r="A425" i="3"/>
  <c r="H425" i="3"/>
  <c r="B425" i="3"/>
  <c r="G425" i="3"/>
  <c r="C425" i="3"/>
  <c r="D425" i="3"/>
  <c r="A426" i="3"/>
  <c r="H426" i="3"/>
  <c r="B426" i="3"/>
  <c r="G426" i="3"/>
  <c r="C426" i="3"/>
  <c r="D426" i="3"/>
  <c r="A427" i="3"/>
  <c r="H427" i="3"/>
  <c r="B427" i="3"/>
  <c r="G427" i="3"/>
  <c r="C427" i="3"/>
  <c r="D427" i="3"/>
  <c r="A428" i="3"/>
  <c r="H428" i="3"/>
  <c r="B428" i="3"/>
  <c r="G428" i="3"/>
  <c r="C428" i="3"/>
  <c r="D428" i="3"/>
  <c r="A429" i="3"/>
  <c r="H429" i="3"/>
  <c r="B429" i="3"/>
  <c r="G429" i="3"/>
  <c r="C429" i="3"/>
  <c r="D429" i="3"/>
  <c r="A430" i="3"/>
  <c r="H430" i="3"/>
  <c r="B430" i="3"/>
  <c r="G430" i="3"/>
  <c r="C430" i="3"/>
  <c r="D430" i="3"/>
  <c r="A431" i="3"/>
  <c r="H431" i="3"/>
  <c r="B431" i="3"/>
  <c r="G431" i="3"/>
  <c r="C431" i="3"/>
  <c r="D431" i="3"/>
  <c r="A432" i="3"/>
  <c r="H432" i="3"/>
  <c r="B432" i="3"/>
  <c r="G432" i="3"/>
  <c r="C432" i="3"/>
  <c r="D432" i="3"/>
  <c r="A433" i="3"/>
  <c r="H433" i="3"/>
  <c r="B433" i="3"/>
  <c r="G433" i="3"/>
  <c r="C433" i="3"/>
  <c r="D433" i="3"/>
  <c r="A434" i="3"/>
  <c r="H434" i="3"/>
  <c r="B434" i="3"/>
  <c r="G434" i="3"/>
  <c r="C434" i="3"/>
  <c r="D434" i="3"/>
  <c r="A435" i="3"/>
  <c r="H435" i="3"/>
  <c r="B435" i="3"/>
  <c r="G435" i="3"/>
  <c r="C435" i="3"/>
  <c r="D435" i="3"/>
  <c r="A436" i="3"/>
  <c r="H436" i="3"/>
  <c r="B436" i="3"/>
  <c r="G436" i="3"/>
  <c r="C436" i="3"/>
  <c r="D436" i="3"/>
  <c r="A437" i="3"/>
  <c r="H437" i="3"/>
  <c r="B437" i="3"/>
  <c r="G437" i="3"/>
  <c r="C437" i="3"/>
  <c r="D437" i="3"/>
  <c r="A438" i="3"/>
  <c r="H438" i="3"/>
  <c r="B438" i="3"/>
  <c r="G438" i="3"/>
  <c r="C438" i="3"/>
  <c r="D438" i="3"/>
  <c r="A439" i="3"/>
  <c r="H439" i="3"/>
  <c r="B439" i="3"/>
  <c r="G439" i="3"/>
  <c r="C439" i="3"/>
  <c r="D439" i="3"/>
  <c r="A440" i="3"/>
  <c r="H440" i="3"/>
  <c r="B440" i="3"/>
  <c r="G440" i="3"/>
  <c r="C440" i="3"/>
  <c r="D440" i="3"/>
  <c r="A441" i="3"/>
  <c r="H441" i="3"/>
  <c r="B441" i="3"/>
  <c r="G441" i="3"/>
  <c r="C441" i="3"/>
  <c r="D441" i="3"/>
  <c r="A442" i="3"/>
  <c r="H442" i="3"/>
  <c r="B442" i="3"/>
  <c r="G442" i="3"/>
  <c r="C442" i="3"/>
  <c r="D442" i="3"/>
  <c r="A443" i="3"/>
  <c r="H443" i="3"/>
  <c r="B443" i="3"/>
  <c r="G443" i="3"/>
  <c r="C443" i="3"/>
  <c r="D443" i="3"/>
  <c r="A444" i="3"/>
  <c r="H444" i="3"/>
  <c r="B444" i="3"/>
  <c r="G444" i="3"/>
  <c r="C444" i="3"/>
  <c r="D444" i="3"/>
  <c r="A445" i="3"/>
  <c r="H445" i="3"/>
  <c r="B445" i="3"/>
  <c r="G445" i="3"/>
  <c r="C445" i="3"/>
  <c r="D445" i="3"/>
  <c r="A446" i="3"/>
  <c r="H446" i="3"/>
  <c r="B446" i="3"/>
  <c r="G446" i="3"/>
  <c r="C446" i="3"/>
  <c r="D446" i="3"/>
  <c r="A447" i="3"/>
  <c r="H447" i="3"/>
  <c r="B447" i="3"/>
  <c r="G447" i="3"/>
  <c r="C447" i="3"/>
  <c r="D447" i="3"/>
  <c r="A448" i="3"/>
  <c r="H448" i="3"/>
  <c r="B448" i="3"/>
  <c r="G448" i="3"/>
  <c r="C448" i="3"/>
  <c r="D448" i="3"/>
  <c r="A449" i="3"/>
  <c r="H449" i="3"/>
  <c r="B449" i="3"/>
  <c r="G449" i="3"/>
  <c r="C449" i="3"/>
  <c r="D449" i="3"/>
  <c r="A450" i="3"/>
  <c r="H450" i="3"/>
  <c r="B450" i="3"/>
  <c r="G450" i="3"/>
  <c r="C450" i="3"/>
  <c r="D450" i="3"/>
  <c r="A451" i="3"/>
  <c r="H451" i="3"/>
  <c r="B451" i="3"/>
  <c r="G451" i="3"/>
  <c r="C451" i="3"/>
  <c r="D451" i="3"/>
  <c r="A453" i="3"/>
  <c r="H453" i="3"/>
  <c r="B453" i="3"/>
  <c r="G453" i="3"/>
  <c r="C453" i="3"/>
  <c r="D453" i="3"/>
  <c r="A454" i="3"/>
  <c r="H454" i="3"/>
  <c r="B454" i="3"/>
  <c r="G454" i="3"/>
  <c r="C454" i="3"/>
  <c r="D454" i="3"/>
  <c r="A455" i="3"/>
  <c r="H455" i="3"/>
  <c r="B455" i="3"/>
  <c r="G455" i="3"/>
  <c r="C455" i="3"/>
  <c r="D455" i="3"/>
  <c r="A456" i="3"/>
  <c r="H456" i="3"/>
  <c r="B456" i="3"/>
  <c r="G456" i="3"/>
  <c r="C456" i="3"/>
  <c r="D456" i="3"/>
  <c r="A457" i="3"/>
  <c r="H457" i="3"/>
  <c r="B457" i="3"/>
  <c r="G457" i="3"/>
  <c r="C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D461" i="3"/>
  <c r="A462" i="3"/>
  <c r="H462" i="3"/>
  <c r="B462" i="3"/>
  <c r="G462" i="3"/>
  <c r="C462" i="3"/>
  <c r="D462" i="3"/>
  <c r="A463" i="3"/>
  <c r="H463" i="3"/>
  <c r="B463" i="3"/>
  <c r="G463" i="3"/>
  <c r="C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D465" i="3"/>
  <c r="A466" i="3"/>
  <c r="H466" i="3"/>
  <c r="B466" i="3"/>
  <c r="G466" i="3"/>
  <c r="C466" i="3"/>
  <c r="D466" i="3"/>
  <c r="A467" i="3"/>
  <c r="H467" i="3"/>
  <c r="B467" i="3"/>
  <c r="G467" i="3"/>
  <c r="C467" i="3"/>
  <c r="D467" i="3"/>
  <c r="A468" i="3"/>
  <c r="H468" i="3"/>
  <c r="B468" i="3"/>
  <c r="G468" i="3"/>
  <c r="C468" i="3"/>
  <c r="D468" i="3"/>
  <c r="A470" i="3"/>
  <c r="H470" i="3"/>
  <c r="B470" i="3"/>
  <c r="G470" i="3"/>
  <c r="C470" i="3"/>
  <c r="D470" i="3"/>
  <c r="A480" i="3"/>
  <c r="H480" i="3"/>
  <c r="B480" i="3"/>
  <c r="G480" i="3"/>
  <c r="C480" i="3"/>
  <c r="D480" i="3"/>
  <c r="A484" i="3"/>
  <c r="H484" i="3"/>
  <c r="B484" i="3"/>
  <c r="G484" i="3"/>
  <c r="C484" i="3"/>
  <c r="D484" i="3"/>
  <c r="A486" i="3"/>
  <c r="H486" i="3"/>
  <c r="B486" i="3"/>
  <c r="G486" i="3"/>
  <c r="C486" i="3"/>
  <c r="D486" i="3"/>
  <c r="A487" i="3"/>
  <c r="H487" i="3"/>
  <c r="B487" i="3"/>
  <c r="G487" i="3"/>
  <c r="C487" i="3"/>
  <c r="D487" i="3"/>
  <c r="A492" i="3"/>
  <c r="H492" i="3"/>
  <c r="B492" i="3"/>
  <c r="G492" i="3"/>
  <c r="C492" i="3"/>
  <c r="D492" i="3"/>
  <c r="A499" i="3"/>
  <c r="H499" i="3"/>
  <c r="B499" i="3"/>
  <c r="G499" i="3"/>
  <c r="C499" i="3"/>
  <c r="D499" i="3"/>
  <c r="A500" i="3"/>
  <c r="H500" i="3"/>
  <c r="B500" i="3"/>
  <c r="G500" i="3"/>
  <c r="C500" i="3"/>
  <c r="D500" i="3"/>
  <c r="A502" i="3"/>
  <c r="H502" i="3"/>
  <c r="B502" i="3"/>
  <c r="G502" i="3"/>
  <c r="C502" i="3"/>
  <c r="D502" i="3"/>
  <c r="A503" i="3"/>
  <c r="H503" i="3"/>
  <c r="B503" i="3"/>
  <c r="G503" i="3"/>
  <c r="C503" i="3"/>
  <c r="D503" i="3"/>
  <c r="A504" i="3"/>
  <c r="H504" i="3"/>
  <c r="B504" i="3"/>
  <c r="G504" i="3"/>
  <c r="C504" i="3"/>
  <c r="D504" i="3"/>
  <c r="A505" i="3"/>
  <c r="H505" i="3"/>
  <c r="B505" i="3"/>
  <c r="G505" i="3"/>
  <c r="C505" i="3"/>
  <c r="D505" i="3"/>
  <c r="A507" i="3"/>
  <c r="H507" i="3"/>
  <c r="B507" i="3"/>
  <c r="G507" i="3"/>
  <c r="C507" i="3"/>
  <c r="D507" i="3"/>
  <c r="A508" i="3"/>
  <c r="H508" i="3"/>
  <c r="B508" i="3"/>
  <c r="G508" i="3"/>
  <c r="C508" i="3"/>
  <c r="D508" i="3"/>
  <c r="A509" i="3"/>
  <c r="H509" i="3"/>
  <c r="B509" i="3"/>
  <c r="G509" i="3"/>
  <c r="C509" i="3"/>
  <c r="D509" i="3"/>
  <c r="A510" i="3"/>
  <c r="H510" i="3"/>
  <c r="B510" i="3"/>
  <c r="G510" i="3"/>
  <c r="C510" i="3"/>
  <c r="D510" i="3"/>
  <c r="A511" i="3"/>
  <c r="H511" i="3"/>
  <c r="B511" i="3"/>
  <c r="G511" i="3"/>
  <c r="C511" i="3"/>
  <c r="D511" i="3"/>
  <c r="A512" i="3"/>
  <c r="H512" i="3"/>
  <c r="B512" i="3"/>
  <c r="G512" i="3"/>
  <c r="C512" i="3"/>
  <c r="D512" i="3"/>
  <c r="A513" i="3"/>
  <c r="H513" i="3"/>
  <c r="B513" i="3"/>
  <c r="G513" i="3"/>
  <c r="C513" i="3"/>
  <c r="D513" i="3"/>
  <c r="A516" i="3"/>
  <c r="H516" i="3"/>
  <c r="B516" i="3"/>
  <c r="G516" i="3"/>
  <c r="C516" i="3"/>
  <c r="D516" i="3"/>
  <c r="A517" i="3"/>
  <c r="H517" i="3"/>
  <c r="B517" i="3"/>
  <c r="G517" i="3"/>
  <c r="C517" i="3"/>
  <c r="D517" i="3"/>
  <c r="A518" i="3"/>
  <c r="H518" i="3"/>
  <c r="B518" i="3"/>
  <c r="G518" i="3"/>
  <c r="C518" i="3"/>
  <c r="D518" i="3"/>
  <c r="A519" i="3"/>
  <c r="H519" i="3"/>
  <c r="B519" i="3"/>
  <c r="G519" i="3"/>
  <c r="C519" i="3"/>
  <c r="D519" i="3"/>
  <c r="A520" i="3"/>
  <c r="H520" i="3"/>
  <c r="B520" i="3"/>
  <c r="G520" i="3"/>
  <c r="C520" i="3"/>
  <c r="D520" i="3"/>
  <c r="A521" i="3"/>
  <c r="H521" i="3"/>
  <c r="B521" i="3"/>
  <c r="G521" i="3"/>
  <c r="C521" i="3"/>
  <c r="D521" i="3"/>
  <c r="A522" i="3"/>
  <c r="H522" i="3"/>
  <c r="B522" i="3"/>
  <c r="G522" i="3"/>
  <c r="C522" i="3"/>
  <c r="D522" i="3"/>
  <c r="A523" i="3"/>
  <c r="H523" i="3"/>
  <c r="B523" i="3"/>
  <c r="G523" i="3"/>
  <c r="C523" i="3"/>
  <c r="D523" i="3"/>
  <c r="A524" i="3"/>
  <c r="H524" i="3"/>
  <c r="B524" i="3"/>
  <c r="G524" i="3"/>
  <c r="C524" i="3"/>
  <c r="D524" i="3"/>
  <c r="A525" i="3"/>
  <c r="H525" i="3"/>
  <c r="B525" i="3"/>
  <c r="G525" i="3"/>
  <c r="C525" i="3"/>
  <c r="D525" i="3"/>
  <c r="A526" i="3"/>
  <c r="H526" i="3"/>
  <c r="B526" i="3"/>
  <c r="G526" i="3"/>
  <c r="C526" i="3"/>
  <c r="D526" i="3"/>
  <c r="A529" i="3"/>
  <c r="H529" i="3"/>
  <c r="B529" i="3"/>
  <c r="G529" i="3"/>
  <c r="C529" i="3"/>
  <c r="D529" i="3"/>
  <c r="A530" i="3"/>
  <c r="H530" i="3"/>
  <c r="B530" i="3"/>
  <c r="G530" i="3"/>
  <c r="C530" i="3"/>
  <c r="D530" i="3"/>
  <c r="A531" i="3"/>
  <c r="H531" i="3"/>
  <c r="B531" i="3"/>
  <c r="G531" i="3"/>
  <c r="C531" i="3"/>
  <c r="D531" i="3"/>
  <c r="A532" i="3"/>
  <c r="H532" i="3"/>
  <c r="B532" i="3"/>
  <c r="G532" i="3"/>
  <c r="C532" i="3"/>
  <c r="D532" i="3"/>
  <c r="A533" i="3"/>
  <c r="H533" i="3"/>
  <c r="B533" i="3"/>
  <c r="G533" i="3"/>
  <c r="C533" i="3"/>
  <c r="D533" i="3"/>
  <c r="A534" i="3"/>
  <c r="H534" i="3"/>
  <c r="B534" i="3"/>
  <c r="G534" i="3"/>
  <c r="C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D537" i="3"/>
  <c r="A538" i="3"/>
  <c r="H538" i="3"/>
  <c r="B538" i="3"/>
  <c r="G538" i="3"/>
  <c r="C538" i="3"/>
  <c r="D538" i="3"/>
  <c r="A539" i="3"/>
  <c r="H539" i="3"/>
  <c r="B539" i="3"/>
  <c r="G539" i="3"/>
  <c r="C539" i="3"/>
  <c r="D539" i="3"/>
  <c r="A540" i="3"/>
  <c r="H540" i="3"/>
  <c r="B540" i="3"/>
  <c r="G540" i="3"/>
  <c r="C540" i="3"/>
  <c r="D540" i="3"/>
  <c r="A541" i="3"/>
  <c r="H541" i="3"/>
  <c r="B541" i="3"/>
  <c r="G541" i="3"/>
  <c r="C541" i="3"/>
  <c r="D541" i="3"/>
  <c r="A543" i="3"/>
  <c r="H543" i="3"/>
  <c r="B543" i="3"/>
  <c r="G543" i="3"/>
  <c r="C543" i="3"/>
  <c r="D543" i="3"/>
  <c r="A544" i="3"/>
  <c r="H544" i="3"/>
  <c r="B544" i="3"/>
  <c r="G544" i="3"/>
  <c r="C544" i="3"/>
  <c r="D544" i="3"/>
  <c r="A545" i="3"/>
  <c r="H545" i="3"/>
  <c r="B545" i="3"/>
  <c r="G545" i="3"/>
  <c r="C545" i="3"/>
  <c r="E545" i="3"/>
  <c r="D545" i="3"/>
  <c r="A11" i="3"/>
  <c r="H11" i="3"/>
  <c r="B11" i="3"/>
  <c r="G11" i="3"/>
  <c r="C11" i="3"/>
  <c r="D11" i="3"/>
  <c r="A14" i="3"/>
  <c r="H14" i="3"/>
  <c r="B14" i="3"/>
  <c r="G14" i="3"/>
  <c r="C14" i="3"/>
  <c r="D14" i="3"/>
  <c r="A26" i="3"/>
  <c r="H26" i="3"/>
  <c r="B26" i="3"/>
  <c r="G26" i="3"/>
  <c r="C26" i="3"/>
  <c r="E26" i="3"/>
  <c r="D26" i="3"/>
  <c r="A39" i="3"/>
  <c r="H39" i="3"/>
  <c r="B39" i="3"/>
  <c r="G39" i="3"/>
  <c r="C39" i="3"/>
  <c r="D39" i="3"/>
  <c r="A49" i="3"/>
  <c r="H49" i="3"/>
  <c r="B49" i="3"/>
  <c r="G49" i="3"/>
  <c r="C49" i="3"/>
  <c r="D49" i="3"/>
  <c r="A64" i="3"/>
  <c r="H64" i="3"/>
  <c r="B64" i="3"/>
  <c r="G64" i="3"/>
  <c r="C64" i="3"/>
  <c r="D64" i="3"/>
  <c r="A139" i="3"/>
  <c r="H139" i="3"/>
  <c r="B139" i="3"/>
  <c r="G139" i="3"/>
  <c r="C139" i="3"/>
  <c r="D139" i="3"/>
  <c r="A167" i="3"/>
  <c r="H167" i="3"/>
  <c r="B167" i="3"/>
  <c r="G167" i="3"/>
  <c r="C167" i="3"/>
  <c r="D167" i="3"/>
  <c r="A172" i="3"/>
  <c r="H172" i="3"/>
  <c r="B172" i="3"/>
  <c r="G172" i="3"/>
  <c r="C172" i="3"/>
  <c r="D172" i="3"/>
  <c r="A281" i="3"/>
  <c r="H281" i="3"/>
  <c r="B281" i="3"/>
  <c r="G281" i="3"/>
  <c r="C281" i="3"/>
  <c r="D281" i="3"/>
  <c r="A308" i="3"/>
  <c r="H308" i="3"/>
  <c r="B308" i="3"/>
  <c r="G308" i="3"/>
  <c r="C308" i="3"/>
  <c r="D308" i="3"/>
  <c r="A311" i="3"/>
  <c r="H311" i="3"/>
  <c r="B311" i="3"/>
  <c r="G311" i="3"/>
  <c r="C311" i="3"/>
  <c r="D311" i="3"/>
  <c r="A330" i="3"/>
  <c r="H330" i="3"/>
  <c r="B330" i="3"/>
  <c r="G330" i="3"/>
  <c r="C330" i="3"/>
  <c r="D330" i="3"/>
  <c r="A332" i="3"/>
  <c r="H332" i="3"/>
  <c r="B332" i="3"/>
  <c r="G332" i="3"/>
  <c r="C332" i="3"/>
  <c r="D332" i="3"/>
  <c r="A336" i="3"/>
  <c r="H336" i="3"/>
  <c r="B336" i="3"/>
  <c r="G336" i="3"/>
  <c r="C336" i="3"/>
  <c r="D336" i="3"/>
  <c r="A354" i="3"/>
  <c r="H354" i="3"/>
  <c r="B354" i="3"/>
  <c r="G354" i="3"/>
  <c r="C354" i="3"/>
  <c r="D354" i="3"/>
  <c r="A355" i="3"/>
  <c r="H355" i="3"/>
  <c r="B355" i="3"/>
  <c r="G355" i="3"/>
  <c r="C355" i="3"/>
  <c r="D355" i="3"/>
  <c r="A356" i="3"/>
  <c r="H356" i="3"/>
  <c r="B356" i="3"/>
  <c r="G356" i="3"/>
  <c r="C356" i="3"/>
  <c r="D356" i="3"/>
  <c r="A358" i="3"/>
  <c r="H358" i="3"/>
  <c r="B358" i="3"/>
  <c r="G358" i="3"/>
  <c r="C358" i="3"/>
  <c r="D358" i="3"/>
  <c r="A359" i="3"/>
  <c r="H359" i="3"/>
  <c r="B359" i="3"/>
  <c r="G359" i="3"/>
  <c r="C359" i="3"/>
  <c r="D359" i="3"/>
  <c r="A360" i="3"/>
  <c r="H360" i="3"/>
  <c r="B360" i="3"/>
  <c r="G360" i="3"/>
  <c r="C360" i="3"/>
  <c r="D360" i="3"/>
  <c r="A365" i="3"/>
  <c r="H365" i="3"/>
  <c r="B365" i="3"/>
  <c r="G365" i="3"/>
  <c r="C365" i="3"/>
  <c r="D365" i="3"/>
  <c r="A366" i="3"/>
  <c r="H366" i="3"/>
  <c r="B366" i="3"/>
  <c r="G366" i="3"/>
  <c r="C366" i="3"/>
  <c r="D366" i="3"/>
  <c r="A367" i="3"/>
  <c r="H367" i="3"/>
  <c r="B367" i="3"/>
  <c r="G367" i="3"/>
  <c r="C367" i="3"/>
  <c r="D367" i="3"/>
  <c r="A387" i="3"/>
  <c r="H387" i="3"/>
  <c r="B387" i="3"/>
  <c r="G387" i="3"/>
  <c r="C387" i="3"/>
  <c r="D387" i="3"/>
  <c r="A452" i="3"/>
  <c r="H452" i="3"/>
  <c r="B452" i="3"/>
  <c r="G452" i="3"/>
  <c r="C452" i="3"/>
  <c r="D452" i="3"/>
  <c r="A469" i="3"/>
  <c r="H469" i="3"/>
  <c r="B469" i="3"/>
  <c r="G469" i="3"/>
  <c r="C469" i="3"/>
  <c r="D469" i="3"/>
  <c r="A471" i="3"/>
  <c r="H471" i="3"/>
  <c r="B471" i="3"/>
  <c r="G471" i="3"/>
  <c r="C471" i="3"/>
  <c r="D471" i="3"/>
  <c r="A472" i="3"/>
  <c r="H472" i="3"/>
  <c r="B472" i="3"/>
  <c r="G472" i="3"/>
  <c r="C472" i="3"/>
  <c r="D472" i="3"/>
  <c r="A473" i="3"/>
  <c r="H473" i="3"/>
  <c r="B473" i="3"/>
  <c r="G473" i="3"/>
  <c r="C473" i="3"/>
  <c r="D473" i="3"/>
  <c r="A474" i="3"/>
  <c r="H474" i="3"/>
  <c r="B474" i="3"/>
  <c r="G474" i="3"/>
  <c r="C474" i="3"/>
  <c r="D474" i="3"/>
  <c r="A475" i="3"/>
  <c r="H475" i="3"/>
  <c r="B475" i="3"/>
  <c r="G475" i="3"/>
  <c r="C475" i="3"/>
  <c r="D475" i="3"/>
  <c r="A476" i="3"/>
  <c r="H476" i="3"/>
  <c r="B476" i="3"/>
  <c r="G476" i="3"/>
  <c r="C476" i="3"/>
  <c r="D476" i="3"/>
  <c r="A477" i="3"/>
  <c r="H477" i="3"/>
  <c r="B477" i="3"/>
  <c r="G477" i="3"/>
  <c r="C477" i="3"/>
  <c r="D477" i="3"/>
  <c r="A478" i="3"/>
  <c r="H478" i="3"/>
  <c r="B478" i="3"/>
  <c r="G478" i="3"/>
  <c r="C478" i="3"/>
  <c r="D478" i="3"/>
  <c r="A479" i="3"/>
  <c r="H479" i="3"/>
  <c r="B479" i="3"/>
  <c r="G479" i="3"/>
  <c r="C479" i="3"/>
  <c r="D479" i="3"/>
  <c r="A481" i="3"/>
  <c r="H481" i="3"/>
  <c r="B481" i="3"/>
  <c r="G481" i="3"/>
  <c r="C481" i="3"/>
  <c r="D481" i="3"/>
  <c r="A482" i="3"/>
  <c r="H482" i="3"/>
  <c r="B482" i="3"/>
  <c r="G482" i="3"/>
  <c r="C482" i="3"/>
  <c r="D482" i="3"/>
  <c r="A483" i="3"/>
  <c r="H483" i="3"/>
  <c r="B483" i="3"/>
  <c r="G483" i="3"/>
  <c r="C483" i="3"/>
  <c r="D483" i="3"/>
  <c r="A485" i="3"/>
  <c r="H485" i="3"/>
  <c r="B485" i="3"/>
  <c r="G485" i="3"/>
  <c r="C485" i="3"/>
  <c r="D485" i="3"/>
  <c r="A488" i="3"/>
  <c r="H488" i="3"/>
  <c r="B488" i="3"/>
  <c r="G488" i="3"/>
  <c r="C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D490" i="3"/>
  <c r="A491" i="3"/>
  <c r="H491" i="3"/>
  <c r="B491" i="3"/>
  <c r="G491" i="3"/>
  <c r="C491" i="3"/>
  <c r="D491" i="3"/>
  <c r="A493" i="3"/>
  <c r="H493" i="3"/>
  <c r="B493" i="3"/>
  <c r="G493" i="3"/>
  <c r="C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D495" i="3"/>
  <c r="A496" i="3"/>
  <c r="H496" i="3"/>
  <c r="B496" i="3"/>
  <c r="G496" i="3"/>
  <c r="C496" i="3"/>
  <c r="D496" i="3"/>
  <c r="A497" i="3"/>
  <c r="H497" i="3"/>
  <c r="B497" i="3"/>
  <c r="G497" i="3"/>
  <c r="C497" i="3"/>
  <c r="D497" i="3"/>
  <c r="A498" i="3"/>
  <c r="H498" i="3"/>
  <c r="B498" i="3"/>
  <c r="G498" i="3"/>
  <c r="C498" i="3"/>
  <c r="D498" i="3"/>
  <c r="A501" i="3"/>
  <c r="H501" i="3"/>
  <c r="B501" i="3"/>
  <c r="G501" i="3"/>
  <c r="C501" i="3"/>
  <c r="D501" i="3"/>
  <c r="A506" i="3"/>
  <c r="H506" i="3"/>
  <c r="B506" i="3"/>
  <c r="G506" i="3"/>
  <c r="C506" i="3"/>
  <c r="D506" i="3"/>
  <c r="A514" i="3"/>
  <c r="H514" i="3"/>
  <c r="B514" i="3"/>
  <c r="G514" i="3"/>
  <c r="C514" i="3"/>
  <c r="D514" i="3"/>
  <c r="A515" i="3"/>
  <c r="H515" i="3"/>
  <c r="B515" i="3"/>
  <c r="G515" i="3"/>
  <c r="C515" i="3"/>
  <c r="D515" i="3"/>
  <c r="A527" i="3"/>
  <c r="H527" i="3"/>
  <c r="B527" i="3"/>
  <c r="G527" i="3"/>
  <c r="C527" i="3"/>
  <c r="D527" i="3"/>
  <c r="A528" i="3"/>
  <c r="H528" i="3"/>
  <c r="B528" i="3"/>
  <c r="G528" i="3"/>
  <c r="C528" i="3"/>
  <c r="E528" i="3"/>
  <c r="D528" i="3"/>
  <c r="A542" i="3"/>
  <c r="H542" i="3"/>
  <c r="B542" i="3"/>
  <c r="G542" i="3"/>
  <c r="C542" i="3"/>
  <c r="D542" i="3"/>
  <c r="C1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6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4" i="1"/>
  <c r="Q345" i="1"/>
  <c r="Q346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9" i="1"/>
  <c r="Q370" i="1"/>
  <c r="Q372" i="1"/>
  <c r="Q373" i="1"/>
  <c r="Q374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8" i="1"/>
  <c r="Q399" i="1"/>
  <c r="Q403" i="1"/>
  <c r="Q404" i="1"/>
  <c r="Q405" i="1"/>
  <c r="Q406" i="1"/>
  <c r="Q407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6" i="1"/>
  <c r="Q526" i="1"/>
  <c r="Q530" i="1"/>
  <c r="Q532" i="1"/>
  <c r="Q533" i="1"/>
  <c r="Q538" i="1"/>
  <c r="Q542" i="1"/>
  <c r="Q546" i="1"/>
  <c r="Q547" i="1"/>
  <c r="Q549" i="1"/>
  <c r="Q550" i="1"/>
  <c r="Q551" i="1"/>
  <c r="Q552" i="1"/>
  <c r="Q554" i="1"/>
  <c r="Q555" i="1"/>
  <c r="Q556" i="1"/>
  <c r="Q557" i="1"/>
  <c r="Q558" i="1"/>
  <c r="Q559" i="1"/>
  <c r="Q560" i="1"/>
  <c r="Q563" i="1"/>
  <c r="Q564" i="1"/>
  <c r="Q565" i="1"/>
  <c r="Q566" i="1"/>
  <c r="Q567" i="1"/>
  <c r="Q568" i="1"/>
  <c r="Q569" i="1"/>
  <c r="Q570" i="1"/>
  <c r="Q571" i="1"/>
  <c r="Q572" i="1"/>
  <c r="Q573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90" i="1"/>
  <c r="Q591" i="1"/>
  <c r="Q27" i="1"/>
  <c r="Q42" i="1"/>
  <c r="Q55" i="1"/>
  <c r="Q67" i="1"/>
  <c r="Q82" i="1"/>
  <c r="Q163" i="1"/>
  <c r="Q195" i="1"/>
  <c r="Q203" i="1"/>
  <c r="Q315" i="1"/>
  <c r="Q343" i="1"/>
  <c r="Q347" i="1"/>
  <c r="Q368" i="1"/>
  <c r="Q371" i="1"/>
  <c r="Q375" i="1"/>
  <c r="Q395" i="1"/>
  <c r="Q396" i="1"/>
  <c r="Q397" i="1"/>
  <c r="Q400" i="1"/>
  <c r="Q401" i="1"/>
  <c r="Q402" i="1"/>
  <c r="Q408" i="1"/>
  <c r="Q409" i="1"/>
  <c r="Q410" i="1"/>
  <c r="Q432" i="1"/>
  <c r="Q497" i="1"/>
  <c r="Q515" i="1"/>
  <c r="Q517" i="1"/>
  <c r="Q518" i="1"/>
  <c r="Q519" i="1"/>
  <c r="Q520" i="1"/>
  <c r="Q521" i="1"/>
  <c r="Q522" i="1"/>
  <c r="Q523" i="1"/>
  <c r="Q524" i="1"/>
  <c r="Q525" i="1"/>
  <c r="Q527" i="1"/>
  <c r="Q528" i="1"/>
  <c r="Q529" i="1"/>
  <c r="Q531" i="1"/>
  <c r="Q534" i="1"/>
  <c r="Q535" i="1"/>
  <c r="Q536" i="1"/>
  <c r="Q537" i="1"/>
  <c r="Q539" i="1"/>
  <c r="Q540" i="1"/>
  <c r="Q541" i="1"/>
  <c r="Q543" i="1"/>
  <c r="Q544" i="1"/>
  <c r="Q545" i="1"/>
  <c r="Q548" i="1"/>
  <c r="Q553" i="1"/>
  <c r="Q561" i="1"/>
  <c r="Q562" i="1"/>
  <c r="Q574" i="1"/>
  <c r="Q589" i="1"/>
  <c r="E520" i="1"/>
  <c r="F520" i="1"/>
  <c r="E524" i="1"/>
  <c r="F524" i="1"/>
  <c r="E528" i="1"/>
  <c r="F528" i="1" s="1"/>
  <c r="E532" i="1"/>
  <c r="E536" i="1"/>
  <c r="F536" i="1" s="1"/>
  <c r="E540" i="1"/>
  <c r="F540" i="1"/>
  <c r="E545" i="1"/>
  <c r="E498" i="3" s="1"/>
  <c r="E549" i="1"/>
  <c r="F549" i="1" s="1"/>
  <c r="Z549" i="1" s="1"/>
  <c r="E553" i="1"/>
  <c r="E557" i="1"/>
  <c r="F557" i="1"/>
  <c r="E561" i="1"/>
  <c r="F561" i="1" s="1"/>
  <c r="Z561" i="1"/>
  <c r="E565" i="1"/>
  <c r="E569" i="1"/>
  <c r="E573" i="1"/>
  <c r="E577" i="1"/>
  <c r="F577" i="1" s="1"/>
  <c r="G577" i="1" s="1"/>
  <c r="E581" i="1"/>
  <c r="F581" i="1"/>
  <c r="E585" i="1"/>
  <c r="E589" i="1"/>
  <c r="F589" i="1" s="1"/>
  <c r="Z589" i="1" s="1"/>
  <c r="E517" i="1"/>
  <c r="E513" i="1"/>
  <c r="E467" i="3" s="1"/>
  <c r="E509" i="1"/>
  <c r="E505" i="1"/>
  <c r="E501" i="1"/>
  <c r="F501" i="1" s="1"/>
  <c r="E497" i="1"/>
  <c r="F497" i="1" s="1"/>
  <c r="G497" i="1" s="1"/>
  <c r="E493" i="1"/>
  <c r="E489" i="1"/>
  <c r="E485" i="1"/>
  <c r="E441" i="3"/>
  <c r="E481" i="1"/>
  <c r="E477" i="1"/>
  <c r="AD2" i="1"/>
  <c r="AB18" i="1"/>
  <c r="E521" i="1"/>
  <c r="E525" i="1"/>
  <c r="E529" i="1"/>
  <c r="F529" i="1" s="1"/>
  <c r="E533" i="1"/>
  <c r="F533" i="1" s="1"/>
  <c r="E537" i="1"/>
  <c r="E491" i="3" s="1"/>
  <c r="E541" i="1"/>
  <c r="F541" i="1"/>
  <c r="E546" i="1"/>
  <c r="F546" i="1" s="1"/>
  <c r="Z546" i="1" s="1"/>
  <c r="E550" i="1"/>
  <c r="E554" i="1"/>
  <c r="F554" i="1"/>
  <c r="E558" i="1"/>
  <c r="F558" i="1"/>
  <c r="E562" i="1"/>
  <c r="E515" i="3" s="1"/>
  <c r="E566" i="1"/>
  <c r="F566" i="1" s="1"/>
  <c r="E570" i="1"/>
  <c r="F570" i="1" s="1"/>
  <c r="E523" i="3"/>
  <c r="E574" i="1"/>
  <c r="F574" i="1"/>
  <c r="G574" i="1" s="1"/>
  <c r="E578" i="1"/>
  <c r="E582" i="1"/>
  <c r="F582" i="1"/>
  <c r="Z582" i="1" s="1"/>
  <c r="E586" i="1"/>
  <c r="F586" i="1" s="1"/>
  <c r="E590" i="1"/>
  <c r="F590" i="1"/>
  <c r="G590" i="1" s="1"/>
  <c r="E542" i="1"/>
  <c r="F542" i="1" s="1"/>
  <c r="E516" i="1"/>
  <c r="F516" i="1"/>
  <c r="Z516" i="1" s="1"/>
  <c r="E512" i="1"/>
  <c r="F512" i="1" s="1"/>
  <c r="E508" i="1"/>
  <c r="E504" i="1"/>
  <c r="E500" i="1"/>
  <c r="E496" i="1"/>
  <c r="F496" i="1" s="1"/>
  <c r="E492" i="1"/>
  <c r="F492" i="1"/>
  <c r="Z492" i="1" s="1"/>
  <c r="E488" i="1"/>
  <c r="F488" i="1" s="1"/>
  <c r="E484" i="1"/>
  <c r="F484" i="1" s="1"/>
  <c r="E480" i="1"/>
  <c r="F480" i="1" s="1"/>
  <c r="E476" i="1"/>
  <c r="F476" i="1" s="1"/>
  <c r="E473" i="1"/>
  <c r="E471" i="1"/>
  <c r="F471" i="1" s="1"/>
  <c r="E469" i="1"/>
  <c r="F469" i="1" s="1"/>
  <c r="E467" i="1"/>
  <c r="F467" i="1" s="1"/>
  <c r="E465" i="1"/>
  <c r="E421" i="3" s="1"/>
  <c r="E463" i="1"/>
  <c r="F463" i="1" s="1"/>
  <c r="G463" i="1" s="1"/>
  <c r="I463" i="1" s="1"/>
  <c r="E552" i="1"/>
  <c r="F552" i="1" s="1"/>
  <c r="E556" i="1"/>
  <c r="F556" i="1"/>
  <c r="Z556" i="1" s="1"/>
  <c r="E560" i="1"/>
  <c r="F560" i="1"/>
  <c r="E564" i="1"/>
  <c r="E568" i="1"/>
  <c r="F568" i="1" s="1"/>
  <c r="E572" i="1"/>
  <c r="F572" i="1"/>
  <c r="G572" i="1" s="1"/>
  <c r="E576" i="1"/>
  <c r="F576" i="1"/>
  <c r="E580" i="1"/>
  <c r="F580" i="1" s="1"/>
  <c r="E584" i="1"/>
  <c r="F584" i="1" s="1"/>
  <c r="E588" i="1"/>
  <c r="E518" i="1"/>
  <c r="F518" i="1"/>
  <c r="E514" i="1"/>
  <c r="F514" i="1" s="1"/>
  <c r="E510" i="1"/>
  <c r="F510" i="1" s="1"/>
  <c r="E506" i="1"/>
  <c r="F506" i="1"/>
  <c r="Z506" i="1" s="1"/>
  <c r="E502" i="1"/>
  <c r="E498" i="1"/>
  <c r="F498" i="1" s="1"/>
  <c r="E494" i="1"/>
  <c r="F494" i="1" s="1"/>
  <c r="E490" i="1"/>
  <c r="F490" i="1"/>
  <c r="Z490" i="1" s="1"/>
  <c r="E486" i="1"/>
  <c r="F486" i="1"/>
  <c r="E482" i="1"/>
  <c r="E478" i="1"/>
  <c r="E434" i="3" s="1"/>
  <c r="E474" i="1"/>
  <c r="F474" i="1"/>
  <c r="E472" i="1"/>
  <c r="E470" i="1"/>
  <c r="F470" i="1" s="1"/>
  <c r="G470" i="1" s="1"/>
  <c r="AF470" i="1" s="1"/>
  <c r="E468" i="1"/>
  <c r="F468" i="1" s="1"/>
  <c r="E466" i="1"/>
  <c r="E464" i="1"/>
  <c r="F464" i="1"/>
  <c r="E462" i="1"/>
  <c r="F462" i="1" s="1"/>
  <c r="E460" i="1"/>
  <c r="F460" i="1" s="1"/>
  <c r="E458" i="1"/>
  <c r="F458" i="1" s="1"/>
  <c r="E456" i="1"/>
  <c r="F456" i="1" s="1"/>
  <c r="Z456" i="1" s="1"/>
  <c r="E454" i="1"/>
  <c r="F454" i="1" s="1"/>
  <c r="E452" i="1"/>
  <c r="F452" i="1" s="1"/>
  <c r="E450" i="1"/>
  <c r="E448" i="1"/>
  <c r="F448" i="1" s="1"/>
  <c r="E446" i="1"/>
  <c r="E444" i="1"/>
  <c r="F444" i="1" s="1"/>
  <c r="Z444" i="1" s="1"/>
  <c r="E548" i="1"/>
  <c r="F548" i="1"/>
  <c r="G548" i="1" s="1"/>
  <c r="G546" i="1"/>
  <c r="E544" i="1"/>
  <c r="F544" i="1" s="1"/>
  <c r="E539" i="1"/>
  <c r="F539" i="1" s="1"/>
  <c r="E535" i="1"/>
  <c r="F535" i="1"/>
  <c r="G535" i="1" s="1"/>
  <c r="E531" i="1"/>
  <c r="F531" i="1" s="1"/>
  <c r="E527" i="1"/>
  <c r="F527" i="1"/>
  <c r="E523" i="1"/>
  <c r="F523" i="1" s="1"/>
  <c r="E519" i="1"/>
  <c r="E473" i="3"/>
  <c r="F519" i="1"/>
  <c r="E593" i="1"/>
  <c r="F593" i="1"/>
  <c r="G593" i="1" s="1"/>
  <c r="AB11" i="1"/>
  <c r="E485" i="3"/>
  <c r="E466" i="3"/>
  <c r="F485" i="1"/>
  <c r="E399" i="3"/>
  <c r="E529" i="3"/>
  <c r="E472" i="3"/>
  <c r="E420" i="3"/>
  <c r="E510" i="3"/>
  <c r="E431" i="3"/>
  <c r="E513" i="3"/>
  <c r="F450" i="1"/>
  <c r="AU450" i="1" s="1"/>
  <c r="E405" i="3"/>
  <c r="G458" i="1"/>
  <c r="G506" i="1"/>
  <c r="G556" i="1"/>
  <c r="F525" i="1"/>
  <c r="E479" i="3"/>
  <c r="F481" i="1"/>
  <c r="E437" i="3"/>
  <c r="G549" i="1"/>
  <c r="E428" i="3"/>
  <c r="E460" i="3"/>
  <c r="E493" i="3"/>
  <c r="E419" i="3"/>
  <c r="E442" i="3"/>
  <c r="E499" i="3"/>
  <c r="E530" i="3"/>
  <c r="E478" i="3"/>
  <c r="E448" i="3"/>
  <c r="E507" i="3"/>
  <c r="E543" i="3"/>
  <c r="E494" i="3"/>
  <c r="G519" i="1"/>
  <c r="Z519" i="1"/>
  <c r="Z535" i="1"/>
  <c r="F472" i="1"/>
  <c r="E429" i="3"/>
  <c r="F465" i="1"/>
  <c r="F504" i="1"/>
  <c r="E458" i="3"/>
  <c r="F477" i="1"/>
  <c r="E433" i="3"/>
  <c r="F569" i="1"/>
  <c r="E522" i="3"/>
  <c r="F553" i="1"/>
  <c r="E506" i="3"/>
  <c r="E427" i="3"/>
  <c r="E450" i="3"/>
  <c r="E509" i="3"/>
  <c r="E539" i="3"/>
  <c r="E497" i="3"/>
  <c r="E423" i="3"/>
  <c r="E446" i="3"/>
  <c r="E487" i="3"/>
  <c r="E535" i="3"/>
  <c r="E483" i="3"/>
  <c r="E407" i="3"/>
  <c r="E436" i="3"/>
  <c r="E470" i="3"/>
  <c r="E519" i="3"/>
  <c r="E477" i="3"/>
  <c r="E542" i="3"/>
  <c r="E416" i="3"/>
  <c r="E505" i="3"/>
  <c r="E533" i="3"/>
  <c r="E481" i="3"/>
  <c r="AU576" i="1"/>
  <c r="AU568" i="1"/>
  <c r="AU586" i="1"/>
  <c r="AU574" i="1"/>
  <c r="AU570" i="1"/>
  <c r="AU589" i="1"/>
  <c r="AU569" i="1"/>
  <c r="AU527" i="1"/>
  <c r="AU519" i="1"/>
  <c r="AU558" i="1"/>
  <c r="AU554" i="1"/>
  <c r="AU514" i="1"/>
  <c r="AU561" i="1"/>
  <c r="AU549" i="1"/>
  <c r="AU541" i="1"/>
  <c r="AU536" i="1"/>
  <c r="AU524" i="1"/>
  <c r="AU516" i="1"/>
  <c r="AU504" i="1"/>
  <c r="AU462" i="1"/>
  <c r="AT462" i="1" s="1"/>
  <c r="AU496" i="1"/>
  <c r="AT496" i="1" s="1"/>
  <c r="AU488" i="1"/>
  <c r="AU463" i="1"/>
  <c r="AU497" i="1"/>
  <c r="AU481" i="1"/>
  <c r="AU477" i="1"/>
  <c r="AU485" i="1"/>
  <c r="AU468" i="1"/>
  <c r="AU29" i="1"/>
  <c r="BL111" i="1"/>
  <c r="BL103" i="1"/>
  <c r="BL99" i="1"/>
  <c r="BL95" i="1"/>
  <c r="BL87" i="1"/>
  <c r="BL79" i="1"/>
  <c r="BL71" i="1"/>
  <c r="BL67" i="1"/>
  <c r="BL63" i="1"/>
  <c r="BL55" i="1"/>
  <c r="BL47" i="1"/>
  <c r="BL39" i="1"/>
  <c r="BL35" i="1"/>
  <c r="BL31" i="1"/>
  <c r="BL23" i="1"/>
  <c r="BL116" i="1"/>
  <c r="BL108" i="1"/>
  <c r="BL104" i="1"/>
  <c r="BL100" i="1"/>
  <c r="BL92" i="1"/>
  <c r="BL84" i="1"/>
  <c r="BL76" i="1"/>
  <c r="BL72" i="1"/>
  <c r="BL68" i="1"/>
  <c r="BL60" i="1"/>
  <c r="BL52" i="1"/>
  <c r="BL44" i="1"/>
  <c r="BL40" i="1"/>
  <c r="BL36" i="1"/>
  <c r="BL28" i="1"/>
  <c r="BL20" i="1"/>
  <c r="BL6" i="1"/>
  <c r="BL2" i="1"/>
  <c r="AU54" i="1"/>
  <c r="BL110" i="1"/>
  <c r="BL117" i="1"/>
  <c r="BL15" i="1"/>
  <c r="BL13" i="1"/>
  <c r="BL10" i="1"/>
  <c r="BL113" i="1"/>
  <c r="BL21" i="1"/>
  <c r="BL18" i="1"/>
  <c r="BK18" i="1" s="1"/>
  <c r="BL14" i="1"/>
  <c r="BL11" i="1"/>
  <c r="BL4" i="1"/>
  <c r="BL105" i="1"/>
  <c r="BL101" i="1"/>
  <c r="BK101" i="1" s="1"/>
  <c r="BL98" i="1"/>
  <c r="BL97" i="1"/>
  <c r="BL93" i="1"/>
  <c r="BL89" i="1"/>
  <c r="BL85" i="1"/>
  <c r="BL82" i="1"/>
  <c r="BL81" i="1"/>
  <c r="BL77" i="1"/>
  <c r="BL73" i="1"/>
  <c r="BL69" i="1"/>
  <c r="BL66" i="1"/>
  <c r="BL65" i="1"/>
  <c r="BL61" i="1"/>
  <c r="BL57" i="1"/>
  <c r="BL53" i="1"/>
  <c r="BL50" i="1"/>
  <c r="BL49" i="1"/>
  <c r="BL45" i="1"/>
  <c r="BL41" i="1"/>
  <c r="BL37" i="1"/>
  <c r="BL34" i="1"/>
  <c r="BL33" i="1"/>
  <c r="BL29" i="1"/>
  <c r="BL25" i="1"/>
  <c r="BL3" i="1"/>
  <c r="BL9" i="1"/>
  <c r="BL8" i="1"/>
  <c r="E409" i="3"/>
  <c r="Z462" i="1"/>
  <c r="G462" i="1"/>
  <c r="I462" i="1" s="1"/>
  <c r="Z470" i="1"/>
  <c r="G498" i="1"/>
  <c r="J498" i="1" s="1"/>
  <c r="G514" i="1"/>
  <c r="Z514" i="1"/>
  <c r="Z580" i="1"/>
  <c r="Z463" i="1"/>
  <c r="Z471" i="1"/>
  <c r="G471" i="1"/>
  <c r="G484" i="1"/>
  <c r="AF484" i="1" s="1"/>
  <c r="F500" i="1"/>
  <c r="G500" i="1" s="1"/>
  <c r="E454" i="3"/>
  <c r="G516" i="1"/>
  <c r="G582" i="1"/>
  <c r="Z566" i="1"/>
  <c r="F550" i="1"/>
  <c r="Z550" i="1" s="1"/>
  <c r="AU550" i="1"/>
  <c r="E503" i="3"/>
  <c r="F489" i="1"/>
  <c r="Z489" i="1" s="1"/>
  <c r="E445" i="3"/>
  <c r="G589" i="1"/>
  <c r="K589" i="1" s="1"/>
  <c r="F573" i="1"/>
  <c r="E526" i="3"/>
  <c r="Z557" i="1"/>
  <c r="G557" i="1"/>
  <c r="Z540" i="1"/>
  <c r="Z524" i="1"/>
  <c r="G524" i="1"/>
  <c r="E418" i="3"/>
  <c r="E444" i="3"/>
  <c r="E502" i="3"/>
  <c r="E490" i="3"/>
  <c r="E414" i="3"/>
  <c r="E440" i="3"/>
  <c r="E534" i="3"/>
  <c r="E482" i="3"/>
  <c r="E527" i="3"/>
  <c r="E426" i="3"/>
  <c r="E468" i="3"/>
  <c r="E511" i="3"/>
  <c r="E537" i="3"/>
  <c r="E501" i="3"/>
  <c r="E412" i="3"/>
  <c r="E432" i="3"/>
  <c r="E464" i="3"/>
  <c r="E525" i="3"/>
  <c r="E474" i="3"/>
  <c r="E514" i="3"/>
  <c r="BK3" i="1"/>
  <c r="BJ3" i="1"/>
  <c r="BI3" i="1"/>
  <c r="BH3" i="1" s="1"/>
  <c r="BG3" i="1" s="1"/>
  <c r="BK29" i="1"/>
  <c r="BJ29" i="1" s="1"/>
  <c r="BI29" i="1" s="1"/>
  <c r="BH29" i="1" s="1"/>
  <c r="BK37" i="1"/>
  <c r="BJ37" i="1" s="1"/>
  <c r="BI37" i="1"/>
  <c r="BK45" i="1"/>
  <c r="BJ45" i="1"/>
  <c r="BK53" i="1"/>
  <c r="BK69" i="1"/>
  <c r="BJ69" i="1" s="1"/>
  <c r="BK85" i="1"/>
  <c r="BJ85" i="1"/>
  <c r="BI85" i="1"/>
  <c r="BH85" i="1" s="1"/>
  <c r="BG85" i="1" s="1"/>
  <c r="BK93" i="1"/>
  <c r="BJ93" i="1"/>
  <c r="BI93" i="1" s="1"/>
  <c r="BH93" i="1" s="1"/>
  <c r="BK110" i="1"/>
  <c r="BK68" i="1"/>
  <c r="BJ68" i="1" s="1"/>
  <c r="BI68" i="1" s="1"/>
  <c r="BK100" i="1"/>
  <c r="BK23" i="1"/>
  <c r="BK55" i="1"/>
  <c r="BK71" i="1"/>
  <c r="BJ103" i="1"/>
  <c r="BI103" i="1"/>
  <c r="BK103" i="1"/>
  <c r="I470" i="1"/>
  <c r="G454" i="1"/>
  <c r="AT468" i="1"/>
  <c r="AT554" i="1"/>
  <c r="AS554" i="1" s="1"/>
  <c r="AT569" i="1"/>
  <c r="AS569" i="1" s="1"/>
  <c r="AR569" i="1" s="1"/>
  <c r="AT574" i="1"/>
  <c r="K572" i="1"/>
  <c r="AF524" i="1"/>
  <c r="J524" i="1"/>
  <c r="AF516" i="1"/>
  <c r="I516" i="1"/>
  <c r="I484" i="1"/>
  <c r="AF463" i="1"/>
  <c r="BK8" i="1"/>
  <c r="BJ8" i="1" s="1"/>
  <c r="BI8" i="1" s="1"/>
  <c r="BK34" i="1"/>
  <c r="BJ34" i="1" s="1"/>
  <c r="BI34" i="1" s="1"/>
  <c r="BK66" i="1"/>
  <c r="BJ66" i="1"/>
  <c r="BI66" i="1" s="1"/>
  <c r="BK98" i="1"/>
  <c r="BJ98" i="1" s="1"/>
  <c r="BI98" i="1"/>
  <c r="BH98" i="1" s="1"/>
  <c r="BG98" i="1" s="1"/>
  <c r="BF98" i="1" s="1"/>
  <c r="BE98" i="1" s="1"/>
  <c r="BD98" i="1" s="1"/>
  <c r="BC98" i="1" s="1"/>
  <c r="BB98" i="1" s="1"/>
  <c r="BJ18" i="1"/>
  <c r="BI18" i="1" s="1"/>
  <c r="BH18" i="1"/>
  <c r="BG18" i="1" s="1"/>
  <c r="BF18" i="1" s="1"/>
  <c r="BE18" i="1" s="1"/>
  <c r="BD18" i="1" s="1"/>
  <c r="BC18" i="1" s="1"/>
  <c r="BA18" i="1" s="1"/>
  <c r="BK113" i="1"/>
  <c r="BJ113" i="1" s="1"/>
  <c r="BI113" i="1"/>
  <c r="BH113" i="1" s="1"/>
  <c r="BG113" i="1" s="1"/>
  <c r="BF113" i="1" s="1"/>
  <c r="BE113" i="1" s="1"/>
  <c r="BD113" i="1"/>
  <c r="BC113" i="1" s="1"/>
  <c r="BK10" i="1"/>
  <c r="BK117" i="1"/>
  <c r="BK67" i="1"/>
  <c r="BJ67" i="1" s="1"/>
  <c r="BI67" i="1" s="1"/>
  <c r="BH67" i="1" s="1"/>
  <c r="BG67" i="1" s="1"/>
  <c r="BF67" i="1" s="1"/>
  <c r="BE67" i="1" s="1"/>
  <c r="BD67" i="1" s="1"/>
  <c r="BC67" i="1" s="1"/>
  <c r="BK99" i="1"/>
  <c r="BJ99" i="1"/>
  <c r="BI99" i="1"/>
  <c r="BH99" i="1" s="1"/>
  <c r="BG99" i="1" s="1"/>
  <c r="BF99" i="1" s="1"/>
  <c r="BE99" i="1" s="1"/>
  <c r="BD99" i="1" s="1"/>
  <c r="BC99" i="1" s="1"/>
  <c r="BB99" i="1" s="1"/>
  <c r="AT463" i="1"/>
  <c r="AS463" i="1"/>
  <c r="AR463" i="1" s="1"/>
  <c r="AQ463" i="1" s="1"/>
  <c r="AP463" i="1" s="1"/>
  <c r="AO463" i="1" s="1"/>
  <c r="AN463" i="1" s="1"/>
  <c r="AM463" i="1" s="1"/>
  <c r="AL463" i="1" s="1"/>
  <c r="AI463" i="1" s="1"/>
  <c r="AS462" i="1"/>
  <c r="AR462" i="1"/>
  <c r="AQ462" i="1" s="1"/>
  <c r="AP462" i="1" s="1"/>
  <c r="AO462" i="1" s="1"/>
  <c r="AN462" i="1" s="1"/>
  <c r="AM462" i="1" s="1"/>
  <c r="AL462" i="1" s="1"/>
  <c r="AT541" i="1"/>
  <c r="AS541" i="1" s="1"/>
  <c r="AR541" i="1"/>
  <c r="AQ541" i="1" s="1"/>
  <c r="AP541" i="1" s="1"/>
  <c r="AO541" i="1" s="1"/>
  <c r="AN541" i="1" s="1"/>
  <c r="AM541" i="1" s="1"/>
  <c r="AL541" i="1" s="1"/>
  <c r="AT570" i="1"/>
  <c r="AS570" i="1" s="1"/>
  <c r="AR570" i="1" s="1"/>
  <c r="AQ570" i="1" s="1"/>
  <c r="AP570" i="1" s="1"/>
  <c r="AO570" i="1" s="1"/>
  <c r="AN570" i="1" s="1"/>
  <c r="AM570" i="1" s="1"/>
  <c r="AL570" i="1" s="1"/>
  <c r="AT586" i="1"/>
  <c r="AS586" i="1" s="1"/>
  <c r="AR586" i="1" s="1"/>
  <c r="AQ586" i="1" s="1"/>
  <c r="AP586" i="1" s="1"/>
  <c r="AO586" i="1" s="1"/>
  <c r="AN586" i="1" s="1"/>
  <c r="AM586" i="1" s="1"/>
  <c r="AL586" i="1" s="1"/>
  <c r="AS568" i="1"/>
  <c r="AR568" i="1" s="1"/>
  <c r="AT568" i="1"/>
  <c r="Z553" i="1"/>
  <c r="G553" i="1"/>
  <c r="Z504" i="1"/>
  <c r="G504" i="1"/>
  <c r="I535" i="1"/>
  <c r="AF535" i="1"/>
  <c r="J519" i="1"/>
  <c r="AF519" i="1"/>
  <c r="K590" i="1"/>
  <c r="I458" i="1"/>
  <c r="Z573" i="1"/>
  <c r="G573" i="1"/>
  <c r="G550" i="1"/>
  <c r="AF514" i="1"/>
  <c r="I514" i="1"/>
  <c r="BK25" i="1"/>
  <c r="BK41" i="1"/>
  <c r="BJ41" i="1" s="1"/>
  <c r="BI41" i="1" s="1"/>
  <c r="BH41" i="1" s="1"/>
  <c r="BG41" i="1" s="1"/>
  <c r="BF41" i="1"/>
  <c r="BE41" i="1"/>
  <c r="BD41" i="1" s="1"/>
  <c r="BC41" i="1" s="1"/>
  <c r="BK49" i="1"/>
  <c r="BJ49" i="1"/>
  <c r="BI49" i="1" s="1"/>
  <c r="BH49" i="1" s="1"/>
  <c r="BG49" i="1" s="1"/>
  <c r="BF49" i="1" s="1"/>
  <c r="BE49" i="1" s="1"/>
  <c r="BD49" i="1" s="1"/>
  <c r="BC49" i="1" s="1"/>
  <c r="BA49" i="1" s="1"/>
  <c r="BK65" i="1"/>
  <c r="BJ65" i="1" s="1"/>
  <c r="BI65" i="1" s="1"/>
  <c r="BH65" i="1" s="1"/>
  <c r="BG65" i="1" s="1"/>
  <c r="BF65" i="1" s="1"/>
  <c r="BE65" i="1" s="1"/>
  <c r="BD65" i="1" s="1"/>
  <c r="BC65" i="1" s="1"/>
  <c r="BK73" i="1"/>
  <c r="BJ73" i="1" s="1"/>
  <c r="BI73" i="1" s="1"/>
  <c r="BH73" i="1"/>
  <c r="BG73" i="1" s="1"/>
  <c r="BF73" i="1" s="1"/>
  <c r="BE73" i="1" s="1"/>
  <c r="BD73" i="1" s="1"/>
  <c r="BC73" i="1" s="1"/>
  <c r="BK81" i="1"/>
  <c r="BJ81" i="1" s="1"/>
  <c r="BI81" i="1" s="1"/>
  <c r="BH81" i="1" s="1"/>
  <c r="BG81" i="1" s="1"/>
  <c r="BF81" i="1" s="1"/>
  <c r="BE81" i="1" s="1"/>
  <c r="BD81" i="1" s="1"/>
  <c r="BC81" i="1"/>
  <c r="BA81" i="1" s="1"/>
  <c r="BK89" i="1"/>
  <c r="BJ89" i="1" s="1"/>
  <c r="BI89" i="1"/>
  <c r="BH89" i="1" s="1"/>
  <c r="BG89" i="1" s="1"/>
  <c r="BF89" i="1" s="1"/>
  <c r="BE89" i="1" s="1"/>
  <c r="BD89" i="1" s="1"/>
  <c r="BC89" i="1" s="1"/>
  <c r="BA89" i="1" s="1"/>
  <c r="AZ89" i="1" s="1"/>
  <c r="AX89" i="1" s="1"/>
  <c r="BK97" i="1"/>
  <c r="BJ97" i="1"/>
  <c r="BI97" i="1"/>
  <c r="BH97" i="1" s="1"/>
  <c r="BG97" i="1" s="1"/>
  <c r="BF97" i="1"/>
  <c r="BE97" i="1" s="1"/>
  <c r="BD97" i="1" s="1"/>
  <c r="BC97" i="1" s="1"/>
  <c r="BK105" i="1"/>
  <c r="BJ105" i="1"/>
  <c r="BI105" i="1" s="1"/>
  <c r="BH105" i="1"/>
  <c r="BG105" i="1" s="1"/>
  <c r="BF105" i="1" s="1"/>
  <c r="BE105" i="1" s="1"/>
  <c r="BD105" i="1" s="1"/>
  <c r="BC105" i="1"/>
  <c r="BA105" i="1" s="1"/>
  <c r="BK14" i="1"/>
  <c r="BJ14" i="1" s="1"/>
  <c r="BI14" i="1" s="1"/>
  <c r="BH14" i="1" s="1"/>
  <c r="BG14" i="1" s="1"/>
  <c r="BF14" i="1" s="1"/>
  <c r="BE14" i="1" s="1"/>
  <c r="BD14" i="1" s="1"/>
  <c r="BC14" i="1" s="1"/>
  <c r="BK6" i="1"/>
  <c r="BJ6" i="1" s="1"/>
  <c r="BI6" i="1" s="1"/>
  <c r="BH6" i="1" s="1"/>
  <c r="BG6" i="1"/>
  <c r="BF6" i="1" s="1"/>
  <c r="BE6" i="1" s="1"/>
  <c r="BD6" i="1" s="1"/>
  <c r="BC6" i="1" s="1"/>
  <c r="BK28" i="1"/>
  <c r="BJ28" i="1"/>
  <c r="BI28" i="1" s="1"/>
  <c r="BH28" i="1" s="1"/>
  <c r="BG28" i="1"/>
  <c r="BF28" i="1" s="1"/>
  <c r="BE28" i="1" s="1"/>
  <c r="BD28" i="1" s="1"/>
  <c r="BC28" i="1" s="1"/>
  <c r="BB28" i="1" s="1"/>
  <c r="BK44" i="1"/>
  <c r="BJ44" i="1" s="1"/>
  <c r="BI44" i="1"/>
  <c r="BH44" i="1" s="1"/>
  <c r="BG44" i="1" s="1"/>
  <c r="BF44" i="1" s="1"/>
  <c r="BE44" i="1" s="1"/>
  <c r="BD44" i="1" s="1"/>
  <c r="BC44" i="1" s="1"/>
  <c r="BB44" i="1" s="1"/>
  <c r="BK60" i="1"/>
  <c r="BJ60" i="1"/>
  <c r="BI60" i="1" s="1"/>
  <c r="BH60" i="1"/>
  <c r="BG60" i="1" s="1"/>
  <c r="BF60" i="1" s="1"/>
  <c r="BE60" i="1" s="1"/>
  <c r="BD60" i="1" s="1"/>
  <c r="BC60" i="1" s="1"/>
  <c r="BK76" i="1"/>
  <c r="BJ76" i="1" s="1"/>
  <c r="BI76" i="1"/>
  <c r="BH76" i="1" s="1"/>
  <c r="BG76" i="1" s="1"/>
  <c r="BF76" i="1" s="1"/>
  <c r="BE76" i="1" s="1"/>
  <c r="BD76" i="1" s="1"/>
  <c r="BC76" i="1" s="1"/>
  <c r="BA76" i="1" s="1"/>
  <c r="BK92" i="1"/>
  <c r="BJ92" i="1"/>
  <c r="BI92" i="1" s="1"/>
  <c r="BH92" i="1" s="1"/>
  <c r="BG92" i="1" s="1"/>
  <c r="BF92" i="1" s="1"/>
  <c r="BE92" i="1" s="1"/>
  <c r="BD92" i="1" s="1"/>
  <c r="BC92" i="1" s="1"/>
  <c r="BA92" i="1" s="1"/>
  <c r="BK108" i="1"/>
  <c r="BJ108" i="1" s="1"/>
  <c r="BI108" i="1"/>
  <c r="BH108" i="1" s="1"/>
  <c r="BG108" i="1"/>
  <c r="BF108" i="1" s="1"/>
  <c r="BE108" i="1" s="1"/>
  <c r="BD108" i="1" s="1"/>
  <c r="BC108" i="1" s="1"/>
  <c r="BE31" i="1"/>
  <c r="BD31" i="1" s="1"/>
  <c r="BC31" i="1" s="1"/>
  <c r="BB31" i="1" s="1"/>
  <c r="BK31" i="1"/>
  <c r="BJ31" i="1" s="1"/>
  <c r="BI31" i="1" s="1"/>
  <c r="BH31" i="1" s="1"/>
  <c r="BG31" i="1" s="1"/>
  <c r="BF31" i="1" s="1"/>
  <c r="BK47" i="1"/>
  <c r="BJ47" i="1" s="1"/>
  <c r="BI47" i="1" s="1"/>
  <c r="BH47" i="1"/>
  <c r="BG47" i="1"/>
  <c r="BF47" i="1" s="1"/>
  <c r="BE47" i="1" s="1"/>
  <c r="BD47" i="1" s="1"/>
  <c r="BC47" i="1" s="1"/>
  <c r="BA47" i="1" s="1"/>
  <c r="BD63" i="1"/>
  <c r="BC63" i="1" s="1"/>
  <c r="BK63" i="1"/>
  <c r="BJ63" i="1" s="1"/>
  <c r="BI63" i="1" s="1"/>
  <c r="BH63" i="1" s="1"/>
  <c r="BG63" i="1" s="1"/>
  <c r="BF63" i="1" s="1"/>
  <c r="BE63" i="1" s="1"/>
  <c r="BK79" i="1"/>
  <c r="BJ79" i="1" s="1"/>
  <c r="BI79" i="1" s="1"/>
  <c r="BH79" i="1" s="1"/>
  <c r="BG79" i="1" s="1"/>
  <c r="BF79" i="1" s="1"/>
  <c r="BE79" i="1" s="1"/>
  <c r="BD79" i="1"/>
  <c r="BC79" i="1" s="1"/>
  <c r="BA79" i="1" s="1"/>
  <c r="BK95" i="1"/>
  <c r="BJ95" i="1" s="1"/>
  <c r="BI95" i="1" s="1"/>
  <c r="BH95" i="1" s="1"/>
  <c r="BG95" i="1" s="1"/>
  <c r="BF95" i="1" s="1"/>
  <c r="BE95" i="1"/>
  <c r="BD95" i="1" s="1"/>
  <c r="BC95" i="1" s="1"/>
  <c r="BB95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T29" i="1"/>
  <c r="AS29" i="1"/>
  <c r="AR29" i="1" s="1"/>
  <c r="AQ29" i="1"/>
  <c r="AP29" i="1" s="1"/>
  <c r="AO29" i="1" s="1"/>
  <c r="AN29" i="1" s="1"/>
  <c r="AM29" i="1" s="1"/>
  <c r="AL29" i="1" s="1"/>
  <c r="AT477" i="1"/>
  <c r="AS477" i="1"/>
  <c r="AR477" i="1"/>
  <c r="AQ477" i="1" s="1"/>
  <c r="AP477" i="1" s="1"/>
  <c r="AO477" i="1" s="1"/>
  <c r="AT524" i="1"/>
  <c r="AS524" i="1" s="1"/>
  <c r="AR524" i="1" s="1"/>
  <c r="AQ524" i="1" s="1"/>
  <c r="AP524" i="1" s="1"/>
  <c r="AO524" i="1" s="1"/>
  <c r="AN524" i="1" s="1"/>
  <c r="AM524" i="1" s="1"/>
  <c r="AL524" i="1" s="1"/>
  <c r="AT514" i="1"/>
  <c r="AS514" i="1" s="1"/>
  <c r="AR514" i="1" s="1"/>
  <c r="AQ514" i="1"/>
  <c r="AP514" i="1" s="1"/>
  <c r="AO514" i="1" s="1"/>
  <c r="AN514" i="1" s="1"/>
  <c r="AM514" i="1" s="1"/>
  <c r="AL514" i="1" s="1"/>
  <c r="AT527" i="1"/>
  <c r="AS527" i="1" s="1"/>
  <c r="AR527" i="1"/>
  <c r="AQ527" i="1" s="1"/>
  <c r="AP527" i="1" s="1"/>
  <c r="AO527" i="1" s="1"/>
  <c r="AN527" i="1" s="1"/>
  <c r="AM527" i="1" s="1"/>
  <c r="AL527" i="1" s="1"/>
  <c r="AF497" i="1"/>
  <c r="J497" i="1"/>
  <c r="Z525" i="1"/>
  <c r="G525" i="1"/>
  <c r="AF556" i="1"/>
  <c r="K556" i="1"/>
  <c r="G450" i="1"/>
  <c r="AF450" i="1" s="1"/>
  <c r="Z450" i="1"/>
  <c r="K593" i="1"/>
  <c r="K577" i="1"/>
  <c r="AT481" i="1"/>
  <c r="AS481" i="1" s="1"/>
  <c r="AR481" i="1" s="1"/>
  <c r="AQ481" i="1" s="1"/>
  <c r="AP481" i="1" s="1"/>
  <c r="AO481" i="1"/>
  <c r="AN481" i="1" s="1"/>
  <c r="AM481" i="1" s="1"/>
  <c r="AL481" i="1" s="1"/>
  <c r="G481" i="1"/>
  <c r="Z481" i="1"/>
  <c r="AF506" i="1"/>
  <c r="I506" i="1"/>
  <c r="J582" i="1"/>
  <c r="AF471" i="1"/>
  <c r="I471" i="1"/>
  <c r="AF462" i="1"/>
  <c r="BK11" i="1"/>
  <c r="BJ11" i="1"/>
  <c r="BI11" i="1" s="1"/>
  <c r="BH11" i="1" s="1"/>
  <c r="BG11" i="1" s="1"/>
  <c r="BF11" i="1" s="1"/>
  <c r="BE11" i="1" s="1"/>
  <c r="BD11" i="1" s="1"/>
  <c r="BC11" i="1" s="1"/>
  <c r="BK21" i="1"/>
  <c r="BJ21" i="1" s="1"/>
  <c r="BI21" i="1"/>
  <c r="BH21" i="1" s="1"/>
  <c r="BG21" i="1" s="1"/>
  <c r="BF21" i="1" s="1"/>
  <c r="BE21" i="1" s="1"/>
  <c r="BD21" i="1" s="1"/>
  <c r="BC21" i="1" s="1"/>
  <c r="BK2" i="1"/>
  <c r="BJ2" i="1"/>
  <c r="BI2" i="1"/>
  <c r="BH2" i="1" s="1"/>
  <c r="BG2" i="1" s="1"/>
  <c r="BF2" i="1" s="1"/>
  <c r="BE2" i="1" s="1"/>
  <c r="BD2" i="1" s="1"/>
  <c r="BC2" i="1" s="1"/>
  <c r="BK40" i="1"/>
  <c r="BJ40" i="1" s="1"/>
  <c r="BI40" i="1" s="1"/>
  <c r="BH40" i="1" s="1"/>
  <c r="BG40" i="1" s="1"/>
  <c r="BF40" i="1" s="1"/>
  <c r="BE40" i="1" s="1"/>
  <c r="BD40" i="1" s="1"/>
  <c r="BC40" i="1" s="1"/>
  <c r="BK72" i="1"/>
  <c r="BJ72" i="1"/>
  <c r="BI72" i="1"/>
  <c r="BH72" i="1" s="1"/>
  <c r="BG72" i="1" s="1"/>
  <c r="BF72" i="1" s="1"/>
  <c r="BE72" i="1" s="1"/>
  <c r="BD72" i="1" s="1"/>
  <c r="BC72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485" i="1"/>
  <c r="AS485" i="1" s="1"/>
  <c r="AR485" i="1"/>
  <c r="AQ485" i="1" s="1"/>
  <c r="AP485" i="1" s="1"/>
  <c r="AO485" i="1" s="1"/>
  <c r="AN485" i="1" s="1"/>
  <c r="AM485" i="1" s="1"/>
  <c r="AL48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488" i="1"/>
  <c r="AS488" i="1" s="1"/>
  <c r="AR488" i="1" s="1"/>
  <c r="AQ488" i="1" s="1"/>
  <c r="AP488" i="1" s="1"/>
  <c r="AO488" i="1" s="1"/>
  <c r="AN488" i="1" s="1"/>
  <c r="AM488" i="1" s="1"/>
  <c r="AL488" i="1" s="1"/>
  <c r="AJ488" i="1" s="1"/>
  <c r="AT504" i="1"/>
  <c r="AS504" i="1" s="1"/>
  <c r="AR504" i="1" s="1"/>
  <c r="AQ504" i="1" s="1"/>
  <c r="AP504" i="1" s="1"/>
  <c r="AO504" i="1" s="1"/>
  <c r="AN504" i="1" s="1"/>
  <c r="AM504" i="1" s="1"/>
  <c r="AL504" i="1" s="1"/>
  <c r="AT536" i="1"/>
  <c r="AS536" i="1" s="1"/>
  <c r="AR536" i="1" s="1"/>
  <c r="AQ536" i="1" s="1"/>
  <c r="AP536" i="1" s="1"/>
  <c r="AO536" i="1" s="1"/>
  <c r="AN536" i="1" s="1"/>
  <c r="AM536" i="1" s="1"/>
  <c r="AL536" i="1" s="1"/>
  <c r="AT549" i="1"/>
  <c r="AS549" i="1" s="1"/>
  <c r="AR549" i="1" s="1"/>
  <c r="AQ549" i="1" s="1"/>
  <c r="AP549" i="1" s="1"/>
  <c r="AO549" i="1" s="1"/>
  <c r="AN549" i="1" s="1"/>
  <c r="AM549" i="1" s="1"/>
  <c r="AL549" i="1" s="1"/>
  <c r="AT558" i="1"/>
  <c r="AS558" i="1" s="1"/>
  <c r="AR558" i="1"/>
  <c r="AQ558" i="1" s="1"/>
  <c r="AP558" i="1" s="1"/>
  <c r="AO558" i="1" s="1"/>
  <c r="AN558" i="1" s="1"/>
  <c r="AM558" i="1" s="1"/>
  <c r="AL558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T576" i="1"/>
  <c r="AS576" i="1" s="1"/>
  <c r="AR576" i="1"/>
  <c r="AQ576" i="1" s="1"/>
  <c r="AP576" i="1" s="1"/>
  <c r="AO576" i="1" s="1"/>
  <c r="AN576" i="1" s="1"/>
  <c r="AM576" i="1" s="1"/>
  <c r="AL576" i="1" s="1"/>
  <c r="Z569" i="1"/>
  <c r="G569" i="1"/>
  <c r="K569" i="1" s="1"/>
  <c r="G477" i="1"/>
  <c r="Z477" i="1"/>
  <c r="G465" i="1"/>
  <c r="AF465" i="1" s="1"/>
  <c r="Z465" i="1"/>
  <c r="Z472" i="1"/>
  <c r="G472" i="1"/>
  <c r="AF549" i="1"/>
  <c r="H549" i="1"/>
  <c r="K574" i="1"/>
  <c r="G485" i="1"/>
  <c r="Z485" i="1"/>
  <c r="Z512" i="1"/>
  <c r="G512" i="1"/>
  <c r="I512" i="1" s="1"/>
  <c r="Z468" i="1"/>
  <c r="G468" i="1"/>
  <c r="AF548" i="1"/>
  <c r="H548" i="1"/>
  <c r="G531" i="1"/>
  <c r="AF531" i="1" s="1"/>
  <c r="Z531" i="1"/>
  <c r="AU573" i="1"/>
  <c r="BB79" i="1"/>
  <c r="BA44" i="1"/>
  <c r="BB49" i="1"/>
  <c r="AI570" i="1"/>
  <c r="AJ570" i="1"/>
  <c r="AK570" i="1"/>
  <c r="AJ462" i="1"/>
  <c r="BA99" i="1"/>
  <c r="BB18" i="1"/>
  <c r="BA98" i="1"/>
  <c r="BA95" i="1"/>
  <c r="BB47" i="1"/>
  <c r="BB105" i="1"/>
  <c r="BB89" i="1"/>
  <c r="BA67" i="1"/>
  <c r="BB67" i="1"/>
  <c r="BB76" i="1"/>
  <c r="BB41" i="1"/>
  <c r="BA41" i="1"/>
  <c r="BA63" i="1"/>
  <c r="BB63" i="1"/>
  <c r="BA28" i="1"/>
  <c r="BB97" i="1"/>
  <c r="BA97" i="1"/>
  <c r="AI586" i="1"/>
  <c r="AJ586" i="1"/>
  <c r="AK586" i="1"/>
  <c r="AJ463" i="1"/>
  <c r="AK463" i="1"/>
  <c r="BB113" i="1"/>
  <c r="BA113" i="1"/>
  <c r="AF504" i="1"/>
  <c r="I504" i="1"/>
  <c r="I454" i="1"/>
  <c r="AF454" i="1"/>
  <c r="AF512" i="1"/>
  <c r="AT573" i="1"/>
  <c r="AS573" i="1" s="1"/>
  <c r="AF477" i="1"/>
  <c r="I477" i="1"/>
  <c r="I550" i="1"/>
  <c r="AF550" i="1"/>
  <c r="K573" i="1"/>
  <c r="H531" i="1"/>
  <c r="AF485" i="1"/>
  <c r="I485" i="1"/>
  <c r="I465" i="1"/>
  <c r="AF525" i="1"/>
  <c r="J525" i="1"/>
  <c r="AF500" i="1"/>
  <c r="H500" i="1"/>
  <c r="AF472" i="1"/>
  <c r="I472" i="1"/>
  <c r="I450" i="1"/>
  <c r="AF553" i="1"/>
  <c r="I553" i="1"/>
  <c r="AF468" i="1"/>
  <c r="I468" i="1"/>
  <c r="AF481" i="1"/>
  <c r="I481" i="1"/>
  <c r="G601" i="1"/>
  <c r="K601" i="1" s="1"/>
  <c r="AU601" i="1"/>
  <c r="Z601" i="1"/>
  <c r="BB92" i="1"/>
  <c r="BA6" i="1"/>
  <c r="BB6" i="1"/>
  <c r="AJ481" i="1"/>
  <c r="AI589" i="1"/>
  <c r="AI541" i="1"/>
  <c r="AJ541" i="1"/>
  <c r="AK541" i="1"/>
  <c r="AK462" i="1"/>
  <c r="AI462" i="1"/>
  <c r="G568" i="1"/>
  <c r="Z568" i="1"/>
  <c r="Z558" i="1"/>
  <c r="G558" i="1"/>
  <c r="F505" i="1"/>
  <c r="E459" i="3"/>
  <c r="Z528" i="1"/>
  <c r="G528" i="1"/>
  <c r="Z577" i="1"/>
  <c r="G469" i="1"/>
  <c r="G552" i="1"/>
  <c r="Z552" i="1"/>
  <c r="F473" i="1"/>
  <c r="E430" i="3"/>
  <c r="Z584" i="1"/>
  <c r="G584" i="1"/>
  <c r="Z570" i="1"/>
  <c r="G570" i="1"/>
  <c r="G554" i="1"/>
  <c r="Z554" i="1"/>
  <c r="Z460" i="1"/>
  <c r="Z452" i="1"/>
  <c r="G452" i="1"/>
  <c r="G510" i="1"/>
  <c r="Z510" i="1"/>
  <c r="G494" i="1"/>
  <c r="Z494" i="1"/>
  <c r="Z541" i="1"/>
  <c r="G541" i="1"/>
  <c r="G561" i="1"/>
  <c r="Z539" i="1"/>
  <c r="G539" i="1"/>
  <c r="AU593" i="1"/>
  <c r="F517" i="1"/>
  <c r="E471" i="3"/>
  <c r="E489" i="3"/>
  <c r="G480" i="1"/>
  <c r="E495" i="3"/>
  <c r="G182" i="1"/>
  <c r="Z182" i="1"/>
  <c r="E15" i="3"/>
  <c r="F58" i="1"/>
  <c r="E155" i="3"/>
  <c r="E13" i="3"/>
  <c r="E103" i="1"/>
  <c r="F103" i="1" s="1"/>
  <c r="E150" i="1"/>
  <c r="E193" i="1"/>
  <c r="F193" i="1" s="1"/>
  <c r="G193" i="1" s="1"/>
  <c r="E113" i="1"/>
  <c r="E93" i="3" s="1"/>
  <c r="E315" i="1"/>
  <c r="F315" i="1"/>
  <c r="AU315" i="1" s="1"/>
  <c r="E83" i="1"/>
  <c r="F83" i="1" s="1"/>
  <c r="E99" i="1"/>
  <c r="F99" i="1" s="1"/>
  <c r="E161" i="1"/>
  <c r="F161" i="1" s="1"/>
  <c r="E530" i="1"/>
  <c r="E547" i="1"/>
  <c r="F547" i="1" s="1"/>
  <c r="E563" i="1"/>
  <c r="E579" i="1"/>
  <c r="F579" i="1" s="1"/>
  <c r="E453" i="1"/>
  <c r="E511" i="1"/>
  <c r="E495" i="1"/>
  <c r="F495" i="1" s="1"/>
  <c r="AU495" i="1" s="1"/>
  <c r="E479" i="1"/>
  <c r="E435" i="3" s="1"/>
  <c r="E459" i="1"/>
  <c r="F459" i="1" s="1"/>
  <c r="E447" i="1"/>
  <c r="F447" i="1" s="1"/>
  <c r="AU447" i="1" s="1"/>
  <c r="E442" i="1"/>
  <c r="E397" i="3" s="1"/>
  <c r="E437" i="1"/>
  <c r="F437" i="1" s="1"/>
  <c r="E434" i="1"/>
  <c r="F434" i="1" s="1"/>
  <c r="E429" i="1"/>
  <c r="E426" i="1"/>
  <c r="E421" i="1"/>
  <c r="F421" i="1"/>
  <c r="E418" i="1"/>
  <c r="F418" i="1" s="1"/>
  <c r="E413" i="1"/>
  <c r="E410" i="1"/>
  <c r="F410" i="1" s="1"/>
  <c r="E405" i="1"/>
  <c r="F405" i="1" s="1"/>
  <c r="E402" i="1"/>
  <c r="F402" i="1" s="1"/>
  <c r="E397" i="1"/>
  <c r="E394" i="1"/>
  <c r="F394" i="1" s="1"/>
  <c r="Z394" i="1" s="1"/>
  <c r="E389" i="1"/>
  <c r="F389" i="1" s="1"/>
  <c r="E386" i="1"/>
  <c r="F386" i="1" s="1"/>
  <c r="E381" i="1"/>
  <c r="E378" i="1"/>
  <c r="E339" i="3" s="1"/>
  <c r="E373" i="1"/>
  <c r="E370" i="1"/>
  <c r="F370" i="1"/>
  <c r="E365" i="1"/>
  <c r="E362" i="1"/>
  <c r="F362" i="1" s="1"/>
  <c r="E357" i="1"/>
  <c r="F357" i="1" s="1"/>
  <c r="G357" i="1" s="1"/>
  <c r="E354" i="1"/>
  <c r="F354" i="1" s="1"/>
  <c r="E349" i="1"/>
  <c r="F349" i="1" s="1"/>
  <c r="E346" i="1"/>
  <c r="F346" i="1" s="1"/>
  <c r="E341" i="1"/>
  <c r="E338" i="1"/>
  <c r="F338" i="1"/>
  <c r="E333" i="1"/>
  <c r="E330" i="1"/>
  <c r="F330" i="1" s="1"/>
  <c r="Z330" i="1" s="1"/>
  <c r="E325" i="1"/>
  <c r="E290" i="3" s="1"/>
  <c r="E322" i="1"/>
  <c r="F322" i="1"/>
  <c r="E317" i="1"/>
  <c r="E314" i="1"/>
  <c r="F314" i="1" s="1"/>
  <c r="E309" i="1"/>
  <c r="F309" i="1"/>
  <c r="E306" i="1"/>
  <c r="E301" i="1"/>
  <c r="E298" i="1"/>
  <c r="E293" i="1"/>
  <c r="E290" i="1"/>
  <c r="F290" i="1" s="1"/>
  <c r="E285" i="1"/>
  <c r="F285" i="1" s="1"/>
  <c r="E282" i="1"/>
  <c r="E591" i="1"/>
  <c r="F591" i="1" s="1"/>
  <c r="Z591" i="1" s="1"/>
  <c r="E534" i="1"/>
  <c r="F534" i="1" s="1"/>
  <c r="E551" i="1"/>
  <c r="F551" i="1"/>
  <c r="E567" i="1"/>
  <c r="E583" i="1"/>
  <c r="E507" i="1"/>
  <c r="F507" i="1" s="1"/>
  <c r="E491" i="1"/>
  <c r="F491" i="1" s="1"/>
  <c r="AU491" i="1" s="1"/>
  <c r="E475" i="1"/>
  <c r="F475" i="1" s="1"/>
  <c r="E457" i="1"/>
  <c r="F457" i="1" s="1"/>
  <c r="Z457" i="1" s="1"/>
  <c r="E445" i="1"/>
  <c r="E439" i="1"/>
  <c r="E436" i="1"/>
  <c r="E431" i="1"/>
  <c r="F431" i="1" s="1"/>
  <c r="Z431" i="1" s="1"/>
  <c r="E428" i="1"/>
  <c r="E423" i="1"/>
  <c r="F423" i="1" s="1"/>
  <c r="G423" i="1" s="1"/>
  <c r="E420" i="1"/>
  <c r="F420" i="1" s="1"/>
  <c r="E415" i="1"/>
  <c r="F415" i="1" s="1"/>
  <c r="E412" i="1"/>
  <c r="F412" i="1" s="1"/>
  <c r="E407" i="1"/>
  <c r="F407" i="1" s="1"/>
  <c r="E404" i="1"/>
  <c r="E399" i="1"/>
  <c r="F399" i="1"/>
  <c r="E396" i="1"/>
  <c r="F396" i="1"/>
  <c r="E391" i="1"/>
  <c r="F391" i="1"/>
  <c r="E388" i="1"/>
  <c r="F388" i="1" s="1"/>
  <c r="E383" i="1"/>
  <c r="F383" i="1"/>
  <c r="E380" i="1"/>
  <c r="E375" i="1"/>
  <c r="E372" i="1"/>
  <c r="F372" i="1"/>
  <c r="AU372" i="1" s="1"/>
  <c r="E367" i="1"/>
  <c r="F367" i="1" s="1"/>
  <c r="E364" i="1"/>
  <c r="F364" i="1"/>
  <c r="E359" i="1"/>
  <c r="F359" i="1"/>
  <c r="E356" i="1"/>
  <c r="F356" i="1"/>
  <c r="E351" i="1"/>
  <c r="E348" i="1"/>
  <c r="E343" i="1"/>
  <c r="E340" i="1"/>
  <c r="E335" i="1"/>
  <c r="E332" i="1"/>
  <c r="F332" i="1" s="1"/>
  <c r="E327" i="1"/>
  <c r="F327" i="1" s="1"/>
  <c r="E324" i="1"/>
  <c r="F324" i="1" s="1"/>
  <c r="E319" i="1"/>
  <c r="E316" i="1"/>
  <c r="E311" i="1"/>
  <c r="F311" i="1"/>
  <c r="E308" i="1"/>
  <c r="F308" i="1"/>
  <c r="E303" i="1"/>
  <c r="F303" i="1" s="1"/>
  <c r="E300" i="1"/>
  <c r="F300" i="1"/>
  <c r="E295" i="1"/>
  <c r="F295" i="1"/>
  <c r="E292" i="1"/>
  <c r="E287" i="1"/>
  <c r="E284" i="1"/>
  <c r="E279" i="1"/>
  <c r="F279" i="1"/>
  <c r="E522" i="1"/>
  <c r="F522" i="1"/>
  <c r="E538" i="1"/>
  <c r="E555" i="1"/>
  <c r="F555" i="1" s="1"/>
  <c r="E571" i="1"/>
  <c r="E587" i="1"/>
  <c r="F587" i="1" s="1"/>
  <c r="E451" i="1"/>
  <c r="E503" i="1"/>
  <c r="E487" i="1"/>
  <c r="F487" i="1" s="1"/>
  <c r="G487" i="1" s="1"/>
  <c r="E461" i="1"/>
  <c r="E441" i="1"/>
  <c r="F441" i="1" s="1"/>
  <c r="E438" i="1"/>
  <c r="F438" i="1" s="1"/>
  <c r="E433" i="1"/>
  <c r="F433" i="1"/>
  <c r="E430" i="1"/>
  <c r="E425" i="1"/>
  <c r="E381" i="3" s="1"/>
  <c r="E422" i="1"/>
  <c r="E378" i="3" s="1"/>
  <c r="E417" i="1"/>
  <c r="F417" i="1" s="1"/>
  <c r="AU417" i="1" s="1"/>
  <c r="E414" i="1"/>
  <c r="F414" i="1" s="1"/>
  <c r="E409" i="1"/>
  <c r="E406" i="1"/>
  <c r="E401" i="1"/>
  <c r="F401" i="1" s="1"/>
  <c r="E398" i="1"/>
  <c r="F398" i="1" s="1"/>
  <c r="G398" i="1" s="1"/>
  <c r="E393" i="1"/>
  <c r="F393" i="1" s="1"/>
  <c r="E390" i="1"/>
  <c r="F390" i="1" s="1"/>
  <c r="E385" i="1"/>
  <c r="F385" i="1" s="1"/>
  <c r="E382" i="1"/>
  <c r="E377" i="1"/>
  <c r="F377" i="1" s="1"/>
  <c r="E374" i="1"/>
  <c r="E369" i="1"/>
  <c r="F369" i="1" s="1"/>
  <c r="E366" i="1"/>
  <c r="F366" i="1" s="1"/>
  <c r="E361" i="1"/>
  <c r="E358" i="1"/>
  <c r="F358" i="1" s="1"/>
  <c r="E353" i="1"/>
  <c r="E350" i="1"/>
  <c r="F350" i="1" s="1"/>
  <c r="Z350" i="1" s="1"/>
  <c r="E345" i="1"/>
  <c r="F345" i="1"/>
  <c r="E342" i="1"/>
  <c r="F342" i="1" s="1"/>
  <c r="E337" i="1"/>
  <c r="E334" i="1"/>
  <c r="F334" i="1" s="1"/>
  <c r="E329" i="1"/>
  <c r="F329" i="1" s="1"/>
  <c r="AU329" i="1" s="1"/>
  <c r="E326" i="1"/>
  <c r="E291" i="3" s="1"/>
  <c r="F326" i="1"/>
  <c r="E321" i="1"/>
  <c r="F321" i="1" s="1"/>
  <c r="E318" i="1"/>
  <c r="F318" i="1" s="1"/>
  <c r="E313" i="1"/>
  <c r="E310" i="1"/>
  <c r="E305" i="1"/>
  <c r="F305" i="1" s="1"/>
  <c r="E302" i="1"/>
  <c r="E269" i="3" s="1"/>
  <c r="E297" i="1"/>
  <c r="E294" i="1"/>
  <c r="F294" i="1" s="1"/>
  <c r="E289" i="1"/>
  <c r="E286" i="1"/>
  <c r="F286" i="1" s="1"/>
  <c r="E281" i="1"/>
  <c r="F281" i="1" s="1"/>
  <c r="E278" i="1"/>
  <c r="E592" i="1"/>
  <c r="F592" i="1" s="1"/>
  <c r="E440" i="1"/>
  <c r="F440" i="1" s="1"/>
  <c r="E419" i="1"/>
  <c r="F419" i="1" s="1"/>
  <c r="AU419" i="1" s="1"/>
  <c r="E408" i="1"/>
  <c r="F408" i="1" s="1"/>
  <c r="E387" i="1"/>
  <c r="E376" i="1"/>
  <c r="F376" i="1"/>
  <c r="E355" i="1"/>
  <c r="E344" i="1"/>
  <c r="F344" i="1" s="1"/>
  <c r="Z344" i="1" s="1"/>
  <c r="E323" i="1"/>
  <c r="F323" i="1" s="1"/>
  <c r="E312" i="1"/>
  <c r="E279" i="3" s="1"/>
  <c r="E291" i="1"/>
  <c r="F291" i="1" s="1"/>
  <c r="E280" i="1"/>
  <c r="E116" i="1"/>
  <c r="E114" i="1"/>
  <c r="F114" i="1" s="1"/>
  <c r="E595" i="1"/>
  <c r="F595" i="1" s="1"/>
  <c r="E526" i="1"/>
  <c r="E480" i="3" s="1"/>
  <c r="F526" i="1"/>
  <c r="E455" i="1"/>
  <c r="F455" i="1"/>
  <c r="Z455" i="1" s="1"/>
  <c r="E275" i="1"/>
  <c r="F275" i="1"/>
  <c r="E272" i="1"/>
  <c r="E267" i="1"/>
  <c r="F267" i="1" s="1"/>
  <c r="E264" i="1"/>
  <c r="E259" i="1"/>
  <c r="E256" i="1"/>
  <c r="E251" i="1"/>
  <c r="F251" i="1" s="1"/>
  <c r="E248" i="1"/>
  <c r="E243" i="1"/>
  <c r="F243" i="1" s="1"/>
  <c r="E240" i="1"/>
  <c r="F240" i="1" s="1"/>
  <c r="E235" i="1"/>
  <c r="F235" i="1" s="1"/>
  <c r="E232" i="1"/>
  <c r="E199" i="3" s="1"/>
  <c r="E227" i="1"/>
  <c r="F227" i="1" s="1"/>
  <c r="E224" i="1"/>
  <c r="E219" i="1"/>
  <c r="F219" i="1"/>
  <c r="E216" i="1"/>
  <c r="F216" i="1"/>
  <c r="G216" i="1" s="1"/>
  <c r="E211" i="1"/>
  <c r="E180" i="3" s="1"/>
  <c r="F211" i="1"/>
  <c r="G211" i="1" s="1"/>
  <c r="E208" i="1"/>
  <c r="F208" i="1" s="1"/>
  <c r="E203" i="1"/>
  <c r="F203" i="1"/>
  <c r="E200" i="1"/>
  <c r="E195" i="1"/>
  <c r="E192" i="1"/>
  <c r="E187" i="1"/>
  <c r="F187" i="1" s="1"/>
  <c r="E184" i="1"/>
  <c r="E179" i="1"/>
  <c r="F179" i="1" s="1"/>
  <c r="E176" i="1"/>
  <c r="F176" i="1" s="1"/>
  <c r="E171" i="1"/>
  <c r="E168" i="1"/>
  <c r="E163" i="1"/>
  <c r="E160" i="1"/>
  <c r="F160" i="1" s="1"/>
  <c r="E155" i="1"/>
  <c r="E152" i="1"/>
  <c r="F152" i="1" s="1"/>
  <c r="E147" i="1"/>
  <c r="E144" i="1"/>
  <c r="F144" i="1" s="1"/>
  <c r="AU144" i="1" s="1"/>
  <c r="E139" i="1"/>
  <c r="F139" i="1" s="1"/>
  <c r="E136" i="1"/>
  <c r="F136" i="1" s="1"/>
  <c r="G136" i="1" s="1"/>
  <c r="E131" i="1"/>
  <c r="E128" i="1"/>
  <c r="F128" i="1" s="1"/>
  <c r="E123" i="1"/>
  <c r="F123" i="1" s="1"/>
  <c r="E120" i="1"/>
  <c r="F120" i="1" s="1"/>
  <c r="G120" i="1" s="1"/>
  <c r="E515" i="1"/>
  <c r="F515" i="1" s="1"/>
  <c r="E427" i="1"/>
  <c r="E416" i="1"/>
  <c r="F416" i="1" s="1"/>
  <c r="E395" i="1"/>
  <c r="F395" i="1" s="1"/>
  <c r="E384" i="1"/>
  <c r="F384" i="1" s="1"/>
  <c r="E363" i="1"/>
  <c r="E352" i="1"/>
  <c r="F352" i="1" s="1"/>
  <c r="E331" i="1"/>
  <c r="F331" i="1"/>
  <c r="E320" i="1"/>
  <c r="F320" i="1"/>
  <c r="E299" i="1"/>
  <c r="F299" i="1" s="1"/>
  <c r="E288" i="1"/>
  <c r="F288" i="1"/>
  <c r="E543" i="1"/>
  <c r="E449" i="1"/>
  <c r="F449" i="1" s="1"/>
  <c r="E277" i="1"/>
  <c r="F277" i="1"/>
  <c r="E274" i="1"/>
  <c r="F274" i="1" s="1"/>
  <c r="E269" i="1"/>
  <c r="F269" i="1" s="1"/>
  <c r="E266" i="1"/>
  <c r="F266" i="1" s="1"/>
  <c r="E261" i="1"/>
  <c r="F261" i="1" s="1"/>
  <c r="E258" i="1"/>
  <c r="F258" i="1" s="1"/>
  <c r="E253" i="1"/>
  <c r="E250" i="1"/>
  <c r="E245" i="1"/>
  <c r="F245" i="1" s="1"/>
  <c r="E242" i="1"/>
  <c r="F242" i="1" s="1"/>
  <c r="AU242" i="1" s="1"/>
  <c r="E237" i="1"/>
  <c r="E234" i="1"/>
  <c r="F234" i="1" s="1"/>
  <c r="AU234" i="1" s="1"/>
  <c r="E229" i="1"/>
  <c r="F229" i="1" s="1"/>
  <c r="E226" i="1"/>
  <c r="F226" i="1" s="1"/>
  <c r="E221" i="1"/>
  <c r="F221" i="1" s="1"/>
  <c r="E218" i="1"/>
  <c r="F218" i="1" s="1"/>
  <c r="E213" i="1"/>
  <c r="E210" i="1"/>
  <c r="E179" i="3" s="1"/>
  <c r="E205" i="1"/>
  <c r="F205" i="1"/>
  <c r="E202" i="1"/>
  <c r="F202" i="1" s="1"/>
  <c r="E197" i="1"/>
  <c r="F197" i="1"/>
  <c r="E194" i="1"/>
  <c r="F194" i="1"/>
  <c r="E189" i="1"/>
  <c r="E186" i="1"/>
  <c r="F186" i="1" s="1"/>
  <c r="E181" i="1"/>
  <c r="E178" i="1"/>
  <c r="F178" i="1"/>
  <c r="E173" i="1"/>
  <c r="F173" i="1"/>
  <c r="E170" i="1"/>
  <c r="F170" i="1"/>
  <c r="E165" i="1"/>
  <c r="E162" i="1"/>
  <c r="F162" i="1" s="1"/>
  <c r="E157" i="1"/>
  <c r="F157" i="1" s="1"/>
  <c r="E154" i="1"/>
  <c r="E149" i="1"/>
  <c r="E146" i="1"/>
  <c r="E141" i="1"/>
  <c r="F141" i="1" s="1"/>
  <c r="AU141" i="1" s="1"/>
  <c r="E138" i="1"/>
  <c r="F138" i="1" s="1"/>
  <c r="E133" i="1"/>
  <c r="E130" i="1"/>
  <c r="F130" i="1" s="1"/>
  <c r="E125" i="1"/>
  <c r="E104" i="3" s="1"/>
  <c r="E122" i="1"/>
  <c r="E499" i="1"/>
  <c r="E435" i="1"/>
  <c r="E390" i="3" s="1"/>
  <c r="F435" i="1"/>
  <c r="E424" i="1"/>
  <c r="F424" i="1" s="1"/>
  <c r="E403" i="1"/>
  <c r="F403" i="1"/>
  <c r="E392" i="1"/>
  <c r="F392" i="1"/>
  <c r="E371" i="1"/>
  <c r="E332" i="3" s="1"/>
  <c r="F371" i="1"/>
  <c r="E360" i="1"/>
  <c r="E322" i="3" s="1"/>
  <c r="E339" i="1"/>
  <c r="E328" i="1"/>
  <c r="E307" i="1"/>
  <c r="E296" i="1"/>
  <c r="F296" i="1" s="1"/>
  <c r="E559" i="1"/>
  <c r="F559" i="1" s="1"/>
  <c r="G559" i="1" s="1"/>
  <c r="E276" i="1"/>
  <c r="E271" i="1"/>
  <c r="E268" i="1"/>
  <c r="F268" i="1" s="1"/>
  <c r="E263" i="1"/>
  <c r="E260" i="1"/>
  <c r="E229" i="3" s="1"/>
  <c r="E255" i="1"/>
  <c r="F255" i="1" s="1"/>
  <c r="E252" i="1"/>
  <c r="F252" i="1" s="1"/>
  <c r="G252" i="1" s="1"/>
  <c r="E247" i="1"/>
  <c r="E244" i="1"/>
  <c r="F244" i="1" s="1"/>
  <c r="Z244" i="1" s="1"/>
  <c r="E239" i="1"/>
  <c r="E236" i="1"/>
  <c r="E231" i="1"/>
  <c r="E228" i="1"/>
  <c r="E223" i="1"/>
  <c r="E191" i="3" s="1"/>
  <c r="F223" i="1"/>
  <c r="E220" i="1"/>
  <c r="F220" i="1" s="1"/>
  <c r="E215" i="1"/>
  <c r="F215" i="1"/>
  <c r="E212" i="1"/>
  <c r="E181" i="3" s="1"/>
  <c r="F212" i="1"/>
  <c r="E207" i="1"/>
  <c r="E176" i="3" s="1"/>
  <c r="F207" i="1"/>
  <c r="E204" i="1"/>
  <c r="E199" i="1"/>
  <c r="F199" i="1" s="1"/>
  <c r="E196" i="1"/>
  <c r="F196" i="1"/>
  <c r="AU196" i="1" s="1"/>
  <c r="E191" i="1"/>
  <c r="F191" i="1" s="1"/>
  <c r="E188" i="1"/>
  <c r="F188" i="1" s="1"/>
  <c r="E183" i="1"/>
  <c r="F183" i="1" s="1"/>
  <c r="AU183" i="1" s="1"/>
  <c r="E180" i="1"/>
  <c r="E175" i="1"/>
  <c r="E149" i="3" s="1"/>
  <c r="E172" i="1"/>
  <c r="E167" i="1"/>
  <c r="F167" i="1" s="1"/>
  <c r="E164" i="1"/>
  <c r="F164" i="1" s="1"/>
  <c r="E159" i="1"/>
  <c r="E156" i="1"/>
  <c r="F156" i="1"/>
  <c r="Z156" i="1" s="1"/>
  <c r="E151" i="1"/>
  <c r="E148" i="1"/>
  <c r="F148" i="1" s="1"/>
  <c r="E143" i="1"/>
  <c r="F143" i="1" s="1"/>
  <c r="E140" i="1"/>
  <c r="F140" i="1" s="1"/>
  <c r="Z140" i="1" s="1"/>
  <c r="E135" i="1"/>
  <c r="E132" i="1"/>
  <c r="F132" i="1" s="1"/>
  <c r="E127" i="1"/>
  <c r="F127" i="1" s="1"/>
  <c r="E124" i="1"/>
  <c r="E119" i="1"/>
  <c r="E99" i="3" s="1"/>
  <c r="E265" i="1"/>
  <c r="E254" i="1"/>
  <c r="F254" i="1" s="1"/>
  <c r="E233" i="1"/>
  <c r="F233" i="1" s="1"/>
  <c r="G233" i="1" s="1"/>
  <c r="E222" i="1"/>
  <c r="F222" i="1"/>
  <c r="G222" i="1" s="1"/>
  <c r="E201" i="1"/>
  <c r="E190" i="1"/>
  <c r="F190" i="1" s="1"/>
  <c r="E169" i="1"/>
  <c r="F169" i="1" s="1"/>
  <c r="E158" i="1"/>
  <c r="E137" i="1"/>
  <c r="F137" i="1" s="1"/>
  <c r="E126" i="1"/>
  <c r="F126" i="1"/>
  <c r="E118" i="1"/>
  <c r="F118" i="1" s="1"/>
  <c r="Z118" i="1" s="1"/>
  <c r="E109" i="1"/>
  <c r="F109" i="1"/>
  <c r="E105" i="1"/>
  <c r="F105" i="1"/>
  <c r="E101" i="1"/>
  <c r="F101" i="1"/>
  <c r="E97" i="1"/>
  <c r="F97" i="1" s="1"/>
  <c r="E93" i="1"/>
  <c r="E89" i="1"/>
  <c r="E85" i="1"/>
  <c r="F85" i="1" s="1"/>
  <c r="E81" i="1"/>
  <c r="F81" i="1"/>
  <c r="AU81" i="1" s="1"/>
  <c r="E77" i="1"/>
  <c r="F77" i="1" s="1"/>
  <c r="AU77" i="1" s="1"/>
  <c r="E73" i="1"/>
  <c r="F73" i="1"/>
  <c r="E67" i="1"/>
  <c r="F67" i="1"/>
  <c r="E38" i="1"/>
  <c r="E36" i="1"/>
  <c r="E432" i="1"/>
  <c r="F432" i="1" s="1"/>
  <c r="AU432" i="1" s="1"/>
  <c r="E347" i="1"/>
  <c r="E304" i="1"/>
  <c r="E69" i="1"/>
  <c r="E63" i="1"/>
  <c r="F63" i="1" s="1"/>
  <c r="E59" i="1"/>
  <c r="F59" i="1" s="1"/>
  <c r="E55" i="1"/>
  <c r="E51" i="1"/>
  <c r="E47" i="1"/>
  <c r="E43" i="1"/>
  <c r="F43" i="1" s="1"/>
  <c r="E34" i="1"/>
  <c r="E32" i="1"/>
  <c r="F32" i="1"/>
  <c r="E28" i="1"/>
  <c r="F28" i="1" s="1"/>
  <c r="E24" i="1"/>
  <c r="F24" i="1" s="1"/>
  <c r="AB14" i="1"/>
  <c r="E273" i="1"/>
  <c r="F273" i="1" s="1"/>
  <c r="E262" i="1"/>
  <c r="E241" i="1"/>
  <c r="F241" i="1" s="1"/>
  <c r="E230" i="1"/>
  <c r="F230" i="1" s="1"/>
  <c r="E209" i="1"/>
  <c r="E198" i="1"/>
  <c r="F198" i="1" s="1"/>
  <c r="AU198" i="1" s="1"/>
  <c r="E177" i="1"/>
  <c r="F177" i="1" s="1"/>
  <c r="E166" i="1"/>
  <c r="E145" i="1"/>
  <c r="F145" i="1" s="1"/>
  <c r="E134" i="1"/>
  <c r="F134" i="1" s="1"/>
  <c r="Z134" i="1" s="1"/>
  <c r="E117" i="1"/>
  <c r="F117" i="1"/>
  <c r="E65" i="1"/>
  <c r="F65" i="1" s="1"/>
  <c r="E61" i="1"/>
  <c r="F61" i="1" s="1"/>
  <c r="AU61" i="1" s="1"/>
  <c r="E57" i="1"/>
  <c r="F57" i="1" s="1"/>
  <c r="E53" i="1"/>
  <c r="F53" i="1" s="1"/>
  <c r="E49" i="1"/>
  <c r="F49" i="1" s="1"/>
  <c r="E45" i="1"/>
  <c r="F45" i="1" s="1"/>
  <c r="E39" i="1"/>
  <c r="F39" i="1" s="1"/>
  <c r="E30" i="1"/>
  <c r="E16" i="3" s="1"/>
  <c r="E26" i="1"/>
  <c r="F26" i="1"/>
  <c r="E22" i="1"/>
  <c r="E575" i="1"/>
  <c r="F575" i="1" s="1"/>
  <c r="E379" i="1"/>
  <c r="F379" i="1" s="1"/>
  <c r="E336" i="1"/>
  <c r="E112" i="1"/>
  <c r="F112" i="1" s="1"/>
  <c r="E110" i="1"/>
  <c r="F110" i="1"/>
  <c r="E104" i="1"/>
  <c r="F104" i="1"/>
  <c r="E100" i="1"/>
  <c r="F100" i="1"/>
  <c r="Z100" i="1" s="1"/>
  <c r="E96" i="1"/>
  <c r="F96" i="1" s="1"/>
  <c r="Z96" i="1" s="1"/>
  <c r="E92" i="1"/>
  <c r="E88" i="1"/>
  <c r="E84" i="1"/>
  <c r="E80" i="1"/>
  <c r="F80" i="1" s="1"/>
  <c r="E76" i="1"/>
  <c r="E72" i="1"/>
  <c r="F72" i="1" s="1"/>
  <c r="E41" i="1"/>
  <c r="F41" i="1" s="1"/>
  <c r="E270" i="1"/>
  <c r="F270" i="1" s="1"/>
  <c r="E249" i="1"/>
  <c r="F249" i="1" s="1"/>
  <c r="E238" i="1"/>
  <c r="F238" i="1"/>
  <c r="E217" i="1"/>
  <c r="F217" i="1"/>
  <c r="E206" i="1"/>
  <c r="F206" i="1" s="1"/>
  <c r="E185" i="1"/>
  <c r="F185" i="1"/>
  <c r="E174" i="1"/>
  <c r="F174" i="1"/>
  <c r="E153" i="1"/>
  <c r="F153" i="1"/>
  <c r="E142" i="1"/>
  <c r="E108" i="1"/>
  <c r="E106" i="1"/>
  <c r="F106" i="1"/>
  <c r="E102" i="1"/>
  <c r="E83" i="3" s="1"/>
  <c r="F102" i="1"/>
  <c r="E98" i="1"/>
  <c r="F98" i="1"/>
  <c r="E94" i="1"/>
  <c r="E90" i="1"/>
  <c r="E71" i="3" s="1"/>
  <c r="E86" i="1"/>
  <c r="E82" i="1"/>
  <c r="F82" i="1" s="1"/>
  <c r="G82" i="1" s="1"/>
  <c r="E78" i="1"/>
  <c r="F78" i="1" s="1"/>
  <c r="E74" i="1"/>
  <c r="F74" i="1" s="1"/>
  <c r="E70" i="1"/>
  <c r="F70" i="1" s="1"/>
  <c r="E68" i="1"/>
  <c r="E35" i="1"/>
  <c r="E20" i="3" s="1"/>
  <c r="F35" i="1"/>
  <c r="E483" i="1"/>
  <c r="F483" i="1"/>
  <c r="E411" i="1"/>
  <c r="F411" i="1"/>
  <c r="G411" i="1" s="1"/>
  <c r="E368" i="1"/>
  <c r="E283" i="1"/>
  <c r="F283" i="1" s="1"/>
  <c r="E121" i="1"/>
  <c r="E66" i="1"/>
  <c r="E64" i="1"/>
  <c r="F64" i="1" s="1"/>
  <c r="E60" i="1"/>
  <c r="F60" i="1" s="1"/>
  <c r="E56" i="1"/>
  <c r="F56" i="1" s="1"/>
  <c r="E52" i="1"/>
  <c r="F52" i="1" s="1"/>
  <c r="E48" i="1"/>
  <c r="E44" i="1"/>
  <c r="F44" i="1" s="1"/>
  <c r="E37" i="1"/>
  <c r="E31" i="1"/>
  <c r="E27" i="1"/>
  <c r="F27" i="1" s="1"/>
  <c r="AU27" i="1" s="1"/>
  <c r="E23" i="1"/>
  <c r="F23" i="1" s="1"/>
  <c r="G23" i="1" s="1"/>
  <c r="E21" i="1"/>
  <c r="F21" i="1"/>
  <c r="E111" i="1"/>
  <c r="E115" i="1"/>
  <c r="F115" i="1" s="1"/>
  <c r="Z115" i="1" s="1"/>
  <c r="E400" i="1"/>
  <c r="F400" i="1" s="1"/>
  <c r="G400" i="1" s="1"/>
  <c r="E596" i="1"/>
  <c r="F596" i="1" s="1"/>
  <c r="AB12" i="1"/>
  <c r="E594" i="1"/>
  <c r="F594" i="1" s="1"/>
  <c r="E597" i="1"/>
  <c r="F597" i="1" s="1"/>
  <c r="D11" i="1"/>
  <c r="AT601" i="1"/>
  <c r="AS601" i="1" s="1"/>
  <c r="AR601" i="1" s="1"/>
  <c r="AQ601" i="1" s="1"/>
  <c r="AP601" i="1" s="1"/>
  <c r="AO601" i="1" s="1"/>
  <c r="AN601" i="1" s="1"/>
  <c r="AM601" i="1" s="1"/>
  <c r="AL601" i="1" s="1"/>
  <c r="G217" i="1"/>
  <c r="Z216" i="1"/>
  <c r="AU216" i="1"/>
  <c r="G327" i="1"/>
  <c r="E263" i="3"/>
  <c r="E56" i="3"/>
  <c r="AU238" i="1"/>
  <c r="G53" i="1"/>
  <c r="G59" i="1"/>
  <c r="F159" i="1"/>
  <c r="E136" i="3"/>
  <c r="Z255" i="1"/>
  <c r="F307" i="1"/>
  <c r="E274" i="3"/>
  <c r="AU435" i="1"/>
  <c r="F146" i="1"/>
  <c r="E124" i="3"/>
  <c r="AU178" i="1"/>
  <c r="F210" i="1"/>
  <c r="E316" i="3"/>
  <c r="F155" i="1"/>
  <c r="E132" i="3"/>
  <c r="AU219" i="1"/>
  <c r="G526" i="1"/>
  <c r="E307" i="3"/>
  <c r="AU438" i="1"/>
  <c r="AU555" i="1"/>
  <c r="Z332" i="1"/>
  <c r="F428" i="1"/>
  <c r="E384" i="3"/>
  <c r="G386" i="1"/>
  <c r="F530" i="1"/>
  <c r="E484" i="3"/>
  <c r="E27" i="3"/>
  <c r="E80" i="3"/>
  <c r="E118" i="3"/>
  <c r="E158" i="3"/>
  <c r="E105" i="3"/>
  <c r="E184" i="3"/>
  <c r="E134" i="3"/>
  <c r="E222" i="3"/>
  <c r="E188" i="3"/>
  <c r="E461" i="3"/>
  <c r="E177" i="3"/>
  <c r="E174" i="3"/>
  <c r="E272" i="3"/>
  <c r="E166" i="3"/>
  <c r="E152" i="3"/>
  <c r="E323" i="3"/>
  <c r="E350" i="3"/>
  <c r="E299" i="3"/>
  <c r="E469" i="3"/>
  <c r="E404" i="3"/>
  <c r="E309" i="3"/>
  <c r="E358" i="3"/>
  <c r="E380" i="3"/>
  <c r="E512" i="3"/>
  <c r="E365" i="3"/>
  <c r="AF541" i="1"/>
  <c r="I541" i="1"/>
  <c r="G473" i="1"/>
  <c r="Z473" i="1"/>
  <c r="AU473" i="1"/>
  <c r="G505" i="1"/>
  <c r="Z505" i="1"/>
  <c r="AU505" i="1"/>
  <c r="AZ95" i="1"/>
  <c r="AX95" i="1"/>
  <c r="AZ67" i="1"/>
  <c r="AX67" i="1"/>
  <c r="F66" i="1"/>
  <c r="E48" i="3"/>
  <c r="G455" i="1"/>
  <c r="AU455" i="1"/>
  <c r="G433" i="1"/>
  <c r="AU433" i="1"/>
  <c r="AU359" i="1"/>
  <c r="AU349" i="1"/>
  <c r="F413" i="1"/>
  <c r="E369" i="3"/>
  <c r="E24" i="3"/>
  <c r="AF480" i="1"/>
  <c r="I480" i="1"/>
  <c r="AZ63" i="1"/>
  <c r="AX63" i="1"/>
  <c r="AU592" i="1"/>
  <c r="Z283" i="1"/>
  <c r="AU78" i="1"/>
  <c r="F108" i="1"/>
  <c r="E88" i="3"/>
  <c r="E217" i="3"/>
  <c r="F92" i="1"/>
  <c r="E73" i="3"/>
  <c r="E40" i="3"/>
  <c r="G198" i="1"/>
  <c r="Z198" i="1"/>
  <c r="Z63" i="1"/>
  <c r="Z132" i="1"/>
  <c r="AU164" i="1"/>
  <c r="Z196" i="1"/>
  <c r="G196" i="1"/>
  <c r="F260" i="1"/>
  <c r="F499" i="1"/>
  <c r="E453" i="3"/>
  <c r="F149" i="1"/>
  <c r="E127" i="3"/>
  <c r="F213" i="1"/>
  <c r="E182" i="3"/>
  <c r="Z277" i="1"/>
  <c r="G277" i="1"/>
  <c r="AU277" i="1"/>
  <c r="Z128" i="1"/>
  <c r="AU160" i="1"/>
  <c r="F192" i="1"/>
  <c r="E165" i="3"/>
  <c r="F224" i="1"/>
  <c r="E192" i="3"/>
  <c r="F256" i="1"/>
  <c r="E224" i="3"/>
  <c r="F313" i="1"/>
  <c r="E280" i="3"/>
  <c r="Z345" i="1"/>
  <c r="G345" i="1"/>
  <c r="AU345" i="1"/>
  <c r="G377" i="1"/>
  <c r="J377" i="1" s="1"/>
  <c r="F409" i="1"/>
  <c r="E366" i="3"/>
  <c r="AU441" i="1"/>
  <c r="F538" i="1"/>
  <c r="E492" i="3"/>
  <c r="Z303" i="1"/>
  <c r="G399" i="1"/>
  <c r="Z399" i="1"/>
  <c r="AU399" i="1"/>
  <c r="F325" i="1"/>
  <c r="G421" i="1"/>
  <c r="Z421" i="1"/>
  <c r="AU421" i="1"/>
  <c r="F479" i="1"/>
  <c r="Z99" i="1"/>
  <c r="E33" i="3"/>
  <c r="E82" i="3"/>
  <c r="E79" i="3"/>
  <c r="E52" i="3"/>
  <c r="E55" i="3"/>
  <c r="E211" i="3"/>
  <c r="E137" i="3"/>
  <c r="E78" i="3"/>
  <c r="E210" i="3"/>
  <c r="E393" i="3"/>
  <c r="E340" i="3"/>
  <c r="E370" i="3"/>
  <c r="E190" i="3"/>
  <c r="E258" i="3"/>
  <c r="E187" i="3"/>
  <c r="E275" i="3"/>
  <c r="E200" i="3"/>
  <c r="E197" i="3"/>
  <c r="E338" i="3"/>
  <c r="E319" i="3"/>
  <c r="E314" i="3"/>
  <c r="E42" i="3"/>
  <c r="E189" i="3"/>
  <c r="E387" i="3"/>
  <c r="E367" i="3"/>
  <c r="AT593" i="1"/>
  <c r="AS593" i="1"/>
  <c r="AR593" i="1" s="1"/>
  <c r="AQ593" i="1" s="1"/>
  <c r="AP593" i="1" s="1"/>
  <c r="AO593" i="1" s="1"/>
  <c r="AN593" i="1" s="1"/>
  <c r="AM593" i="1" s="1"/>
  <c r="AL593" i="1" s="1"/>
  <c r="K558" i="1"/>
  <c r="AF558" i="1"/>
  <c r="AZ41" i="1"/>
  <c r="AX41" i="1"/>
  <c r="G102" i="1"/>
  <c r="F55" i="1"/>
  <c r="E39" i="3"/>
  <c r="Z252" i="1"/>
  <c r="AU252" i="1"/>
  <c r="G269" i="1"/>
  <c r="Z295" i="1"/>
  <c r="G295" i="1"/>
  <c r="AU295" i="1"/>
  <c r="Z491" i="1"/>
  <c r="G491" i="1"/>
  <c r="E296" i="3"/>
  <c r="AH570" i="1"/>
  <c r="F48" i="1"/>
  <c r="E32" i="3"/>
  <c r="F368" i="1"/>
  <c r="E330" i="3"/>
  <c r="F142" i="1"/>
  <c r="E120" i="3"/>
  <c r="G270" i="1"/>
  <c r="G61" i="1"/>
  <c r="Z61" i="1"/>
  <c r="F209" i="1"/>
  <c r="P209" i="1" s="1"/>
  <c r="E178" i="3"/>
  <c r="Z32" i="1"/>
  <c r="G32" i="1"/>
  <c r="AU32" i="1"/>
  <c r="G77" i="1"/>
  <c r="Z77" i="1"/>
  <c r="G109" i="1"/>
  <c r="Z222" i="1"/>
  <c r="AU222" i="1"/>
  <c r="Z167" i="1"/>
  <c r="Z199" i="1"/>
  <c r="F263" i="1"/>
  <c r="E232" i="3"/>
  <c r="F339" i="1"/>
  <c r="E304" i="3"/>
  <c r="G186" i="1"/>
  <c r="E186" i="3"/>
  <c r="G449" i="1"/>
  <c r="F195" i="1"/>
  <c r="E167" i="3"/>
  <c r="G227" i="1"/>
  <c r="G376" i="1"/>
  <c r="Z376" i="1"/>
  <c r="AU376" i="1"/>
  <c r="AU414" i="1"/>
  <c r="Z522" i="1"/>
  <c r="G522" i="1"/>
  <c r="AU522" i="1"/>
  <c r="Z308" i="1"/>
  <c r="G372" i="1"/>
  <c r="Z372" i="1"/>
  <c r="F404" i="1"/>
  <c r="E361" i="3"/>
  <c r="F298" i="1"/>
  <c r="E265" i="3"/>
  <c r="G330" i="1"/>
  <c r="AU330" i="1"/>
  <c r="AT330" i="1" s="1"/>
  <c r="Z495" i="1"/>
  <c r="G495" i="1"/>
  <c r="Z83" i="1"/>
  <c r="E97" i="3"/>
  <c r="E106" i="3"/>
  <c r="E43" i="3"/>
  <c r="E89" i="3"/>
  <c r="E85" i="3"/>
  <c r="E59" i="3"/>
  <c r="E102" i="3"/>
  <c r="E219" i="3"/>
  <c r="E156" i="3"/>
  <c r="E159" i="3"/>
  <c r="E111" i="3"/>
  <c r="E287" i="3"/>
  <c r="E396" i="3"/>
  <c r="E402" i="3"/>
  <c r="E201" i="3"/>
  <c r="E373" i="3"/>
  <c r="H182" i="1"/>
  <c r="AF182" i="1"/>
  <c r="E195" i="3"/>
  <c r="E289" i="3"/>
  <c r="E294" i="3"/>
  <c r="E208" i="3"/>
  <c r="E347" i="3"/>
  <c r="E447" i="3"/>
  <c r="E352" i="3"/>
  <c r="E202" i="3"/>
  <c r="E194" i="3"/>
  <c r="E348" i="3"/>
  <c r="E500" i="3"/>
  <c r="E64" i="3"/>
  <c r="I539" i="1"/>
  <c r="AF539" i="1"/>
  <c r="K554" i="1"/>
  <c r="AF554" i="1"/>
  <c r="AF552" i="1"/>
  <c r="K552" i="1"/>
  <c r="AZ47" i="1"/>
  <c r="AX47" i="1" s="1"/>
  <c r="AZ97" i="1"/>
  <c r="AX97" i="1"/>
  <c r="AZ49" i="1"/>
  <c r="AX49" i="1"/>
  <c r="AH586" i="1"/>
  <c r="AZ98" i="1"/>
  <c r="AX98" i="1"/>
  <c r="AH463" i="1"/>
  <c r="AZ76" i="1"/>
  <c r="AX76" i="1" s="1"/>
  <c r="AZ28" i="1"/>
  <c r="AX28" i="1" s="1"/>
  <c r="F84" i="1"/>
  <c r="E65" i="3"/>
  <c r="F124" i="1"/>
  <c r="E103" i="3"/>
  <c r="Z120" i="1"/>
  <c r="AU120" i="1"/>
  <c r="F184" i="1"/>
  <c r="E157" i="3"/>
  <c r="AU323" i="1"/>
  <c r="F317" i="1"/>
  <c r="E283" i="3"/>
  <c r="E410" i="3"/>
  <c r="P371" i="1"/>
  <c r="P457" i="1"/>
  <c r="AC457" i="1" s="1"/>
  <c r="P364" i="1"/>
  <c r="P320" i="1"/>
  <c r="P570" i="1"/>
  <c r="AC570" i="1" s="1"/>
  <c r="P440" i="1"/>
  <c r="P245" i="1"/>
  <c r="P77" i="1"/>
  <c r="AC77" i="1" s="1"/>
  <c r="P249" i="1"/>
  <c r="G52" i="1"/>
  <c r="Z411" i="1"/>
  <c r="AU411" i="1"/>
  <c r="F86" i="1"/>
  <c r="E67" i="3"/>
  <c r="Z153" i="1"/>
  <c r="AU41" i="1"/>
  <c r="G100" i="1"/>
  <c r="H100" i="1" s="1"/>
  <c r="AU100" i="1"/>
  <c r="G26" i="1"/>
  <c r="AU26" i="1"/>
  <c r="E47" i="3"/>
  <c r="F304" i="1"/>
  <c r="E271" i="3"/>
  <c r="G81" i="1"/>
  <c r="Z81" i="1"/>
  <c r="G118" i="1"/>
  <c r="AU118" i="1"/>
  <c r="G140" i="1"/>
  <c r="AU140" i="1"/>
  <c r="F172" i="1"/>
  <c r="E146" i="3"/>
  <c r="F204" i="1"/>
  <c r="E173" i="3"/>
  <c r="F236" i="1"/>
  <c r="E204" i="3"/>
  <c r="AU268" i="1"/>
  <c r="F125" i="1"/>
  <c r="F189" i="1"/>
  <c r="E162" i="3"/>
  <c r="G221" i="1"/>
  <c r="F253" i="1"/>
  <c r="E221" i="3"/>
  <c r="F543" i="1"/>
  <c r="E496" i="3"/>
  <c r="E354" i="3"/>
  <c r="Z136" i="1"/>
  <c r="AU136" i="1"/>
  <c r="F200" i="1"/>
  <c r="E170" i="3"/>
  <c r="F232" i="1"/>
  <c r="F264" i="1"/>
  <c r="E233" i="3"/>
  <c r="F116" i="1"/>
  <c r="E96" i="3"/>
  <c r="F289" i="1"/>
  <c r="E257" i="3"/>
  <c r="AU321" i="1"/>
  <c r="F353" i="1"/>
  <c r="E317" i="3"/>
  <c r="G385" i="1"/>
  <c r="Z385" i="1"/>
  <c r="AU385" i="1"/>
  <c r="Z417" i="1"/>
  <c r="G417" i="1"/>
  <c r="Z487" i="1"/>
  <c r="AU487" i="1"/>
  <c r="Z279" i="1"/>
  <c r="G279" i="1"/>
  <c r="AU279" i="1"/>
  <c r="Z311" i="1"/>
  <c r="G311" i="1"/>
  <c r="AU311" i="1"/>
  <c r="F343" i="1"/>
  <c r="E308" i="3"/>
  <c r="G407" i="1"/>
  <c r="F439" i="1"/>
  <c r="E394" i="3"/>
  <c r="Z551" i="1"/>
  <c r="G551" i="1"/>
  <c r="AU551" i="1"/>
  <c r="F301" i="1"/>
  <c r="E268" i="3"/>
  <c r="F333" i="1"/>
  <c r="E298" i="3"/>
  <c r="F365" i="1"/>
  <c r="E327" i="3"/>
  <c r="F429" i="1"/>
  <c r="E385" i="3"/>
  <c r="F511" i="1"/>
  <c r="E465" i="3"/>
  <c r="G315" i="1"/>
  <c r="I315" i="1" s="1"/>
  <c r="Z315" i="1"/>
  <c r="E98" i="3"/>
  <c r="G58" i="1"/>
  <c r="Z58" i="1"/>
  <c r="AU58" i="1"/>
  <c r="E86" i="3"/>
  <c r="E107" i="3"/>
  <c r="E63" i="3"/>
  <c r="E164" i="3"/>
  <c r="E142" i="3"/>
  <c r="E328" i="3"/>
  <c r="E504" i="3"/>
  <c r="E267" i="3"/>
  <c r="E443" i="3"/>
  <c r="E212" i="3"/>
  <c r="E376" i="3"/>
  <c r="E46" i="3"/>
  <c r="E203" i="3"/>
  <c r="E321" i="3"/>
  <c r="E227" i="3"/>
  <c r="E297" i="3"/>
  <c r="E254" i="3"/>
  <c r="E220" i="3"/>
  <c r="E353" i="3"/>
  <c r="E14" i="3"/>
  <c r="E374" i="3"/>
  <c r="E235" i="3"/>
  <c r="E253" i="3"/>
  <c r="E313" i="3"/>
  <c r="E364" i="3"/>
  <c r="E266" i="3"/>
  <c r="E345" i="3"/>
  <c r="AF494" i="1"/>
  <c r="I494" i="1"/>
  <c r="K570" i="1"/>
  <c r="AB570" i="1"/>
  <c r="AF469" i="1"/>
  <c r="I469" i="1"/>
  <c r="AZ18" i="1"/>
  <c r="AX18" i="1" s="1"/>
  <c r="G49" i="1"/>
  <c r="Z49" i="1"/>
  <c r="AU49" i="1"/>
  <c r="F38" i="1"/>
  <c r="E23" i="3"/>
  <c r="Z220" i="1"/>
  <c r="G220" i="1"/>
  <c r="AU220" i="1"/>
  <c r="G173" i="1"/>
  <c r="Z173" i="1"/>
  <c r="AU173" i="1"/>
  <c r="F237" i="1"/>
  <c r="E205" i="3"/>
  <c r="Z401" i="1"/>
  <c r="G401" i="1"/>
  <c r="AU401" i="1"/>
  <c r="Z391" i="1"/>
  <c r="G391" i="1"/>
  <c r="AU391" i="1"/>
  <c r="G103" i="1"/>
  <c r="Z103" i="1"/>
  <c r="AU103" i="1"/>
  <c r="Z21" i="1"/>
  <c r="G21" i="1"/>
  <c r="AU21" i="1"/>
  <c r="G56" i="1"/>
  <c r="G483" i="1"/>
  <c r="Z483" i="1"/>
  <c r="AU483" i="1"/>
  <c r="AT483" i="1" s="1"/>
  <c r="G174" i="1"/>
  <c r="AU72" i="1"/>
  <c r="Z104" i="1"/>
  <c r="G104" i="1"/>
  <c r="AU104" i="1"/>
  <c r="G117" i="1"/>
  <c r="Z117" i="1"/>
  <c r="AU117" i="1"/>
  <c r="G241" i="1"/>
  <c r="F347" i="1"/>
  <c r="E311" i="3"/>
  <c r="E66" i="3"/>
  <c r="G126" i="1"/>
  <c r="Z126" i="1"/>
  <c r="AU126" i="1"/>
  <c r="Z254" i="1"/>
  <c r="Z143" i="1"/>
  <c r="F239" i="1"/>
  <c r="E207" i="3"/>
  <c r="F271" i="1"/>
  <c r="E239" i="3"/>
  <c r="Z371" i="1"/>
  <c r="G371" i="1"/>
  <c r="AU371" i="1"/>
  <c r="G194" i="1"/>
  <c r="Z194" i="1"/>
  <c r="AU194" i="1"/>
  <c r="G226" i="1"/>
  <c r="Z226" i="1"/>
  <c r="AU226" i="1"/>
  <c r="Z258" i="1"/>
  <c r="G288" i="1"/>
  <c r="Z288" i="1"/>
  <c r="AU288" i="1"/>
  <c r="G416" i="1"/>
  <c r="Z416" i="1"/>
  <c r="AU416" i="1"/>
  <c r="G139" i="1"/>
  <c r="F171" i="1"/>
  <c r="P171" i="1" s="1"/>
  <c r="AC171" i="1" s="1"/>
  <c r="E145" i="3"/>
  <c r="Z203" i="1"/>
  <c r="G203" i="1"/>
  <c r="AU203" i="1"/>
  <c r="Z235" i="1"/>
  <c r="G235" i="1"/>
  <c r="AU235" i="1"/>
  <c r="F280" i="1"/>
  <c r="E248" i="3"/>
  <c r="AU408" i="1"/>
  <c r="Z294" i="1"/>
  <c r="G294" i="1"/>
  <c r="AU294" i="1"/>
  <c r="Z326" i="1"/>
  <c r="G326" i="1"/>
  <c r="AF326" i="1" s="1"/>
  <c r="AU326" i="1"/>
  <c r="Z358" i="1"/>
  <c r="G358" i="1"/>
  <c r="AU358" i="1"/>
  <c r="AT358" i="1" s="1"/>
  <c r="Z390" i="1"/>
  <c r="G390" i="1"/>
  <c r="AU390" i="1"/>
  <c r="F503" i="1"/>
  <c r="P503" i="1" s="1"/>
  <c r="E457" i="3"/>
  <c r="F316" i="1"/>
  <c r="E282" i="3"/>
  <c r="F348" i="1"/>
  <c r="E312" i="3"/>
  <c r="F380" i="1"/>
  <c r="E341" i="3"/>
  <c r="G412" i="1"/>
  <c r="F445" i="1"/>
  <c r="E400" i="3"/>
  <c r="AU534" i="1"/>
  <c r="F306" i="1"/>
  <c r="E273" i="3"/>
  <c r="G338" i="1"/>
  <c r="Z338" i="1"/>
  <c r="AU338" i="1"/>
  <c r="G370" i="1"/>
  <c r="Z370" i="1"/>
  <c r="AU370" i="1"/>
  <c r="AU434" i="1"/>
  <c r="F453" i="1"/>
  <c r="E408" i="3"/>
  <c r="E18" i="3"/>
  <c r="E122" i="3"/>
  <c r="E60" i="3"/>
  <c r="E113" i="3"/>
  <c r="E28" i="3"/>
  <c r="E123" i="3"/>
  <c r="E144" i="3"/>
  <c r="E278" i="3"/>
  <c r="E81" i="3"/>
  <c r="E161" i="3"/>
  <c r="E333" i="3"/>
  <c r="E37" i="3"/>
  <c r="E270" i="3"/>
  <c r="E138" i="3"/>
  <c r="E237" i="3"/>
  <c r="E379" i="3"/>
  <c r="E94" i="3"/>
  <c r="E206" i="3"/>
  <c r="E331" i="3"/>
  <c r="E230" i="3"/>
  <c r="E320" i="3"/>
  <c r="E238" i="3"/>
  <c r="E223" i="3"/>
  <c r="E355" i="3"/>
  <c r="E439" i="3"/>
  <c r="E388" i="3"/>
  <c r="E344" i="3"/>
  <c r="E256" i="3"/>
  <c r="E351" i="3"/>
  <c r="E392" i="3"/>
  <c r="E508" i="3"/>
  <c r="E360" i="3"/>
  <c r="E281" i="3"/>
  <c r="AU517" i="1"/>
  <c r="G517" i="1"/>
  <c r="Z517" i="1"/>
  <c r="AF561" i="1"/>
  <c r="I561" i="1"/>
  <c r="AA570" i="1"/>
  <c r="AD570" i="1" s="1"/>
  <c r="AE570" i="1"/>
  <c r="K568" i="1"/>
  <c r="AZ6" i="1"/>
  <c r="AX6" i="1" s="1"/>
  <c r="G156" i="1"/>
  <c r="AU156" i="1"/>
  <c r="Z60" i="1"/>
  <c r="G60" i="1"/>
  <c r="H60" i="1" s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F94" i="1"/>
  <c r="E75" i="3"/>
  <c r="G432" i="1"/>
  <c r="Z432" i="1"/>
  <c r="F265" i="1"/>
  <c r="E234" i="3"/>
  <c r="E244" i="3"/>
  <c r="F276" i="1"/>
  <c r="Z197" i="1"/>
  <c r="G197" i="1"/>
  <c r="AU197" i="1"/>
  <c r="G144" i="1"/>
  <c r="Z144" i="1"/>
  <c r="G208" i="1"/>
  <c r="Z208" i="1"/>
  <c r="AU208" i="1"/>
  <c r="F272" i="1"/>
  <c r="E240" i="3"/>
  <c r="Z329" i="1"/>
  <c r="G329" i="1"/>
  <c r="F451" i="1"/>
  <c r="E406" i="3"/>
  <c r="F351" i="1"/>
  <c r="P351" i="1"/>
  <c r="E315" i="3"/>
  <c r="G383" i="1"/>
  <c r="AF383" i="1" s="1"/>
  <c r="G415" i="1"/>
  <c r="Z415" i="1"/>
  <c r="AU415" i="1"/>
  <c r="G457" i="1"/>
  <c r="AU457" i="1"/>
  <c r="G591" i="1"/>
  <c r="K591" i="1" s="1"/>
  <c r="AU591" i="1"/>
  <c r="G309" i="1"/>
  <c r="Z309" i="1"/>
  <c r="AU309" i="1"/>
  <c r="F373" i="1"/>
  <c r="E334" i="3"/>
  <c r="Z405" i="1"/>
  <c r="G405" i="1"/>
  <c r="AF405" i="1" s="1"/>
  <c r="AU405" i="1"/>
  <c r="Z437" i="1"/>
  <c r="G437" i="1"/>
  <c r="AU437" i="1"/>
  <c r="Z579" i="1"/>
  <c r="G579" i="1"/>
  <c r="K579" i="1" s="1"/>
  <c r="AU579" i="1"/>
  <c r="Z193" i="1"/>
  <c r="AU193" i="1"/>
  <c r="E36" i="3"/>
  <c r="E151" i="3"/>
  <c r="E77" i="3"/>
  <c r="E12" i="3"/>
  <c r="E117" i="3"/>
  <c r="E45" i="3"/>
  <c r="E160" i="3"/>
  <c r="E147" i="3"/>
  <c r="E109" i="3"/>
  <c r="E84" i="3"/>
  <c r="E175" i="3"/>
  <c r="E29" i="3"/>
  <c r="E337" i="3"/>
  <c r="E133" i="3"/>
  <c r="E276" i="3"/>
  <c r="E148" i="3"/>
  <c r="E286" i="3"/>
  <c r="E389" i="3"/>
  <c r="E115" i="3"/>
  <c r="E209" i="3"/>
  <c r="E413" i="3"/>
  <c r="E245" i="3"/>
  <c r="E303" i="3"/>
  <c r="E326" i="3"/>
  <c r="E262" i="3"/>
  <c r="E236" i="3"/>
  <c r="E163" i="3"/>
  <c r="E172" i="3"/>
  <c r="E415" i="3"/>
  <c r="E349" i="3"/>
  <c r="E284" i="3"/>
  <c r="E362" i="3"/>
  <c r="E411" i="3"/>
  <c r="E49" i="3"/>
  <c r="E359" i="3"/>
  <c r="E372" i="3"/>
  <c r="I510" i="1"/>
  <c r="AF510" i="1"/>
  <c r="J584" i="1"/>
  <c r="AF528" i="1"/>
  <c r="I528" i="1"/>
  <c r="E544" i="3"/>
  <c r="AH462" i="1"/>
  <c r="AZ79" i="1"/>
  <c r="AX79" i="1"/>
  <c r="G70" i="1"/>
  <c r="Z70" i="1"/>
  <c r="AU70" i="1"/>
  <c r="F336" i="1"/>
  <c r="G336" i="1" s="1"/>
  <c r="E301" i="3"/>
  <c r="Z169" i="1"/>
  <c r="G424" i="1"/>
  <c r="Z424" i="1"/>
  <c r="AU424" i="1"/>
  <c r="Z331" i="1"/>
  <c r="G331" i="1"/>
  <c r="AU331" i="1"/>
  <c r="F337" i="1"/>
  <c r="P337" i="1" s="1"/>
  <c r="E302" i="3"/>
  <c r="Z594" i="1"/>
  <c r="G594" i="1"/>
  <c r="K594" i="1" s="1"/>
  <c r="AU594" i="1"/>
  <c r="Z23" i="1"/>
  <c r="AU23" i="1"/>
  <c r="Z185" i="1"/>
  <c r="G185" i="1"/>
  <c r="AU185" i="1"/>
  <c r="F76" i="1"/>
  <c r="E58" i="3"/>
  <c r="G110" i="1"/>
  <c r="Z110" i="1"/>
  <c r="AU110" i="1"/>
  <c r="G134" i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F262" i="1"/>
  <c r="E231" i="3"/>
  <c r="F47" i="1"/>
  <c r="E31" i="3"/>
  <c r="E116" i="3"/>
  <c r="Z148" i="1"/>
  <c r="G148" i="1"/>
  <c r="AU148" i="1"/>
  <c r="G244" i="1"/>
  <c r="AU244" i="1"/>
  <c r="G392" i="1"/>
  <c r="Z392" i="1"/>
  <c r="AU392" i="1"/>
  <c r="F133" i="1"/>
  <c r="E112" i="3"/>
  <c r="F165" i="1"/>
  <c r="E140" i="3"/>
  <c r="Z229" i="1"/>
  <c r="G229" i="1"/>
  <c r="AU229" i="1"/>
  <c r="Z261" i="1"/>
  <c r="G261" i="1"/>
  <c r="AU261" i="1"/>
  <c r="G176" i="1"/>
  <c r="H176" i="1" s="1"/>
  <c r="Z176" i="1"/>
  <c r="AU176" i="1"/>
  <c r="G240" i="1"/>
  <c r="Z240" i="1"/>
  <c r="AU240" i="1"/>
  <c r="G291" i="1"/>
  <c r="Z291" i="1"/>
  <c r="AU291" i="1"/>
  <c r="AT291" i="1" s="1"/>
  <c r="AS291" i="1" s="1"/>
  <c r="AR291" i="1" s="1"/>
  <c r="AQ291" i="1" s="1"/>
  <c r="G419" i="1"/>
  <c r="Z419" i="1"/>
  <c r="Z393" i="1"/>
  <c r="G393" i="1"/>
  <c r="AU393" i="1"/>
  <c r="G597" i="1"/>
  <c r="Z27" i="1"/>
  <c r="G27" i="1"/>
  <c r="Z64" i="1"/>
  <c r="G64" i="1"/>
  <c r="AU64" i="1"/>
  <c r="F68" i="1"/>
  <c r="P68" i="1" s="1"/>
  <c r="AC68" i="1" s="1"/>
  <c r="E50" i="3"/>
  <c r="G98" i="1"/>
  <c r="Z98" i="1"/>
  <c r="AU98" i="1"/>
  <c r="Z80" i="1"/>
  <c r="G80" i="1"/>
  <c r="AU80" i="1"/>
  <c r="G112" i="1"/>
  <c r="G45" i="1"/>
  <c r="Z45" i="1"/>
  <c r="AU45" i="1"/>
  <c r="G145" i="1"/>
  <c r="H145" i="1" s="1"/>
  <c r="Z145" i="1"/>
  <c r="G273" i="1"/>
  <c r="Z273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F93" i="1"/>
  <c r="E74" i="3"/>
  <c r="F151" i="1"/>
  <c r="P151" i="1" s="1"/>
  <c r="AC151" i="1" s="1"/>
  <c r="E129" i="3"/>
  <c r="Z183" i="1"/>
  <c r="G183" i="1"/>
  <c r="Z215" i="1"/>
  <c r="G215" i="1"/>
  <c r="AU215" i="1"/>
  <c r="Z559" i="1"/>
  <c r="AU559" i="1"/>
  <c r="Z403" i="1"/>
  <c r="G138" i="1"/>
  <c r="Z138" i="1"/>
  <c r="AU138" i="1"/>
  <c r="G170" i="1"/>
  <c r="Z170" i="1"/>
  <c r="AU170" i="1"/>
  <c r="G202" i="1"/>
  <c r="Z202" i="1"/>
  <c r="AU202" i="1"/>
  <c r="G234" i="1"/>
  <c r="Z234" i="1"/>
  <c r="G266" i="1"/>
  <c r="J266" i="1" s="1"/>
  <c r="Z266" i="1"/>
  <c r="AU266" i="1"/>
  <c r="G320" i="1"/>
  <c r="Z320" i="1"/>
  <c r="AU320" i="1"/>
  <c r="Z515" i="1"/>
  <c r="AU515" i="1"/>
  <c r="G179" i="1"/>
  <c r="Z179" i="1"/>
  <c r="AU179" i="1"/>
  <c r="Z211" i="1"/>
  <c r="AU211" i="1"/>
  <c r="AU275" i="1"/>
  <c r="AT275" i="1" s="1"/>
  <c r="G440" i="1"/>
  <c r="Z440" i="1"/>
  <c r="AU440" i="1"/>
  <c r="F302" i="1"/>
  <c r="Z334" i="1"/>
  <c r="G334" i="1"/>
  <c r="AU334" i="1"/>
  <c r="Z366" i="1"/>
  <c r="G366" i="1"/>
  <c r="AU366" i="1"/>
  <c r="Z398" i="1"/>
  <c r="AU398" i="1"/>
  <c r="Z587" i="1"/>
  <c r="G587" i="1"/>
  <c r="AU587" i="1"/>
  <c r="F292" i="1"/>
  <c r="E260" i="3"/>
  <c r="G324" i="1"/>
  <c r="Z324" i="1"/>
  <c r="AU324" i="1"/>
  <c r="G356" i="1"/>
  <c r="I356" i="1" s="1"/>
  <c r="Z356" i="1"/>
  <c r="AU356" i="1"/>
  <c r="G388" i="1"/>
  <c r="Z388" i="1"/>
  <c r="AU388" i="1"/>
  <c r="G420" i="1"/>
  <c r="Z420" i="1"/>
  <c r="AU420" i="1"/>
  <c r="U475" i="1"/>
  <c r="AU475" i="1"/>
  <c r="F282" i="1"/>
  <c r="E250" i="3"/>
  <c r="G314" i="1"/>
  <c r="Z314" i="1"/>
  <c r="AU314" i="1"/>
  <c r="G346" i="1"/>
  <c r="AF346" i="1" s="1"/>
  <c r="Z346" i="1"/>
  <c r="AU346" i="1"/>
  <c r="G410" i="1"/>
  <c r="Z410" i="1"/>
  <c r="AU410" i="1"/>
  <c r="F563" i="1"/>
  <c r="AU563" i="1" s="1"/>
  <c r="E516" i="3"/>
  <c r="E54" i="3"/>
  <c r="E92" i="3"/>
  <c r="E121" i="3"/>
  <c r="E62" i="3"/>
  <c r="E169" i="3"/>
  <c r="E150" i="3"/>
  <c r="E119" i="3"/>
  <c r="E90" i="3"/>
  <c r="E241" i="3"/>
  <c r="E95" i="3"/>
  <c r="E371" i="3"/>
  <c r="E185" i="3"/>
  <c r="E295" i="3"/>
  <c r="E168" i="3"/>
  <c r="E292" i="3"/>
  <c r="E395" i="3"/>
  <c r="E130" i="3"/>
  <c r="E215" i="3"/>
  <c r="E540" i="3"/>
  <c r="E251" i="3"/>
  <c r="E310" i="3"/>
  <c r="E329" i="3"/>
  <c r="E288" i="3"/>
  <c r="E247" i="3"/>
  <c r="E243" i="3"/>
  <c r="E259" i="3"/>
  <c r="E451" i="3"/>
  <c r="E368" i="3"/>
  <c r="E357" i="3"/>
  <c r="E375" i="3"/>
  <c r="E532" i="3"/>
  <c r="E476" i="3"/>
  <c r="E488" i="3"/>
  <c r="E377" i="3"/>
  <c r="AF452" i="1"/>
  <c r="I452" i="1"/>
  <c r="AZ44" i="1"/>
  <c r="AX44" i="1"/>
  <c r="AH541" i="1"/>
  <c r="AB541" i="1"/>
  <c r="AZ113" i="1"/>
  <c r="AX113" i="1"/>
  <c r="AZ92" i="1"/>
  <c r="AX92" i="1"/>
  <c r="AZ99" i="1"/>
  <c r="AX99" i="1"/>
  <c r="AZ105" i="1"/>
  <c r="AX105" i="1"/>
  <c r="AJ601" i="1"/>
  <c r="AK601" i="1"/>
  <c r="AI601" i="1"/>
  <c r="AI593" i="1"/>
  <c r="H324" i="1"/>
  <c r="AF324" i="1"/>
  <c r="AQ338" i="1"/>
  <c r="AP338" i="1" s="1"/>
  <c r="AO338" i="1" s="1"/>
  <c r="AN338" i="1" s="1"/>
  <c r="AM338" i="1" s="1"/>
  <c r="AL338" i="1" s="1"/>
  <c r="AT338" i="1"/>
  <c r="AS338" i="1" s="1"/>
  <c r="AR338" i="1" s="1"/>
  <c r="Z511" i="1"/>
  <c r="G511" i="1"/>
  <c r="AU511" i="1"/>
  <c r="G304" i="1"/>
  <c r="Z304" i="1"/>
  <c r="AU304" i="1"/>
  <c r="AT295" i="1"/>
  <c r="AS295" i="1" s="1"/>
  <c r="AR295" i="1"/>
  <c r="AQ295" i="1" s="1"/>
  <c r="AP295" i="1" s="1"/>
  <c r="AO295" i="1" s="1"/>
  <c r="AN295" i="1" s="1"/>
  <c r="AM295" i="1" s="1"/>
  <c r="AL295" i="1" s="1"/>
  <c r="Z260" i="1"/>
  <c r="G260" i="1"/>
  <c r="AU260" i="1"/>
  <c r="AT555" i="1"/>
  <c r="AS555" i="1" s="1"/>
  <c r="AR555" i="1" s="1"/>
  <c r="AQ555" i="1" s="1"/>
  <c r="AP555" i="1" s="1"/>
  <c r="AO555" i="1" s="1"/>
  <c r="AN555" i="1" s="1"/>
  <c r="AM555" i="1" s="1"/>
  <c r="AL555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244" i="1"/>
  <c r="AS244" i="1" s="1"/>
  <c r="AR244" i="1" s="1"/>
  <c r="AQ244" i="1" s="1"/>
  <c r="AP244" i="1" s="1"/>
  <c r="AO244" i="1" s="1"/>
  <c r="AN244" i="1" s="1"/>
  <c r="AM244" i="1" s="1"/>
  <c r="AL244" i="1" s="1"/>
  <c r="G262" i="1"/>
  <c r="Z262" i="1"/>
  <c r="AU262" i="1"/>
  <c r="AF23" i="1"/>
  <c r="H23" i="1"/>
  <c r="J331" i="1"/>
  <c r="AF331" i="1"/>
  <c r="J405" i="1"/>
  <c r="AF60" i="1"/>
  <c r="Z445" i="1"/>
  <c r="G445" i="1"/>
  <c r="AU445" i="1"/>
  <c r="I326" i="1"/>
  <c r="AT203" i="1"/>
  <c r="AS203" i="1" s="1"/>
  <c r="AR203" i="1" s="1"/>
  <c r="AQ203" i="1" s="1"/>
  <c r="AP203" i="1" s="1"/>
  <c r="AO203" i="1" s="1"/>
  <c r="AN203" i="1" s="1"/>
  <c r="AM203" i="1" s="1"/>
  <c r="AL203" i="1" s="1"/>
  <c r="AT416" i="1"/>
  <c r="AS416" i="1"/>
  <c r="AR416" i="1" s="1"/>
  <c r="AQ416" i="1" s="1"/>
  <c r="AP416" i="1" s="1"/>
  <c r="AO416" i="1" s="1"/>
  <c r="AN416" i="1" s="1"/>
  <c r="AM416" i="1" s="1"/>
  <c r="AL416" i="1" s="1"/>
  <c r="AT126" i="1"/>
  <c r="AS126" i="1" s="1"/>
  <c r="AR126" i="1" s="1"/>
  <c r="AQ126" i="1" s="1"/>
  <c r="AP126" i="1" s="1"/>
  <c r="AO126" i="1" s="1"/>
  <c r="AN126" i="1" s="1"/>
  <c r="AM126" i="1" s="1"/>
  <c r="AL126" i="1" s="1"/>
  <c r="G333" i="1"/>
  <c r="Z333" i="1"/>
  <c r="AU333" i="1"/>
  <c r="AF311" i="1"/>
  <c r="I311" i="1"/>
  <c r="AT417" i="1"/>
  <c r="AS417" i="1" s="1"/>
  <c r="AR417" i="1"/>
  <c r="AQ417" i="1" s="1"/>
  <c r="AP417" i="1" s="1"/>
  <c r="AO417" i="1" s="1"/>
  <c r="AN417" i="1" s="1"/>
  <c r="AM417" i="1" s="1"/>
  <c r="AL417" i="1" s="1"/>
  <c r="Z189" i="1"/>
  <c r="AT118" i="1"/>
  <c r="AS118" i="1" s="1"/>
  <c r="AR118" i="1" s="1"/>
  <c r="AQ118" i="1" s="1"/>
  <c r="AP118" i="1" s="1"/>
  <c r="AO118" i="1" s="1"/>
  <c r="AN118" i="1" s="1"/>
  <c r="AM118" i="1" s="1"/>
  <c r="AL118" i="1" s="1"/>
  <c r="AT26" i="1"/>
  <c r="AS26" i="1" s="1"/>
  <c r="AR26" i="1" s="1"/>
  <c r="AQ26" i="1" s="1"/>
  <c r="AP26" i="1" s="1"/>
  <c r="AO26" i="1" s="1"/>
  <c r="AN26" i="1" s="1"/>
  <c r="AM26" i="1" s="1"/>
  <c r="AL26" i="1" s="1"/>
  <c r="P262" i="1"/>
  <c r="Z84" i="1"/>
  <c r="G84" i="1"/>
  <c r="AU84" i="1"/>
  <c r="AF330" i="1"/>
  <c r="H330" i="1"/>
  <c r="AT376" i="1"/>
  <c r="AS376" i="1" s="1"/>
  <c r="AR376" i="1" s="1"/>
  <c r="AQ376" i="1" s="1"/>
  <c r="AP376" i="1" s="1"/>
  <c r="AO376" i="1" s="1"/>
  <c r="AN376" i="1" s="1"/>
  <c r="AM376" i="1" s="1"/>
  <c r="AL376" i="1" s="1"/>
  <c r="Z263" i="1"/>
  <c r="G263" i="1"/>
  <c r="AU263" i="1"/>
  <c r="H61" i="1"/>
  <c r="AF61" i="1"/>
  <c r="G368" i="1"/>
  <c r="Z368" i="1"/>
  <c r="AU368" i="1"/>
  <c r="I295" i="1"/>
  <c r="AF295" i="1"/>
  <c r="AF399" i="1"/>
  <c r="J399" i="1"/>
  <c r="G409" i="1"/>
  <c r="Z409" i="1"/>
  <c r="AU409" i="1"/>
  <c r="Z313" i="1"/>
  <c r="G313" i="1"/>
  <c r="AU313" i="1"/>
  <c r="G256" i="1"/>
  <c r="Z256" i="1"/>
  <c r="AU256" i="1"/>
  <c r="AT78" i="1"/>
  <c r="AS78" i="1" s="1"/>
  <c r="AR78" i="1" s="1"/>
  <c r="AQ78" i="1" s="1"/>
  <c r="AP78" i="1" s="1"/>
  <c r="AO78" i="1" s="1"/>
  <c r="AN78" i="1" s="1"/>
  <c r="AM78" i="1" s="1"/>
  <c r="AL78" i="1" s="1"/>
  <c r="G413" i="1"/>
  <c r="Z413" i="1"/>
  <c r="AU413" i="1"/>
  <c r="AF473" i="1"/>
  <c r="I473" i="1"/>
  <c r="Z307" i="1"/>
  <c r="G307" i="1"/>
  <c r="AU307" i="1"/>
  <c r="H216" i="1"/>
  <c r="AF216" i="1"/>
  <c r="AT211" i="1"/>
  <c r="AS211" i="1" s="1"/>
  <c r="AR211" i="1"/>
  <c r="AQ211" i="1" s="1"/>
  <c r="AP211" i="1" s="1"/>
  <c r="AO211" i="1" s="1"/>
  <c r="AN211" i="1" s="1"/>
  <c r="AM211" i="1" s="1"/>
  <c r="AL211" i="1" s="1"/>
  <c r="AT415" i="1"/>
  <c r="AS415" i="1"/>
  <c r="AR415" i="1" s="1"/>
  <c r="AQ415" i="1" s="1"/>
  <c r="AP415" i="1" s="1"/>
  <c r="AO415" i="1" s="1"/>
  <c r="AN415" i="1" s="1"/>
  <c r="AM415" i="1" s="1"/>
  <c r="AL415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F117" i="1"/>
  <c r="H117" i="1"/>
  <c r="AT220" i="1"/>
  <c r="AS220" i="1" s="1"/>
  <c r="AR220" i="1" s="1"/>
  <c r="AQ220" i="1" s="1"/>
  <c r="AP220" i="1" s="1"/>
  <c r="AO220" i="1" s="1"/>
  <c r="AN220" i="1" s="1"/>
  <c r="AM220" i="1" s="1"/>
  <c r="AL220" i="1" s="1"/>
  <c r="AT311" i="1"/>
  <c r="AS311" i="1" s="1"/>
  <c r="AR311" i="1" s="1"/>
  <c r="AQ311" i="1" s="1"/>
  <c r="AP311" i="1" s="1"/>
  <c r="AO311" i="1" s="1"/>
  <c r="AN311" i="1" s="1"/>
  <c r="AM311" i="1" s="1"/>
  <c r="AL311" i="1" s="1"/>
  <c r="G200" i="1"/>
  <c r="Z200" i="1"/>
  <c r="AU200" i="1"/>
  <c r="AT178" i="1"/>
  <c r="AS178" i="1" s="1"/>
  <c r="AR178" i="1" s="1"/>
  <c r="AQ178" i="1" s="1"/>
  <c r="AP178" i="1" s="1"/>
  <c r="AO178" i="1" s="1"/>
  <c r="AN178" i="1" s="1"/>
  <c r="AM178" i="1" s="1"/>
  <c r="AL178" i="1" s="1"/>
  <c r="AT398" i="1"/>
  <c r="AS398" i="1" s="1"/>
  <c r="AF266" i="1"/>
  <c r="AT559" i="1"/>
  <c r="AS559" i="1" s="1"/>
  <c r="H98" i="1"/>
  <c r="AF98" i="1"/>
  <c r="K597" i="1"/>
  <c r="Z76" i="1"/>
  <c r="G76" i="1"/>
  <c r="AU76" i="1"/>
  <c r="AF309" i="1"/>
  <c r="I309" i="1"/>
  <c r="G282" i="1"/>
  <c r="Z282" i="1"/>
  <c r="AU282" i="1"/>
  <c r="I388" i="1"/>
  <c r="AF388" i="1"/>
  <c r="G292" i="1"/>
  <c r="Z292" i="1"/>
  <c r="AU292" i="1"/>
  <c r="AF398" i="1"/>
  <c r="J398" i="1"/>
  <c r="AS275" i="1"/>
  <c r="AR275" i="1" s="1"/>
  <c r="AQ275" i="1" s="1"/>
  <c r="AP275" i="1" s="1"/>
  <c r="AO275" i="1" s="1"/>
  <c r="AN275" i="1" s="1"/>
  <c r="AM275" i="1" s="1"/>
  <c r="AL275" i="1" s="1"/>
  <c r="AF211" i="1"/>
  <c r="H211" i="1"/>
  <c r="AT234" i="1"/>
  <c r="AS234" i="1"/>
  <c r="AR234" i="1" s="1"/>
  <c r="AQ234" i="1" s="1"/>
  <c r="AP234" i="1" s="1"/>
  <c r="AO234" i="1" s="1"/>
  <c r="AN234" i="1" s="1"/>
  <c r="AM234" i="1" s="1"/>
  <c r="AL234" i="1" s="1"/>
  <c r="H170" i="1"/>
  <c r="AF170" i="1"/>
  <c r="K559" i="1"/>
  <c r="AF559" i="1"/>
  <c r="AT183" i="1"/>
  <c r="AS183" i="1" s="1"/>
  <c r="AR183" i="1" s="1"/>
  <c r="AQ183" i="1" s="1"/>
  <c r="AP183" i="1" s="1"/>
  <c r="AO183" i="1" s="1"/>
  <c r="AN183" i="1" s="1"/>
  <c r="AM183" i="1" s="1"/>
  <c r="AL183" i="1" s="1"/>
  <c r="AF145" i="1"/>
  <c r="H80" i="1"/>
  <c r="AF80" i="1"/>
  <c r="AT393" i="1"/>
  <c r="AS393" i="1" s="1"/>
  <c r="AR393" i="1" s="1"/>
  <c r="AQ393" i="1" s="1"/>
  <c r="AP393" i="1" s="1"/>
  <c r="AO393" i="1" s="1"/>
  <c r="AN393" i="1" s="1"/>
  <c r="AM393" i="1" s="1"/>
  <c r="AL393" i="1" s="1"/>
  <c r="AF291" i="1"/>
  <c r="I291" i="1"/>
  <c r="H244" i="1"/>
  <c r="AF244" i="1"/>
  <c r="G137" i="1"/>
  <c r="Z137" i="1"/>
  <c r="AU137" i="1"/>
  <c r="Z336" i="1"/>
  <c r="AT579" i="1"/>
  <c r="AS579" i="1" s="1"/>
  <c r="AR579" i="1" s="1"/>
  <c r="AQ579" i="1" s="1"/>
  <c r="AP579" i="1" s="1"/>
  <c r="AO579" i="1" s="1"/>
  <c r="AN579" i="1" s="1"/>
  <c r="AM579" i="1" s="1"/>
  <c r="AL579" i="1" s="1"/>
  <c r="AT591" i="1"/>
  <c r="AS591" i="1" s="1"/>
  <c r="AR591" i="1" s="1"/>
  <c r="AQ591" i="1" s="1"/>
  <c r="AP591" i="1" s="1"/>
  <c r="AO591" i="1" s="1"/>
  <c r="AN591" i="1" s="1"/>
  <c r="AM591" i="1" s="1"/>
  <c r="AL591" i="1" s="1"/>
  <c r="AF415" i="1"/>
  <c r="I415" i="1"/>
  <c r="H144" i="1"/>
  <c r="AF144" i="1"/>
  <c r="AF432" i="1"/>
  <c r="J432" i="1"/>
  <c r="I338" i="1"/>
  <c r="AF338" i="1"/>
  <c r="G316" i="1"/>
  <c r="Z316" i="1"/>
  <c r="AU316" i="1"/>
  <c r="AT390" i="1"/>
  <c r="AS390" i="1" s="1"/>
  <c r="AR390" i="1" s="1"/>
  <c r="AQ390" i="1" s="1"/>
  <c r="AP390" i="1" s="1"/>
  <c r="AO390" i="1" s="1"/>
  <c r="AN390" i="1" s="1"/>
  <c r="AM390" i="1" s="1"/>
  <c r="AL390" i="1" s="1"/>
  <c r="G280" i="1"/>
  <c r="Z280" i="1"/>
  <c r="AU280" i="1"/>
  <c r="AT226" i="1"/>
  <c r="AS226" i="1" s="1"/>
  <c r="AR226" i="1" s="1"/>
  <c r="AQ226" i="1" s="1"/>
  <c r="AP226" i="1" s="1"/>
  <c r="AO226" i="1" s="1"/>
  <c r="AN226" i="1" s="1"/>
  <c r="AM226" i="1" s="1"/>
  <c r="AL226" i="1" s="1"/>
  <c r="Z271" i="1"/>
  <c r="G271" i="1"/>
  <c r="AU271" i="1"/>
  <c r="I483" i="1"/>
  <c r="AF483" i="1"/>
  <c r="AT391" i="1"/>
  <c r="AS391" i="1" s="1"/>
  <c r="AR391" i="1" s="1"/>
  <c r="AQ391" i="1" s="1"/>
  <c r="AP391" i="1" s="1"/>
  <c r="AO391" i="1" s="1"/>
  <c r="AN391" i="1" s="1"/>
  <c r="AM391" i="1" s="1"/>
  <c r="AL391" i="1" s="1"/>
  <c r="G429" i="1"/>
  <c r="Z429" i="1"/>
  <c r="AU429" i="1"/>
  <c r="AF407" i="1"/>
  <c r="J407" i="1"/>
  <c r="H417" i="1"/>
  <c r="AF417" i="1"/>
  <c r="AT321" i="1"/>
  <c r="AS321" i="1" s="1"/>
  <c r="AR321" i="1" s="1"/>
  <c r="AQ321" i="1" s="1"/>
  <c r="AP321" i="1" s="1"/>
  <c r="AO321" i="1" s="1"/>
  <c r="AN321" i="1" s="1"/>
  <c r="AM321" i="1" s="1"/>
  <c r="AL321" i="1" s="1"/>
  <c r="G116" i="1"/>
  <c r="Z116" i="1"/>
  <c r="AU116" i="1"/>
  <c r="G543" i="1"/>
  <c r="Z543" i="1"/>
  <c r="AU543" i="1"/>
  <c r="AT268" i="1"/>
  <c r="AS268" i="1" s="1"/>
  <c r="AR268" i="1" s="1"/>
  <c r="AQ268" i="1" s="1"/>
  <c r="AP268" i="1" s="1"/>
  <c r="AO268" i="1" s="1"/>
  <c r="AN268" i="1" s="1"/>
  <c r="AM268" i="1" s="1"/>
  <c r="AL268" i="1" s="1"/>
  <c r="Z172" i="1"/>
  <c r="G172" i="1"/>
  <c r="AU172" i="1"/>
  <c r="P200" i="1"/>
  <c r="AC200" i="1" s="1"/>
  <c r="H120" i="1"/>
  <c r="AF120" i="1"/>
  <c r="G404" i="1"/>
  <c r="Z404" i="1"/>
  <c r="AU404" i="1"/>
  <c r="AT414" i="1"/>
  <c r="AS414" i="1" s="1"/>
  <c r="AR414" i="1" s="1"/>
  <c r="AQ414" i="1" s="1"/>
  <c r="AP414" i="1" s="1"/>
  <c r="AO414" i="1"/>
  <c r="AN414" i="1" s="1"/>
  <c r="AM414" i="1" s="1"/>
  <c r="AL414" i="1" s="1"/>
  <c r="AF227" i="1"/>
  <c r="H227" i="1"/>
  <c r="AT32" i="1"/>
  <c r="AS32" i="1"/>
  <c r="AR32" i="1" s="1"/>
  <c r="AQ32" i="1" s="1"/>
  <c r="AP32" i="1" s="1"/>
  <c r="AO32" i="1"/>
  <c r="AN32" i="1" s="1"/>
  <c r="AM32" i="1" s="1"/>
  <c r="AL32" i="1" s="1"/>
  <c r="AT447" i="1"/>
  <c r="AS447" i="1"/>
  <c r="AR447" i="1" s="1"/>
  <c r="AQ447" i="1" s="1"/>
  <c r="AP447" i="1" s="1"/>
  <c r="AO447" i="1" s="1"/>
  <c r="AN447" i="1" s="1"/>
  <c r="AM447" i="1" s="1"/>
  <c r="AL447" i="1" s="1"/>
  <c r="G479" i="1"/>
  <c r="Z479" i="1"/>
  <c r="AU479" i="1"/>
  <c r="I357" i="1"/>
  <c r="AF357" i="1"/>
  <c r="Z149" i="1"/>
  <c r="G149" i="1"/>
  <c r="AU149" i="1"/>
  <c r="AT349" i="1"/>
  <c r="AS349" i="1" s="1"/>
  <c r="AR349" i="1" s="1"/>
  <c r="AQ349" i="1" s="1"/>
  <c r="AP349" i="1" s="1"/>
  <c r="AO349" i="1" s="1"/>
  <c r="AN349" i="1" s="1"/>
  <c r="AM349" i="1" s="1"/>
  <c r="AL349" i="1" s="1"/>
  <c r="AF433" i="1"/>
  <c r="I433" i="1"/>
  <c r="Z155" i="1"/>
  <c r="G155" i="1"/>
  <c r="AU155" i="1"/>
  <c r="G74" i="1"/>
  <c r="Z74" i="1"/>
  <c r="AU74" i="1"/>
  <c r="I327" i="1"/>
  <c r="AF327" i="1"/>
  <c r="AT23" i="1"/>
  <c r="AS23" i="1" s="1"/>
  <c r="AR23" i="1" s="1"/>
  <c r="AQ23" i="1" s="1"/>
  <c r="AP23" i="1" s="1"/>
  <c r="AO23" i="1" s="1"/>
  <c r="AN23" i="1" s="1"/>
  <c r="AM23" i="1" s="1"/>
  <c r="AL23" i="1" s="1"/>
  <c r="AT326" i="1"/>
  <c r="AS326" i="1"/>
  <c r="AR326" i="1" s="1"/>
  <c r="AQ326" i="1" s="1"/>
  <c r="AP326" i="1" s="1"/>
  <c r="AO326" i="1" s="1"/>
  <c r="AN326" i="1" s="1"/>
  <c r="AM326" i="1" s="1"/>
  <c r="AL326" i="1" s="1"/>
  <c r="I411" i="1"/>
  <c r="AF411" i="1"/>
  <c r="I277" i="1"/>
  <c r="AF277" i="1"/>
  <c r="G108" i="1"/>
  <c r="Z108" i="1"/>
  <c r="AU108" i="1"/>
  <c r="AT346" i="1"/>
  <c r="AS346" i="1"/>
  <c r="AR346" i="1" s="1"/>
  <c r="AQ346" i="1" s="1"/>
  <c r="AP346" i="1" s="1"/>
  <c r="AO346" i="1" s="1"/>
  <c r="AN346" i="1" s="1"/>
  <c r="AM346" i="1" s="1"/>
  <c r="AL346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179" i="1"/>
  <c r="Z165" i="1"/>
  <c r="G165" i="1"/>
  <c r="AU165" i="1"/>
  <c r="H185" i="1"/>
  <c r="AF185" i="1"/>
  <c r="AT424" i="1"/>
  <c r="AS424" i="1"/>
  <c r="AR424" i="1" s="1"/>
  <c r="AQ424" i="1" s="1"/>
  <c r="AP424" i="1" s="1"/>
  <c r="AO424" i="1" s="1"/>
  <c r="AN424" i="1" s="1"/>
  <c r="AM424" i="1" s="1"/>
  <c r="AL424" i="1" s="1"/>
  <c r="I517" i="1"/>
  <c r="AF517" i="1"/>
  <c r="AF390" i="1"/>
  <c r="I390" i="1"/>
  <c r="AT294" i="1"/>
  <c r="AS294" i="1" s="1"/>
  <c r="AR294" i="1" s="1"/>
  <c r="AQ294" i="1" s="1"/>
  <c r="AP294" i="1" s="1"/>
  <c r="AO294" i="1" s="1"/>
  <c r="AN294" i="1" s="1"/>
  <c r="AM294" i="1" s="1"/>
  <c r="AL294" i="1" s="1"/>
  <c r="I416" i="1"/>
  <c r="AF416" i="1"/>
  <c r="H126" i="1"/>
  <c r="AF126" i="1"/>
  <c r="I391" i="1"/>
  <c r="AF391" i="1"/>
  <c r="AT315" i="1"/>
  <c r="AS315" i="1"/>
  <c r="AR315" i="1" s="1"/>
  <c r="AQ315" i="1" s="1"/>
  <c r="AP315" i="1" s="1"/>
  <c r="AO315" i="1" s="1"/>
  <c r="AN315" i="1" s="1"/>
  <c r="AM315" i="1" s="1"/>
  <c r="AL315" i="1" s="1"/>
  <c r="G301" i="1"/>
  <c r="Z301" i="1"/>
  <c r="AU301" i="1"/>
  <c r="AT140" i="1"/>
  <c r="AS140" i="1" s="1"/>
  <c r="AR140" i="1" s="1"/>
  <c r="AQ140" i="1" s="1"/>
  <c r="AP140" i="1" s="1"/>
  <c r="AO140" i="1" s="1"/>
  <c r="AN140" i="1" s="1"/>
  <c r="AM140" i="1" s="1"/>
  <c r="AL140" i="1" s="1"/>
  <c r="H118" i="1"/>
  <c r="AF118" i="1"/>
  <c r="H26" i="1"/>
  <c r="AF26" i="1"/>
  <c r="AF52" i="1"/>
  <c r="H52" i="1"/>
  <c r="P260" i="1"/>
  <c r="AC260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141" i="1"/>
  <c r="AS141" i="1"/>
  <c r="AR141" i="1" s="1"/>
  <c r="AQ141" i="1" s="1"/>
  <c r="AP141" i="1" s="1"/>
  <c r="AO141" i="1" s="1"/>
  <c r="AN141" i="1" s="1"/>
  <c r="AM141" i="1" s="1"/>
  <c r="AL141" i="1" s="1"/>
  <c r="AT495" i="1"/>
  <c r="AS495" i="1" s="1"/>
  <c r="AR495" i="1" s="1"/>
  <c r="AQ495" i="1" s="1"/>
  <c r="AP495" i="1" s="1"/>
  <c r="AO495" i="1" s="1"/>
  <c r="AN495" i="1" s="1"/>
  <c r="AM495" i="1" s="1"/>
  <c r="AL495" i="1" s="1"/>
  <c r="G298" i="1"/>
  <c r="Z298" i="1"/>
  <c r="AU298" i="1"/>
  <c r="AT372" i="1"/>
  <c r="AS372" i="1" s="1"/>
  <c r="AR372" i="1" s="1"/>
  <c r="AQ372" i="1" s="1"/>
  <c r="AP372" i="1" s="1"/>
  <c r="AO372" i="1" s="1"/>
  <c r="AN372" i="1" s="1"/>
  <c r="AM372" i="1" s="1"/>
  <c r="AL372" i="1" s="1"/>
  <c r="H376" i="1"/>
  <c r="AF376" i="1"/>
  <c r="H109" i="1"/>
  <c r="AF109" i="1"/>
  <c r="AF32" i="1"/>
  <c r="H32" i="1"/>
  <c r="Z48" i="1"/>
  <c r="G48" i="1"/>
  <c r="AU48" i="1"/>
  <c r="G55" i="1"/>
  <c r="Z55" i="1"/>
  <c r="AU55" i="1"/>
  <c r="AA541" i="1"/>
  <c r="AT421" i="1"/>
  <c r="AS421" i="1"/>
  <c r="AR421" i="1" s="1"/>
  <c r="AQ421" i="1" s="1"/>
  <c r="AP421" i="1" s="1"/>
  <c r="AO421" i="1" s="1"/>
  <c r="AN421" i="1" s="1"/>
  <c r="AM421" i="1" s="1"/>
  <c r="AL421" i="1" s="1"/>
  <c r="Z281" i="1"/>
  <c r="G281" i="1"/>
  <c r="AU281" i="1"/>
  <c r="G224" i="1"/>
  <c r="Z224" i="1"/>
  <c r="AU224" i="1"/>
  <c r="AT196" i="1"/>
  <c r="AS196" i="1"/>
  <c r="AR196" i="1" s="1"/>
  <c r="AQ196" i="1" s="1"/>
  <c r="AP196" i="1" s="1"/>
  <c r="AO196" i="1" s="1"/>
  <c r="AN196" i="1" s="1"/>
  <c r="AM196" i="1" s="1"/>
  <c r="AL196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455" i="1"/>
  <c r="AS455" i="1" s="1"/>
  <c r="AR455" i="1"/>
  <c r="AQ455" i="1" s="1"/>
  <c r="AP455" i="1" s="1"/>
  <c r="AO455" i="1" s="1"/>
  <c r="AN455" i="1" s="1"/>
  <c r="AM455" i="1" s="1"/>
  <c r="AL455" i="1" s="1"/>
  <c r="G428" i="1"/>
  <c r="Z428" i="1"/>
  <c r="AU428" i="1"/>
  <c r="AT438" i="1"/>
  <c r="AS438" i="1" s="1"/>
  <c r="AR438" i="1" s="1"/>
  <c r="AQ438" i="1" s="1"/>
  <c r="AP438" i="1" s="1"/>
  <c r="AO438" i="1" s="1"/>
  <c r="AN438" i="1" s="1"/>
  <c r="AM438" i="1" s="1"/>
  <c r="AL438" i="1" s="1"/>
  <c r="AT219" i="1"/>
  <c r="AS219" i="1" s="1"/>
  <c r="AR219" i="1" s="1"/>
  <c r="AQ219" i="1"/>
  <c r="AP219" i="1" s="1"/>
  <c r="AO219" i="1" s="1"/>
  <c r="AN219" i="1" s="1"/>
  <c r="AM219" i="1" s="1"/>
  <c r="AL219" i="1" s="1"/>
  <c r="AT242" i="1"/>
  <c r="AS242" i="1" s="1"/>
  <c r="AR242" i="1" s="1"/>
  <c r="AQ242" i="1" s="1"/>
  <c r="AP242" i="1" s="1"/>
  <c r="AO242" i="1" s="1"/>
  <c r="AN242" i="1" s="1"/>
  <c r="AM242" i="1" s="1"/>
  <c r="AL242" i="1" s="1"/>
  <c r="H59" i="1"/>
  <c r="AF59" i="1"/>
  <c r="AF53" i="1"/>
  <c r="H53" i="1"/>
  <c r="AT238" i="1"/>
  <c r="AS238" i="1" s="1"/>
  <c r="AR238" i="1" s="1"/>
  <c r="AQ238" i="1" s="1"/>
  <c r="AP238" i="1" s="1"/>
  <c r="AO238" i="1" s="1"/>
  <c r="AN238" i="1" s="1"/>
  <c r="AM238" i="1" s="1"/>
  <c r="AL238" i="1" s="1"/>
  <c r="AF400" i="1"/>
  <c r="J400" i="1"/>
  <c r="J334" i="1"/>
  <c r="AF334" i="1"/>
  <c r="AU348" i="1"/>
  <c r="AF139" i="1"/>
  <c r="H139" i="1"/>
  <c r="Z395" i="1"/>
  <c r="G395" i="1"/>
  <c r="AU395" i="1"/>
  <c r="Z65" i="1"/>
  <c r="G65" i="1"/>
  <c r="AU65" i="1"/>
  <c r="AT120" i="1"/>
  <c r="AS120" i="1" s="1"/>
  <c r="AR120" i="1" s="1"/>
  <c r="AQ120" i="1" s="1"/>
  <c r="AP120" i="1" s="1"/>
  <c r="AO120" i="1" s="1"/>
  <c r="AN120" i="1" s="1"/>
  <c r="AM120" i="1" s="1"/>
  <c r="AL120" i="1" s="1"/>
  <c r="H222" i="1"/>
  <c r="AF222" i="1"/>
  <c r="AT433" i="1"/>
  <c r="AS433" i="1"/>
  <c r="AR433" i="1" s="1"/>
  <c r="AQ433" i="1" s="1"/>
  <c r="AP433" i="1" s="1"/>
  <c r="AO433" i="1" s="1"/>
  <c r="AN433" i="1" s="1"/>
  <c r="AM433" i="1" s="1"/>
  <c r="AL433" i="1" s="1"/>
  <c r="AT356" i="1"/>
  <c r="AS356" i="1" s="1"/>
  <c r="AR356" i="1" s="1"/>
  <c r="AQ356" i="1" s="1"/>
  <c r="AP356" i="1" s="1"/>
  <c r="AO356" i="1" s="1"/>
  <c r="AN356" i="1" s="1"/>
  <c r="AM356" i="1" s="1"/>
  <c r="AL356" i="1" s="1"/>
  <c r="Z302" i="1"/>
  <c r="G302" i="1"/>
  <c r="AU302" i="1"/>
  <c r="AT138" i="1"/>
  <c r="AS138" i="1" s="1"/>
  <c r="AR138" i="1" s="1"/>
  <c r="AQ138" i="1" s="1"/>
  <c r="AP138" i="1" s="1"/>
  <c r="AO138" i="1" s="1"/>
  <c r="AN138" i="1" s="1"/>
  <c r="AM138" i="1" s="1"/>
  <c r="AL138" i="1" s="1"/>
  <c r="AT45" i="1"/>
  <c r="AS45" i="1"/>
  <c r="AR45" i="1" s="1"/>
  <c r="AQ45" i="1" s="1"/>
  <c r="AP45" i="1" s="1"/>
  <c r="AO45" i="1" s="1"/>
  <c r="AN45" i="1" s="1"/>
  <c r="AM45" i="1" s="1"/>
  <c r="AL45" i="1" s="1"/>
  <c r="Z68" i="1"/>
  <c r="G68" i="1"/>
  <c r="AU68" i="1"/>
  <c r="I393" i="1"/>
  <c r="AF393" i="1"/>
  <c r="AT594" i="1"/>
  <c r="AS594" i="1" s="1"/>
  <c r="AR594" i="1" s="1"/>
  <c r="AQ594" i="1" s="1"/>
  <c r="AP594" i="1" s="1"/>
  <c r="AO594" i="1" s="1"/>
  <c r="AN594" i="1" s="1"/>
  <c r="AM594" i="1" s="1"/>
  <c r="AL594" i="1" s="1"/>
  <c r="K587" i="1"/>
  <c r="AT366" i="1"/>
  <c r="AS366" i="1"/>
  <c r="AR366" i="1" s="1"/>
  <c r="AQ366" i="1" s="1"/>
  <c r="AP366" i="1" s="1"/>
  <c r="AO366" i="1" s="1"/>
  <c r="AN366" i="1" s="1"/>
  <c r="AM366" i="1" s="1"/>
  <c r="AL366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T320" i="1"/>
  <c r="AS320" i="1" s="1"/>
  <c r="AR320" i="1" s="1"/>
  <c r="AQ320" i="1" s="1"/>
  <c r="AP320" i="1" s="1"/>
  <c r="AO320" i="1" s="1"/>
  <c r="AN320" i="1" s="1"/>
  <c r="AM320" i="1" s="1"/>
  <c r="AL320" i="1" s="1"/>
  <c r="H234" i="1"/>
  <c r="AF234" i="1"/>
  <c r="AT64" i="1"/>
  <c r="AS64" i="1"/>
  <c r="AR64" i="1" s="1"/>
  <c r="AQ64" i="1" s="1"/>
  <c r="AP64" i="1" s="1"/>
  <c r="AO64" i="1" s="1"/>
  <c r="AN64" i="1" s="1"/>
  <c r="AM64" i="1"/>
  <c r="AL64" i="1" s="1"/>
  <c r="AT261" i="1"/>
  <c r="AS261" i="1"/>
  <c r="AR261" i="1" s="1"/>
  <c r="AQ261" i="1" s="1"/>
  <c r="AP261" i="1" s="1"/>
  <c r="AO261" i="1" s="1"/>
  <c r="AN261" i="1" s="1"/>
  <c r="AM261" i="1" s="1"/>
  <c r="AL261" i="1" s="1"/>
  <c r="H134" i="1"/>
  <c r="AF134" i="1"/>
  <c r="AB462" i="1"/>
  <c r="AA462" i="1"/>
  <c r="G373" i="1"/>
  <c r="Z373" i="1"/>
  <c r="AU373" i="1"/>
  <c r="G272" i="1"/>
  <c r="Z272" i="1"/>
  <c r="AU272" i="1"/>
  <c r="AT517" i="1"/>
  <c r="AS517" i="1" s="1"/>
  <c r="AR517" i="1" s="1"/>
  <c r="AQ517" i="1" s="1"/>
  <c r="AP517" i="1" s="1"/>
  <c r="AO517" i="1"/>
  <c r="AN517" i="1" s="1"/>
  <c r="AM517" i="1" s="1"/>
  <c r="AL517" i="1" s="1"/>
  <c r="G306" i="1"/>
  <c r="Z306" i="1"/>
  <c r="AU306" i="1"/>
  <c r="J412" i="1"/>
  <c r="AF412" i="1"/>
  <c r="I294" i="1"/>
  <c r="AF294" i="1"/>
  <c r="AT288" i="1"/>
  <c r="AS288" i="1" s="1"/>
  <c r="AR288" i="1" s="1"/>
  <c r="AQ288" i="1" s="1"/>
  <c r="H226" i="1"/>
  <c r="AF226" i="1"/>
  <c r="Z239" i="1"/>
  <c r="G239" i="1"/>
  <c r="AU239" i="1"/>
  <c r="H241" i="1"/>
  <c r="AF241" i="1"/>
  <c r="AT104" i="1"/>
  <c r="AS104" i="1" s="1"/>
  <c r="AR104" i="1" s="1"/>
  <c r="AQ104" i="1" s="1"/>
  <c r="AP104" i="1" s="1"/>
  <c r="AO104" i="1" s="1"/>
  <c r="AN104" i="1" s="1"/>
  <c r="AM104" i="1" s="1"/>
  <c r="AL104" i="1" s="1"/>
  <c r="H174" i="1"/>
  <c r="AF174" i="1"/>
  <c r="AF56" i="1"/>
  <c r="H56" i="1"/>
  <c r="AT103" i="1"/>
  <c r="AS103" i="1" s="1"/>
  <c r="AR103" i="1" s="1"/>
  <c r="AQ103" i="1" s="1"/>
  <c r="AP103" i="1" s="1"/>
  <c r="AO103" i="1" s="1"/>
  <c r="AN103" i="1" s="1"/>
  <c r="AM103" i="1" s="1"/>
  <c r="AL103" i="1" s="1"/>
  <c r="AK103" i="1" s="1"/>
  <c r="G237" i="1"/>
  <c r="Z237" i="1"/>
  <c r="AU237" i="1"/>
  <c r="G38" i="1"/>
  <c r="Z38" i="1"/>
  <c r="AU38" i="1"/>
  <c r="AT551" i="1"/>
  <c r="AS551" i="1" s="1"/>
  <c r="AR551" i="1" s="1"/>
  <c r="AQ551" i="1" s="1"/>
  <c r="AP551" i="1" s="1"/>
  <c r="AO551" i="1" s="1"/>
  <c r="AN551" i="1" s="1"/>
  <c r="AM551" i="1" s="1"/>
  <c r="AL551" i="1" s="1"/>
  <c r="AF279" i="1"/>
  <c r="I279" i="1"/>
  <c r="AT385" i="1"/>
  <c r="AS385" i="1" s="1"/>
  <c r="AR385" i="1" s="1"/>
  <c r="AQ385" i="1" s="1"/>
  <c r="AP385" i="1" s="1"/>
  <c r="AO385" i="1" s="1"/>
  <c r="AN385" i="1" s="1"/>
  <c r="AM385" i="1" s="1"/>
  <c r="AL385" i="1" s="1"/>
  <c r="G264" i="1"/>
  <c r="Z264" i="1"/>
  <c r="AU264" i="1"/>
  <c r="AT136" i="1"/>
  <c r="AS136" i="1" s="1"/>
  <c r="AR136" i="1" s="1"/>
  <c r="AQ136" i="1" s="1"/>
  <c r="AP136" i="1" s="1"/>
  <c r="AO136" i="1" s="1"/>
  <c r="AN136" i="1" s="1"/>
  <c r="AM136" i="1" s="1"/>
  <c r="AL136" i="1" s="1"/>
  <c r="G253" i="1"/>
  <c r="Z253" i="1"/>
  <c r="AU253" i="1"/>
  <c r="H140" i="1"/>
  <c r="AF140" i="1"/>
  <c r="AT81" i="1"/>
  <c r="AS81" i="1" s="1"/>
  <c r="AR81" i="1" s="1"/>
  <c r="AQ81" i="1" s="1"/>
  <c r="AP81" i="1" s="1"/>
  <c r="AO81" i="1" s="1"/>
  <c r="AN81" i="1" s="1"/>
  <c r="AM81" i="1" s="1"/>
  <c r="AL81" i="1" s="1"/>
  <c r="AJ81" i="1" s="1"/>
  <c r="AT100" i="1"/>
  <c r="AS100" i="1" s="1"/>
  <c r="AR100" i="1" s="1"/>
  <c r="AQ100" i="1" s="1"/>
  <c r="AP100" i="1" s="1"/>
  <c r="AO100" i="1" s="1"/>
  <c r="AN100" i="1" s="1"/>
  <c r="AM100" i="1" s="1"/>
  <c r="AL100" i="1" s="1"/>
  <c r="P429" i="1"/>
  <c r="AC429" i="1" s="1"/>
  <c r="P543" i="1"/>
  <c r="G317" i="1"/>
  <c r="Z317" i="1"/>
  <c r="AU317" i="1"/>
  <c r="AF495" i="1"/>
  <c r="I495" i="1"/>
  <c r="AP522" i="1"/>
  <c r="AO522" i="1" s="1"/>
  <c r="AN522" i="1" s="1"/>
  <c r="AM522" i="1" s="1"/>
  <c r="AL522" i="1" s="1"/>
  <c r="AT522" i="1"/>
  <c r="AS522" i="1" s="1"/>
  <c r="AR522" i="1" s="1"/>
  <c r="AQ522" i="1" s="1"/>
  <c r="G218" i="1"/>
  <c r="Z218" i="1"/>
  <c r="AU218" i="1"/>
  <c r="AT77" i="1"/>
  <c r="AS77" i="1" s="1"/>
  <c r="AR77" i="1" s="1"/>
  <c r="AQ77" i="1" s="1"/>
  <c r="AP77" i="1" s="1"/>
  <c r="AO77" i="1" s="1"/>
  <c r="AN77" i="1" s="1"/>
  <c r="AM77" i="1" s="1"/>
  <c r="AL77" i="1" s="1"/>
  <c r="G142" i="1"/>
  <c r="Z142" i="1"/>
  <c r="AU142" i="1"/>
  <c r="G538" i="1"/>
  <c r="Z538" i="1"/>
  <c r="AU538" i="1"/>
  <c r="AF377" i="1"/>
  <c r="Z499" i="1"/>
  <c r="G499" i="1"/>
  <c r="AU499" i="1"/>
  <c r="Z92" i="1"/>
  <c r="G92" i="1"/>
  <c r="AU92" i="1"/>
  <c r="AT505" i="1"/>
  <c r="AS505" i="1" s="1"/>
  <c r="AR505" i="1" s="1"/>
  <c r="AQ505" i="1" s="1"/>
  <c r="AP505" i="1" s="1"/>
  <c r="AO505" i="1" s="1"/>
  <c r="AN505" i="1" s="1"/>
  <c r="AM505" i="1" s="1"/>
  <c r="AL505" i="1" s="1"/>
  <c r="AJ505" i="1" s="1"/>
  <c r="Z530" i="1"/>
  <c r="G530" i="1"/>
  <c r="AU530" i="1"/>
  <c r="Z342" i="1"/>
  <c r="G342" i="1"/>
  <c r="AU342" i="1"/>
  <c r="G146" i="1"/>
  <c r="Z146" i="1"/>
  <c r="AU146" i="1"/>
  <c r="Z159" i="1"/>
  <c r="G159" i="1"/>
  <c r="AU159" i="1"/>
  <c r="H217" i="1"/>
  <c r="AF217" i="1"/>
  <c r="AT388" i="1"/>
  <c r="AS388" i="1"/>
  <c r="AR388" i="1" s="1"/>
  <c r="AQ388" i="1" s="1"/>
  <c r="AP388" i="1" s="1"/>
  <c r="AO388" i="1" s="1"/>
  <c r="AN388" i="1" s="1"/>
  <c r="AM388" i="1" s="1"/>
  <c r="AL388" i="1" s="1"/>
  <c r="AF215" i="1"/>
  <c r="H215" i="1"/>
  <c r="AF176" i="1"/>
  <c r="AS483" i="1"/>
  <c r="AR483" i="1" s="1"/>
  <c r="AQ483" i="1" s="1"/>
  <c r="AP483" i="1" s="1"/>
  <c r="AO483" i="1" s="1"/>
  <c r="AN483" i="1" s="1"/>
  <c r="AM483" i="1" s="1"/>
  <c r="AL483" i="1" s="1"/>
  <c r="Z353" i="1"/>
  <c r="G353" i="1"/>
  <c r="AU353" i="1"/>
  <c r="H252" i="1"/>
  <c r="AF252" i="1"/>
  <c r="G66" i="1"/>
  <c r="Z66" i="1"/>
  <c r="AU66" i="1"/>
  <c r="AT475" i="1"/>
  <c r="AS475" i="1" s="1"/>
  <c r="AR475" i="1" s="1"/>
  <c r="AQ475" i="1" s="1"/>
  <c r="AP475" i="1" s="1"/>
  <c r="AO475" i="1" s="1"/>
  <c r="AN475" i="1" s="1"/>
  <c r="AM475" i="1" s="1"/>
  <c r="AL475" i="1" s="1"/>
  <c r="H183" i="1"/>
  <c r="AF183" i="1"/>
  <c r="AT240" i="1"/>
  <c r="AS240" i="1"/>
  <c r="AR240" i="1" s="1"/>
  <c r="AQ240" i="1" s="1"/>
  <c r="AP240" i="1" s="1"/>
  <c r="AO240" i="1" s="1"/>
  <c r="AN240" i="1" s="1"/>
  <c r="AM240" i="1" s="1"/>
  <c r="AL240" i="1" s="1"/>
  <c r="AI240" i="1" s="1"/>
  <c r="AT70" i="1"/>
  <c r="AS70" i="1" s="1"/>
  <c r="AR70" i="1" s="1"/>
  <c r="AQ70" i="1" s="1"/>
  <c r="AP70" i="1" s="1"/>
  <c r="AO70" i="1" s="1"/>
  <c r="AN70" i="1" s="1"/>
  <c r="AM70" i="1" s="1"/>
  <c r="AL70" i="1" s="1"/>
  <c r="AI70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I410" i="1" s="1"/>
  <c r="J346" i="1"/>
  <c r="AT420" i="1"/>
  <c r="AS420" i="1" s="1"/>
  <c r="AR420" i="1" s="1"/>
  <c r="AQ420" i="1" s="1"/>
  <c r="AP420" i="1" s="1"/>
  <c r="AO420" i="1" s="1"/>
  <c r="AN420" i="1" s="1"/>
  <c r="AM420" i="1" s="1"/>
  <c r="AL420" i="1" s="1"/>
  <c r="AF356" i="1"/>
  <c r="I366" i="1"/>
  <c r="AF366" i="1"/>
  <c r="AF179" i="1"/>
  <c r="H179" i="1"/>
  <c r="AT202" i="1"/>
  <c r="AS202" i="1" s="1"/>
  <c r="AR202" i="1" s="1"/>
  <c r="AQ202" i="1" s="1"/>
  <c r="AP202" i="1" s="1"/>
  <c r="AO202" i="1" s="1"/>
  <c r="AN202" i="1" s="1"/>
  <c r="AM202" i="1" s="1"/>
  <c r="AL202" i="1" s="1"/>
  <c r="H138" i="1"/>
  <c r="AF138" i="1"/>
  <c r="AF45" i="1"/>
  <c r="H45" i="1"/>
  <c r="AF64" i="1"/>
  <c r="H64" i="1"/>
  <c r="AT419" i="1"/>
  <c r="AS419" i="1" s="1"/>
  <c r="AR419" i="1" s="1"/>
  <c r="AQ419" i="1" s="1"/>
  <c r="AP419" i="1" s="1"/>
  <c r="AO419" i="1" s="1"/>
  <c r="AN419" i="1" s="1"/>
  <c r="AM419" i="1" s="1"/>
  <c r="AL419" i="1" s="1"/>
  <c r="AI419" i="1" s="1"/>
  <c r="H240" i="1"/>
  <c r="AF240" i="1"/>
  <c r="AF261" i="1"/>
  <c r="I261" i="1"/>
  <c r="G133" i="1"/>
  <c r="Z133" i="1"/>
  <c r="AU133" i="1"/>
  <c r="AT110" i="1"/>
  <c r="AS110" i="1" s="1"/>
  <c r="AR110" i="1" s="1"/>
  <c r="AQ110" i="1" s="1"/>
  <c r="AP110" i="1" s="1"/>
  <c r="AO110" i="1" s="1"/>
  <c r="AN110" i="1" s="1"/>
  <c r="AM110" i="1" s="1"/>
  <c r="AL110" i="1" s="1"/>
  <c r="H424" i="1"/>
  <c r="AF424" i="1"/>
  <c r="H70" i="1"/>
  <c r="AF70" i="1"/>
  <c r="AT437" i="1"/>
  <c r="AS437" i="1" s="1"/>
  <c r="AR437" i="1" s="1"/>
  <c r="AQ437" i="1" s="1"/>
  <c r="AP437" i="1" s="1"/>
  <c r="AO437" i="1" s="1"/>
  <c r="AN437" i="1" s="1"/>
  <c r="AM437" i="1" s="1"/>
  <c r="AL437" i="1" s="1"/>
  <c r="AJ437" i="1" s="1"/>
  <c r="AT457" i="1"/>
  <c r="AS457" i="1" s="1"/>
  <c r="AR457" i="1" s="1"/>
  <c r="AQ457" i="1" s="1"/>
  <c r="AP457" i="1" s="1"/>
  <c r="AO457" i="1" s="1"/>
  <c r="AN457" i="1" s="1"/>
  <c r="AM457" i="1" s="1"/>
  <c r="AL457" i="1" s="1"/>
  <c r="J383" i="1"/>
  <c r="AT329" i="1"/>
  <c r="AS329" i="1" s="1"/>
  <c r="AR329" i="1" s="1"/>
  <c r="AQ329" i="1" s="1"/>
  <c r="AP329" i="1" s="1"/>
  <c r="AO329" i="1" s="1"/>
  <c r="AN329" i="1" s="1"/>
  <c r="AM329" i="1" s="1"/>
  <c r="AL329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K208" i="1" s="1"/>
  <c r="AS358" i="1"/>
  <c r="AR358" i="1" s="1"/>
  <c r="AQ358" i="1" s="1"/>
  <c r="AP358" i="1" s="1"/>
  <c r="AO358" i="1" s="1"/>
  <c r="AN358" i="1" s="1"/>
  <c r="AM358" i="1" s="1"/>
  <c r="AL358" i="1" s="1"/>
  <c r="AJ358" i="1" s="1"/>
  <c r="Z171" i="1"/>
  <c r="G171" i="1"/>
  <c r="AU171" i="1"/>
  <c r="AT194" i="1"/>
  <c r="AS194" i="1" s="1"/>
  <c r="AR194" i="1" s="1"/>
  <c r="AQ194" i="1" s="1"/>
  <c r="AP194" i="1" s="1"/>
  <c r="AO194" i="1" s="1"/>
  <c r="AN194" i="1" s="1"/>
  <c r="AM194" i="1" s="1"/>
  <c r="AL194" i="1" s="1"/>
  <c r="AJ194" i="1" s="1"/>
  <c r="Z85" i="1"/>
  <c r="G85" i="1"/>
  <c r="AU85" i="1"/>
  <c r="AF104" i="1"/>
  <c r="H104" i="1"/>
  <c r="AT401" i="1"/>
  <c r="AS401" i="1" s="1"/>
  <c r="AR401" i="1" s="1"/>
  <c r="AQ401" i="1" s="1"/>
  <c r="AP401" i="1" s="1"/>
  <c r="AO401" i="1" s="1"/>
  <c r="AN401" i="1" s="1"/>
  <c r="AM401" i="1" s="1"/>
  <c r="AL401" i="1" s="1"/>
  <c r="AJ401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I173" i="1" s="1"/>
  <c r="AT49" i="1"/>
  <c r="AS49" i="1" s="1"/>
  <c r="AR49" i="1" s="1"/>
  <c r="AQ49" i="1" s="1"/>
  <c r="AP49" i="1" s="1"/>
  <c r="AO49" i="1" s="1"/>
  <c r="AN49" i="1" s="1"/>
  <c r="AM49" i="1" s="1"/>
  <c r="AL49" i="1" s="1"/>
  <c r="AJ49" i="1" s="1"/>
  <c r="AT58" i="1"/>
  <c r="AS58" i="1" s="1"/>
  <c r="AR58" i="1" s="1"/>
  <c r="AQ58" i="1" s="1"/>
  <c r="AP58" i="1" s="1"/>
  <c r="AO58" i="1" s="1"/>
  <c r="AN58" i="1" s="1"/>
  <c r="AM58" i="1" s="1"/>
  <c r="AL58" i="1" s="1"/>
  <c r="AF315" i="1"/>
  <c r="J551" i="1"/>
  <c r="AF551" i="1"/>
  <c r="Z289" i="1"/>
  <c r="G289" i="1"/>
  <c r="AU289" i="1"/>
  <c r="AF100" i="1"/>
  <c r="P445" i="1"/>
  <c r="AC445" i="1" s="1"/>
  <c r="P353" i="1"/>
  <c r="J372" i="1"/>
  <c r="AF372" i="1"/>
  <c r="J522" i="1"/>
  <c r="AF522" i="1"/>
  <c r="G195" i="1"/>
  <c r="Z195" i="1"/>
  <c r="AU195" i="1"/>
  <c r="AT491" i="1"/>
  <c r="AS491" i="1" s="1"/>
  <c r="AR491" i="1" s="1"/>
  <c r="AQ491" i="1" s="1"/>
  <c r="AP491" i="1" s="1"/>
  <c r="AO491" i="1" s="1"/>
  <c r="AN491" i="1" s="1"/>
  <c r="AM491" i="1" s="1"/>
  <c r="AL491" i="1" s="1"/>
  <c r="AF421" i="1"/>
  <c r="I421" i="1"/>
  <c r="Z325" i="1"/>
  <c r="G325" i="1"/>
  <c r="AU325" i="1"/>
  <c r="AT441" i="1"/>
  <c r="AS441" i="1" s="1"/>
  <c r="AR441" i="1" s="1"/>
  <c r="AQ441" i="1" s="1"/>
  <c r="AP441" i="1" s="1"/>
  <c r="AO441" i="1" s="1"/>
  <c r="AN441" i="1" s="1"/>
  <c r="AM441" i="1" s="1"/>
  <c r="AL441" i="1" s="1"/>
  <c r="AR345" i="1"/>
  <c r="AQ345" i="1" s="1"/>
  <c r="AP345" i="1" s="1"/>
  <c r="AO345" i="1" s="1"/>
  <c r="AN345" i="1" s="1"/>
  <c r="AM345" i="1" s="1"/>
  <c r="AL345" i="1" s="1"/>
  <c r="AT345" i="1"/>
  <c r="AS345" i="1" s="1"/>
  <c r="G192" i="1"/>
  <c r="Z192" i="1"/>
  <c r="AU192" i="1"/>
  <c r="H198" i="1"/>
  <c r="AF198" i="1"/>
  <c r="AT592" i="1"/>
  <c r="AS592" i="1" s="1"/>
  <c r="AR592" i="1" s="1"/>
  <c r="AQ592" i="1" s="1"/>
  <c r="AP592" i="1" s="1"/>
  <c r="AO592" i="1" s="1"/>
  <c r="AN592" i="1" s="1"/>
  <c r="AM592" i="1" s="1"/>
  <c r="AL592" i="1" s="1"/>
  <c r="AI592" i="1" s="1"/>
  <c r="AT359" i="1"/>
  <c r="AS359" i="1" s="1"/>
  <c r="AR359" i="1" s="1"/>
  <c r="AQ359" i="1" s="1"/>
  <c r="AP359" i="1" s="1"/>
  <c r="AO359" i="1" s="1"/>
  <c r="AN359" i="1" s="1"/>
  <c r="AM359" i="1" s="1"/>
  <c r="AL359" i="1" s="1"/>
  <c r="I455" i="1"/>
  <c r="AF455" i="1"/>
  <c r="AF386" i="1"/>
  <c r="I386" i="1"/>
  <c r="AT435" i="1"/>
  <c r="AS435" i="1" s="1"/>
  <c r="AR435" i="1" s="1"/>
  <c r="AQ435" i="1" s="1"/>
  <c r="AP435" i="1" s="1"/>
  <c r="AO435" i="1" s="1"/>
  <c r="AN435" i="1" s="1"/>
  <c r="AM435" i="1" s="1"/>
  <c r="AL435" i="1" s="1"/>
  <c r="I392" i="1"/>
  <c r="AF392" i="1"/>
  <c r="AT144" i="1"/>
  <c r="AS144" i="1"/>
  <c r="AR144" i="1" s="1"/>
  <c r="AQ144" i="1" s="1"/>
  <c r="AP144" i="1" s="1"/>
  <c r="AO144" i="1" s="1"/>
  <c r="AN144" i="1" s="1"/>
  <c r="AM144" i="1" s="1"/>
  <c r="AL144" i="1" s="1"/>
  <c r="AJ144" i="1" s="1"/>
  <c r="AT314" i="1"/>
  <c r="AS314" i="1"/>
  <c r="AR314" i="1" s="1"/>
  <c r="AQ314" i="1" s="1"/>
  <c r="AP314" i="1" s="1"/>
  <c r="AO314" i="1" s="1"/>
  <c r="AN314" i="1" s="1"/>
  <c r="AM314" i="1" s="1"/>
  <c r="AL314" i="1" s="1"/>
  <c r="AI314" i="1" s="1"/>
  <c r="G93" i="1"/>
  <c r="Z93" i="1"/>
  <c r="AU93" i="1"/>
  <c r="AF437" i="1"/>
  <c r="I437" i="1"/>
  <c r="AT197" i="1"/>
  <c r="AS197" i="1"/>
  <c r="AR197" i="1" s="1"/>
  <c r="AQ197" i="1" s="1"/>
  <c r="AP197" i="1" s="1"/>
  <c r="AO197" i="1" s="1"/>
  <c r="AN197" i="1" s="1"/>
  <c r="AM197" i="1" s="1"/>
  <c r="AL197" i="1" s="1"/>
  <c r="Z453" i="1"/>
  <c r="G453" i="1"/>
  <c r="AU453" i="1"/>
  <c r="G380" i="1"/>
  <c r="Z380" i="1"/>
  <c r="AU380" i="1"/>
  <c r="AT380" i="1" s="1"/>
  <c r="J358" i="1"/>
  <c r="AF358" i="1"/>
  <c r="AT371" i="1"/>
  <c r="AS371" i="1"/>
  <c r="AR371" i="1" s="1"/>
  <c r="AQ371" i="1" s="1"/>
  <c r="AP371" i="1" s="1"/>
  <c r="AO371" i="1" s="1"/>
  <c r="AN371" i="1" s="1"/>
  <c r="AM371" i="1" s="1"/>
  <c r="AL371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K117" i="1" s="1"/>
  <c r="AT21" i="1"/>
  <c r="AS21" i="1" s="1"/>
  <c r="AR21" i="1" s="1"/>
  <c r="AQ21" i="1" s="1"/>
  <c r="AP21" i="1" s="1"/>
  <c r="AO21" i="1" s="1"/>
  <c r="AN21" i="1" s="1"/>
  <c r="AM21" i="1" s="1"/>
  <c r="AL21" i="1" s="1"/>
  <c r="AT487" i="1"/>
  <c r="AS487" i="1"/>
  <c r="AR487" i="1" s="1"/>
  <c r="AQ487" i="1" s="1"/>
  <c r="AP487" i="1" s="1"/>
  <c r="AO487" i="1" s="1"/>
  <c r="AN487" i="1" s="1"/>
  <c r="AM487" i="1" s="1"/>
  <c r="AL487" i="1" s="1"/>
  <c r="I385" i="1"/>
  <c r="AF385" i="1"/>
  <c r="G232" i="1"/>
  <c r="Z232" i="1"/>
  <c r="AU232" i="1"/>
  <c r="G125" i="1"/>
  <c r="Z125" i="1"/>
  <c r="AU125" i="1"/>
  <c r="Z236" i="1"/>
  <c r="G236" i="1"/>
  <c r="AU236" i="1"/>
  <c r="H81" i="1"/>
  <c r="AF81" i="1"/>
  <c r="G86" i="1"/>
  <c r="Z86" i="1"/>
  <c r="AU86" i="1"/>
  <c r="P276" i="1"/>
  <c r="P301" i="1"/>
  <c r="AC301" i="1" s="1"/>
  <c r="I423" i="1"/>
  <c r="AF423" i="1"/>
  <c r="AT222" i="1"/>
  <c r="AS222" i="1" s="1"/>
  <c r="AR222" i="1" s="1"/>
  <c r="AQ222" i="1" s="1"/>
  <c r="AP222" i="1" s="1"/>
  <c r="AO222" i="1" s="1"/>
  <c r="AN222" i="1" s="1"/>
  <c r="AM222" i="1" s="1"/>
  <c r="AL222" i="1" s="1"/>
  <c r="AF77" i="1"/>
  <c r="H77" i="1"/>
  <c r="Z209" i="1"/>
  <c r="G209" i="1"/>
  <c r="AU209" i="1"/>
  <c r="I491" i="1"/>
  <c r="AF491" i="1"/>
  <c r="H269" i="1"/>
  <c r="AF269" i="1"/>
  <c r="H102" i="1"/>
  <c r="AF102" i="1"/>
  <c r="J345" i="1"/>
  <c r="AF345" i="1"/>
  <c r="AS160" i="1"/>
  <c r="AR160" i="1" s="1"/>
  <c r="AQ160" i="1" s="1"/>
  <c r="AP160" i="1" s="1"/>
  <c r="AO160" i="1" s="1"/>
  <c r="AN160" i="1" s="1"/>
  <c r="AM160" i="1" s="1"/>
  <c r="AL160" i="1" s="1"/>
  <c r="AT160" i="1"/>
  <c r="G213" i="1"/>
  <c r="Z213" i="1"/>
  <c r="AU213" i="1"/>
  <c r="AT164" i="1"/>
  <c r="AS164" i="1" s="1"/>
  <c r="AR164" i="1" s="1"/>
  <c r="AQ164" i="1" s="1"/>
  <c r="AP164" i="1" s="1"/>
  <c r="AO164" i="1" s="1"/>
  <c r="AN164" i="1" s="1"/>
  <c r="AM164" i="1" s="1"/>
  <c r="AL164" i="1" s="1"/>
  <c r="G249" i="1"/>
  <c r="Z249" i="1"/>
  <c r="AU249" i="1"/>
  <c r="AF505" i="1"/>
  <c r="I505" i="1"/>
  <c r="J526" i="1"/>
  <c r="AF526" i="1"/>
  <c r="I314" i="1"/>
  <c r="AF314" i="1"/>
  <c r="AT170" i="1"/>
  <c r="AS170" i="1" s="1"/>
  <c r="AR170" i="1"/>
  <c r="AQ170" i="1" s="1"/>
  <c r="AP170" i="1" s="1"/>
  <c r="AO170" i="1" s="1"/>
  <c r="AN170" i="1" s="1"/>
  <c r="AM170" i="1" s="1"/>
  <c r="AL170" i="1" s="1"/>
  <c r="H27" i="1"/>
  <c r="AF27" i="1"/>
  <c r="H229" i="1"/>
  <c r="AF229" i="1"/>
  <c r="AT331" i="1"/>
  <c r="AS331" i="1" s="1"/>
  <c r="AR331" i="1" s="1"/>
  <c r="AQ331" i="1" s="1"/>
  <c r="AP331" i="1" s="1"/>
  <c r="AO331" i="1" s="1"/>
  <c r="AN331" i="1" s="1"/>
  <c r="AM331" i="1" s="1"/>
  <c r="AL331" i="1" s="1"/>
  <c r="AT405" i="1"/>
  <c r="AS405" i="1" s="1"/>
  <c r="AR405" i="1" s="1"/>
  <c r="AQ405" i="1" s="1"/>
  <c r="AP405" i="1" s="1"/>
  <c r="AO405" i="1" s="1"/>
  <c r="AN405" i="1" s="1"/>
  <c r="AM405" i="1" s="1"/>
  <c r="AL405" i="1" s="1"/>
  <c r="AI405" i="1" s="1"/>
  <c r="Z439" i="1"/>
  <c r="G439" i="1"/>
  <c r="AU439" i="1"/>
  <c r="AT324" i="1"/>
  <c r="AS324" i="1" s="1"/>
  <c r="AR324" i="1" s="1"/>
  <c r="AQ324" i="1" s="1"/>
  <c r="AP324" i="1" s="1"/>
  <c r="AO324" i="1" s="1"/>
  <c r="AN324" i="1" s="1"/>
  <c r="AM324" i="1" s="1"/>
  <c r="AL324" i="1" s="1"/>
  <c r="J440" i="1"/>
  <c r="AF440" i="1"/>
  <c r="I320" i="1"/>
  <c r="AF320" i="1"/>
  <c r="AC320" i="1"/>
  <c r="Z151" i="1"/>
  <c r="G151" i="1"/>
  <c r="AU151" i="1"/>
  <c r="AT176" i="1"/>
  <c r="AS176" i="1" s="1"/>
  <c r="AR176" i="1"/>
  <c r="AQ176" i="1" s="1"/>
  <c r="AP176" i="1" s="1"/>
  <c r="AO176" i="1" s="1"/>
  <c r="AN176" i="1" s="1"/>
  <c r="AM176" i="1" s="1"/>
  <c r="AL176" i="1" s="1"/>
  <c r="AJ176" i="1" s="1"/>
  <c r="AT392" i="1"/>
  <c r="AS392" i="1"/>
  <c r="AR392" i="1" s="1"/>
  <c r="AQ392" i="1" s="1"/>
  <c r="AP392" i="1" s="1"/>
  <c r="AO392" i="1" s="1"/>
  <c r="AN392" i="1" s="1"/>
  <c r="AM392" i="1" s="1"/>
  <c r="AL392" i="1" s="1"/>
  <c r="AI392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J148" i="1" s="1"/>
  <c r="AT193" i="1"/>
  <c r="AS193" i="1" s="1"/>
  <c r="AR193" i="1"/>
  <c r="AQ193" i="1" s="1"/>
  <c r="AP193" i="1" s="1"/>
  <c r="AO193" i="1" s="1"/>
  <c r="AN193" i="1" s="1"/>
  <c r="AM193" i="1" s="1"/>
  <c r="AL193" i="1" s="1"/>
  <c r="I329" i="1"/>
  <c r="AF329" i="1"/>
  <c r="AT156" i="1"/>
  <c r="AS156" i="1" s="1"/>
  <c r="AR156" i="1" s="1"/>
  <c r="AQ156" i="1" s="1"/>
  <c r="AP156" i="1" s="1"/>
  <c r="AO156" i="1" s="1"/>
  <c r="AN156" i="1" s="1"/>
  <c r="AM156" i="1" s="1"/>
  <c r="AL156" i="1" s="1"/>
  <c r="G503" i="1"/>
  <c r="Z503" i="1"/>
  <c r="AU503" i="1"/>
  <c r="AT408" i="1"/>
  <c r="AS408" i="1" s="1"/>
  <c r="AR408" i="1" s="1"/>
  <c r="AQ408" i="1" s="1"/>
  <c r="AP408" i="1" s="1"/>
  <c r="AO408" i="1" s="1"/>
  <c r="AN408" i="1" s="1"/>
  <c r="AM408" i="1" s="1"/>
  <c r="AL408" i="1" s="1"/>
  <c r="AT235" i="1"/>
  <c r="AS235" i="1" s="1"/>
  <c r="AR235" i="1" s="1"/>
  <c r="AQ235" i="1" s="1"/>
  <c r="AP235" i="1" s="1"/>
  <c r="AO235" i="1" s="1"/>
  <c r="AN235" i="1" s="1"/>
  <c r="AM235" i="1"/>
  <c r="AL235" i="1" s="1"/>
  <c r="AK235" i="1" s="1"/>
  <c r="H288" i="1"/>
  <c r="AF288" i="1"/>
  <c r="H103" i="1"/>
  <c r="AF103" i="1"/>
  <c r="AF401" i="1"/>
  <c r="J401" i="1"/>
  <c r="H136" i="1"/>
  <c r="AF136" i="1"/>
  <c r="AF410" i="1"/>
  <c r="J410" i="1"/>
  <c r="I420" i="1"/>
  <c r="AF420" i="1"/>
  <c r="AT334" i="1"/>
  <c r="AS334" i="1" s="1"/>
  <c r="AR334" i="1" s="1"/>
  <c r="AQ334" i="1" s="1"/>
  <c r="AP334" i="1" s="1"/>
  <c r="AO334" i="1" s="1"/>
  <c r="AN334" i="1" s="1"/>
  <c r="AM334" i="1" s="1"/>
  <c r="AL334" i="1"/>
  <c r="AT266" i="1"/>
  <c r="AS266" i="1" s="1"/>
  <c r="AR266" i="1" s="1"/>
  <c r="AQ266" i="1" s="1"/>
  <c r="AP266" i="1" s="1"/>
  <c r="AO266" i="1" s="1"/>
  <c r="AN266" i="1" s="1"/>
  <c r="AM266" i="1" s="1"/>
  <c r="AL266" i="1"/>
  <c r="H202" i="1"/>
  <c r="AF202" i="1"/>
  <c r="AT215" i="1"/>
  <c r="AS215" i="1"/>
  <c r="AR215" i="1" s="1"/>
  <c r="AQ215" i="1" s="1"/>
  <c r="AP215" i="1" s="1"/>
  <c r="AO215" i="1" s="1"/>
  <c r="AN215" i="1" s="1"/>
  <c r="AM215" i="1" s="1"/>
  <c r="AL215" i="1" s="1"/>
  <c r="AF273" i="1"/>
  <c r="H273" i="1"/>
  <c r="AS98" i="1"/>
  <c r="AR98" i="1" s="1"/>
  <c r="AQ98" i="1" s="1"/>
  <c r="AP98" i="1" s="1"/>
  <c r="AO98" i="1" s="1"/>
  <c r="AN98" i="1" s="1"/>
  <c r="AM98" i="1" s="1"/>
  <c r="AL98" i="1" s="1"/>
  <c r="AT98" i="1"/>
  <c r="AT27" i="1"/>
  <c r="AS27" i="1" s="1"/>
  <c r="AR27" i="1" s="1"/>
  <c r="AQ27" i="1" s="1"/>
  <c r="AP27" i="1" s="1"/>
  <c r="AO27" i="1" s="1"/>
  <c r="AN27" i="1" s="1"/>
  <c r="AM27" i="1" s="1"/>
  <c r="AL27" i="1" s="1"/>
  <c r="AF419" i="1"/>
  <c r="I419" i="1"/>
  <c r="AT229" i="1"/>
  <c r="AS229" i="1" s="1"/>
  <c r="AR229" i="1" s="1"/>
  <c r="AQ229" i="1"/>
  <c r="AP229" i="1" s="1"/>
  <c r="AO229" i="1" s="1"/>
  <c r="AN229" i="1" s="1"/>
  <c r="AM229" i="1" s="1"/>
  <c r="AL229" i="1" s="1"/>
  <c r="H148" i="1"/>
  <c r="AF148" i="1"/>
  <c r="G47" i="1"/>
  <c r="Z47" i="1"/>
  <c r="AU47" i="1"/>
  <c r="H110" i="1"/>
  <c r="AF110" i="1"/>
  <c r="G337" i="1"/>
  <c r="Z337" i="1"/>
  <c r="AU337" i="1"/>
  <c r="H193" i="1"/>
  <c r="AF193" i="1"/>
  <c r="AT309" i="1"/>
  <c r="AS309" i="1"/>
  <c r="AR309" i="1" s="1"/>
  <c r="AQ309" i="1" s="1"/>
  <c r="AP309" i="1" s="1"/>
  <c r="AO309" i="1" s="1"/>
  <c r="AN309" i="1" s="1"/>
  <c r="AM309" i="1" s="1"/>
  <c r="AL309" i="1" s="1"/>
  <c r="I457" i="1"/>
  <c r="AF457" i="1"/>
  <c r="G351" i="1"/>
  <c r="Z351" i="1"/>
  <c r="AU351" i="1"/>
  <c r="AT351" i="1" s="1"/>
  <c r="G451" i="1"/>
  <c r="Z451" i="1"/>
  <c r="AU451" i="1"/>
  <c r="H208" i="1"/>
  <c r="AF208" i="1"/>
  <c r="AF197" i="1"/>
  <c r="H197" i="1"/>
  <c r="Z265" i="1"/>
  <c r="G265" i="1"/>
  <c r="AU265" i="1"/>
  <c r="G94" i="1"/>
  <c r="Z94" i="1"/>
  <c r="AU94" i="1"/>
  <c r="H156" i="1"/>
  <c r="AF156" i="1"/>
  <c r="AT434" i="1"/>
  <c r="AS434" i="1" s="1"/>
  <c r="AR434" i="1" s="1"/>
  <c r="AQ434" i="1" s="1"/>
  <c r="AP434" i="1" s="1"/>
  <c r="AO434" i="1" s="1"/>
  <c r="AN434" i="1" s="1"/>
  <c r="AM434" i="1" s="1"/>
  <c r="AL434" i="1" s="1"/>
  <c r="I370" i="1"/>
  <c r="AF370" i="1"/>
  <c r="AF235" i="1"/>
  <c r="H235" i="1"/>
  <c r="H194" i="1"/>
  <c r="AF194" i="1"/>
  <c r="J371" i="1"/>
  <c r="AF371" i="1"/>
  <c r="AC371" i="1"/>
  <c r="G347" i="1"/>
  <c r="Z347" i="1"/>
  <c r="AU347" i="1"/>
  <c r="AT72" i="1"/>
  <c r="AS72" i="1" s="1"/>
  <c r="AR72" i="1" s="1"/>
  <c r="AQ72" i="1" s="1"/>
  <c r="AP72" i="1" s="1"/>
  <c r="AO72" i="1" s="1"/>
  <c r="AN72" i="1" s="1"/>
  <c r="AM72" i="1" s="1"/>
  <c r="AL72" i="1" s="1"/>
  <c r="H21" i="1"/>
  <c r="AF21" i="1"/>
  <c r="AF173" i="1"/>
  <c r="H173" i="1"/>
  <c r="H49" i="1"/>
  <c r="AF49" i="1"/>
  <c r="H58" i="1"/>
  <c r="AF58" i="1"/>
  <c r="G365" i="1"/>
  <c r="Z365" i="1"/>
  <c r="AU365" i="1"/>
  <c r="Z343" i="1"/>
  <c r="G343" i="1"/>
  <c r="AU343" i="1"/>
  <c r="AF487" i="1"/>
  <c r="I487" i="1"/>
  <c r="H221" i="1"/>
  <c r="AF221" i="1"/>
  <c r="AF233" i="1"/>
  <c r="H233" i="1"/>
  <c r="AT41" i="1"/>
  <c r="AS41" i="1" s="1"/>
  <c r="AR41" i="1" s="1"/>
  <c r="AQ41" i="1" s="1"/>
  <c r="AP41" i="1" s="1"/>
  <c r="AO41" i="1" s="1"/>
  <c r="AN41" i="1" s="1"/>
  <c r="AM41" i="1" s="1"/>
  <c r="AL41" i="1"/>
  <c r="AT411" i="1"/>
  <c r="AS411" i="1" s="1"/>
  <c r="AR411" i="1" s="1"/>
  <c r="AQ411" i="1" s="1"/>
  <c r="AP411" i="1" s="1"/>
  <c r="AO411" i="1" s="1"/>
  <c r="AN411" i="1" s="1"/>
  <c r="AM411" i="1" s="1"/>
  <c r="AL411" i="1" s="1"/>
  <c r="P272" i="1"/>
  <c r="AC272" i="1" s="1"/>
  <c r="P165" i="1"/>
  <c r="AC165" i="1" s="1"/>
  <c r="G184" i="1"/>
  <c r="AF184" i="1" s="1"/>
  <c r="Z184" i="1"/>
  <c r="AU184" i="1"/>
  <c r="Z124" i="1"/>
  <c r="G124" i="1"/>
  <c r="AU124" i="1"/>
  <c r="AB463" i="1"/>
  <c r="AA463" i="1"/>
  <c r="AE463" i="1" s="1"/>
  <c r="AS330" i="1"/>
  <c r="AR330" i="1" s="1"/>
  <c r="AQ330" i="1" s="1"/>
  <c r="AP330" i="1" s="1"/>
  <c r="AO330" i="1" s="1"/>
  <c r="AN330" i="1" s="1"/>
  <c r="AM330" i="1" s="1"/>
  <c r="AL330" i="1" s="1"/>
  <c r="I449" i="1"/>
  <c r="AF449" i="1"/>
  <c r="H186" i="1"/>
  <c r="AF186" i="1"/>
  <c r="Z339" i="1"/>
  <c r="G339" i="1"/>
  <c r="AU339" i="1"/>
  <c r="AT61" i="1"/>
  <c r="AS61" i="1"/>
  <c r="AR61" i="1" s="1"/>
  <c r="AQ61" i="1" s="1"/>
  <c r="AP61" i="1" s="1"/>
  <c r="AO61" i="1" s="1"/>
  <c r="AN61" i="1" s="1"/>
  <c r="AM61" i="1" s="1"/>
  <c r="AL61" i="1" s="1"/>
  <c r="J82" i="1"/>
  <c r="AF82" i="1"/>
  <c r="AT252" i="1"/>
  <c r="AS252" i="1"/>
  <c r="AR252" i="1" s="1"/>
  <c r="AQ252" i="1" s="1"/>
  <c r="AP252" i="1" s="1"/>
  <c r="AO252" i="1" s="1"/>
  <c r="AN252" i="1" s="1"/>
  <c r="AM252" i="1" s="1"/>
  <c r="AL252" i="1" s="1"/>
  <c r="AI252" i="1" s="1"/>
  <c r="AS399" i="1"/>
  <c r="AR399" i="1" s="1"/>
  <c r="AQ399" i="1" s="1"/>
  <c r="AP399" i="1" s="1"/>
  <c r="AO399" i="1" s="1"/>
  <c r="AN399" i="1" s="1"/>
  <c r="AM399" i="1" s="1"/>
  <c r="AL399" i="1" s="1"/>
  <c r="AT399" i="1"/>
  <c r="AT277" i="1"/>
  <c r="AS277" i="1" s="1"/>
  <c r="AR277" i="1" s="1"/>
  <c r="AQ277" i="1" s="1"/>
  <c r="AP277" i="1" s="1"/>
  <c r="AO277" i="1" s="1"/>
  <c r="AN277" i="1" s="1"/>
  <c r="AM277" i="1" s="1"/>
  <c r="AL277" i="1" s="1"/>
  <c r="Z57" i="1"/>
  <c r="G57" i="1"/>
  <c r="AU57" i="1"/>
  <c r="AT473" i="1"/>
  <c r="AS473" i="1"/>
  <c r="AR473" i="1" s="1"/>
  <c r="AQ473" i="1" s="1"/>
  <c r="AP473" i="1" s="1"/>
  <c r="AO473" i="1" s="1"/>
  <c r="AN473" i="1" s="1"/>
  <c r="AM473" i="1" s="1"/>
  <c r="AL473" i="1" s="1"/>
  <c r="G352" i="1"/>
  <c r="Z352" i="1"/>
  <c r="AU352" i="1"/>
  <c r="G210" i="1"/>
  <c r="Z210" i="1"/>
  <c r="AU210" i="1"/>
  <c r="AT216" i="1"/>
  <c r="AS216" i="1" s="1"/>
  <c r="AR216" i="1" s="1"/>
  <c r="AQ216" i="1" s="1"/>
  <c r="AP216" i="1" s="1"/>
  <c r="AO216" i="1" s="1"/>
  <c r="AN216" i="1" s="1"/>
  <c r="AM216" i="1" s="1"/>
  <c r="AL216" i="1" s="1"/>
  <c r="AH601" i="1"/>
  <c r="AK408" i="1"/>
  <c r="AJ410" i="1"/>
  <c r="AH410" i="1" s="1"/>
  <c r="AA410" i="1" s="1"/>
  <c r="AD410" i="1" s="1"/>
  <c r="AK410" i="1"/>
  <c r="AJ70" i="1"/>
  <c r="AK70" i="1"/>
  <c r="AH70" i="1"/>
  <c r="AK81" i="1"/>
  <c r="AI81" i="1"/>
  <c r="AI103" i="1"/>
  <c r="AH103" i="1"/>
  <c r="AJ103" i="1"/>
  <c r="AI594" i="1"/>
  <c r="AH594" i="1" s="1"/>
  <c r="AA594" i="1" s="1"/>
  <c r="AD594" i="1" s="1"/>
  <c r="AK594" i="1"/>
  <c r="AJ594" i="1"/>
  <c r="AI196" i="1"/>
  <c r="AJ196" i="1"/>
  <c r="AK196" i="1"/>
  <c r="AJ32" i="1"/>
  <c r="AI417" i="1"/>
  <c r="AJ417" i="1"/>
  <c r="AK417" i="1"/>
  <c r="AK411" i="1"/>
  <c r="AI401" i="1"/>
  <c r="AK401" i="1"/>
  <c r="AK194" i="1"/>
  <c r="AI194" i="1"/>
  <c r="AK240" i="1"/>
  <c r="AJ240" i="1"/>
  <c r="AH240" i="1" s="1"/>
  <c r="AK421" i="1"/>
  <c r="AI421" i="1"/>
  <c r="AJ421" i="1"/>
  <c r="AI447" i="1"/>
  <c r="AH447" i="1" s="1"/>
  <c r="AJ447" i="1"/>
  <c r="AK447" i="1"/>
  <c r="AJ226" i="1"/>
  <c r="AK226" i="1"/>
  <c r="AI226" i="1"/>
  <c r="AI437" i="1"/>
  <c r="AK437" i="1"/>
  <c r="AJ455" i="1"/>
  <c r="AK455" i="1"/>
  <c r="AI455" i="1"/>
  <c r="AJ495" i="1"/>
  <c r="AK495" i="1"/>
  <c r="AI495" i="1"/>
  <c r="AJ26" i="1"/>
  <c r="AI26" i="1"/>
  <c r="AK26" i="1"/>
  <c r="AI203" i="1"/>
  <c r="AJ203" i="1"/>
  <c r="AK203" i="1"/>
  <c r="AJ202" i="1"/>
  <c r="AI202" i="1"/>
  <c r="AH202" i="1" s="1"/>
  <c r="AB202" i="1" s="1"/>
  <c r="AK202" i="1"/>
  <c r="AI420" i="1"/>
  <c r="AJ420" i="1"/>
  <c r="AK420" i="1"/>
  <c r="AK320" i="1"/>
  <c r="AI320" i="1"/>
  <c r="AJ320" i="1"/>
  <c r="AJ433" i="1"/>
  <c r="AI433" i="1"/>
  <c r="AK433" i="1"/>
  <c r="AK376" i="1"/>
  <c r="AI376" i="1"/>
  <c r="AH376" i="1" s="1"/>
  <c r="AA376" i="1" s="1"/>
  <c r="AE376" i="1" s="1"/>
  <c r="AJ376" i="1"/>
  <c r="AJ261" i="1"/>
  <c r="AK261" i="1"/>
  <c r="AI261" i="1"/>
  <c r="AH261" i="1" s="1"/>
  <c r="AA261" i="1" s="1"/>
  <c r="AE261" i="1" s="1"/>
  <c r="AI438" i="1"/>
  <c r="AH438" i="1" s="1"/>
  <c r="AK438" i="1"/>
  <c r="AJ438" i="1"/>
  <c r="AJ393" i="1"/>
  <c r="AK393" i="1"/>
  <c r="AI393" i="1"/>
  <c r="AJ138" i="1"/>
  <c r="AI138" i="1"/>
  <c r="AK138" i="1"/>
  <c r="AJ345" i="1"/>
  <c r="AI551" i="1"/>
  <c r="AJ517" i="1"/>
  <c r="AK517" i="1"/>
  <c r="AI517" i="1"/>
  <c r="AJ64" i="1"/>
  <c r="AI64" i="1"/>
  <c r="AK64" i="1"/>
  <c r="AJ415" i="1"/>
  <c r="AI415" i="1"/>
  <c r="AK415" i="1"/>
  <c r="AJ244" i="1"/>
  <c r="AH244" i="1" s="1"/>
  <c r="AI244" i="1"/>
  <c r="AK244" i="1"/>
  <c r="AI58" i="1"/>
  <c r="AK58" i="1"/>
  <c r="AJ58" i="1"/>
  <c r="AK388" i="1"/>
  <c r="AI441" i="1"/>
  <c r="AJ441" i="1"/>
  <c r="AK441" i="1"/>
  <c r="AI491" i="1"/>
  <c r="AJ491" i="1"/>
  <c r="AK491" i="1"/>
  <c r="AK173" i="1"/>
  <c r="AJ77" i="1"/>
  <c r="AK77" i="1"/>
  <c r="AI77" i="1"/>
  <c r="AJ366" i="1"/>
  <c r="AI366" i="1"/>
  <c r="AK366" i="1"/>
  <c r="AJ45" i="1"/>
  <c r="AI45" i="1"/>
  <c r="AK45" i="1"/>
  <c r="AI198" i="1"/>
  <c r="AJ198" i="1"/>
  <c r="AK198" i="1"/>
  <c r="AI321" i="1"/>
  <c r="AJ321" i="1"/>
  <c r="AK321" i="1"/>
  <c r="AK234" i="1"/>
  <c r="AJ234" i="1"/>
  <c r="AI234" i="1"/>
  <c r="AJ211" i="1"/>
  <c r="AI211" i="1"/>
  <c r="AK211" i="1"/>
  <c r="AT503" i="1"/>
  <c r="AS503" i="1" s="1"/>
  <c r="AR503" i="1" s="1"/>
  <c r="AT249" i="1"/>
  <c r="AS249" i="1"/>
  <c r="AT86" i="1"/>
  <c r="H236" i="1"/>
  <c r="AF236" i="1"/>
  <c r="AS380" i="1"/>
  <c r="AT93" i="1"/>
  <c r="AS93" i="1" s="1"/>
  <c r="AR93" i="1" s="1"/>
  <c r="AQ93" i="1" s="1"/>
  <c r="AP93" i="1" s="1"/>
  <c r="AO93" i="1" s="1"/>
  <c r="AN93" i="1" s="1"/>
  <c r="AM93" i="1" s="1"/>
  <c r="AL9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J440" i="1"/>
  <c r="AI440" i="1"/>
  <c r="AK440" i="1"/>
  <c r="AJ120" i="1"/>
  <c r="AI120" i="1"/>
  <c r="AK120" i="1"/>
  <c r="AI238" i="1"/>
  <c r="AK238" i="1"/>
  <c r="AJ238" i="1"/>
  <c r="AJ242" i="1"/>
  <c r="AI242" i="1"/>
  <c r="AH242" i="1" s="1"/>
  <c r="AK242" i="1"/>
  <c r="AJ219" i="1"/>
  <c r="AI219" i="1"/>
  <c r="AK219" i="1"/>
  <c r="AK372" i="1"/>
  <c r="AI372" i="1"/>
  <c r="AH372" i="1" s="1"/>
  <c r="AB372" i="1" s="1"/>
  <c r="AJ372" i="1"/>
  <c r="AJ141" i="1"/>
  <c r="AI141" i="1"/>
  <c r="AH141" i="1" s="1"/>
  <c r="AK141" i="1"/>
  <c r="AJ140" i="1"/>
  <c r="AK140" i="1"/>
  <c r="AI140" i="1"/>
  <c r="AI587" i="1"/>
  <c r="AK587" i="1"/>
  <c r="AJ587" i="1"/>
  <c r="AI326" i="1"/>
  <c r="AJ326" i="1"/>
  <c r="AK326" i="1"/>
  <c r="AT511" i="1"/>
  <c r="AS511" i="1"/>
  <c r="AR511" i="1" s="1"/>
  <c r="AQ511" i="1" s="1"/>
  <c r="AP511" i="1" s="1"/>
  <c r="AO511" i="1" s="1"/>
  <c r="AN511" i="1" s="1"/>
  <c r="AM511" i="1" s="1"/>
  <c r="AL511" i="1" s="1"/>
  <c r="AJ338" i="1"/>
  <c r="AI338" i="1"/>
  <c r="AK338" i="1"/>
  <c r="AT343" i="1"/>
  <c r="AF351" i="1"/>
  <c r="I351" i="1"/>
  <c r="AT65" i="1"/>
  <c r="AS65" i="1" s="1"/>
  <c r="AR65" i="1"/>
  <c r="AQ65" i="1" s="1"/>
  <c r="AP65" i="1" s="1"/>
  <c r="AO65" i="1" s="1"/>
  <c r="AN65" i="1" s="1"/>
  <c r="AM65" i="1" s="1"/>
  <c r="AL65" i="1" s="1"/>
  <c r="AF165" i="1"/>
  <c r="H165" i="1"/>
  <c r="AI118" i="1"/>
  <c r="AJ118" i="1"/>
  <c r="AK118" i="1"/>
  <c r="AJ416" i="1"/>
  <c r="AK416" i="1"/>
  <c r="AI416" i="1"/>
  <c r="AH416" i="1" s="1"/>
  <c r="AA416" i="1" s="1"/>
  <c r="AJ295" i="1"/>
  <c r="AI295" i="1"/>
  <c r="AK295" i="1"/>
  <c r="I337" i="1"/>
  <c r="AF337" i="1"/>
  <c r="AT57" i="1"/>
  <c r="AT124" i="1"/>
  <c r="AS124" i="1"/>
  <c r="AR124" i="1" s="1"/>
  <c r="AQ124" i="1" s="1"/>
  <c r="AP124" i="1" s="1"/>
  <c r="AO124" i="1" s="1"/>
  <c r="AN124" i="1" s="1"/>
  <c r="AM124" i="1" s="1"/>
  <c r="AL124" i="1" s="1"/>
  <c r="AT94" i="1"/>
  <c r="AS94" i="1" s="1"/>
  <c r="AR94" i="1" s="1"/>
  <c r="AQ94" i="1" s="1"/>
  <c r="AP94" i="1" s="1"/>
  <c r="AO94" i="1" s="1"/>
  <c r="AN94" i="1" s="1"/>
  <c r="AM94" i="1" s="1"/>
  <c r="AL94" i="1" s="1"/>
  <c r="AT47" i="1"/>
  <c r="AS47" i="1" s="1"/>
  <c r="AR47" i="1" s="1"/>
  <c r="AQ47" i="1" s="1"/>
  <c r="AP47" i="1" s="1"/>
  <c r="AO47" i="1" s="1"/>
  <c r="AN47" i="1" s="1"/>
  <c r="AM47" i="1" s="1"/>
  <c r="AL47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J483" i="1"/>
  <c r="AK483" i="1"/>
  <c r="AI483" i="1"/>
  <c r="AH483" i="1" s="1"/>
  <c r="AA483" i="1" s="1"/>
  <c r="AD483" i="1" s="1"/>
  <c r="AK522" i="1"/>
  <c r="AJ522" i="1"/>
  <c r="AI522" i="1"/>
  <c r="AI385" i="1"/>
  <c r="AJ323" i="1"/>
  <c r="AI323" i="1"/>
  <c r="AH323" i="1" s="1"/>
  <c r="AK323" i="1"/>
  <c r="I301" i="1"/>
  <c r="AF301" i="1"/>
  <c r="AK424" i="1"/>
  <c r="AJ346" i="1"/>
  <c r="AI346" i="1"/>
  <c r="AK346" i="1"/>
  <c r="AT543" i="1"/>
  <c r="AS543" i="1" s="1"/>
  <c r="AR543" i="1" s="1"/>
  <c r="AQ543" i="1" s="1"/>
  <c r="AP543" i="1" s="1"/>
  <c r="AO543" i="1" s="1"/>
  <c r="AN543" i="1" s="1"/>
  <c r="AM543" i="1" s="1"/>
  <c r="AL543" i="1" s="1"/>
  <c r="AJ391" i="1"/>
  <c r="AI391" i="1"/>
  <c r="AK391" i="1"/>
  <c r="AI591" i="1"/>
  <c r="AJ591" i="1"/>
  <c r="AK591" i="1"/>
  <c r="AJ432" i="1"/>
  <c r="AI432" i="1"/>
  <c r="AK432" i="1"/>
  <c r="AI78" i="1"/>
  <c r="AH78" i="1"/>
  <c r="AJ78" i="1"/>
  <c r="AK78" i="1"/>
  <c r="AI126" i="1"/>
  <c r="AJ126" i="1"/>
  <c r="AK126" i="1"/>
  <c r="AJ555" i="1"/>
  <c r="AK555" i="1"/>
  <c r="AI555" i="1"/>
  <c r="AH555" i="1"/>
  <c r="I352" i="1"/>
  <c r="AF352" i="1"/>
  <c r="I343" i="1"/>
  <c r="AF343" i="1"/>
  <c r="AT353" i="1"/>
  <c r="AS353" i="1" s="1"/>
  <c r="AR353" i="1" s="1"/>
  <c r="AQ353" i="1" s="1"/>
  <c r="AP353" i="1" s="1"/>
  <c r="AO353" i="1" s="1"/>
  <c r="AN353" i="1" s="1"/>
  <c r="AM353" i="1" s="1"/>
  <c r="AL353" i="1" s="1"/>
  <c r="AJ100" i="1"/>
  <c r="AI100" i="1"/>
  <c r="AK100" i="1"/>
  <c r="H55" i="1"/>
  <c r="AF55" i="1"/>
  <c r="AI349" i="1"/>
  <c r="AK349" i="1"/>
  <c r="AJ349" i="1"/>
  <c r="AI183" i="1"/>
  <c r="AK183" i="1"/>
  <c r="AJ183" i="1"/>
  <c r="AH183" i="1" s="1"/>
  <c r="AA183" i="1" s="1"/>
  <c r="AE183" i="1" s="1"/>
  <c r="AI178" i="1"/>
  <c r="AK178" i="1"/>
  <c r="AJ178" i="1"/>
  <c r="AH178" i="1" s="1"/>
  <c r="H184" i="1"/>
  <c r="AF57" i="1"/>
  <c r="H57" i="1"/>
  <c r="AD463" i="1"/>
  <c r="H94" i="1"/>
  <c r="AF94" i="1"/>
  <c r="AT451" i="1"/>
  <c r="AS451" i="1" s="1"/>
  <c r="AR451" i="1" s="1"/>
  <c r="AQ451" i="1" s="1"/>
  <c r="AP451" i="1" s="1"/>
  <c r="AO451" i="1" s="1"/>
  <c r="AN451" i="1" s="1"/>
  <c r="AM451" i="1" s="1"/>
  <c r="AL451" i="1" s="1"/>
  <c r="AI451" i="1" s="1"/>
  <c r="I453" i="1"/>
  <c r="AF453" i="1"/>
  <c r="H192" i="1"/>
  <c r="AF192" i="1"/>
  <c r="AT85" i="1"/>
  <c r="AS85" i="1" s="1"/>
  <c r="AR85" i="1"/>
  <c r="AQ85" i="1" s="1"/>
  <c r="AP85" i="1" s="1"/>
  <c r="AO85" i="1" s="1"/>
  <c r="AN85" i="1" s="1"/>
  <c r="AM85" i="1" s="1"/>
  <c r="AL85" i="1" s="1"/>
  <c r="AT66" i="1"/>
  <c r="AS66" i="1"/>
  <c r="AR66" i="1" s="1"/>
  <c r="AQ66" i="1" s="1"/>
  <c r="AP66" i="1" s="1"/>
  <c r="AO66" i="1" s="1"/>
  <c r="AN66" i="1" s="1"/>
  <c r="AM66" i="1" s="1"/>
  <c r="AL66" i="1" s="1"/>
  <c r="AJ66" i="1" s="1"/>
  <c r="H218" i="1"/>
  <c r="AF218" i="1"/>
  <c r="AT239" i="1"/>
  <c r="AS239" i="1"/>
  <c r="AR239" i="1" s="1"/>
  <c r="AQ239" i="1" s="1"/>
  <c r="AP239" i="1" s="1"/>
  <c r="AO239" i="1" s="1"/>
  <c r="AN239" i="1" s="1"/>
  <c r="AM239" i="1" s="1"/>
  <c r="AL239" i="1" s="1"/>
  <c r="AT281" i="1"/>
  <c r="AS281" i="1"/>
  <c r="AR281" i="1" s="1"/>
  <c r="AQ281" i="1" s="1"/>
  <c r="AP281" i="1" s="1"/>
  <c r="AO281" i="1" s="1"/>
  <c r="AN281" i="1" s="1"/>
  <c r="AM281" i="1" s="1"/>
  <c r="AL281" i="1" s="1"/>
  <c r="AJ281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J280" i="1" s="1"/>
  <c r="AF333" i="1"/>
  <c r="J333" i="1"/>
  <c r="AT325" i="1"/>
  <c r="AS325" i="1" s="1"/>
  <c r="AR325" i="1" s="1"/>
  <c r="AQ325" i="1" s="1"/>
  <c r="AP325" i="1" s="1"/>
  <c r="AO325" i="1" s="1"/>
  <c r="AN325" i="1" s="1"/>
  <c r="AM325" i="1" s="1"/>
  <c r="AL325" i="1" s="1"/>
  <c r="AI110" i="1"/>
  <c r="AH110" i="1" s="1"/>
  <c r="AA110" i="1" s="1"/>
  <c r="AD110" i="1" s="1"/>
  <c r="AJ110" i="1"/>
  <c r="AK110" i="1"/>
  <c r="AF133" i="1"/>
  <c r="H133" i="1"/>
  <c r="AT342" i="1"/>
  <c r="AS342" i="1"/>
  <c r="AR342" i="1" s="1"/>
  <c r="AQ342" i="1" s="1"/>
  <c r="AP342" i="1" s="1"/>
  <c r="AO342" i="1" s="1"/>
  <c r="AN342" i="1" s="1"/>
  <c r="AM342" i="1" s="1"/>
  <c r="AL342" i="1" s="1"/>
  <c r="AI342" i="1" s="1"/>
  <c r="AI136" i="1"/>
  <c r="AK136" i="1"/>
  <c r="AJ136" i="1"/>
  <c r="AF281" i="1"/>
  <c r="I281" i="1"/>
  <c r="AI315" i="1"/>
  <c r="AK315" i="1"/>
  <c r="AJ315" i="1"/>
  <c r="AJ23" i="1"/>
  <c r="AI23" i="1"/>
  <c r="AK23" i="1"/>
  <c r="AT479" i="1"/>
  <c r="AS479" i="1" s="1"/>
  <c r="AR479" i="1" s="1"/>
  <c r="AQ479" i="1" s="1"/>
  <c r="AP479" i="1" s="1"/>
  <c r="AO479" i="1" s="1"/>
  <c r="AN479" i="1" s="1"/>
  <c r="AM479" i="1" s="1"/>
  <c r="AL479" i="1" s="1"/>
  <c r="H172" i="1"/>
  <c r="AF172" i="1"/>
  <c r="I368" i="1"/>
  <c r="AF368" i="1"/>
  <c r="AI515" i="1"/>
  <c r="AK515" i="1"/>
  <c r="AJ515" i="1"/>
  <c r="AT339" i="1"/>
  <c r="AT265" i="1"/>
  <c r="AS265" i="1" s="1"/>
  <c r="AR265" i="1" s="1"/>
  <c r="AQ265" i="1" s="1"/>
  <c r="AP265" i="1" s="1"/>
  <c r="AO265" i="1" s="1"/>
  <c r="AN265" i="1" s="1"/>
  <c r="AM265" i="1" s="1"/>
  <c r="AL265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I439" i="1" s="1"/>
  <c r="AT352" i="1"/>
  <c r="AS352" i="1" s="1"/>
  <c r="AR352" i="1"/>
  <c r="AQ352" i="1" s="1"/>
  <c r="AP352" i="1" s="1"/>
  <c r="AO352" i="1" s="1"/>
  <c r="AN352" i="1" s="1"/>
  <c r="AM352" i="1" s="1"/>
  <c r="AL352" i="1" s="1"/>
  <c r="AF339" i="1"/>
  <c r="H339" i="1"/>
  <c r="AF451" i="1"/>
  <c r="I451" i="1"/>
  <c r="AF151" i="1"/>
  <c r="H151" i="1"/>
  <c r="AF209" i="1"/>
  <c r="H209" i="1"/>
  <c r="J325" i="1"/>
  <c r="AF325" i="1"/>
  <c r="H66" i="1"/>
  <c r="AF66" i="1"/>
  <c r="I342" i="1"/>
  <c r="AF342" i="1"/>
  <c r="I306" i="1"/>
  <c r="AF306" i="1"/>
  <c r="AT68" i="1"/>
  <c r="AS68" i="1" s="1"/>
  <c r="AR68" i="1" s="1"/>
  <c r="AQ68" i="1" s="1"/>
  <c r="AP68" i="1" s="1"/>
  <c r="AO68" i="1" s="1"/>
  <c r="AN68" i="1" s="1"/>
  <c r="AM68" i="1" s="1"/>
  <c r="AL68" i="1" s="1"/>
  <c r="AJ275" i="1"/>
  <c r="AH275" i="1" s="1"/>
  <c r="AI275" i="1"/>
  <c r="AK275" i="1"/>
  <c r="AJ311" i="1"/>
  <c r="AI311" i="1"/>
  <c r="AH311" i="1" s="1"/>
  <c r="AA311" i="1" s="1"/>
  <c r="AE311" i="1" s="1"/>
  <c r="AK311" i="1"/>
  <c r="AT413" i="1"/>
  <c r="AS413" i="1" s="1"/>
  <c r="AR413" i="1" s="1"/>
  <c r="AQ413" i="1" s="1"/>
  <c r="AP413" i="1" s="1"/>
  <c r="AO413" i="1" s="1"/>
  <c r="AN413" i="1" s="1"/>
  <c r="AM413" i="1" s="1"/>
  <c r="AL413" i="1" s="1"/>
  <c r="AT256" i="1"/>
  <c r="AS256" i="1" s="1"/>
  <c r="AR256" i="1" s="1"/>
  <c r="AQ256" i="1" s="1"/>
  <c r="AP256" i="1" s="1"/>
  <c r="AO256" i="1" s="1"/>
  <c r="AN256" i="1" s="1"/>
  <c r="AM256" i="1" s="1"/>
  <c r="AL256" i="1" s="1"/>
  <c r="J409" i="1"/>
  <c r="AF409" i="1"/>
  <c r="H210" i="1"/>
  <c r="AF210" i="1"/>
  <c r="AT236" i="1"/>
  <c r="AS236" i="1" s="1"/>
  <c r="AR236" i="1" s="1"/>
  <c r="AQ236" i="1" s="1"/>
  <c r="AP236" i="1" s="1"/>
  <c r="AO236" i="1" s="1"/>
  <c r="AN236" i="1" s="1"/>
  <c r="AM236" i="1" s="1"/>
  <c r="AL236" i="1" s="1"/>
  <c r="H232" i="1"/>
  <c r="AF232" i="1"/>
  <c r="AI329" i="1"/>
  <c r="AJ329" i="1"/>
  <c r="AK329" i="1"/>
  <c r="AJ419" i="1"/>
  <c r="AH419" i="1" s="1"/>
  <c r="AK419" i="1"/>
  <c r="AI505" i="1"/>
  <c r="AH505" i="1" s="1"/>
  <c r="AA505" i="1" s="1"/>
  <c r="AE505" i="1" s="1"/>
  <c r="AK505" i="1"/>
  <c r="AT38" i="1"/>
  <c r="AS38" i="1"/>
  <c r="AR38" i="1" s="1"/>
  <c r="AQ38" i="1" s="1"/>
  <c r="AP38" i="1" s="1"/>
  <c r="AO38" i="1" s="1"/>
  <c r="AN38" i="1" s="1"/>
  <c r="AM38" i="1" s="1"/>
  <c r="AL38" i="1" s="1"/>
  <c r="AJ104" i="1"/>
  <c r="AI104" i="1"/>
  <c r="AH104" i="1" s="1"/>
  <c r="AA104" i="1" s="1"/>
  <c r="AD104" i="1" s="1"/>
  <c r="AK104" i="1"/>
  <c r="AF68" i="1"/>
  <c r="H68" i="1"/>
  <c r="AJ60" i="1"/>
  <c r="AI60" i="1"/>
  <c r="AK60" i="1"/>
  <c r="AJ294" i="1"/>
  <c r="AK294" i="1"/>
  <c r="AI294" i="1"/>
  <c r="AH294" i="1" s="1"/>
  <c r="AJ268" i="1"/>
  <c r="AK268" i="1"/>
  <c r="AI268" i="1"/>
  <c r="AI390" i="1"/>
  <c r="AK390" i="1"/>
  <c r="AJ390" i="1"/>
  <c r="AK579" i="1"/>
  <c r="AJ579" i="1"/>
  <c r="AI579" i="1"/>
  <c r="AI220" i="1"/>
  <c r="AJ220" i="1"/>
  <c r="AK220" i="1"/>
  <c r="AT298" i="1"/>
  <c r="AS298" i="1" s="1"/>
  <c r="AR298" i="1" s="1"/>
  <c r="AQ298" i="1" s="1"/>
  <c r="AP298" i="1" s="1"/>
  <c r="AO298" i="1" s="1"/>
  <c r="AN298" i="1" s="1"/>
  <c r="AM298" i="1" s="1"/>
  <c r="AL298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271" i="1"/>
  <c r="AS271" i="1" s="1"/>
  <c r="AR271" i="1" s="1"/>
  <c r="AQ271" i="1" s="1"/>
  <c r="AP271" i="1" s="1"/>
  <c r="AO271" i="1" s="1"/>
  <c r="AN271" i="1" s="1"/>
  <c r="AM271" i="1" s="1"/>
  <c r="AL271" i="1" s="1"/>
  <c r="H200" i="1"/>
  <c r="AF200" i="1"/>
  <c r="AR262" i="1"/>
  <c r="AQ262" i="1" s="1"/>
  <c r="AP262" i="1" s="1"/>
  <c r="AO262" i="1" s="1"/>
  <c r="AN262" i="1" s="1"/>
  <c r="AM262" i="1" s="1"/>
  <c r="AL262" i="1" s="1"/>
  <c r="AT262" i="1"/>
  <c r="AS262" i="1" s="1"/>
  <c r="AT563" i="1"/>
  <c r="AS563" i="1" s="1"/>
  <c r="AR563" i="1" s="1"/>
  <c r="AQ563" i="1" s="1"/>
  <c r="AP563" i="1" s="1"/>
  <c r="AO563" i="1" s="1"/>
  <c r="AN563" i="1" s="1"/>
  <c r="AM563" i="1" s="1"/>
  <c r="AL563" i="1" s="1"/>
  <c r="AF511" i="1"/>
  <c r="I511" i="1"/>
  <c r="AF93" i="1"/>
  <c r="H93" i="1"/>
  <c r="AT253" i="1"/>
  <c r="AS253" i="1" s="1"/>
  <c r="AR253" i="1" s="1"/>
  <c r="AQ253" i="1" s="1"/>
  <c r="AP253" i="1" s="1"/>
  <c r="AO253" i="1" s="1"/>
  <c r="AN253" i="1" s="1"/>
  <c r="AM253" i="1" s="1"/>
  <c r="AL253" i="1" s="1"/>
  <c r="H38" i="1"/>
  <c r="AF38" i="1"/>
  <c r="H65" i="1"/>
  <c r="AF65" i="1"/>
  <c r="AT428" i="1"/>
  <c r="AS428" i="1" s="1"/>
  <c r="AR428" i="1" s="1"/>
  <c r="AQ428" i="1" s="1"/>
  <c r="AP428" i="1" s="1"/>
  <c r="AO428" i="1" s="1"/>
  <c r="AN428" i="1" s="1"/>
  <c r="AM428" i="1" s="1"/>
  <c r="AL428" i="1" s="1"/>
  <c r="H155" i="1"/>
  <c r="AF155" i="1"/>
  <c r="AT149" i="1"/>
  <c r="AS149" i="1" s="1"/>
  <c r="AR149" i="1" s="1"/>
  <c r="AQ149" i="1" s="1"/>
  <c r="AP149" i="1" s="1"/>
  <c r="AO149" i="1" s="1"/>
  <c r="AN149" i="1" s="1"/>
  <c r="AM149" i="1" s="1"/>
  <c r="AL149" i="1" s="1"/>
  <c r="AF479" i="1"/>
  <c r="H479" i="1"/>
  <c r="AF543" i="1"/>
  <c r="I543" i="1"/>
  <c r="AC543" i="1"/>
  <c r="AF271" i="1"/>
  <c r="H271" i="1"/>
  <c r="I280" i="1"/>
  <c r="AF280" i="1"/>
  <c r="I336" i="1"/>
  <c r="AF336" i="1"/>
  <c r="I413" i="1"/>
  <c r="AF413" i="1"/>
  <c r="H256" i="1"/>
  <c r="AF256" i="1"/>
  <c r="I380" i="1"/>
  <c r="AF380" i="1"/>
  <c r="AT159" i="1"/>
  <c r="AS159" i="1" s="1"/>
  <c r="AR159" i="1" s="1"/>
  <c r="AQ159" i="1" s="1"/>
  <c r="AP159" i="1" s="1"/>
  <c r="AO159" i="1" s="1"/>
  <c r="AN159" i="1" s="1"/>
  <c r="AM159" i="1" s="1"/>
  <c r="AL159" i="1" s="1"/>
  <c r="AT237" i="1"/>
  <c r="AS237" i="1" s="1"/>
  <c r="AR237" i="1" s="1"/>
  <c r="AQ237" i="1" s="1"/>
  <c r="AP237" i="1" s="1"/>
  <c r="AO237" i="1" s="1"/>
  <c r="AN237" i="1" s="1"/>
  <c r="AM237" i="1" s="1"/>
  <c r="AL237" i="1" s="1"/>
  <c r="AT373" i="1"/>
  <c r="AS373" i="1" s="1"/>
  <c r="AR373" i="1" s="1"/>
  <c r="AQ373" i="1" s="1"/>
  <c r="AP373" i="1" s="1"/>
  <c r="AO373" i="1" s="1"/>
  <c r="AN373" i="1" s="1"/>
  <c r="AM373" i="1" s="1"/>
  <c r="AL373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J302" i="1" s="1"/>
  <c r="AD541" i="1"/>
  <c r="AE541" i="1"/>
  <c r="AT48" i="1"/>
  <c r="AS48" i="1" s="1"/>
  <c r="AR48" i="1"/>
  <c r="AQ48" i="1" s="1"/>
  <c r="AP48" i="1" s="1"/>
  <c r="AO48" i="1" s="1"/>
  <c r="AN48" i="1" s="1"/>
  <c r="AM48" i="1" s="1"/>
  <c r="AL48" i="1" s="1"/>
  <c r="I298" i="1"/>
  <c r="AF298" i="1"/>
  <c r="AT74" i="1"/>
  <c r="AS74" i="1"/>
  <c r="AR74" i="1" s="1"/>
  <c r="AQ74" i="1" s="1"/>
  <c r="AP74" i="1" s="1"/>
  <c r="AO74" i="1" s="1"/>
  <c r="AN74" i="1" s="1"/>
  <c r="AM74" i="1" s="1"/>
  <c r="AL74" i="1" s="1"/>
  <c r="H149" i="1"/>
  <c r="AF149" i="1"/>
  <c r="AT429" i="1"/>
  <c r="AS429" i="1"/>
  <c r="AR429" i="1" s="1"/>
  <c r="AQ429" i="1" s="1"/>
  <c r="AP429" i="1" s="1"/>
  <c r="AO429" i="1" s="1"/>
  <c r="AN429" i="1" s="1"/>
  <c r="AM429" i="1" s="1"/>
  <c r="AL429" i="1" s="1"/>
  <c r="AJ429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S137" i="1"/>
  <c r="AR137" i="1" s="1"/>
  <c r="AQ137" i="1" s="1"/>
  <c r="AP137" i="1" s="1"/>
  <c r="AO137" i="1" s="1"/>
  <c r="AN137" i="1" s="1"/>
  <c r="AM137" i="1" s="1"/>
  <c r="AL137" i="1" s="1"/>
  <c r="AT137" i="1"/>
  <c r="AT76" i="1"/>
  <c r="AS76" i="1"/>
  <c r="AR76" i="1" s="1"/>
  <c r="AQ76" i="1" s="1"/>
  <c r="AP76" i="1" s="1"/>
  <c r="AO76" i="1" s="1"/>
  <c r="AN76" i="1" s="1"/>
  <c r="AM76" i="1" s="1"/>
  <c r="AL76" i="1" s="1"/>
  <c r="AJ76" i="1" s="1"/>
  <c r="AT313" i="1"/>
  <c r="AS313" i="1"/>
  <c r="AR313" i="1" s="1"/>
  <c r="AQ313" i="1" s="1"/>
  <c r="AP313" i="1" s="1"/>
  <c r="AO313" i="1" s="1"/>
  <c r="AN313" i="1" s="1"/>
  <c r="AM313" i="1" s="1"/>
  <c r="AL313" i="1" s="1"/>
  <c r="AI313" i="1" s="1"/>
  <c r="AT445" i="1"/>
  <c r="AS445" i="1" s="1"/>
  <c r="AR445" i="1" s="1"/>
  <c r="AQ445" i="1" s="1"/>
  <c r="AP445" i="1" s="1"/>
  <c r="AO445" i="1" s="1"/>
  <c r="AN445" i="1" s="1"/>
  <c r="AM445" i="1" s="1"/>
  <c r="AL445" i="1" s="1"/>
  <c r="H262" i="1"/>
  <c r="AF262" i="1"/>
  <c r="AC262" i="1"/>
  <c r="I347" i="1"/>
  <c r="AF347" i="1"/>
  <c r="H47" i="1"/>
  <c r="AF47" i="1"/>
  <c r="AT213" i="1"/>
  <c r="AS213" i="1" s="1"/>
  <c r="AR213" i="1" s="1"/>
  <c r="AQ213" i="1" s="1"/>
  <c r="AP213" i="1" s="1"/>
  <c r="AO213" i="1" s="1"/>
  <c r="AN213" i="1" s="1"/>
  <c r="AM213" i="1" s="1"/>
  <c r="AL213" i="1" s="1"/>
  <c r="AK213" i="1" s="1"/>
  <c r="AT232" i="1"/>
  <c r="AS232" i="1" s="1"/>
  <c r="AR232" i="1" s="1"/>
  <c r="AR453" i="1"/>
  <c r="AQ453" i="1" s="1"/>
  <c r="AP453" i="1" s="1"/>
  <c r="AO453" i="1" s="1"/>
  <c r="AN453" i="1" s="1"/>
  <c r="AM453" i="1" s="1"/>
  <c r="AL453" i="1" s="1"/>
  <c r="AT453" i="1"/>
  <c r="AS453" i="1" s="1"/>
  <c r="AT171" i="1"/>
  <c r="AS171" i="1"/>
  <c r="AR171" i="1" s="1"/>
  <c r="AQ171" i="1" s="1"/>
  <c r="AP171" i="1" s="1"/>
  <c r="AO171" i="1" s="1"/>
  <c r="AN171" i="1" s="1"/>
  <c r="AM171" i="1" s="1"/>
  <c r="AL171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F159" i="1"/>
  <c r="H159" i="1"/>
  <c r="AT146" i="1"/>
  <c r="AT499" i="1"/>
  <c r="AS499" i="1" s="1"/>
  <c r="AR499" i="1" s="1"/>
  <c r="AQ499" i="1" s="1"/>
  <c r="AP499" i="1" s="1"/>
  <c r="AO499" i="1" s="1"/>
  <c r="AN499" i="1" s="1"/>
  <c r="AM499" i="1" s="1"/>
  <c r="AL499" i="1" s="1"/>
  <c r="AT538" i="1"/>
  <c r="AS538" i="1"/>
  <c r="AR538" i="1" s="1"/>
  <c r="AQ538" i="1" s="1"/>
  <c r="AP538" i="1" s="1"/>
  <c r="AO538" i="1" s="1"/>
  <c r="AN538" i="1" s="1"/>
  <c r="AM538" i="1" s="1"/>
  <c r="AL538" i="1" s="1"/>
  <c r="I317" i="1"/>
  <c r="AF317" i="1"/>
  <c r="H253" i="1"/>
  <c r="AF253" i="1"/>
  <c r="AT264" i="1"/>
  <c r="AS264" i="1" s="1"/>
  <c r="AR264" i="1"/>
  <c r="AQ264" i="1" s="1"/>
  <c r="AP264" i="1" s="1"/>
  <c r="AO264" i="1" s="1"/>
  <c r="AN264" i="1" s="1"/>
  <c r="AM264" i="1" s="1"/>
  <c r="AL264" i="1" s="1"/>
  <c r="I302" i="1"/>
  <c r="AF302" i="1"/>
  <c r="AT395" i="1"/>
  <c r="AS395" i="1"/>
  <c r="AR395" i="1" s="1"/>
  <c r="AQ395" i="1" s="1"/>
  <c r="AP395" i="1" s="1"/>
  <c r="AO395" i="1" s="1"/>
  <c r="AN395" i="1" s="1"/>
  <c r="AM395" i="1" s="1"/>
  <c r="AL395" i="1" s="1"/>
  <c r="AI395" i="1" s="1"/>
  <c r="AF428" i="1"/>
  <c r="J428" i="1"/>
  <c r="AF48" i="1"/>
  <c r="H48" i="1"/>
  <c r="AT116" i="1"/>
  <c r="AS116" i="1" s="1"/>
  <c r="AR116" i="1" s="1"/>
  <c r="AQ116" i="1" s="1"/>
  <c r="AP116" i="1" s="1"/>
  <c r="AO116" i="1" s="1"/>
  <c r="AN116" i="1" s="1"/>
  <c r="AM116" i="1" s="1"/>
  <c r="AL116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F76" i="1"/>
  <c r="H76" i="1"/>
  <c r="I313" i="1"/>
  <c r="AF313" i="1"/>
  <c r="H445" i="1"/>
  <c r="AF445" i="1"/>
  <c r="AT195" i="1"/>
  <c r="AS195" i="1"/>
  <c r="AR195" i="1" s="1"/>
  <c r="AQ195" i="1" s="1"/>
  <c r="AP195" i="1" s="1"/>
  <c r="AO195" i="1" s="1"/>
  <c r="AN195" i="1" s="1"/>
  <c r="AM195" i="1" s="1"/>
  <c r="AL195" i="1" s="1"/>
  <c r="AF171" i="1"/>
  <c r="H171" i="1"/>
  <c r="AT92" i="1"/>
  <c r="AS92" i="1" s="1"/>
  <c r="AR92" i="1" s="1"/>
  <c r="AQ92" i="1" s="1"/>
  <c r="AP92" i="1" s="1"/>
  <c r="AO92" i="1" s="1"/>
  <c r="AN92" i="1" s="1"/>
  <c r="AM92" i="1" s="1"/>
  <c r="AL92" i="1" s="1"/>
  <c r="AF499" i="1"/>
  <c r="I499" i="1"/>
  <c r="AT142" i="1"/>
  <c r="AS142" i="1" s="1"/>
  <c r="AR142" i="1" s="1"/>
  <c r="AQ142" i="1" s="1"/>
  <c r="AP142" i="1" s="1"/>
  <c r="AO142" i="1" s="1"/>
  <c r="AN142" i="1" s="1"/>
  <c r="AM142" i="1" s="1"/>
  <c r="AL142" i="1" s="1"/>
  <c r="AJ142" i="1" s="1"/>
  <c r="AF237" i="1"/>
  <c r="H237" i="1"/>
  <c r="AT272" i="1"/>
  <c r="AS272" i="1" s="1"/>
  <c r="AR272" i="1" s="1"/>
  <c r="AQ272" i="1" s="1"/>
  <c r="AP272" i="1" s="1"/>
  <c r="AO272" i="1" s="1"/>
  <c r="AN272" i="1" s="1"/>
  <c r="AM272" i="1" s="1"/>
  <c r="AL272" i="1" s="1"/>
  <c r="H373" i="1"/>
  <c r="AF373" i="1"/>
  <c r="AF395" i="1"/>
  <c r="J395" i="1"/>
  <c r="AT224" i="1"/>
  <c r="AS224" i="1" s="1"/>
  <c r="AR224" i="1" s="1"/>
  <c r="AQ224" i="1" s="1"/>
  <c r="AP224" i="1" s="1"/>
  <c r="AO224" i="1" s="1"/>
  <c r="AN224" i="1" s="1"/>
  <c r="AM224" i="1" s="1"/>
  <c r="AL224" i="1" s="1"/>
  <c r="AT108" i="1"/>
  <c r="AS108" i="1"/>
  <c r="AR108" i="1" s="1"/>
  <c r="AQ108" i="1" s="1"/>
  <c r="AP108" i="1" s="1"/>
  <c r="AO108" i="1" s="1"/>
  <c r="AN108" i="1" s="1"/>
  <c r="AM108" i="1" s="1"/>
  <c r="AL108" i="1" s="1"/>
  <c r="AI108" i="1" s="1"/>
  <c r="H74" i="1"/>
  <c r="AF74" i="1"/>
  <c r="AT404" i="1"/>
  <c r="AS404" i="1" s="1"/>
  <c r="AR404" i="1" s="1"/>
  <c r="AQ404" i="1" s="1"/>
  <c r="AP404" i="1" s="1"/>
  <c r="AO404" i="1" s="1"/>
  <c r="AN404" i="1" s="1"/>
  <c r="AM404" i="1" s="1"/>
  <c r="AL404" i="1" s="1"/>
  <c r="H429" i="1"/>
  <c r="AF429" i="1"/>
  <c r="I316" i="1"/>
  <c r="AF316" i="1"/>
  <c r="AF137" i="1"/>
  <c r="H137" i="1"/>
  <c r="AT282" i="1"/>
  <c r="AS282" i="1"/>
  <c r="AR282" i="1" s="1"/>
  <c r="AQ282" i="1" s="1"/>
  <c r="AP282" i="1" s="1"/>
  <c r="AO282" i="1" s="1"/>
  <c r="AN282" i="1" s="1"/>
  <c r="AM282" i="1" s="1"/>
  <c r="AL282" i="1" s="1"/>
  <c r="AK282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84" i="1"/>
  <c r="AS84" i="1" s="1"/>
  <c r="AR84" i="1" s="1"/>
  <c r="AQ84" i="1" s="1"/>
  <c r="AP84" i="1" s="1"/>
  <c r="AO84" i="1" s="1"/>
  <c r="AN84" i="1" s="1"/>
  <c r="AM84" i="1" s="1"/>
  <c r="AL84" i="1" s="1"/>
  <c r="AQ260" i="1"/>
  <c r="AP260" i="1" s="1"/>
  <c r="AO260" i="1" s="1"/>
  <c r="AN260" i="1" s="1"/>
  <c r="AM260" i="1" s="1"/>
  <c r="AL260" i="1" s="1"/>
  <c r="AT260" i="1"/>
  <c r="AS260" i="1" s="1"/>
  <c r="AR260" i="1" s="1"/>
  <c r="AT304" i="1"/>
  <c r="AS304" i="1" s="1"/>
  <c r="AR304" i="1" s="1"/>
  <c r="AQ304" i="1" s="1"/>
  <c r="AP304" i="1" s="1"/>
  <c r="AO304" i="1" s="1"/>
  <c r="AN304" i="1" s="1"/>
  <c r="AM304" i="1" s="1"/>
  <c r="AL304" i="1" s="1"/>
  <c r="H146" i="1"/>
  <c r="AF146" i="1"/>
  <c r="AT530" i="1"/>
  <c r="AS530" i="1" s="1"/>
  <c r="AR530" i="1" s="1"/>
  <c r="AQ530" i="1" s="1"/>
  <c r="AP530" i="1" s="1"/>
  <c r="AO530" i="1" s="1"/>
  <c r="AN530" i="1" s="1"/>
  <c r="AM530" i="1" s="1"/>
  <c r="AL530" i="1" s="1"/>
  <c r="H92" i="1"/>
  <c r="AF92" i="1"/>
  <c r="AF538" i="1"/>
  <c r="K538" i="1"/>
  <c r="AT218" i="1"/>
  <c r="AS218" i="1" s="1"/>
  <c r="AR218" i="1" s="1"/>
  <c r="AQ218" i="1" s="1"/>
  <c r="AP218" i="1" s="1"/>
  <c r="AO218" i="1" s="1"/>
  <c r="AN218" i="1" s="1"/>
  <c r="AM218" i="1" s="1"/>
  <c r="AL218" i="1"/>
  <c r="H264" i="1"/>
  <c r="AF264" i="1"/>
  <c r="AT348" i="1"/>
  <c r="AS348" i="1" s="1"/>
  <c r="AR348" i="1"/>
  <c r="AQ348" i="1" s="1"/>
  <c r="AP348" i="1" s="1"/>
  <c r="AO348" i="1" s="1"/>
  <c r="AN348" i="1" s="1"/>
  <c r="AM348" i="1" s="1"/>
  <c r="AL348" i="1" s="1"/>
  <c r="AT301" i="1"/>
  <c r="AS301" i="1"/>
  <c r="AR301" i="1" s="1"/>
  <c r="AQ301" i="1" s="1"/>
  <c r="AP301" i="1" s="1"/>
  <c r="AO301" i="1" s="1"/>
  <c r="AN301" i="1" s="1"/>
  <c r="AM301" i="1" s="1"/>
  <c r="AL301" i="1" s="1"/>
  <c r="AJ301" i="1" s="1"/>
  <c r="H116" i="1"/>
  <c r="AF116" i="1"/>
  <c r="I292" i="1"/>
  <c r="AF292" i="1"/>
  <c r="I307" i="1"/>
  <c r="AF307" i="1"/>
  <c r="AT409" i="1"/>
  <c r="AS409" i="1" s="1"/>
  <c r="AR409" i="1" s="1"/>
  <c r="AQ409" i="1"/>
  <c r="AP409" i="1" s="1"/>
  <c r="AO409" i="1" s="1"/>
  <c r="AN409" i="1" s="1"/>
  <c r="AM409" i="1" s="1"/>
  <c r="AL409" i="1" s="1"/>
  <c r="AT368" i="1"/>
  <c r="AS368" i="1" s="1"/>
  <c r="AR368" i="1" s="1"/>
  <c r="AQ368" i="1" s="1"/>
  <c r="AP368" i="1" s="1"/>
  <c r="AO368" i="1" s="1"/>
  <c r="AN368" i="1" s="1"/>
  <c r="AM368" i="1" s="1"/>
  <c r="AL368" i="1" s="1"/>
  <c r="AT263" i="1"/>
  <c r="AS263" i="1" s="1"/>
  <c r="AR263" i="1" s="1"/>
  <c r="AQ263" i="1" s="1"/>
  <c r="AP263" i="1" s="1"/>
  <c r="AO263" i="1" s="1"/>
  <c r="AN263" i="1" s="1"/>
  <c r="AM263" i="1" s="1"/>
  <c r="AL263" i="1" s="1"/>
  <c r="H84" i="1"/>
  <c r="AF84" i="1"/>
  <c r="AT333" i="1"/>
  <c r="AS333" i="1"/>
  <c r="AR333" i="1" s="1"/>
  <c r="AQ333" i="1" s="1"/>
  <c r="AP333" i="1" s="1"/>
  <c r="AO333" i="1" s="1"/>
  <c r="AN333" i="1" s="1"/>
  <c r="AM333" i="1" s="1"/>
  <c r="AL333" i="1" s="1"/>
  <c r="H260" i="1"/>
  <c r="AF260" i="1"/>
  <c r="AF365" i="1"/>
  <c r="I365" i="1"/>
  <c r="J265" i="1"/>
  <c r="AF265" i="1"/>
  <c r="AF249" i="1"/>
  <c r="AT209" i="1"/>
  <c r="AS209" i="1" s="1"/>
  <c r="AR209" i="1"/>
  <c r="H195" i="1"/>
  <c r="AF195" i="1"/>
  <c r="H289" i="1"/>
  <c r="AF289" i="1"/>
  <c r="AF85" i="1"/>
  <c r="H85" i="1"/>
  <c r="AF353" i="1"/>
  <c r="H353" i="1"/>
  <c r="J530" i="1"/>
  <c r="AF530" i="1"/>
  <c r="H142" i="1"/>
  <c r="AF142" i="1"/>
  <c r="AT306" i="1"/>
  <c r="AS306" i="1"/>
  <c r="AR306" i="1" s="1"/>
  <c r="AQ306" i="1" s="1"/>
  <c r="AP306" i="1" s="1"/>
  <c r="AO306" i="1" s="1"/>
  <c r="AN306" i="1" s="1"/>
  <c r="AM306" i="1" s="1"/>
  <c r="AL306" i="1" s="1"/>
  <c r="AI306" i="1" s="1"/>
  <c r="J272" i="1"/>
  <c r="AF272" i="1"/>
  <c r="AD462" i="1"/>
  <c r="AE462" i="1"/>
  <c r="H224" i="1"/>
  <c r="AF224" i="1"/>
  <c r="AT55" i="1"/>
  <c r="AS55" i="1"/>
  <c r="AR55" i="1" s="1"/>
  <c r="AQ55" i="1" s="1"/>
  <c r="AP55" i="1" s="1"/>
  <c r="AO55" i="1" s="1"/>
  <c r="AN55" i="1" s="1"/>
  <c r="AM55" i="1" s="1"/>
  <c r="AL55" i="1" s="1"/>
  <c r="AK55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F108" i="1"/>
  <c r="H108" i="1"/>
  <c r="AF404" i="1"/>
  <c r="J404" i="1"/>
  <c r="AT172" i="1"/>
  <c r="AS172" i="1"/>
  <c r="AR172" i="1" s="1"/>
  <c r="AQ172" i="1" s="1"/>
  <c r="AP172" i="1" s="1"/>
  <c r="AO172" i="1" s="1"/>
  <c r="AN172" i="1" s="1"/>
  <c r="AM172" i="1" s="1"/>
  <c r="AL172" i="1" s="1"/>
  <c r="I282" i="1"/>
  <c r="AF282" i="1"/>
  <c r="AT200" i="1"/>
  <c r="AS200" i="1" s="1"/>
  <c r="AR200" i="1" s="1"/>
  <c r="AQ200" i="1" s="1"/>
  <c r="AP200" i="1" s="1"/>
  <c r="AO200" i="1" s="1"/>
  <c r="AN200" i="1" s="1"/>
  <c r="AM200" i="1" s="1"/>
  <c r="AL200" i="1" s="1"/>
  <c r="H263" i="1"/>
  <c r="AF263" i="1"/>
  <c r="AF304" i="1"/>
  <c r="J304" i="1"/>
  <c r="AA601" i="1"/>
  <c r="AK151" i="1"/>
  <c r="AI137" i="1"/>
  <c r="AK47" i="1"/>
  <c r="AJ352" i="1"/>
  <c r="AI445" i="1"/>
  <c r="AI149" i="1"/>
  <c r="AI325" i="1"/>
  <c r="AK262" i="1"/>
  <c r="AI48" i="1"/>
  <c r="AJ342" i="1"/>
  <c r="AH342" i="1" s="1"/>
  <c r="AK342" i="1"/>
  <c r="AJ413" i="1"/>
  <c r="AJ282" i="1"/>
  <c r="AK224" i="1"/>
  <c r="AK316" i="1"/>
  <c r="AI66" i="1"/>
  <c r="AH66" i="1" s="1"/>
  <c r="AB66" i="1" s="1"/>
  <c r="AK66" i="1"/>
  <c r="AJ543" i="1"/>
  <c r="AI543" i="1"/>
  <c r="AK543" i="1"/>
  <c r="AI74" i="1"/>
  <c r="AK563" i="1"/>
  <c r="AI256" i="1"/>
  <c r="AJ68" i="1"/>
  <c r="AK280" i="1"/>
  <c r="AK125" i="1"/>
  <c r="AH220" i="1"/>
  <c r="AB220" i="1" s="1"/>
  <c r="AH315" i="1"/>
  <c r="AB315" i="1" s="1"/>
  <c r="AH522" i="1"/>
  <c r="AB522" i="1" s="1"/>
  <c r="AH140" i="1"/>
  <c r="AB140" i="1" s="1"/>
  <c r="AH234" i="1"/>
  <c r="AH77" i="1"/>
  <c r="AB77" i="1" s="1"/>
  <c r="AH138" i="1"/>
  <c r="AH393" i="1"/>
  <c r="AA393" i="1" s="1"/>
  <c r="AE393" i="1" s="1"/>
  <c r="AH433" i="1"/>
  <c r="AH238" i="1"/>
  <c r="AA240" i="1"/>
  <c r="AD240" i="1" s="1"/>
  <c r="AB240" i="1"/>
  <c r="AH194" i="1"/>
  <c r="AA194" i="1" s="1"/>
  <c r="AD194" i="1" s="1"/>
  <c r="AH268" i="1"/>
  <c r="AH118" i="1"/>
  <c r="AB118" i="1" s="1"/>
  <c r="AH219" i="1"/>
  <c r="AH495" i="1"/>
  <c r="AA495" i="1" s="1"/>
  <c r="AE495" i="1" s="1"/>
  <c r="AH440" i="1"/>
  <c r="AA440" i="1" s="1"/>
  <c r="AH45" i="1"/>
  <c r="AH58" i="1"/>
  <c r="AB58" i="1" s="1"/>
  <c r="AH415" i="1"/>
  <c r="AB415" i="1" s="1"/>
  <c r="AH64" i="1"/>
  <c r="AH579" i="1"/>
  <c r="AB579" i="1" s="1"/>
  <c r="AH23" i="1"/>
  <c r="AA23" i="1" s="1"/>
  <c r="AE23" i="1" s="1"/>
  <c r="AB376" i="1"/>
  <c r="AA419" i="1"/>
  <c r="AB419" i="1"/>
  <c r="AB110" i="1"/>
  <c r="AH326" i="1"/>
  <c r="AH321" i="1"/>
  <c r="AH517" i="1"/>
  <c r="AH420" i="1"/>
  <c r="AA420" i="1" s="1"/>
  <c r="AD420" i="1" s="1"/>
  <c r="AH203" i="1"/>
  <c r="AB203" i="1" s="1"/>
  <c r="AH455" i="1"/>
  <c r="AA455" i="1" s="1"/>
  <c r="AD455" i="1" s="1"/>
  <c r="AH437" i="1"/>
  <c r="AH226" i="1"/>
  <c r="AH421" i="1"/>
  <c r="AB421" i="1" s="1"/>
  <c r="AH417" i="1"/>
  <c r="AH81" i="1"/>
  <c r="AB81" i="1" s="1"/>
  <c r="AH100" i="1"/>
  <c r="AB100" i="1" s="1"/>
  <c r="AH346" i="1"/>
  <c r="AB346" i="1" s="1"/>
  <c r="AH295" i="1"/>
  <c r="AA295" i="1" s="1"/>
  <c r="AE295" i="1" s="1"/>
  <c r="AH211" i="1"/>
  <c r="AH198" i="1"/>
  <c r="AH366" i="1"/>
  <c r="AB366" i="1" s="1"/>
  <c r="AH491" i="1"/>
  <c r="AB491" i="1" s="1"/>
  <c r="AH320" i="1"/>
  <c r="AA320" i="1" s="1"/>
  <c r="AD320" i="1" s="1"/>
  <c r="AH401" i="1"/>
  <c r="AA372" i="1"/>
  <c r="AD372" i="1" s="1"/>
  <c r="AB70" i="1"/>
  <c r="AA70" i="1"/>
  <c r="AE70" i="1" s="1"/>
  <c r="AA417" i="1"/>
  <c r="AD417" i="1" s="1"/>
  <c r="AB417" i="1"/>
  <c r="AA118" i="1"/>
  <c r="AA346" i="1"/>
  <c r="AE346" i="1" s="1"/>
  <c r="AA58" i="1"/>
  <c r="AE58" i="1" s="1"/>
  <c r="AD70" i="1"/>
  <c r="AA315" i="1"/>
  <c r="AD315" i="1" s="1"/>
  <c r="AB183" i="1"/>
  <c r="AA203" i="1"/>
  <c r="AB23" i="1"/>
  <c r="AB420" i="1"/>
  <c r="AB410" i="1"/>
  <c r="AB416" i="1"/>
  <c r="AB211" i="1"/>
  <c r="AA211" i="1"/>
  <c r="AA66" i="1"/>
  <c r="AB320" i="1"/>
  <c r="AE419" i="1"/>
  <c r="AD419" i="1"/>
  <c r="AB433" i="1"/>
  <c r="AA77" i="1"/>
  <c r="AE77" i="1" s="1"/>
  <c r="AA140" i="1"/>
  <c r="AE140" i="1" s="1"/>
  <c r="AB311" i="1"/>
  <c r="AB437" i="1"/>
  <c r="AA437" i="1"/>
  <c r="AD437" i="1" s="1"/>
  <c r="AA517" i="1"/>
  <c r="AE517" i="1" s="1"/>
  <c r="AB517" i="1"/>
  <c r="AE110" i="1"/>
  <c r="AB64" i="1"/>
  <c r="AA64" i="1"/>
  <c r="AD64" i="1" s="1"/>
  <c r="AA45" i="1"/>
  <c r="AD45" i="1" s="1"/>
  <c r="AB45" i="1"/>
  <c r="AB495" i="1"/>
  <c r="AA522" i="1"/>
  <c r="AB295" i="1"/>
  <c r="AB455" i="1"/>
  <c r="AD505" i="1"/>
  <c r="AA415" i="1"/>
  <c r="AD415" i="1" s="1"/>
  <c r="AD376" i="1"/>
  <c r="AA220" i="1"/>
  <c r="AD220" i="1" s="1"/>
  <c r="AE220" i="1"/>
  <c r="AE45" i="1"/>
  <c r="AE320" i="1"/>
  <c r="AD211" i="1"/>
  <c r="AE211" i="1"/>
  <c r="AE315" i="1"/>
  <c r="AE417" i="1"/>
  <c r="AD140" i="1"/>
  <c r="AE203" i="1"/>
  <c r="AD203" i="1"/>
  <c r="AE104" i="1"/>
  <c r="AE437" i="1"/>
  <c r="AE410" i="1"/>
  <c r="AD183" i="1"/>
  <c r="AE194" i="1"/>
  <c r="AD393" i="1"/>
  <c r="AD23" i="1"/>
  <c r="AD58" i="1"/>
  <c r="P568" i="1"/>
  <c r="AC568" i="1" s="1"/>
  <c r="P451" i="1"/>
  <c r="AC451" i="1" s="1"/>
  <c r="P501" i="1"/>
  <c r="P211" i="1"/>
  <c r="AC211" i="1" s="1"/>
  <c r="P536" i="1"/>
  <c r="P424" i="1"/>
  <c r="AC424" i="1" s="1"/>
  <c r="P354" i="1"/>
  <c r="P177" i="1"/>
  <c r="P212" i="1"/>
  <c r="P329" i="1"/>
  <c r="AC329" i="1" s="1"/>
  <c r="P179" i="1"/>
  <c r="AC179" i="1" s="1"/>
  <c r="P416" i="1"/>
  <c r="AC416" i="1" s="1"/>
  <c r="P80" i="1"/>
  <c r="AC80" i="1" s="1"/>
  <c r="P524" i="1"/>
  <c r="AC524" i="1" s="1"/>
  <c r="P410" i="1"/>
  <c r="AC410" i="1" s="1"/>
  <c r="P35" i="1"/>
  <c r="P240" i="1"/>
  <c r="AC240" i="1" s="1"/>
  <c r="P577" i="1"/>
  <c r="AC577" i="1" s="1"/>
  <c r="P569" i="1"/>
  <c r="AC569" i="1" s="1"/>
  <c r="P27" i="1"/>
  <c r="AC27" i="1" s="1"/>
  <c r="P573" i="1"/>
  <c r="AC573" i="1" s="1"/>
  <c r="P439" i="1"/>
  <c r="P596" i="1"/>
  <c r="P407" i="1"/>
  <c r="AC407" i="1" s="1"/>
  <c r="P379" i="1"/>
  <c r="P420" i="1"/>
  <c r="AC420" i="1" s="1"/>
  <c r="P285" i="1"/>
  <c r="P470" i="1"/>
  <c r="AC470" i="1" s="1"/>
  <c r="P155" i="1"/>
  <c r="AC155" i="1" s="1"/>
  <c r="P315" i="1"/>
  <c r="AC315" i="1" s="1"/>
  <c r="P72" i="1"/>
  <c r="P528" i="1"/>
  <c r="AC528" i="1" s="1"/>
  <c r="P70" i="1"/>
  <c r="AC70" i="1" s="1"/>
  <c r="P226" i="1"/>
  <c r="AC226" i="1" s="1"/>
  <c r="P437" i="1"/>
  <c r="AC437" i="1" s="1"/>
  <c r="P67" i="1"/>
  <c r="P197" i="1"/>
  <c r="AC197" i="1" s="1"/>
  <c r="P25" i="1"/>
  <c r="P481" i="1"/>
  <c r="AC481" i="1" s="1"/>
  <c r="P206" i="1"/>
  <c r="P438" i="1"/>
  <c r="P347" i="1"/>
  <c r="AC347" i="1" s="1"/>
  <c r="P431" i="1"/>
  <c r="P484" i="1"/>
  <c r="AC484" i="1" s="1"/>
  <c r="P485" i="1"/>
  <c r="AC485" i="1" s="1"/>
  <c r="P143" i="1"/>
  <c r="P41" i="1"/>
  <c r="P323" i="1"/>
  <c r="P394" i="1"/>
  <c r="P167" i="1"/>
  <c r="P299" i="1"/>
  <c r="P160" i="1"/>
  <c r="P52" i="1"/>
  <c r="AC52" i="1" s="1"/>
  <c r="P60" i="1"/>
  <c r="AC60" i="1" s="1"/>
  <c r="P208" i="1"/>
  <c r="AC208" i="1" s="1"/>
  <c r="P142" i="1"/>
  <c r="AC142" i="1" s="1"/>
  <c r="P57" i="1"/>
  <c r="AC57" i="1" s="1"/>
  <c r="P183" i="1"/>
  <c r="AC183" i="1" s="1"/>
  <c r="P194" i="1"/>
  <c r="AC194" i="1" s="1"/>
  <c r="P288" i="1"/>
  <c r="AC288" i="1" s="1"/>
  <c r="P172" i="1"/>
  <c r="AC172" i="1" s="1"/>
  <c r="P279" i="1"/>
  <c r="AC279" i="1" s="1"/>
  <c r="P477" i="1"/>
  <c r="AC477" i="1" s="1"/>
  <c r="P411" i="1"/>
  <c r="AC411" i="1" s="1"/>
  <c r="P575" i="1"/>
  <c r="P404" i="1"/>
  <c r="AC404" i="1" s="1"/>
  <c r="P23" i="1"/>
  <c r="AC23" i="1" s="1"/>
  <c r="P403" i="1"/>
  <c r="P555" i="1"/>
  <c r="P529" i="1"/>
  <c r="P370" i="1"/>
  <c r="AC370" i="1" s="1"/>
  <c r="P269" i="1"/>
  <c r="AC269" i="1" s="1"/>
  <c r="P42" i="1"/>
  <c r="P497" i="1"/>
  <c r="AC497" i="1" s="1"/>
  <c r="P390" i="1"/>
  <c r="AC390" i="1" s="1"/>
  <c r="P134" i="1"/>
  <c r="AC134" i="1" s="1"/>
  <c r="P554" i="1"/>
  <c r="AC554" i="1" s="1"/>
  <c r="P561" i="1"/>
  <c r="AC561" i="1" s="1"/>
  <c r="P332" i="1"/>
  <c r="P186" i="1"/>
  <c r="AC186" i="1" s="1"/>
  <c r="P514" i="1"/>
  <c r="AC514" i="1" s="1"/>
  <c r="P456" i="1"/>
  <c r="P219" i="1"/>
  <c r="P489" i="1"/>
  <c r="P597" i="1"/>
  <c r="AC597" i="1" s="1"/>
  <c r="P490" i="1"/>
  <c r="P467" i="1"/>
  <c r="P579" i="1"/>
  <c r="AC579" i="1" s="1"/>
  <c r="P464" i="1"/>
  <c r="P494" i="1"/>
  <c r="AC494" i="1" s="1"/>
  <c r="P487" i="1"/>
  <c r="AC487" i="1" s="1"/>
  <c r="P342" i="1"/>
  <c r="AC342" i="1" s="1"/>
  <c r="P534" i="1"/>
  <c r="P82" i="1"/>
  <c r="AC82" i="1" s="1"/>
  <c r="P449" i="1"/>
  <c r="AC449" i="1" s="1"/>
  <c r="P220" i="1"/>
  <c r="AC220" i="1" s="1"/>
  <c r="P144" i="1"/>
  <c r="AC144" i="1" s="1"/>
  <c r="P218" i="1"/>
  <c r="AC218" i="1" s="1"/>
  <c r="P385" i="1"/>
  <c r="AC385" i="1" s="1"/>
  <c r="P126" i="1"/>
  <c r="AC126" i="1" s="1"/>
  <c r="P546" i="1"/>
  <c r="AC546" i="1" s="1"/>
  <c r="P324" i="1"/>
  <c r="AC324" i="1" s="1"/>
  <c r="P94" i="1"/>
  <c r="AC94" i="1" s="1"/>
  <c r="P317" i="1"/>
  <c r="AC317" i="1" s="1"/>
  <c r="P322" i="1"/>
  <c r="P548" i="1"/>
  <c r="AC548" i="1" s="1"/>
  <c r="P216" i="1"/>
  <c r="AC216" i="1" s="1"/>
  <c r="P146" i="1"/>
  <c r="AC146" i="1" s="1"/>
  <c r="P96" i="1"/>
  <c r="P386" i="1"/>
  <c r="AC386" i="1" s="1"/>
  <c r="P116" i="1"/>
  <c r="AC116" i="1" s="1"/>
  <c r="P86" i="1"/>
  <c r="AC86" i="1" s="1"/>
  <c r="P85" i="1"/>
  <c r="AC85" i="1" s="1"/>
  <c r="P580" i="1"/>
  <c r="P476" i="1"/>
  <c r="P241" i="1"/>
  <c r="AC241" i="1" s="1"/>
  <c r="P105" i="1"/>
  <c r="P462" i="1"/>
  <c r="AC462" i="1" s="1"/>
  <c r="P331" i="1"/>
  <c r="AC331" i="1" s="1"/>
  <c r="P418" i="1"/>
  <c r="P267" i="1"/>
  <c r="P346" i="1"/>
  <c r="AC346" i="1" s="1"/>
  <c r="P266" i="1"/>
  <c r="AC266" i="1" s="1"/>
  <c r="P136" i="1"/>
  <c r="AC136" i="1" s="1"/>
  <c r="P32" i="1"/>
  <c r="AC32" i="1" s="1"/>
  <c r="P21" i="1"/>
  <c r="AC21" i="1" s="1"/>
  <c r="P110" i="1"/>
  <c r="AC110" i="1" s="1"/>
  <c r="P318" i="1"/>
  <c r="P118" i="1"/>
  <c r="AC118" i="1" s="1"/>
  <c r="P109" i="1"/>
  <c r="AC109" i="1" s="1"/>
  <c r="P314" i="1"/>
  <c r="AC314" i="1" s="1"/>
  <c r="P286" i="1"/>
  <c r="P170" i="1"/>
  <c r="AC170" i="1" s="1"/>
  <c r="P483" i="1"/>
  <c r="AC483" i="1" s="1"/>
  <c r="P104" i="1"/>
  <c r="AC104" i="1" s="1"/>
  <c r="P44" i="1"/>
  <c r="P38" i="1"/>
  <c r="AC38" i="1" s="1"/>
  <c r="P265" i="1"/>
  <c r="AC265" i="1" s="1"/>
  <c r="P236" i="1"/>
  <c r="AC236" i="1" s="1"/>
  <c r="P527" i="1"/>
  <c r="P447" i="1"/>
  <c r="P556" i="1"/>
  <c r="AC556" i="1" s="1"/>
  <c r="P471" i="1"/>
  <c r="AC471" i="1" s="1"/>
  <c r="P400" i="1"/>
  <c r="AC400" i="1" s="1"/>
  <c r="P223" i="1"/>
  <c r="P97" i="1"/>
  <c r="P349" i="1"/>
  <c r="P128" i="1"/>
  <c r="P100" i="1"/>
  <c r="AC100" i="1" s="1"/>
  <c r="P311" i="1"/>
  <c r="AC311" i="1" s="1"/>
  <c r="P300" i="1"/>
  <c r="P510" i="1"/>
  <c r="AC510" i="1" s="1"/>
  <c r="P434" i="1"/>
  <c r="P296" i="1"/>
  <c r="P399" i="1"/>
  <c r="AC399" i="1" s="1"/>
  <c r="P117" i="1"/>
  <c r="AC117" i="1" s="1"/>
  <c r="P268" i="1"/>
  <c r="P345" i="1"/>
  <c r="AC345" i="1" s="1"/>
  <c r="P106" i="1"/>
  <c r="P235" i="1"/>
  <c r="AC235" i="1" s="1"/>
  <c r="P74" i="1"/>
  <c r="AC74" i="1" s="1"/>
  <c r="P472" i="1"/>
  <c r="AC472" i="1" s="1"/>
  <c r="P217" i="1"/>
  <c r="AC217" i="1" s="1"/>
  <c r="P525" i="1"/>
  <c r="AC525" i="1" s="1"/>
  <c r="P125" i="1"/>
  <c r="AC125" i="1" s="1"/>
  <c r="Z607" i="1" l="1"/>
  <c r="G607" i="1"/>
  <c r="AU607" i="1"/>
  <c r="P607" i="1"/>
  <c r="P601" i="1"/>
  <c r="P530" i="1"/>
  <c r="AC530" i="1" s="1"/>
  <c r="P295" i="1"/>
  <c r="AC295" i="1" s="1"/>
  <c r="P54" i="1"/>
  <c r="P137" i="1"/>
  <c r="AC137" i="1" s="1"/>
  <c r="P282" i="1"/>
  <c r="AC282" i="1" s="1"/>
  <c r="P417" i="1"/>
  <c r="AC417" i="1" s="1"/>
  <c r="P455" i="1"/>
  <c r="AC455" i="1" s="1"/>
  <c r="P373" i="1"/>
  <c r="AC373" i="1" s="1"/>
  <c r="P176" i="1"/>
  <c r="AC176" i="1" s="1"/>
  <c r="P205" i="1"/>
  <c r="P156" i="1"/>
  <c r="AC156" i="1" s="1"/>
  <c r="P298" i="1"/>
  <c r="AC298" i="1" s="1"/>
  <c r="P552" i="1"/>
  <c r="AC552" i="1" s="1"/>
  <c r="P153" i="1"/>
  <c r="P591" i="1"/>
  <c r="AC591" i="1" s="1"/>
  <c r="P392" i="1"/>
  <c r="AC392" i="1" s="1"/>
  <c r="P359" i="1"/>
  <c r="P222" i="1"/>
  <c r="AC222" i="1" s="1"/>
  <c r="P308" i="1"/>
  <c r="P586" i="1"/>
  <c r="P520" i="1"/>
  <c r="P330" i="1"/>
  <c r="AC330" i="1" s="1"/>
  <c r="P517" i="1"/>
  <c r="AC517" i="1" s="1"/>
  <c r="P475" i="1"/>
  <c r="P261" i="1"/>
  <c r="AC261" i="1" s="1"/>
  <c r="P234" i="1"/>
  <c r="AC234" i="1" s="1"/>
  <c r="P421" i="1"/>
  <c r="AC421" i="1" s="1"/>
  <c r="P505" i="1"/>
  <c r="AC505" i="1" s="1"/>
  <c r="P139" i="1"/>
  <c r="AC139" i="1" s="1"/>
  <c r="P283" i="1"/>
  <c r="P321" i="1"/>
  <c r="P203" i="1"/>
  <c r="AC203" i="1" s="1"/>
  <c r="P198" i="1"/>
  <c r="AC198" i="1" s="1"/>
  <c r="P401" i="1"/>
  <c r="AC401" i="1" s="1"/>
  <c r="P396" i="1"/>
  <c r="P195" i="1"/>
  <c r="AC195" i="1" s="1"/>
  <c r="P255" i="1"/>
  <c r="P366" i="1"/>
  <c r="AC366" i="1" s="1"/>
  <c r="P492" i="1"/>
  <c r="P148" i="1"/>
  <c r="AC148" i="1" s="1"/>
  <c r="P114" i="1"/>
  <c r="P539" i="1"/>
  <c r="AC539" i="1" s="1"/>
  <c r="P185" i="1"/>
  <c r="AC185" i="1" s="1"/>
  <c r="P419" i="1"/>
  <c r="AC419" i="1" s="1"/>
  <c r="P491" i="1"/>
  <c r="AC491" i="1" s="1"/>
  <c r="P56" i="1"/>
  <c r="AC56" i="1" s="1"/>
  <c r="P124" i="1"/>
  <c r="AC124" i="1" s="1"/>
  <c r="P395" i="1"/>
  <c r="AC395" i="1" s="1"/>
  <c r="P367" i="1"/>
  <c r="P368" i="1"/>
  <c r="AC368" i="1" s="1"/>
  <c r="P174" i="1"/>
  <c r="AC174" i="1" s="1"/>
  <c r="P479" i="1"/>
  <c r="AC479" i="1" s="1"/>
  <c r="P362" i="1"/>
  <c r="P64" i="1"/>
  <c r="AC64" i="1" s="1"/>
  <c r="P48" i="1"/>
  <c r="AC48" i="1" s="1"/>
  <c r="P333" i="1"/>
  <c r="AC333" i="1" s="1"/>
  <c r="P204" i="1"/>
  <c r="P302" i="1"/>
  <c r="AC302" i="1" s="1"/>
  <c r="P393" i="1"/>
  <c r="AC393" i="1" s="1"/>
  <c r="P547" i="1"/>
  <c r="AC547" i="1" s="1"/>
  <c r="P55" i="1"/>
  <c r="AC55" i="1" s="1"/>
  <c r="P549" i="1"/>
  <c r="AC549" i="1" s="1"/>
  <c r="P377" i="1"/>
  <c r="AC377" i="1" s="1"/>
  <c r="P550" i="1"/>
  <c r="AC550" i="1" s="1"/>
  <c r="P589" i="1"/>
  <c r="AC589" i="1" s="1"/>
  <c r="P523" i="1"/>
  <c r="P202" i="1"/>
  <c r="AC202" i="1" s="1"/>
  <c r="P215" i="1"/>
  <c r="AC215" i="1" s="1"/>
  <c r="P132" i="1"/>
  <c r="P58" i="1"/>
  <c r="AC58" i="1" s="1"/>
  <c r="P263" i="1"/>
  <c r="AC263" i="1" s="1"/>
  <c r="P486" i="1"/>
  <c r="P535" i="1"/>
  <c r="AC535" i="1" s="1"/>
  <c r="P49" i="1"/>
  <c r="AC49" i="1" s="1"/>
  <c r="P339" i="1"/>
  <c r="AC339" i="1" s="1"/>
  <c r="P542" i="1"/>
  <c r="AC542" i="1" s="1"/>
  <c r="P413" i="1"/>
  <c r="AC413" i="1" s="1"/>
  <c r="P196" i="1"/>
  <c r="AC196" i="1" s="1"/>
  <c r="P61" i="1"/>
  <c r="AC61" i="1" s="1"/>
  <c r="P544" i="1"/>
  <c r="P277" i="1"/>
  <c r="AC277" i="1" s="1"/>
  <c r="P307" i="1"/>
  <c r="AC307" i="1" s="1"/>
  <c r="P78" i="1"/>
  <c r="P29" i="1"/>
  <c r="P76" i="1"/>
  <c r="P563" i="1"/>
  <c r="P304" i="1"/>
  <c r="AC304" i="1" s="1"/>
  <c r="P133" i="1"/>
  <c r="AC133" i="1" s="1"/>
  <c r="P253" i="1"/>
  <c r="AC253" i="1" s="1"/>
  <c r="P519" i="1"/>
  <c r="AC519" i="1" s="1"/>
  <c r="P498" i="1"/>
  <c r="AC498" i="1" s="1"/>
  <c r="P444" i="1"/>
  <c r="P112" i="1"/>
  <c r="P254" i="1"/>
  <c r="P189" i="1"/>
  <c r="AC189" i="1" s="1"/>
  <c r="P504" i="1"/>
  <c r="AC504" i="1" s="1"/>
  <c r="P441" i="1"/>
  <c r="P59" i="1"/>
  <c r="AC59" i="1" s="1"/>
  <c r="P45" i="1"/>
  <c r="AC45" i="1" s="1"/>
  <c r="P73" i="1"/>
  <c r="P398" i="1"/>
  <c r="AC398" i="1" s="1"/>
  <c r="P507" i="1"/>
  <c r="P270" i="1"/>
  <c r="AC270" i="1" s="1"/>
  <c r="P522" i="1"/>
  <c r="AC522" i="1" s="1"/>
  <c r="P463" i="1"/>
  <c r="AC463" i="1" s="1"/>
  <c r="P102" i="1"/>
  <c r="AC102" i="1" s="1"/>
  <c r="P327" i="1"/>
  <c r="AC327" i="1" s="1"/>
  <c r="P590" i="1"/>
  <c r="AC590" i="1" s="1"/>
  <c r="P84" i="1"/>
  <c r="AC84" i="1" s="1"/>
  <c r="P541" i="1"/>
  <c r="AC541" i="1" s="1"/>
  <c r="P496" i="1"/>
  <c r="P207" i="1"/>
  <c r="P92" i="1"/>
  <c r="AC92" i="1" s="1"/>
  <c r="P53" i="1"/>
  <c r="AC53" i="1" s="1"/>
  <c r="P141" i="1"/>
  <c r="P28" i="1"/>
  <c r="P138" i="1"/>
  <c r="AC138" i="1" s="1"/>
  <c r="P557" i="1"/>
  <c r="AC557" i="1" s="1"/>
  <c r="P251" i="1"/>
  <c r="AC251" i="1" s="1"/>
  <c r="P533" i="1"/>
  <c r="P43" i="1"/>
  <c r="P182" i="1"/>
  <c r="AC182" i="1" s="1"/>
  <c r="P531" i="1"/>
  <c r="AC531" i="1" s="1"/>
  <c r="P352" i="1"/>
  <c r="AC352" i="1" s="1"/>
  <c r="P500" i="1"/>
  <c r="AC500" i="1" s="1"/>
  <c r="P388" i="1"/>
  <c r="AC388" i="1" s="1"/>
  <c r="P516" i="1"/>
  <c r="AC516" i="1" s="1"/>
  <c r="P210" i="1"/>
  <c r="AC210" i="1" s="1"/>
  <c r="P325" i="1"/>
  <c r="AC325" i="1" s="1"/>
  <c r="P273" i="1"/>
  <c r="AC273" i="1" s="1"/>
  <c r="P350" i="1"/>
  <c r="P473" i="1"/>
  <c r="AC473" i="1" s="1"/>
  <c r="P173" i="1"/>
  <c r="AC173" i="1" s="1"/>
  <c r="P192" i="1"/>
  <c r="AC192" i="1" s="1"/>
  <c r="P98" i="1"/>
  <c r="AC98" i="1" s="1"/>
  <c r="P243" i="1"/>
  <c r="P553" i="1"/>
  <c r="AC553" i="1" s="1"/>
  <c r="P187" i="1"/>
  <c r="P264" i="1"/>
  <c r="AC264" i="1" s="1"/>
  <c r="P365" i="1"/>
  <c r="AC365" i="1" s="1"/>
  <c r="P63" i="1"/>
  <c r="P164" i="1"/>
  <c r="P468" i="1"/>
  <c r="AC468" i="1" s="1"/>
  <c r="P326" i="1"/>
  <c r="AC326" i="1" s="1"/>
  <c r="P576" i="1"/>
  <c r="P584" i="1"/>
  <c r="AC584" i="1" s="1"/>
  <c r="P161" i="1"/>
  <c r="P465" i="1"/>
  <c r="AC465" i="1" s="1"/>
  <c r="P376" i="1"/>
  <c r="AC376" i="1" s="1"/>
  <c r="P511" i="1"/>
  <c r="AC511" i="1" s="1"/>
  <c r="P506" i="1"/>
  <c r="AC506" i="1" s="1"/>
  <c r="P184" i="1"/>
  <c r="AC184" i="1" s="1"/>
  <c r="P448" i="1"/>
  <c r="P336" i="1"/>
  <c r="AC336" i="1" s="1"/>
  <c r="P108" i="1"/>
  <c r="AC108" i="1" s="1"/>
  <c r="P289" i="1"/>
  <c r="AC289" i="1" s="1"/>
  <c r="P428" i="1"/>
  <c r="AC428" i="1" s="1"/>
  <c r="P149" i="1"/>
  <c r="AC149" i="1" s="1"/>
  <c r="P572" i="1"/>
  <c r="AC572" i="1" s="1"/>
  <c r="P83" i="1"/>
  <c r="P229" i="1"/>
  <c r="AC229" i="1" s="1"/>
  <c r="P81" i="1"/>
  <c r="AC81" i="1" s="1"/>
  <c r="P232" i="1"/>
  <c r="AC232" i="1" s="1"/>
  <c r="P480" i="1"/>
  <c r="AC480" i="1" s="1"/>
  <c r="P574" i="1"/>
  <c r="AC574" i="1" s="1"/>
  <c r="P127" i="1"/>
  <c r="P414" i="1"/>
  <c r="P593" i="1"/>
  <c r="AC593" i="1" s="1"/>
  <c r="P39" i="1"/>
  <c r="P594" i="1"/>
  <c r="AC594" i="1" s="1"/>
  <c r="P412" i="1"/>
  <c r="AC412" i="1" s="1"/>
  <c r="P582" i="1"/>
  <c r="AC582" i="1" s="1"/>
  <c r="P115" i="1"/>
  <c r="P469" i="1"/>
  <c r="AC469" i="1" s="1"/>
  <c r="P540" i="1"/>
  <c r="P458" i="1"/>
  <c r="AC458" i="1" s="1"/>
  <c r="P66" i="1"/>
  <c r="AC66" i="1" s="1"/>
  <c r="P281" i="1"/>
  <c r="AC281" i="1" s="1"/>
  <c r="P450" i="1"/>
  <c r="AC450" i="1" s="1"/>
  <c r="P238" i="1"/>
  <c r="P103" i="1"/>
  <c r="AC103" i="1" s="1"/>
  <c r="P384" i="1"/>
  <c r="AC384" i="1" s="1"/>
  <c r="P252" i="1"/>
  <c r="AC252" i="1" s="1"/>
  <c r="P316" i="1"/>
  <c r="AC316" i="1" s="1"/>
  <c r="P357" i="1"/>
  <c r="AC357" i="1" s="1"/>
  <c r="P389" i="1"/>
  <c r="P358" i="1"/>
  <c r="AC358" i="1" s="1"/>
  <c r="P415" i="1"/>
  <c r="AC415" i="1" s="1"/>
  <c r="P452" i="1"/>
  <c r="AC452" i="1" s="1"/>
  <c r="P178" i="1"/>
  <c r="AC178" i="1" s="1"/>
  <c r="P159" i="1"/>
  <c r="AC159" i="1" s="1"/>
  <c r="P595" i="1"/>
  <c r="P566" i="1"/>
  <c r="P488" i="1"/>
  <c r="P369" i="1"/>
  <c r="P518" i="1"/>
  <c r="P334" i="1"/>
  <c r="AC334" i="1" s="1"/>
  <c r="P338" i="1"/>
  <c r="AC338" i="1" s="1"/>
  <c r="P526" i="1"/>
  <c r="AC526" i="1" s="1"/>
  <c r="P474" i="1"/>
  <c r="P560" i="1"/>
  <c r="P275" i="1"/>
  <c r="P162" i="1"/>
  <c r="P233" i="1"/>
  <c r="AC233" i="1" s="1"/>
  <c r="P224" i="1"/>
  <c r="AC224" i="1" s="1"/>
  <c r="P558" i="1"/>
  <c r="AC558" i="1" s="1"/>
  <c r="P120" i="1"/>
  <c r="AC120" i="1" s="1"/>
  <c r="P227" i="1"/>
  <c r="AC227" i="1" s="1"/>
  <c r="P65" i="1"/>
  <c r="AC65" i="1" s="1"/>
  <c r="P271" i="1"/>
  <c r="AC271" i="1" s="1"/>
  <c r="P356" i="1"/>
  <c r="AC356" i="1" s="1"/>
  <c r="P495" i="1"/>
  <c r="AC495" i="1" s="1"/>
  <c r="P551" i="1"/>
  <c r="AC551" i="1" s="1"/>
  <c r="P292" i="1"/>
  <c r="AC292" i="1" s="1"/>
  <c r="P213" i="1"/>
  <c r="AC213" i="1" s="1"/>
  <c r="P242" i="1"/>
  <c r="P343" i="1"/>
  <c r="AC343" i="1" s="1"/>
  <c r="P538" i="1"/>
  <c r="AC538" i="1" s="1"/>
  <c r="P581" i="1"/>
  <c r="P274" i="1"/>
  <c r="P191" i="1"/>
  <c r="P432" i="1"/>
  <c r="AC432" i="1" s="1"/>
  <c r="P435" i="1"/>
  <c r="P512" i="1"/>
  <c r="AC512" i="1" s="1"/>
  <c r="P309" i="1"/>
  <c r="AC309" i="1" s="1"/>
  <c r="P559" i="1"/>
  <c r="AC559" i="1" s="1"/>
  <c r="P256" i="1"/>
  <c r="AC256" i="1" s="1"/>
  <c r="P402" i="1"/>
  <c r="P408" i="1"/>
  <c r="P280" i="1"/>
  <c r="AC280" i="1" s="1"/>
  <c r="P592" i="1"/>
  <c r="P123" i="1"/>
  <c r="P313" i="1"/>
  <c r="AC313" i="1" s="1"/>
  <c r="P152" i="1"/>
  <c r="P190" i="1"/>
  <c r="P169" i="1"/>
  <c r="P244" i="1"/>
  <c r="AC244" i="1" s="1"/>
  <c r="P453" i="1"/>
  <c r="AC453" i="1" s="1"/>
  <c r="P409" i="1"/>
  <c r="AC409" i="1" s="1"/>
  <c r="P423" i="1"/>
  <c r="AC423" i="1" s="1"/>
  <c r="P294" i="1"/>
  <c r="AC294" i="1" s="1"/>
  <c r="P237" i="1"/>
  <c r="AC237" i="1" s="1"/>
  <c r="P305" i="1"/>
  <c r="P101" i="1"/>
  <c r="P140" i="1"/>
  <c r="AC140" i="1" s="1"/>
  <c r="P391" i="1"/>
  <c r="AC391" i="1" s="1"/>
  <c r="P383" i="1"/>
  <c r="AC383" i="1" s="1"/>
  <c r="P499" i="1"/>
  <c r="AC499" i="1" s="1"/>
  <c r="P193" i="1"/>
  <c r="AC193" i="1" s="1"/>
  <c r="P291" i="1"/>
  <c r="AC291" i="1" s="1"/>
  <c r="P130" i="1"/>
  <c r="P454" i="1"/>
  <c r="AC454" i="1" s="1"/>
  <c r="P372" i="1"/>
  <c r="AC372" i="1" s="1"/>
  <c r="P303" i="1"/>
  <c r="P460" i="1"/>
  <c r="P99" i="1"/>
  <c r="P405" i="1"/>
  <c r="AC405" i="1" s="1"/>
  <c r="AC209" i="1"/>
  <c r="P93" i="1"/>
  <c r="AC93" i="1" s="1"/>
  <c r="P380" i="1"/>
  <c r="AC380" i="1" s="1"/>
  <c r="P47" i="1"/>
  <c r="AC47" i="1" s="1"/>
  <c r="P306" i="1"/>
  <c r="AC306" i="1" s="1"/>
  <c r="P239" i="1"/>
  <c r="AC239" i="1" s="1"/>
  <c r="AC76" i="1"/>
  <c r="AC337" i="1"/>
  <c r="AT606" i="1"/>
  <c r="AS606" i="1" s="1"/>
  <c r="AR606" i="1" s="1"/>
  <c r="AQ606" i="1" s="1"/>
  <c r="AP606" i="1" s="1"/>
  <c r="AO606" i="1" s="1"/>
  <c r="AN606" i="1" s="1"/>
  <c r="AM606" i="1" s="1"/>
  <c r="AL606" i="1" s="1"/>
  <c r="Z605" i="1"/>
  <c r="G605" i="1"/>
  <c r="AU605" i="1"/>
  <c r="P605" i="1"/>
  <c r="Z606" i="1"/>
  <c r="P606" i="1"/>
  <c r="AC606" i="1" s="1"/>
  <c r="AE601" i="1"/>
  <c r="AB601" i="1"/>
  <c r="AD601" i="1"/>
  <c r="AC601" i="1"/>
  <c r="P230" i="1"/>
  <c r="BA72" i="1"/>
  <c r="AZ72" i="1" s="1"/>
  <c r="AX72" i="1" s="1"/>
  <c r="BB72" i="1"/>
  <c r="AD77" i="1"/>
  <c r="AE420" i="1"/>
  <c r="AD346" i="1"/>
  <c r="AB393" i="1"/>
  <c r="AA81" i="1"/>
  <c r="AA202" i="1"/>
  <c r="AB261" i="1"/>
  <c r="AJ253" i="1"/>
  <c r="AK253" i="1"/>
  <c r="AI253" i="1"/>
  <c r="AH253" i="1" s="1"/>
  <c r="AK65" i="1"/>
  <c r="AJ65" i="1"/>
  <c r="AI65" i="1"/>
  <c r="AI411" i="1"/>
  <c r="AJ411" i="1"/>
  <c r="H86" i="1"/>
  <c r="AF86" i="1"/>
  <c r="H125" i="1"/>
  <c r="AF125" i="1"/>
  <c r="AJ359" i="1"/>
  <c r="AI359" i="1"/>
  <c r="AH359" i="1" s="1"/>
  <c r="AJ475" i="1"/>
  <c r="AK475" i="1"/>
  <c r="AI475" i="1"/>
  <c r="AS370" i="1"/>
  <c r="AR370" i="1" s="1"/>
  <c r="AQ370" i="1" s="1"/>
  <c r="AP370" i="1" s="1"/>
  <c r="AO370" i="1" s="1"/>
  <c r="AN370" i="1" s="1"/>
  <c r="AM370" i="1" s="1"/>
  <c r="AL370" i="1" s="1"/>
  <c r="AT370" i="1"/>
  <c r="AT534" i="1"/>
  <c r="AS534" i="1" s="1"/>
  <c r="AR534" i="1" s="1"/>
  <c r="AQ534" i="1" s="1"/>
  <c r="AP534" i="1" s="1"/>
  <c r="AO534" i="1" s="1"/>
  <c r="AN534" i="1" s="1"/>
  <c r="AM534" i="1" s="1"/>
  <c r="AL534" i="1" s="1"/>
  <c r="AK353" i="1"/>
  <c r="AI353" i="1"/>
  <c r="AA244" i="1"/>
  <c r="AB244" i="1"/>
  <c r="AD261" i="1"/>
  <c r="AA401" i="1"/>
  <c r="AB401" i="1"/>
  <c r="AJ353" i="1"/>
  <c r="AB103" i="1"/>
  <c r="AA103" i="1"/>
  <c r="AF439" i="1"/>
  <c r="I439" i="1"/>
  <c r="AJ551" i="1"/>
  <c r="AK551" i="1"/>
  <c r="AF239" i="1"/>
  <c r="H239" i="1"/>
  <c r="AJ356" i="1"/>
  <c r="AI356" i="1"/>
  <c r="AH356" i="1" s="1"/>
  <c r="AK356" i="1"/>
  <c r="AK32" i="1"/>
  <c r="AI32" i="1"/>
  <c r="AH32" i="1" s="1"/>
  <c r="AC403" i="1"/>
  <c r="AA421" i="1"/>
  <c r="AE240" i="1"/>
  <c r="AA226" i="1"/>
  <c r="AE226" i="1" s="1"/>
  <c r="AB226" i="1"/>
  <c r="AB594" i="1"/>
  <c r="AH551" i="1"/>
  <c r="AJ435" i="1"/>
  <c r="AK435" i="1"/>
  <c r="AI435" i="1"/>
  <c r="AI208" i="1"/>
  <c r="AJ208" i="1"/>
  <c r="AJ134" i="1"/>
  <c r="AI134" i="1"/>
  <c r="AH134" i="1" s="1"/>
  <c r="AK134" i="1"/>
  <c r="AI125" i="1"/>
  <c r="AJ125" i="1"/>
  <c r="AD66" i="1"/>
  <c r="AE66" i="1"/>
  <c r="H213" i="1"/>
  <c r="AF213" i="1"/>
  <c r="AD517" i="1"/>
  <c r="AB483" i="1"/>
  <c r="AA491" i="1"/>
  <c r="AE594" i="1"/>
  <c r="AB505" i="1"/>
  <c r="AA294" i="1"/>
  <c r="AB294" i="1"/>
  <c r="AJ47" i="1"/>
  <c r="AI47" i="1"/>
  <c r="AH47" i="1" s="1"/>
  <c r="AB47" i="1" s="1"/>
  <c r="AI289" i="1"/>
  <c r="AJ289" i="1"/>
  <c r="AK289" i="1"/>
  <c r="I503" i="1"/>
  <c r="AF503" i="1"/>
  <c r="AT192" i="1"/>
  <c r="AS192" i="1"/>
  <c r="AR192" i="1" s="1"/>
  <c r="AQ192" i="1" s="1"/>
  <c r="AP192" i="1" s="1"/>
  <c r="AO192" i="1" s="1"/>
  <c r="AN192" i="1" s="1"/>
  <c r="AM192" i="1" s="1"/>
  <c r="AL192" i="1" s="1"/>
  <c r="AJ192" i="1" s="1"/>
  <c r="AT317" i="1"/>
  <c r="AS317" i="1" s="1"/>
  <c r="AR317" i="1" s="1"/>
  <c r="AQ317" i="1" s="1"/>
  <c r="AP317" i="1" s="1"/>
  <c r="AO317" i="1" s="1"/>
  <c r="AN317" i="1" s="1"/>
  <c r="AM317" i="1" s="1"/>
  <c r="AL317" i="1" s="1"/>
  <c r="AB440" i="1"/>
  <c r="AE118" i="1"/>
  <c r="AD118" i="1"/>
  <c r="AA198" i="1"/>
  <c r="AB198" i="1"/>
  <c r="AK94" i="1"/>
  <c r="AI94" i="1"/>
  <c r="AJ94" i="1"/>
  <c r="AK93" i="1"/>
  <c r="AJ93" i="1"/>
  <c r="AI93" i="1"/>
  <c r="AA47" i="1"/>
  <c r="AI197" i="1"/>
  <c r="AH197" i="1" s="1"/>
  <c r="AK197" i="1"/>
  <c r="AJ197" i="1"/>
  <c r="AI457" i="1"/>
  <c r="AK457" i="1"/>
  <c r="AJ388" i="1"/>
  <c r="AI388" i="1"/>
  <c r="AS146" i="1"/>
  <c r="AR146" i="1" s="1"/>
  <c r="AQ146" i="1" s="1"/>
  <c r="AP146" i="1" s="1"/>
  <c r="AO146" i="1" s="1"/>
  <c r="AN146" i="1" s="1"/>
  <c r="AM146" i="1" s="1"/>
  <c r="AL146" i="1" s="1"/>
  <c r="AE440" i="1"/>
  <c r="AD440" i="1"/>
  <c r="AE415" i="1"/>
  <c r="AA579" i="1"/>
  <c r="AB104" i="1"/>
  <c r="AJ563" i="1"/>
  <c r="AI563" i="1"/>
  <c r="AH563" i="1" s="1"/>
  <c r="AJ124" i="1"/>
  <c r="AI124" i="1"/>
  <c r="AH124" i="1" s="1"/>
  <c r="AA124" i="1" s="1"/>
  <c r="AD124" i="1" s="1"/>
  <c r="AK124" i="1"/>
  <c r="AD416" i="1"/>
  <c r="AE416" i="1"/>
  <c r="H124" i="1"/>
  <c r="AF124" i="1"/>
  <c r="AI144" i="1"/>
  <c r="AH144" i="1" s="1"/>
  <c r="AK144" i="1"/>
  <c r="AJ385" i="1"/>
  <c r="AK385" i="1"/>
  <c r="AI424" i="1"/>
  <c r="AJ424" i="1"/>
  <c r="AI414" i="1"/>
  <c r="AK414" i="1"/>
  <c r="AJ414" i="1"/>
  <c r="AI273" i="1"/>
  <c r="AH273" i="1" s="1"/>
  <c r="AJ273" i="1"/>
  <c r="AK273" i="1"/>
  <c r="AF112" i="1"/>
  <c r="H112" i="1"/>
  <c r="AC439" i="1"/>
  <c r="AH136" i="1"/>
  <c r="AH120" i="1"/>
  <c r="H270" i="1"/>
  <c r="AF270" i="1"/>
  <c r="G596" i="1"/>
  <c r="K596" i="1" s="1"/>
  <c r="Z596" i="1"/>
  <c r="G35" i="1"/>
  <c r="Z35" i="1"/>
  <c r="AU35" i="1"/>
  <c r="G206" i="1"/>
  <c r="AC206" i="1" s="1"/>
  <c r="Z20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F166" i="1"/>
  <c r="E141" i="3"/>
  <c r="E35" i="3"/>
  <c r="F51" i="1"/>
  <c r="F36" i="1"/>
  <c r="E21" i="3"/>
  <c r="F180" i="1"/>
  <c r="E153" i="3"/>
  <c r="Z207" i="1"/>
  <c r="G207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G403" i="1"/>
  <c r="AU403" i="1"/>
  <c r="G130" i="1"/>
  <c r="Z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G205" i="1"/>
  <c r="Z205" i="1"/>
  <c r="AU205" i="1"/>
  <c r="G384" i="1"/>
  <c r="Z384" i="1"/>
  <c r="AU384" i="1"/>
  <c r="F163" i="1"/>
  <c r="E139" i="3"/>
  <c r="Z243" i="1"/>
  <c r="G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Z275" i="1"/>
  <c r="AA275" i="1" s="1"/>
  <c r="G275" i="1"/>
  <c r="G286" i="1"/>
  <c r="AC286" i="1" s="1"/>
  <c r="Z28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F374" i="1"/>
  <c r="E335" i="3"/>
  <c r="F406" i="1"/>
  <c r="E363" i="3"/>
  <c r="E255" i="3"/>
  <c r="F287" i="1"/>
  <c r="Z383" i="1"/>
  <c r="AU383" i="1"/>
  <c r="F583" i="1"/>
  <c r="E536" i="3"/>
  <c r="P290" i="1"/>
  <c r="AC290" i="1" s="1"/>
  <c r="G290" i="1"/>
  <c r="Z290" i="1"/>
  <c r="AU290" i="1"/>
  <c r="F341" i="1"/>
  <c r="E306" i="3"/>
  <c r="G402" i="1"/>
  <c r="Z402" i="1"/>
  <c r="AU402" i="1"/>
  <c r="AH390" i="1"/>
  <c r="Z204" i="1"/>
  <c r="G204" i="1"/>
  <c r="AU204" i="1"/>
  <c r="AT204" i="1" s="1"/>
  <c r="AS204" i="1" s="1"/>
  <c r="AR204" i="1" s="1"/>
  <c r="AQ204" i="1" s="1"/>
  <c r="AP204" i="1" s="1"/>
  <c r="AO204" i="1" s="1"/>
  <c r="AN204" i="1" s="1"/>
  <c r="AM204" i="1" s="1"/>
  <c r="AL204" i="1" s="1"/>
  <c r="AI204" i="1" s="1"/>
  <c r="AC205" i="1"/>
  <c r="AC112" i="1"/>
  <c r="AB194" i="1"/>
  <c r="AI280" i="1"/>
  <c r="AH280" i="1" s="1"/>
  <c r="AH349" i="1"/>
  <c r="AH432" i="1"/>
  <c r="AH441" i="1"/>
  <c r="Z276" i="1"/>
  <c r="G276" i="1"/>
  <c r="AU276" i="1"/>
  <c r="AJ593" i="1"/>
  <c r="AH593" i="1" s="1"/>
  <c r="AB593" i="1" s="1"/>
  <c r="AK593" i="1"/>
  <c r="AT185" i="1"/>
  <c r="AS185" i="1"/>
  <c r="AR185" i="1" s="1"/>
  <c r="AQ185" i="1" s="1"/>
  <c r="AP185" i="1" s="1"/>
  <c r="AO185" i="1" s="1"/>
  <c r="AN185" i="1" s="1"/>
  <c r="AM185" i="1" s="1"/>
  <c r="AL185" i="1" s="1"/>
  <c r="AU189" i="1"/>
  <c r="G189" i="1"/>
  <c r="AH543" i="1"/>
  <c r="AI282" i="1"/>
  <c r="AH282" i="1" s="1"/>
  <c r="AH338" i="1"/>
  <c r="AC353" i="1"/>
  <c r="AT279" i="1"/>
  <c r="AS279" i="1" s="1"/>
  <c r="AR279" i="1" s="1"/>
  <c r="AQ279" i="1" s="1"/>
  <c r="AP279" i="1" s="1"/>
  <c r="AO279" i="1" s="1"/>
  <c r="AN279" i="1" s="1"/>
  <c r="AM279" i="1" s="1"/>
  <c r="AL279" i="1" s="1"/>
  <c r="H196" i="1"/>
  <c r="AF196" i="1"/>
  <c r="AH515" i="1"/>
  <c r="AA515" i="1" s="1"/>
  <c r="AS179" i="1"/>
  <c r="AR179" i="1"/>
  <c r="AQ179" i="1" s="1"/>
  <c r="AP179" i="1" s="1"/>
  <c r="AO179" i="1" s="1"/>
  <c r="AN179" i="1" s="1"/>
  <c r="AM179" i="1" s="1"/>
  <c r="AL179" i="1" s="1"/>
  <c r="AH391" i="1"/>
  <c r="AH587" i="1"/>
  <c r="AH26" i="1"/>
  <c r="AB26" i="1" s="1"/>
  <c r="P348" i="1"/>
  <c r="AC348" i="1" s="1"/>
  <c r="G348" i="1"/>
  <c r="Z348" i="1"/>
  <c r="H203" i="1"/>
  <c r="AF203" i="1"/>
  <c r="AP288" i="1"/>
  <c r="AO288" i="1" s="1"/>
  <c r="AN288" i="1" s="1"/>
  <c r="AM288" i="1" s="1"/>
  <c r="AL288" i="1" s="1"/>
  <c r="H220" i="1"/>
  <c r="AF220" i="1"/>
  <c r="E22" i="3"/>
  <c r="F37" i="1"/>
  <c r="Z21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Z109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E293" i="3"/>
  <c r="F328" i="1"/>
  <c r="Z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G219" i="1"/>
  <c r="AC219" i="1" s="1"/>
  <c r="Z219" i="1"/>
  <c r="AA219" i="1" s="1"/>
  <c r="E216" i="3"/>
  <c r="F248" i="1"/>
  <c r="F387" i="1"/>
  <c r="E346" i="3"/>
  <c r="Z377" i="1"/>
  <c r="AU377" i="1"/>
  <c r="Z555" i="1"/>
  <c r="AA555" i="1" s="1"/>
  <c r="G555" i="1"/>
  <c r="F340" i="1"/>
  <c r="E305" i="3"/>
  <c r="G364" i="1"/>
  <c r="Z364" i="1"/>
  <c r="AU364" i="1"/>
  <c r="F436" i="1"/>
  <c r="E391" i="3"/>
  <c r="F293" i="1"/>
  <c r="E261" i="3"/>
  <c r="G322" i="1"/>
  <c r="Z322" i="1"/>
  <c r="AU322" i="1"/>
  <c r="BA11" i="1"/>
  <c r="BB11" i="1"/>
  <c r="G283" i="1"/>
  <c r="AU283" i="1"/>
  <c r="AU153" i="1"/>
  <c r="G153" i="1"/>
  <c r="P26" i="1"/>
  <c r="AC26" i="1" s="1"/>
  <c r="Z26" i="1"/>
  <c r="AA26" i="1" s="1"/>
  <c r="F89" i="1"/>
  <c r="E70" i="3"/>
  <c r="F231" i="1"/>
  <c r="E198" i="3"/>
  <c r="Z251" i="1"/>
  <c r="G251" i="1"/>
  <c r="AU251" i="1"/>
  <c r="F382" i="1"/>
  <c r="Z382" i="1" s="1"/>
  <c r="E343" i="3"/>
  <c r="G349" i="1"/>
  <c r="Z349" i="1"/>
  <c r="AA349" i="1" s="1"/>
  <c r="BA111" i="1"/>
  <c r="BB111" i="1"/>
  <c r="AU336" i="1"/>
  <c r="Z563" i="1"/>
  <c r="AA563" i="1" s="1"/>
  <c r="Z435" i="1"/>
  <c r="G435" i="1"/>
  <c r="Z245" i="1"/>
  <c r="G245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E383" i="3"/>
  <c r="F427" i="1"/>
  <c r="F297" i="1"/>
  <c r="E264" i="3"/>
  <c r="F461" i="1"/>
  <c r="AU461" i="1" s="1"/>
  <c r="E417" i="3"/>
  <c r="Z367" i="1"/>
  <c r="G367" i="1"/>
  <c r="AU367" i="1"/>
  <c r="F381" i="1"/>
  <c r="E342" i="3"/>
  <c r="BA40" i="1"/>
  <c r="AZ40" i="1" s="1"/>
  <c r="AX40" i="1" s="1"/>
  <c r="BB40" i="1"/>
  <c r="AU52" i="1"/>
  <c r="Z52" i="1"/>
  <c r="F88" i="1"/>
  <c r="P88" i="1" s="1"/>
  <c r="E69" i="3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G73" i="1"/>
  <c r="Z73" i="1"/>
  <c r="AU97" i="1"/>
  <c r="G97" i="1"/>
  <c r="E218" i="3"/>
  <c r="F250" i="1"/>
  <c r="F259" i="1"/>
  <c r="E228" i="3"/>
  <c r="Z526" i="1"/>
  <c r="AU526" i="1"/>
  <c r="G300" i="1"/>
  <c r="AC300" i="1" s="1"/>
  <c r="Z300" i="1"/>
  <c r="AU300" i="1"/>
  <c r="Z386" i="1"/>
  <c r="AU386" i="1"/>
  <c r="Z547" i="1"/>
  <c r="G547" i="1"/>
  <c r="AU547" i="1"/>
  <c r="BA2" i="1"/>
  <c r="BB2" i="1"/>
  <c r="Z97" i="1"/>
  <c r="Z78" i="1"/>
  <c r="AA78" i="1" s="1"/>
  <c r="AE78" i="1" s="1"/>
  <c r="G78" i="1"/>
  <c r="F34" i="1"/>
  <c r="E19" i="3"/>
  <c r="Z101" i="1"/>
  <c r="G101" i="1"/>
  <c r="AU101" i="1"/>
  <c r="G152" i="1"/>
  <c r="AC152" i="1" s="1"/>
  <c r="Z152" i="1"/>
  <c r="AU152" i="1"/>
  <c r="Z592" i="1"/>
  <c r="G592" i="1"/>
  <c r="K592" i="1" s="1"/>
  <c r="Z305" i="1"/>
  <c r="G305" i="1"/>
  <c r="AU305" i="1"/>
  <c r="G106" i="1"/>
  <c r="Z106" i="1"/>
  <c r="F154" i="1"/>
  <c r="E131" i="3"/>
  <c r="G178" i="1"/>
  <c r="Z178" i="1"/>
  <c r="AA178" i="1" s="1"/>
  <c r="G123" i="1"/>
  <c r="AC123" i="1" s="1"/>
  <c r="Z123" i="1"/>
  <c r="AU123" i="1"/>
  <c r="AU595" i="1"/>
  <c r="Z595" i="1"/>
  <c r="F278" i="1"/>
  <c r="E246" i="3"/>
  <c r="F310" i="1"/>
  <c r="E277" i="3"/>
  <c r="BB65" i="1"/>
  <c r="BA65" i="1"/>
  <c r="E135" i="3"/>
  <c r="F158" i="1"/>
  <c r="Z223" i="1"/>
  <c r="G223" i="1"/>
  <c r="AU223" i="1"/>
  <c r="AU128" i="1"/>
  <c r="G128" i="1"/>
  <c r="AC128" i="1" s="1"/>
  <c r="G160" i="1"/>
  <c r="Z160" i="1"/>
  <c r="Z433" i="1"/>
  <c r="AA433" i="1" s="1"/>
  <c r="P433" i="1"/>
  <c r="AC433" i="1" s="1"/>
  <c r="AU308" i="1"/>
  <c r="G308" i="1"/>
  <c r="E382" i="3"/>
  <c r="F426" i="1"/>
  <c r="BB104" i="1"/>
  <c r="BA104" i="1"/>
  <c r="AZ104" i="1" s="1"/>
  <c r="AX104" i="1" s="1"/>
  <c r="BA21" i="1"/>
  <c r="BB21" i="1"/>
  <c r="BB14" i="1"/>
  <c r="BA14" i="1"/>
  <c r="AZ14" i="1" s="1"/>
  <c r="AX14" i="1" s="1"/>
  <c r="BB81" i="1"/>
  <c r="AZ81" i="1" s="1"/>
  <c r="AX81" i="1" s="1"/>
  <c r="BB73" i="1"/>
  <c r="BA73" i="1"/>
  <c r="F119" i="1"/>
  <c r="F312" i="1"/>
  <c r="P587" i="1"/>
  <c r="AC587" i="1" s="1"/>
  <c r="BA31" i="1"/>
  <c r="AZ31" i="1" s="1"/>
  <c r="AX31" i="1" s="1"/>
  <c r="F175" i="1"/>
  <c r="P175" i="1" s="1"/>
  <c r="F360" i="1"/>
  <c r="E126" i="3"/>
  <c r="BA60" i="1"/>
  <c r="AZ60" i="1" s="1"/>
  <c r="AX60" i="1" s="1"/>
  <c r="BB60" i="1"/>
  <c r="BB108" i="1"/>
  <c r="BA108" i="1"/>
  <c r="BJ25" i="1"/>
  <c r="BI25" i="1" s="1"/>
  <c r="BH25" i="1" s="1"/>
  <c r="BG25" i="1" s="1"/>
  <c r="BF25" i="1" s="1"/>
  <c r="BE25" i="1" s="1"/>
  <c r="BD25" i="1" s="1"/>
  <c r="BC25" i="1" s="1"/>
  <c r="BJ20" i="1"/>
  <c r="BI20" i="1" s="1"/>
  <c r="BH20" i="1" s="1"/>
  <c r="BG20" i="1" s="1"/>
  <c r="BF20" i="1" s="1"/>
  <c r="BE20" i="1" s="1"/>
  <c r="BD20" i="1" s="1"/>
  <c r="BC20" i="1" s="1"/>
  <c r="K557" i="1"/>
  <c r="AF557" i="1"/>
  <c r="BK33" i="1"/>
  <c r="BJ33" i="1" s="1"/>
  <c r="BI33" i="1" s="1"/>
  <c r="BH33" i="1" s="1"/>
  <c r="BG33" i="1" s="1"/>
  <c r="BF33" i="1" s="1"/>
  <c r="BE33" i="1" s="1"/>
  <c r="BD33" i="1" s="1"/>
  <c r="BC33" i="1" s="1"/>
  <c r="BK57" i="1"/>
  <c r="BK82" i="1"/>
  <c r="BJ82" i="1" s="1"/>
  <c r="BI82" i="1" s="1"/>
  <c r="BH82" i="1" s="1"/>
  <c r="BG82" i="1" s="1"/>
  <c r="BF82" i="1" s="1"/>
  <c r="BE82" i="1" s="1"/>
  <c r="BD82" i="1" s="1"/>
  <c r="BC82" i="1" s="1"/>
  <c r="BJ4" i="1"/>
  <c r="BI4" i="1" s="1"/>
  <c r="BH4" i="1" s="1"/>
  <c r="BG4" i="1" s="1"/>
  <c r="BF4" i="1" s="1"/>
  <c r="BE4" i="1" s="1"/>
  <c r="BD4" i="1" s="1"/>
  <c r="BC4" i="1" s="1"/>
  <c r="BK4" i="1"/>
  <c r="BK15" i="1"/>
  <c r="BJ15" i="1" s="1"/>
  <c r="BI15" i="1" s="1"/>
  <c r="BH15" i="1"/>
  <c r="BG15" i="1" s="1"/>
  <c r="BF15" i="1" s="1"/>
  <c r="BE15" i="1" s="1"/>
  <c r="BD15" i="1" s="1"/>
  <c r="BC15" i="1" s="1"/>
  <c r="BJ36" i="1"/>
  <c r="BI36" i="1" s="1"/>
  <c r="BH36" i="1" s="1"/>
  <c r="BG36" i="1" s="1"/>
  <c r="BF36" i="1" s="1"/>
  <c r="BE36" i="1" s="1"/>
  <c r="BD36" i="1" s="1"/>
  <c r="BC36" i="1" s="1"/>
  <c r="BK36" i="1"/>
  <c r="BK84" i="1"/>
  <c r="BJ84" i="1" s="1"/>
  <c r="BI84" i="1" s="1"/>
  <c r="BH84" i="1" s="1"/>
  <c r="BG84" i="1" s="1"/>
  <c r="BF84" i="1" s="1"/>
  <c r="BE84" i="1" s="1"/>
  <c r="BD84" i="1" s="1"/>
  <c r="BC84" i="1" s="1"/>
  <c r="BK35" i="1"/>
  <c r="BJ35" i="1" s="1"/>
  <c r="BI35" i="1" s="1"/>
  <c r="BH35" i="1" s="1"/>
  <c r="BG35" i="1" s="1"/>
  <c r="BF35" i="1" s="1"/>
  <c r="BE35" i="1" s="1"/>
  <c r="BD35" i="1" s="1"/>
  <c r="BC35" i="1" s="1"/>
  <c r="BK87" i="1"/>
  <c r="BJ87" i="1" s="1"/>
  <c r="BI87" i="1" s="1"/>
  <c r="BH87" i="1" s="1"/>
  <c r="BG87" i="1" s="1"/>
  <c r="BF87" i="1" s="1"/>
  <c r="BE87" i="1" s="1"/>
  <c r="BD87" i="1" s="1"/>
  <c r="BC87" i="1" s="1"/>
  <c r="BJ57" i="1"/>
  <c r="BI57" i="1" s="1"/>
  <c r="BH57" i="1" s="1"/>
  <c r="BG57" i="1" s="1"/>
  <c r="BF57" i="1" s="1"/>
  <c r="BE57" i="1" s="1"/>
  <c r="BD57" i="1" s="1"/>
  <c r="BC57" i="1" s="1"/>
  <c r="BJ101" i="1"/>
  <c r="AS519" i="1"/>
  <c r="AR519" i="1" s="1"/>
  <c r="AQ519" i="1" s="1"/>
  <c r="AP519" i="1" s="1"/>
  <c r="AO519" i="1" s="1"/>
  <c r="AN519" i="1" s="1"/>
  <c r="AM519" i="1" s="1"/>
  <c r="AL519" i="1" s="1"/>
  <c r="AT519" i="1"/>
  <c r="AF498" i="1"/>
  <c r="AU500" i="1"/>
  <c r="Z500" i="1"/>
  <c r="BK50" i="1"/>
  <c r="BJ50" i="1" s="1"/>
  <c r="BI50" i="1" s="1"/>
  <c r="BH50" i="1" s="1"/>
  <c r="BG50" i="1" s="1"/>
  <c r="BF50" i="1" s="1"/>
  <c r="BE50" i="1" s="1"/>
  <c r="BD50" i="1" s="1"/>
  <c r="BC50" i="1" s="1"/>
  <c r="BK77" i="1"/>
  <c r="BJ77" i="1" s="1"/>
  <c r="BI77" i="1" s="1"/>
  <c r="BH77" i="1" s="1"/>
  <c r="BG77" i="1" s="1"/>
  <c r="BF77" i="1" s="1"/>
  <c r="BE77" i="1" s="1"/>
  <c r="BD77" i="1" s="1"/>
  <c r="BC77" i="1" s="1"/>
  <c r="BI101" i="1"/>
  <c r="BH101" i="1" s="1"/>
  <c r="BG101" i="1" s="1"/>
  <c r="BF101" i="1" s="1"/>
  <c r="BE101" i="1" s="1"/>
  <c r="BD101" i="1" s="1"/>
  <c r="BC101" i="1" s="1"/>
  <c r="BI10" i="1"/>
  <c r="BH10" i="1" s="1"/>
  <c r="BG10" i="1" s="1"/>
  <c r="BF10" i="1" s="1"/>
  <c r="BE10" i="1" s="1"/>
  <c r="BD10" i="1" s="1"/>
  <c r="BC10" i="1" s="1"/>
  <c r="BJ10" i="1"/>
  <c r="BK20" i="1"/>
  <c r="BJ23" i="1"/>
  <c r="BI23" i="1" s="1"/>
  <c r="BH23" i="1" s="1"/>
  <c r="BG23" i="1" s="1"/>
  <c r="BF23" i="1" s="1"/>
  <c r="BE23" i="1" s="1"/>
  <c r="BD23" i="1" s="1"/>
  <c r="BC23" i="1" s="1"/>
  <c r="BJ71" i="1"/>
  <c r="BI71" i="1" s="1"/>
  <c r="BH71" i="1" s="1"/>
  <c r="BG71" i="1" s="1"/>
  <c r="BF71" i="1" s="1"/>
  <c r="BE71" i="1" s="1"/>
  <c r="BD71" i="1" s="1"/>
  <c r="BC71" i="1" s="1"/>
  <c r="BG29" i="1"/>
  <c r="BF29" i="1" s="1"/>
  <c r="BE29" i="1" s="1"/>
  <c r="BD29" i="1" s="1"/>
  <c r="BC29" i="1" s="1"/>
  <c r="BH53" i="1"/>
  <c r="BG53" i="1" s="1"/>
  <c r="BF53" i="1" s="1"/>
  <c r="BE53" i="1" s="1"/>
  <c r="BD53" i="1" s="1"/>
  <c r="BC53" i="1" s="1"/>
  <c r="BJ53" i="1"/>
  <c r="BI53" i="1" s="1"/>
  <c r="BI13" i="1"/>
  <c r="BH13" i="1" s="1"/>
  <c r="BG13" i="1" s="1"/>
  <c r="BF13" i="1" s="1"/>
  <c r="BE13" i="1" s="1"/>
  <c r="BD13" i="1" s="1"/>
  <c r="BC13" i="1" s="1"/>
  <c r="BK13" i="1"/>
  <c r="BJ13" i="1" s="1"/>
  <c r="E541" i="3"/>
  <c r="F588" i="1"/>
  <c r="F564" i="1"/>
  <c r="E517" i="3"/>
  <c r="F565" i="1"/>
  <c r="E518" i="3"/>
  <c r="G540" i="1"/>
  <c r="AU540" i="1"/>
  <c r="F71" i="1"/>
  <c r="E53" i="3"/>
  <c r="E456" i="3"/>
  <c r="F502" i="1"/>
  <c r="BH34" i="1"/>
  <c r="BG34" i="1"/>
  <c r="BF34" i="1" s="1"/>
  <c r="BK61" i="1"/>
  <c r="BJ61" i="1" s="1"/>
  <c r="BI61" i="1" s="1"/>
  <c r="BH61" i="1" s="1"/>
  <c r="BG61" i="1" s="1"/>
  <c r="BF61" i="1" s="1"/>
  <c r="BE61" i="1" s="1"/>
  <c r="BD61" i="1" s="1"/>
  <c r="BC61" i="1" s="1"/>
  <c r="BF85" i="1"/>
  <c r="BE85" i="1" s="1"/>
  <c r="BD85" i="1" s="1"/>
  <c r="BC85" i="1" s="1"/>
  <c r="BJ117" i="1"/>
  <c r="BI117" i="1" s="1"/>
  <c r="BH117" i="1" s="1"/>
  <c r="BG117" i="1" s="1"/>
  <c r="BF117" i="1" s="1"/>
  <c r="BE117" i="1" s="1"/>
  <c r="BD117" i="1" s="1"/>
  <c r="BC117" i="1" s="1"/>
  <c r="BK39" i="1"/>
  <c r="BJ39" i="1" s="1"/>
  <c r="BI39" i="1" s="1"/>
  <c r="BH39" i="1" s="1"/>
  <c r="BG39" i="1" s="1"/>
  <c r="BF39" i="1" s="1"/>
  <c r="BE39" i="1"/>
  <c r="BD39" i="1" s="1"/>
  <c r="BC39" i="1" s="1"/>
  <c r="AQ569" i="1"/>
  <c r="AP569" i="1" s="1"/>
  <c r="AO569" i="1" s="1"/>
  <c r="AN569" i="1" s="1"/>
  <c r="AM569" i="1" s="1"/>
  <c r="AL569" i="1" s="1"/>
  <c r="E424" i="3"/>
  <c r="E422" i="3"/>
  <c r="F466" i="1"/>
  <c r="BH66" i="1"/>
  <c r="BG66" i="1" s="1"/>
  <c r="BF66" i="1" s="1"/>
  <c r="BE66" i="1" s="1"/>
  <c r="BD66" i="1" s="1"/>
  <c r="BC66" i="1" s="1"/>
  <c r="BE34" i="1"/>
  <c r="BD34" i="1" s="1"/>
  <c r="BC34" i="1" s="1"/>
  <c r="AT516" i="1"/>
  <c r="AS516" i="1"/>
  <c r="AR516" i="1" s="1"/>
  <c r="AQ516" i="1" s="1"/>
  <c r="AP516" i="1" s="1"/>
  <c r="AO516" i="1" s="1"/>
  <c r="AN516" i="1" s="1"/>
  <c r="AM516" i="1" s="1"/>
  <c r="AL516" i="1" s="1"/>
  <c r="F482" i="1"/>
  <c r="P482" i="1" s="1"/>
  <c r="E438" i="3"/>
  <c r="F585" i="1"/>
  <c r="E538" i="3"/>
  <c r="Z536" i="1"/>
  <c r="G536" i="1"/>
  <c r="Z29" i="1"/>
  <c r="G29" i="1"/>
  <c r="BH37" i="1"/>
  <c r="BG37" i="1" s="1"/>
  <c r="BF37" i="1" s="1"/>
  <c r="BE37" i="1" s="1"/>
  <c r="BD37" i="1" s="1"/>
  <c r="BC37" i="1" s="1"/>
  <c r="BJ110" i="1"/>
  <c r="BI110" i="1" s="1"/>
  <c r="BH110" i="1" s="1"/>
  <c r="BG110" i="1" s="1"/>
  <c r="BF110" i="1" s="1"/>
  <c r="BE110" i="1" s="1"/>
  <c r="BD110" i="1" s="1"/>
  <c r="BC110" i="1" s="1"/>
  <c r="BH100" i="1"/>
  <c r="BG100" i="1" s="1"/>
  <c r="BF100" i="1" s="1"/>
  <c r="BE100" i="1" s="1"/>
  <c r="BD100" i="1" s="1"/>
  <c r="BC100" i="1" s="1"/>
  <c r="BJ100" i="1"/>
  <c r="BI100" i="1" s="1"/>
  <c r="G523" i="1"/>
  <c r="Z523" i="1"/>
  <c r="Z586" i="1"/>
  <c r="AA586" i="1" s="1"/>
  <c r="G586" i="1"/>
  <c r="AU590" i="1"/>
  <c r="AU535" i="1"/>
  <c r="AT535" i="1" s="1"/>
  <c r="AU506" i="1"/>
  <c r="AU556" i="1"/>
  <c r="AT556" i="1" s="1"/>
  <c r="AS556" i="1" s="1"/>
  <c r="AR556" i="1" s="1"/>
  <c r="AQ556" i="1" s="1"/>
  <c r="AP556" i="1" s="1"/>
  <c r="AO556" i="1" s="1"/>
  <c r="AN556" i="1" s="1"/>
  <c r="AM556" i="1" s="1"/>
  <c r="AL556" i="1" s="1"/>
  <c r="AU512" i="1"/>
  <c r="AT512" i="1" s="1"/>
  <c r="AU492" i="1"/>
  <c r="AU182" i="1"/>
  <c r="AT182" i="1" s="1"/>
  <c r="BL115" i="1"/>
  <c r="BL83" i="1"/>
  <c r="BL51" i="1"/>
  <c r="BL88" i="1"/>
  <c r="BL56" i="1"/>
  <c r="BL24" i="1"/>
  <c r="BL106" i="1"/>
  <c r="BL22" i="1"/>
  <c r="BL109" i="1"/>
  <c r="BL90" i="1"/>
  <c r="BL74" i="1"/>
  <c r="BL58" i="1"/>
  <c r="BL42" i="1"/>
  <c r="BL26" i="1"/>
  <c r="AU582" i="1"/>
  <c r="AU523" i="1"/>
  <c r="AU557" i="1"/>
  <c r="AU544" i="1"/>
  <c r="AU470" i="1"/>
  <c r="AU476" i="1"/>
  <c r="AU444" i="1"/>
  <c r="BL107" i="1"/>
  <c r="BL75" i="1"/>
  <c r="BL43" i="1"/>
  <c r="BL112" i="1"/>
  <c r="BL80" i="1"/>
  <c r="BL48" i="1"/>
  <c r="BL12" i="1"/>
  <c r="BL16" i="1"/>
  <c r="BL19" i="1"/>
  <c r="BL102" i="1"/>
  <c r="BL86" i="1"/>
  <c r="BL70" i="1"/>
  <c r="BL54" i="1"/>
  <c r="BL38" i="1"/>
  <c r="BL17" i="1"/>
  <c r="AU600" i="1"/>
  <c r="AU553" i="1"/>
  <c r="AU572" i="1"/>
  <c r="AU577" i="1"/>
  <c r="AU546" i="1"/>
  <c r="AU525" i="1"/>
  <c r="AU520" i="1"/>
  <c r="AU490" i="1"/>
  <c r="AT490" i="1" s="1"/>
  <c r="AU448" i="1"/>
  <c r="AT448" i="1" s="1"/>
  <c r="AS448" i="1" s="1"/>
  <c r="AR448" i="1" s="1"/>
  <c r="AQ448" i="1" s="1"/>
  <c r="AP448" i="1" s="1"/>
  <c r="AU456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91" i="1"/>
  <c r="BL59" i="1"/>
  <c r="BL27" i="1"/>
  <c r="BL96" i="1"/>
  <c r="BL64" i="1"/>
  <c r="BL32" i="1"/>
  <c r="BL114" i="1"/>
  <c r="BL7" i="1"/>
  <c r="BL5" i="1"/>
  <c r="BL94" i="1"/>
  <c r="BL78" i="1"/>
  <c r="BL62" i="1"/>
  <c r="BL46" i="1"/>
  <c r="BL30" i="1"/>
  <c r="BE93" i="1"/>
  <c r="BD93" i="1" s="1"/>
  <c r="BC93" i="1" s="1"/>
  <c r="BG93" i="1"/>
  <c r="BF93" i="1" s="1"/>
  <c r="BH103" i="1"/>
  <c r="BG103" i="1" s="1"/>
  <c r="BF103" i="1" s="1"/>
  <c r="BE103" i="1" s="1"/>
  <c r="BD103" i="1" s="1"/>
  <c r="BC103" i="1" s="1"/>
  <c r="AS468" i="1"/>
  <c r="AS574" i="1"/>
  <c r="AR574" i="1" s="1"/>
  <c r="AQ574" i="1" s="1"/>
  <c r="AP574" i="1" s="1"/>
  <c r="AO574" i="1" s="1"/>
  <c r="AN574" i="1" s="1"/>
  <c r="AM574" i="1" s="1"/>
  <c r="AL574" i="1" s="1"/>
  <c r="Z527" i="1"/>
  <c r="G527" i="1"/>
  <c r="F46" i="1"/>
  <c r="E30" i="3"/>
  <c r="BK9" i="1"/>
  <c r="BJ9" i="1"/>
  <c r="BI9" i="1" s="1"/>
  <c r="BH9" i="1" s="1"/>
  <c r="BG9" i="1" s="1"/>
  <c r="BF9" i="1" s="1"/>
  <c r="BE9" i="1" s="1"/>
  <c r="BD9" i="1" s="1"/>
  <c r="BC9" i="1" s="1"/>
  <c r="BI45" i="1"/>
  <c r="BH45" i="1" s="1"/>
  <c r="BG45" i="1" s="1"/>
  <c r="BF45" i="1" s="1"/>
  <c r="BE45" i="1" s="1"/>
  <c r="BD45" i="1" s="1"/>
  <c r="BC45" i="1" s="1"/>
  <c r="BI69" i="1"/>
  <c r="BH69" i="1" s="1"/>
  <c r="AR554" i="1"/>
  <c r="AQ554" i="1" s="1"/>
  <c r="AP554" i="1" s="1"/>
  <c r="AO554" i="1" s="1"/>
  <c r="AN554" i="1" s="1"/>
  <c r="AM554" i="1" s="1"/>
  <c r="AL554" i="1" s="1"/>
  <c r="BH8" i="1"/>
  <c r="BG8" i="1" s="1"/>
  <c r="BF8" i="1" s="1"/>
  <c r="BE8" i="1" s="1"/>
  <c r="BD8" i="1" s="1"/>
  <c r="BC8" i="1" s="1"/>
  <c r="BJ55" i="1"/>
  <c r="BI55" i="1" s="1"/>
  <c r="BH55" i="1" s="1"/>
  <c r="BG55" i="1" s="1"/>
  <c r="BF55" i="1" s="1"/>
  <c r="BE55" i="1" s="1"/>
  <c r="BD55" i="1" s="1"/>
  <c r="BC55" i="1" s="1"/>
  <c r="BK52" i="1"/>
  <c r="BJ52" i="1" s="1"/>
  <c r="BI52" i="1" s="1"/>
  <c r="BH52" i="1" s="1"/>
  <c r="BG52" i="1" s="1"/>
  <c r="BF52" i="1" s="1"/>
  <c r="BE52" i="1" s="1"/>
  <c r="BD52" i="1" s="1"/>
  <c r="BC52" i="1" s="1"/>
  <c r="BG69" i="1"/>
  <c r="BF69" i="1" s="1"/>
  <c r="BE69" i="1" s="1"/>
  <c r="BD69" i="1" s="1"/>
  <c r="BC69" i="1" s="1"/>
  <c r="BF3" i="1"/>
  <c r="BE3" i="1" s="1"/>
  <c r="BD3" i="1" s="1"/>
  <c r="BC3" i="1" s="1"/>
  <c r="BH68" i="1"/>
  <c r="BG68" i="1" s="1"/>
  <c r="BF68" i="1" s="1"/>
  <c r="BE68" i="1" s="1"/>
  <c r="BD68" i="1" s="1"/>
  <c r="BC68" i="1" s="1"/>
  <c r="BK116" i="1"/>
  <c r="BJ116" i="1" s="1"/>
  <c r="BI116" i="1" s="1"/>
  <c r="BH116" i="1" s="1"/>
  <c r="BG116" i="1" s="1"/>
  <c r="BF116" i="1" s="1"/>
  <c r="BE116" i="1" s="1"/>
  <c r="BD116" i="1" s="1"/>
  <c r="BC116" i="1" s="1"/>
  <c r="AU548" i="1"/>
  <c r="Z520" i="1"/>
  <c r="G520" i="1"/>
  <c r="F91" i="1"/>
  <c r="E72" i="3"/>
  <c r="E452" i="3"/>
  <c r="AF458" i="1"/>
  <c r="E403" i="3"/>
  <c r="E62" i="1"/>
  <c r="E443" i="1"/>
  <c r="E604" i="1"/>
  <c r="F604" i="1" s="1"/>
  <c r="AU465" i="1"/>
  <c r="AU452" i="1"/>
  <c r="E40" i="1"/>
  <c r="E129" i="1"/>
  <c r="E599" i="1"/>
  <c r="F599" i="1" s="1"/>
  <c r="AU584" i="1"/>
  <c r="AU472" i="1"/>
  <c r="AU531" i="1"/>
  <c r="AU471" i="1"/>
  <c r="F537" i="1"/>
  <c r="E107" i="1"/>
  <c r="E214" i="1"/>
  <c r="E246" i="1"/>
  <c r="E603" i="1"/>
  <c r="F603" i="1" s="1"/>
  <c r="E425" i="3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E87" i="1"/>
  <c r="E225" i="1"/>
  <c r="E598" i="1"/>
  <c r="F598" i="1" s="1"/>
  <c r="Z497" i="1"/>
  <c r="G490" i="1"/>
  <c r="E38" i="3"/>
  <c r="E600" i="1"/>
  <c r="F600" i="1" s="1"/>
  <c r="P600" i="1" s="1"/>
  <c r="AU539" i="1"/>
  <c r="AU494" i="1"/>
  <c r="AU552" i="1"/>
  <c r="AU528" i="1"/>
  <c r="E33" i="1"/>
  <c r="F33" i="1" s="1"/>
  <c r="G33" i="1" s="1"/>
  <c r="E50" i="1"/>
  <c r="E75" i="1"/>
  <c r="E95" i="1"/>
  <c r="E257" i="1"/>
  <c r="AK165" i="1"/>
  <c r="AJ165" i="1"/>
  <c r="AI165" i="1"/>
  <c r="AK404" i="1"/>
  <c r="AI404" i="1"/>
  <c r="AJ404" i="1"/>
  <c r="AE483" i="1"/>
  <c r="AD495" i="1"/>
  <c r="AB326" i="1"/>
  <c r="AA326" i="1"/>
  <c r="AB234" i="1"/>
  <c r="AA234" i="1"/>
  <c r="AK409" i="1"/>
  <c r="AI409" i="1"/>
  <c r="AH409" i="1" s="1"/>
  <c r="AJ409" i="1"/>
  <c r="AJ204" i="1"/>
  <c r="AK204" i="1"/>
  <c r="AI368" i="1"/>
  <c r="AJ368" i="1"/>
  <c r="AK368" i="1"/>
  <c r="AK92" i="1"/>
  <c r="AJ92" i="1"/>
  <c r="AI92" i="1"/>
  <c r="AK160" i="1"/>
  <c r="AI160" i="1"/>
  <c r="AJ160" i="1"/>
  <c r="AE455" i="1"/>
  <c r="AD295" i="1"/>
  <c r="AD226" i="1"/>
  <c r="AK530" i="1"/>
  <c r="AI530" i="1"/>
  <c r="AH530" i="1" s="1"/>
  <c r="AJ530" i="1"/>
  <c r="AJ84" i="1"/>
  <c r="AI84" i="1"/>
  <c r="AK84" i="1"/>
  <c r="AJ38" i="1"/>
  <c r="AI38" i="1"/>
  <c r="AK38" i="1"/>
  <c r="AH204" i="1"/>
  <c r="AA282" i="1"/>
  <c r="AB282" i="1"/>
  <c r="AJ200" i="1"/>
  <c r="AK200" i="1"/>
  <c r="AI200" i="1"/>
  <c r="AD311" i="1"/>
  <c r="AJ307" i="1"/>
  <c r="AI307" i="1"/>
  <c r="AK307" i="1"/>
  <c r="AK116" i="1"/>
  <c r="AJ116" i="1"/>
  <c r="AI116" i="1"/>
  <c r="AI316" i="1"/>
  <c r="AJ316" i="1"/>
  <c r="AJ373" i="1"/>
  <c r="AK373" i="1"/>
  <c r="AI373" i="1"/>
  <c r="AD522" i="1"/>
  <c r="AE522" i="1"/>
  <c r="AE81" i="1"/>
  <c r="AD81" i="1"/>
  <c r="AA138" i="1"/>
  <c r="AB138" i="1"/>
  <c r="AA342" i="1"/>
  <c r="AB342" i="1"/>
  <c r="AI195" i="1"/>
  <c r="AK195" i="1"/>
  <c r="AJ195" i="1"/>
  <c r="AJ499" i="1"/>
  <c r="AK499" i="1"/>
  <c r="AI499" i="1"/>
  <c r="AK429" i="1"/>
  <c r="AI429" i="1"/>
  <c r="AH429" i="1" s="1"/>
  <c r="AJ155" i="1"/>
  <c r="AK155" i="1"/>
  <c r="AI155" i="1"/>
  <c r="AH155" i="1" s="1"/>
  <c r="AI239" i="1"/>
  <c r="AJ239" i="1"/>
  <c r="AK239" i="1"/>
  <c r="AJ85" i="1"/>
  <c r="AI85" i="1"/>
  <c r="AK85" i="1"/>
  <c r="AE64" i="1"/>
  <c r="AI304" i="1"/>
  <c r="AK304" i="1"/>
  <c r="AJ304" i="1"/>
  <c r="AJ262" i="1"/>
  <c r="AI262" i="1"/>
  <c r="AH262" i="1" s="1"/>
  <c r="AI479" i="1"/>
  <c r="AJ479" i="1"/>
  <c r="AK479" i="1"/>
  <c r="AB144" i="1"/>
  <c r="AA144" i="1"/>
  <c r="AK172" i="1"/>
  <c r="AJ172" i="1"/>
  <c r="AI172" i="1"/>
  <c r="AJ348" i="1"/>
  <c r="AI348" i="1"/>
  <c r="AK348" i="1"/>
  <c r="AJ171" i="1"/>
  <c r="AK171" i="1"/>
  <c r="AI171" i="1"/>
  <c r="AK428" i="1"/>
  <c r="AI428" i="1"/>
  <c r="AJ428" i="1"/>
  <c r="AI265" i="1"/>
  <c r="AJ265" i="1"/>
  <c r="AK265" i="1"/>
  <c r="AI142" i="1"/>
  <c r="AH142" i="1" s="1"/>
  <c r="AI55" i="1"/>
  <c r="AJ55" i="1"/>
  <c r="AI224" i="1"/>
  <c r="AH224" i="1" s="1"/>
  <c r="AJ224" i="1"/>
  <c r="AK133" i="1"/>
  <c r="AI133" i="1"/>
  <c r="AJ133" i="1"/>
  <c r="AJ213" i="1"/>
  <c r="AI213" i="1"/>
  <c r="AH213" i="1" s="1"/>
  <c r="AK313" i="1"/>
  <c r="AJ313" i="1"/>
  <c r="AH313" i="1" s="1"/>
  <c r="AJ451" i="1"/>
  <c r="AH451" i="1" s="1"/>
  <c r="AK451" i="1"/>
  <c r="AI192" i="1"/>
  <c r="AH192" i="1" s="1"/>
  <c r="AK192" i="1"/>
  <c r="AA100" i="1"/>
  <c r="AE372" i="1"/>
  <c r="AK142" i="1"/>
  <c r="AJ263" i="1"/>
  <c r="AI263" i="1"/>
  <c r="AJ48" i="1"/>
  <c r="AH48" i="1" s="1"/>
  <c r="AK48" i="1"/>
  <c r="AJ511" i="1"/>
  <c r="AI511" i="1"/>
  <c r="AK511" i="1"/>
  <c r="AH445" i="1"/>
  <c r="AK76" i="1"/>
  <c r="AI76" i="1"/>
  <c r="AH76" i="1" s="1"/>
  <c r="AK237" i="1"/>
  <c r="AJ237" i="1"/>
  <c r="AI237" i="1"/>
  <c r="AJ149" i="1"/>
  <c r="AH149" i="1" s="1"/>
  <c r="AK149" i="1"/>
  <c r="AI236" i="1"/>
  <c r="AH236" i="1" s="1"/>
  <c r="AK236" i="1"/>
  <c r="AJ236" i="1"/>
  <c r="AK352" i="1"/>
  <c r="AI352" i="1"/>
  <c r="AH352" i="1" s="1"/>
  <c r="AI301" i="1"/>
  <c r="AH301" i="1" s="1"/>
  <c r="AK301" i="1"/>
  <c r="AJ292" i="1"/>
  <c r="AK292" i="1"/>
  <c r="AI292" i="1"/>
  <c r="AI264" i="1"/>
  <c r="AK264" i="1"/>
  <c r="AJ264" i="1"/>
  <c r="AI538" i="1"/>
  <c r="AK538" i="1"/>
  <c r="AJ538" i="1"/>
  <c r="AK256" i="1"/>
  <c r="AJ256" i="1"/>
  <c r="AH256" i="1" s="1"/>
  <c r="AJ325" i="1"/>
  <c r="AH325" i="1" s="1"/>
  <c r="AK325" i="1"/>
  <c r="AA366" i="1"/>
  <c r="AH353" i="1"/>
  <c r="AK263" i="1"/>
  <c r="AK306" i="1"/>
  <c r="AJ306" i="1"/>
  <c r="AH306" i="1" s="1"/>
  <c r="AJ137" i="1"/>
  <c r="AH137" i="1" s="1"/>
  <c r="AK137" i="1"/>
  <c r="AI413" i="1"/>
  <c r="AH413" i="1" s="1"/>
  <c r="AK413" i="1"/>
  <c r="AK68" i="1"/>
  <c r="AI68" i="1"/>
  <c r="AH68" i="1" s="1"/>
  <c r="AJ439" i="1"/>
  <c r="AH439" i="1" s="1"/>
  <c r="AK439" i="1"/>
  <c r="AK281" i="1"/>
  <c r="AI281" i="1"/>
  <c r="AH281" i="1" s="1"/>
  <c r="AJ333" i="1"/>
  <c r="AK333" i="1"/>
  <c r="AI333" i="1"/>
  <c r="AI218" i="1"/>
  <c r="AK218" i="1"/>
  <c r="AJ218" i="1"/>
  <c r="AK260" i="1"/>
  <c r="AJ260" i="1"/>
  <c r="AI260" i="1"/>
  <c r="AJ108" i="1"/>
  <c r="AH108" i="1" s="1"/>
  <c r="AK108" i="1"/>
  <c r="AI272" i="1"/>
  <c r="AK272" i="1"/>
  <c r="AJ272" i="1"/>
  <c r="AJ453" i="1"/>
  <c r="AK453" i="1"/>
  <c r="AI453" i="1"/>
  <c r="AH453" i="1" s="1"/>
  <c r="AJ445" i="1"/>
  <c r="AK445" i="1"/>
  <c r="AJ74" i="1"/>
  <c r="AH74" i="1" s="1"/>
  <c r="AK74" i="1"/>
  <c r="AK302" i="1"/>
  <c r="AI302" i="1"/>
  <c r="AH302" i="1" s="1"/>
  <c r="AI159" i="1"/>
  <c r="AJ159" i="1"/>
  <c r="AK159" i="1"/>
  <c r="AI271" i="1"/>
  <c r="AJ271" i="1"/>
  <c r="AK271" i="1"/>
  <c r="AK298" i="1"/>
  <c r="AJ298" i="1"/>
  <c r="AI298" i="1"/>
  <c r="AI151" i="1"/>
  <c r="AJ151" i="1"/>
  <c r="AB124" i="1"/>
  <c r="AJ395" i="1"/>
  <c r="AH395" i="1" s="1"/>
  <c r="AK395" i="1"/>
  <c r="AJ399" i="1"/>
  <c r="AI399" i="1"/>
  <c r="AK399" i="1"/>
  <c r="AJ61" i="1"/>
  <c r="AK61" i="1"/>
  <c r="AI61" i="1"/>
  <c r="AK330" i="1"/>
  <c r="AI330" i="1"/>
  <c r="AJ330" i="1"/>
  <c r="AI408" i="1"/>
  <c r="AJ408" i="1"/>
  <c r="AK222" i="1"/>
  <c r="AJ222" i="1"/>
  <c r="AI222" i="1"/>
  <c r="AH314" i="1"/>
  <c r="AI334" i="1"/>
  <c r="AK334" i="1"/>
  <c r="AJ334" i="1"/>
  <c r="AI193" i="1"/>
  <c r="AK193" i="1"/>
  <c r="AJ193" i="1"/>
  <c r="AJ309" i="1"/>
  <c r="AK309" i="1"/>
  <c r="AI309" i="1"/>
  <c r="AH309" i="1" s="1"/>
  <c r="AI331" i="1"/>
  <c r="AJ331" i="1"/>
  <c r="AK331" i="1"/>
  <c r="AI170" i="1"/>
  <c r="AH170" i="1" s="1"/>
  <c r="AJ170" i="1"/>
  <c r="AK170" i="1"/>
  <c r="AI487" i="1"/>
  <c r="AK487" i="1"/>
  <c r="AJ487" i="1"/>
  <c r="AJ371" i="1"/>
  <c r="AI371" i="1"/>
  <c r="AK371" i="1"/>
  <c r="AI72" i="1"/>
  <c r="AK72" i="1"/>
  <c r="AJ72" i="1"/>
  <c r="AI156" i="1"/>
  <c r="AH156" i="1" s="1"/>
  <c r="AJ156" i="1"/>
  <c r="AK156" i="1"/>
  <c r="AJ277" i="1"/>
  <c r="AK277" i="1"/>
  <c r="AI277" i="1"/>
  <c r="AH277" i="1" s="1"/>
  <c r="AI229" i="1"/>
  <c r="AJ229" i="1"/>
  <c r="AK229" i="1"/>
  <c r="AJ98" i="1"/>
  <c r="AK98" i="1"/>
  <c r="AI98" i="1"/>
  <c r="AJ21" i="1"/>
  <c r="AI21" i="1"/>
  <c r="AK21" i="1"/>
  <c r="AK164" i="1"/>
  <c r="AI164" i="1"/>
  <c r="AJ164" i="1"/>
  <c r="AH329" i="1"/>
  <c r="AT184" i="1"/>
  <c r="AS184" i="1" s="1"/>
  <c r="AR184" i="1" s="1"/>
  <c r="AQ184" i="1" s="1"/>
  <c r="AP184" i="1" s="1"/>
  <c r="AO184" i="1" s="1"/>
  <c r="AN184" i="1" s="1"/>
  <c r="AM184" i="1" s="1"/>
  <c r="AL184" i="1" s="1"/>
  <c r="AP365" i="1"/>
  <c r="AO365" i="1" s="1"/>
  <c r="AN365" i="1" s="1"/>
  <c r="AM365" i="1" s="1"/>
  <c r="AL365" i="1" s="1"/>
  <c r="AT365" i="1"/>
  <c r="AS365" i="1" s="1"/>
  <c r="AR365" i="1" s="1"/>
  <c r="AQ36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K176" i="1"/>
  <c r="AI176" i="1"/>
  <c r="AH176" i="1" s="1"/>
  <c r="AK314" i="1"/>
  <c r="AJ314" i="1"/>
  <c r="AQ503" i="1"/>
  <c r="AP503" i="1" s="1"/>
  <c r="AO503" i="1" s="1"/>
  <c r="AN503" i="1" s="1"/>
  <c r="AM503" i="1" s="1"/>
  <c r="AL503" i="1" s="1"/>
  <c r="AQ209" i="1"/>
  <c r="AP209" i="1" s="1"/>
  <c r="AO209" i="1" s="1"/>
  <c r="AN209" i="1" s="1"/>
  <c r="AM209" i="1" s="1"/>
  <c r="AL209" i="1" s="1"/>
  <c r="AI345" i="1"/>
  <c r="AH345" i="1" s="1"/>
  <c r="AK345" i="1"/>
  <c r="AJ41" i="1"/>
  <c r="AI41" i="1"/>
  <c r="AH41" i="1" s="1"/>
  <c r="AK41" i="1"/>
  <c r="AT347" i="1"/>
  <c r="AS347" i="1" s="1"/>
  <c r="AR347" i="1" s="1"/>
  <c r="AQ347" i="1" s="1"/>
  <c r="AP347" i="1" s="1"/>
  <c r="AO347" i="1" s="1"/>
  <c r="AN347" i="1" s="1"/>
  <c r="AM347" i="1" s="1"/>
  <c r="AL347" i="1" s="1"/>
  <c r="AJ434" i="1"/>
  <c r="AI434" i="1"/>
  <c r="AK27" i="1"/>
  <c r="AI27" i="1"/>
  <c r="AJ27" i="1"/>
  <c r="AK215" i="1"/>
  <c r="AI215" i="1"/>
  <c r="AJ215" i="1"/>
  <c r="AJ266" i="1"/>
  <c r="AI266" i="1"/>
  <c r="AK266" i="1"/>
  <c r="AI235" i="1"/>
  <c r="AJ235" i="1"/>
  <c r="AK148" i="1"/>
  <c r="AI148" i="1"/>
  <c r="AH148" i="1" s="1"/>
  <c r="AJ324" i="1"/>
  <c r="AK324" i="1"/>
  <c r="AI324" i="1"/>
  <c r="AK286" i="1"/>
  <c r="AJ286" i="1"/>
  <c r="AI286" i="1"/>
  <c r="AH286" i="1" s="1"/>
  <c r="AQ232" i="1"/>
  <c r="AP232" i="1" s="1"/>
  <c r="AO232" i="1" s="1"/>
  <c r="AN232" i="1" s="1"/>
  <c r="AM232" i="1" s="1"/>
  <c r="AL232" i="1" s="1"/>
  <c r="AK49" i="1"/>
  <c r="AI49" i="1"/>
  <c r="AH49" i="1" s="1"/>
  <c r="AK358" i="1"/>
  <c r="AI358" i="1"/>
  <c r="AH358" i="1" s="1"/>
  <c r="AH126" i="1"/>
  <c r="AI216" i="1"/>
  <c r="AK216" i="1"/>
  <c r="AS57" i="1"/>
  <c r="AR57" i="1" s="1"/>
  <c r="AQ57" i="1" s="1"/>
  <c r="AP57" i="1" s="1"/>
  <c r="AO57" i="1" s="1"/>
  <c r="AN57" i="1" s="1"/>
  <c r="AM57" i="1" s="1"/>
  <c r="AL57" i="1" s="1"/>
  <c r="AS351" i="1"/>
  <c r="AR351" i="1" s="1"/>
  <c r="AQ351" i="1" s="1"/>
  <c r="AP351" i="1" s="1"/>
  <c r="AO351" i="1" s="1"/>
  <c r="AN351" i="1" s="1"/>
  <c r="AM351" i="1" s="1"/>
  <c r="AL351" i="1" s="1"/>
  <c r="AK405" i="1"/>
  <c r="AJ405" i="1"/>
  <c r="AH405" i="1" s="1"/>
  <c r="AH60" i="1"/>
  <c r="AH591" i="1"/>
  <c r="AJ216" i="1"/>
  <c r="AT210" i="1"/>
  <c r="AS210" i="1" s="1"/>
  <c r="AR210" i="1" s="1"/>
  <c r="AQ210" i="1" s="1"/>
  <c r="AP210" i="1" s="1"/>
  <c r="AO210" i="1" s="1"/>
  <c r="AN210" i="1" s="1"/>
  <c r="AM210" i="1" s="1"/>
  <c r="AL210" i="1" s="1"/>
  <c r="AJ252" i="1"/>
  <c r="AH252" i="1" s="1"/>
  <c r="AK252" i="1"/>
  <c r="AJ473" i="1"/>
  <c r="AI473" i="1"/>
  <c r="AH473" i="1" s="1"/>
  <c r="AK473" i="1"/>
  <c r="AS339" i="1"/>
  <c r="AR339" i="1" s="1"/>
  <c r="AQ339" i="1" s="1"/>
  <c r="AP339" i="1" s="1"/>
  <c r="AO339" i="1" s="1"/>
  <c r="AN339" i="1" s="1"/>
  <c r="AM339" i="1" s="1"/>
  <c r="AL339" i="1" s="1"/>
  <c r="AK392" i="1"/>
  <c r="AJ392" i="1"/>
  <c r="AH392" i="1" s="1"/>
  <c r="AC249" i="1"/>
  <c r="H249" i="1"/>
  <c r="AH385" i="1"/>
  <c r="AK434" i="1"/>
  <c r="AI117" i="1"/>
  <c r="AJ117" i="1"/>
  <c r="AK592" i="1"/>
  <c r="AJ592" i="1"/>
  <c r="AH592" i="1" s="1"/>
  <c r="AS343" i="1"/>
  <c r="AR343" i="1" s="1"/>
  <c r="AQ343" i="1" s="1"/>
  <c r="AP343" i="1" s="1"/>
  <c r="AO343" i="1" s="1"/>
  <c r="AN343" i="1" s="1"/>
  <c r="AM343" i="1" s="1"/>
  <c r="AL343" i="1" s="1"/>
  <c r="AS86" i="1"/>
  <c r="AR86" i="1" s="1"/>
  <c r="AQ86" i="1" s="1"/>
  <c r="AP86" i="1" s="1"/>
  <c r="AO86" i="1" s="1"/>
  <c r="AN86" i="1" s="1"/>
  <c r="AM86" i="1" s="1"/>
  <c r="AL86" i="1" s="1"/>
  <c r="AR249" i="1"/>
  <c r="AQ249" i="1" s="1"/>
  <c r="AP249" i="1" s="1"/>
  <c r="AO249" i="1" s="1"/>
  <c r="AN249" i="1" s="1"/>
  <c r="AM249" i="1" s="1"/>
  <c r="AL249" i="1" s="1"/>
  <c r="AJ173" i="1"/>
  <c r="AH173" i="1" s="1"/>
  <c r="AH196" i="1"/>
  <c r="AK359" i="1"/>
  <c r="AR380" i="1"/>
  <c r="AQ380" i="1" s="1"/>
  <c r="AP380" i="1" s="1"/>
  <c r="AO380" i="1" s="1"/>
  <c r="AN380" i="1" s="1"/>
  <c r="AM380" i="1" s="1"/>
  <c r="AL380" i="1" s="1"/>
  <c r="AJ457" i="1"/>
  <c r="AH457" i="1" s="1"/>
  <c r="AR559" i="1"/>
  <c r="AQ559" i="1" s="1"/>
  <c r="AP559" i="1" s="1"/>
  <c r="AO559" i="1" s="1"/>
  <c r="AN559" i="1" s="1"/>
  <c r="AM559" i="1" s="1"/>
  <c r="AL559" i="1" s="1"/>
  <c r="AT80" i="1"/>
  <c r="AS80" i="1" s="1"/>
  <c r="AR80" i="1" s="1"/>
  <c r="AQ80" i="1" s="1"/>
  <c r="AP80" i="1" s="1"/>
  <c r="AO80" i="1" s="1"/>
  <c r="AN80" i="1" s="1"/>
  <c r="AM80" i="1" s="1"/>
  <c r="AL80" i="1" s="1"/>
  <c r="G563" i="1"/>
  <c r="AC563" i="1" s="1"/>
  <c r="AR398" i="1"/>
  <c r="AQ398" i="1" s="1"/>
  <c r="AP398" i="1" s="1"/>
  <c r="AO398" i="1" s="1"/>
  <c r="AN398" i="1" s="1"/>
  <c r="AM398" i="1" s="1"/>
  <c r="AL398" i="1" s="1"/>
  <c r="AP291" i="1"/>
  <c r="AO291" i="1" s="1"/>
  <c r="AN291" i="1" s="1"/>
  <c r="AM291" i="1" s="1"/>
  <c r="AL291" i="1" s="1"/>
  <c r="E100" i="3"/>
  <c r="F121" i="1"/>
  <c r="Z88" i="1"/>
  <c r="G88" i="1"/>
  <c r="AU88" i="1"/>
  <c r="AU34" i="1"/>
  <c r="G34" i="1"/>
  <c r="F69" i="1"/>
  <c r="E51" i="3"/>
  <c r="G167" i="1"/>
  <c r="AU167" i="1"/>
  <c r="Z154" i="1"/>
  <c r="AU154" i="1"/>
  <c r="G387" i="1"/>
  <c r="AU387" i="1"/>
  <c r="G350" i="1"/>
  <c r="AU350" i="1"/>
  <c r="AU423" i="1"/>
  <c r="Z423" i="1"/>
  <c r="G534" i="1"/>
  <c r="Z534" i="1"/>
  <c r="AU394" i="1"/>
  <c r="G394" i="1"/>
  <c r="AC394" i="1" s="1"/>
  <c r="Z56" i="1"/>
  <c r="AU56" i="1"/>
  <c r="Z270" i="1"/>
  <c r="AU270" i="1"/>
  <c r="G177" i="1"/>
  <c r="AC177" i="1" s="1"/>
  <c r="Z177" i="1"/>
  <c r="AU177" i="1"/>
  <c r="G43" i="1"/>
  <c r="Z43" i="1"/>
  <c r="AU43" i="1"/>
  <c r="G169" i="1"/>
  <c r="AU169" i="1"/>
  <c r="G143" i="1"/>
  <c r="AU143" i="1"/>
  <c r="P157" i="1"/>
  <c r="G157" i="1"/>
  <c r="Z157" i="1"/>
  <c r="Z221" i="1"/>
  <c r="AU221" i="1"/>
  <c r="P221" i="1"/>
  <c r="AC221" i="1" s="1"/>
  <c r="F363" i="1"/>
  <c r="E325" i="3"/>
  <c r="P515" i="1"/>
  <c r="G515" i="1"/>
  <c r="F131" i="1"/>
  <c r="E110" i="3"/>
  <c r="G408" i="1"/>
  <c r="Z408" i="1"/>
  <c r="E285" i="3"/>
  <c r="F319" i="1"/>
  <c r="E356" i="3"/>
  <c r="F397" i="1"/>
  <c r="Z597" i="1"/>
  <c r="AU597" i="1"/>
  <c r="F31" i="1"/>
  <c r="E17" i="3"/>
  <c r="G41" i="1"/>
  <c r="Z41" i="1"/>
  <c r="AA41" i="1" s="1"/>
  <c r="G96" i="1"/>
  <c r="AU96" i="1"/>
  <c r="Z112" i="1"/>
  <c r="AU112" i="1"/>
  <c r="G190" i="1"/>
  <c r="Z190" i="1"/>
  <c r="AU190" i="1"/>
  <c r="G175" i="1"/>
  <c r="G199" i="1"/>
  <c r="AU199" i="1"/>
  <c r="P199" i="1"/>
  <c r="Z268" i="1"/>
  <c r="AA268" i="1" s="1"/>
  <c r="G268" i="1"/>
  <c r="G162" i="1"/>
  <c r="Z162" i="1"/>
  <c r="F181" i="1"/>
  <c r="E154" i="3"/>
  <c r="Z269" i="1"/>
  <c r="AU269" i="1"/>
  <c r="Z299" i="1"/>
  <c r="G299" i="1"/>
  <c r="AC299" i="1" s="1"/>
  <c r="AU299" i="1"/>
  <c r="Z267" i="1"/>
  <c r="G267" i="1"/>
  <c r="AU267" i="1"/>
  <c r="Z414" i="1"/>
  <c r="G414" i="1"/>
  <c r="Z438" i="1"/>
  <c r="AA438" i="1" s="1"/>
  <c r="G438" i="1"/>
  <c r="F571" i="1"/>
  <c r="E524" i="3"/>
  <c r="F284" i="1"/>
  <c r="E252" i="3"/>
  <c r="G303" i="1"/>
  <c r="AU303" i="1"/>
  <c r="AU431" i="1"/>
  <c r="G431" i="1"/>
  <c r="G447" i="1"/>
  <c r="Z447" i="1"/>
  <c r="AA447" i="1" s="1"/>
  <c r="E242" i="3"/>
  <c r="AC351" i="1"/>
  <c r="Z400" i="1"/>
  <c r="AU400" i="1"/>
  <c r="Z72" i="1"/>
  <c r="G72" i="1"/>
  <c r="AC72" i="1" s="1"/>
  <c r="G39" i="1"/>
  <c r="Z39" i="1"/>
  <c r="AU39" i="1"/>
  <c r="F201" i="1"/>
  <c r="E171" i="3"/>
  <c r="G274" i="1"/>
  <c r="Z274" i="1"/>
  <c r="AU274" i="1"/>
  <c r="AU227" i="1"/>
  <c r="Z227" i="1"/>
  <c r="G248" i="1"/>
  <c r="Z248" i="1"/>
  <c r="AT595" i="1"/>
  <c r="AS595" i="1" s="1"/>
  <c r="AR595" i="1" s="1"/>
  <c r="AQ595" i="1" s="1"/>
  <c r="AP595" i="1" s="1"/>
  <c r="AO595" i="1" s="1"/>
  <c r="AN595" i="1" s="1"/>
  <c r="AM595" i="1" s="1"/>
  <c r="AL595" i="1" s="1"/>
  <c r="Z323" i="1"/>
  <c r="AA323" i="1" s="1"/>
  <c r="G323" i="1"/>
  <c r="AC323" i="1" s="1"/>
  <c r="AU382" i="1"/>
  <c r="Z441" i="1"/>
  <c r="AA441" i="1" s="1"/>
  <c r="G441" i="1"/>
  <c r="AC441" i="1" s="1"/>
  <c r="AU407" i="1"/>
  <c r="Z407" i="1"/>
  <c r="Z507" i="1"/>
  <c r="G507" i="1"/>
  <c r="AU507" i="1"/>
  <c r="G285" i="1"/>
  <c r="Z285" i="1"/>
  <c r="AU285" i="1"/>
  <c r="AU459" i="1"/>
  <c r="P459" i="1"/>
  <c r="Z459" i="1"/>
  <c r="G459" i="1"/>
  <c r="E128" i="3"/>
  <c r="F150" i="1"/>
  <c r="AU162" i="1"/>
  <c r="AU157" i="1"/>
  <c r="E249" i="3"/>
  <c r="G115" i="1"/>
  <c r="AC115" i="1" s="1"/>
  <c r="AU115" i="1"/>
  <c r="G24" i="1"/>
  <c r="AU24" i="1"/>
  <c r="P24" i="1"/>
  <c r="Z24" i="1"/>
  <c r="AU127" i="1"/>
  <c r="G127" i="1"/>
  <c r="Z127" i="1"/>
  <c r="F247" i="1"/>
  <c r="E214" i="3"/>
  <c r="Z139" i="1"/>
  <c r="AU139" i="1"/>
  <c r="G187" i="1"/>
  <c r="Z187" i="1"/>
  <c r="AU187" i="1"/>
  <c r="G344" i="1"/>
  <c r="AU344" i="1"/>
  <c r="P344" i="1"/>
  <c r="F361" i="1"/>
  <c r="E324" i="3"/>
  <c r="G461" i="1"/>
  <c r="Z461" i="1"/>
  <c r="P461" i="1"/>
  <c r="Z327" i="1"/>
  <c r="AU327" i="1"/>
  <c r="Z412" i="1"/>
  <c r="AU412" i="1"/>
  <c r="Z583" i="1"/>
  <c r="AU583" i="1"/>
  <c r="G354" i="1"/>
  <c r="Z354" i="1"/>
  <c r="AU354" i="1"/>
  <c r="AU381" i="1"/>
  <c r="G381" i="1"/>
  <c r="Z161" i="1"/>
  <c r="G161" i="1"/>
  <c r="AU161" i="1"/>
  <c r="AC503" i="1"/>
  <c r="E91" i="3"/>
  <c r="F111" i="1"/>
  <c r="Z44" i="1"/>
  <c r="G44" i="1"/>
  <c r="AU44" i="1"/>
  <c r="AU379" i="1"/>
  <c r="G379" i="1"/>
  <c r="Z379" i="1"/>
  <c r="Z28" i="1"/>
  <c r="G28" i="1"/>
  <c r="AU28" i="1"/>
  <c r="G132" i="1"/>
  <c r="AC132" i="1" s="1"/>
  <c r="AU132" i="1"/>
  <c r="G141" i="1"/>
  <c r="Z141" i="1"/>
  <c r="AA141" i="1" s="1"/>
  <c r="F168" i="1"/>
  <c r="E143" i="3"/>
  <c r="G114" i="1"/>
  <c r="AC114" i="1" s="1"/>
  <c r="Z114" i="1"/>
  <c r="AU114" i="1"/>
  <c r="F355" i="1"/>
  <c r="E318" i="3"/>
  <c r="G332" i="1"/>
  <c r="AU332" i="1"/>
  <c r="F567" i="1"/>
  <c r="E520" i="3"/>
  <c r="Z357" i="1"/>
  <c r="AU357" i="1"/>
  <c r="AU99" i="1"/>
  <c r="G99" i="1"/>
  <c r="Z102" i="1"/>
  <c r="AU102" i="1"/>
  <c r="Z174" i="1"/>
  <c r="AU174" i="1"/>
  <c r="G238" i="1"/>
  <c r="Z238" i="1"/>
  <c r="AA238" i="1" s="1"/>
  <c r="G575" i="1"/>
  <c r="Z575" i="1"/>
  <c r="AU575" i="1"/>
  <c r="G230" i="1"/>
  <c r="Z230" i="1"/>
  <c r="AU230" i="1"/>
  <c r="Z59" i="1"/>
  <c r="AU59" i="1"/>
  <c r="G67" i="1"/>
  <c r="Z67" i="1"/>
  <c r="AU67" i="1"/>
  <c r="G105" i="1"/>
  <c r="Z105" i="1"/>
  <c r="AU105" i="1"/>
  <c r="Z233" i="1"/>
  <c r="AU233" i="1"/>
  <c r="F135" i="1"/>
  <c r="E114" i="3"/>
  <c r="P188" i="1"/>
  <c r="Z188" i="1"/>
  <c r="G188" i="1"/>
  <c r="AU188" i="1"/>
  <c r="Z212" i="1"/>
  <c r="G212" i="1"/>
  <c r="AC212" i="1" s="1"/>
  <c r="AU212" i="1"/>
  <c r="F228" i="1"/>
  <c r="E196" i="3"/>
  <c r="G296" i="1"/>
  <c r="Z296" i="1"/>
  <c r="AU296" i="1"/>
  <c r="AU258" i="1"/>
  <c r="P258" i="1"/>
  <c r="G258" i="1"/>
  <c r="Z449" i="1"/>
  <c r="AU449" i="1"/>
  <c r="F147" i="1"/>
  <c r="E125" i="3"/>
  <c r="Z318" i="1"/>
  <c r="G318" i="1"/>
  <c r="AU318" i="1"/>
  <c r="E300" i="3"/>
  <c r="F335" i="1"/>
  <c r="Z359" i="1"/>
  <c r="AA359" i="1" s="1"/>
  <c r="G359" i="1"/>
  <c r="F375" i="1"/>
  <c r="E336" i="3"/>
  <c r="Z396" i="1"/>
  <c r="AU396" i="1"/>
  <c r="G396" i="1"/>
  <c r="G362" i="1"/>
  <c r="Z362" i="1"/>
  <c r="AU362" i="1"/>
  <c r="G434" i="1"/>
  <c r="AC434" i="1" s="1"/>
  <c r="Z434" i="1"/>
  <c r="G83" i="1"/>
  <c r="AU83" i="1"/>
  <c r="Z82" i="1"/>
  <c r="AU82" i="1"/>
  <c r="F22" i="1"/>
  <c r="E11" i="3"/>
  <c r="Z53" i="1"/>
  <c r="AU53" i="1"/>
  <c r="P145" i="1"/>
  <c r="AC145" i="1" s="1"/>
  <c r="AU145" i="1"/>
  <c r="Z241" i="1"/>
  <c r="AU241" i="1"/>
  <c r="AU63" i="1"/>
  <c r="G63" i="1"/>
  <c r="AC63" i="1" s="1"/>
  <c r="AU254" i="1"/>
  <c r="G254" i="1"/>
  <c r="Z164" i="1"/>
  <c r="G164" i="1"/>
  <c r="Z191" i="1"/>
  <c r="G191" i="1"/>
  <c r="AU191" i="1"/>
  <c r="G255" i="1"/>
  <c r="AU255" i="1"/>
  <c r="E101" i="3"/>
  <c r="F122" i="1"/>
  <c r="G242" i="1"/>
  <c r="Z242" i="1"/>
  <c r="AA242" i="1" s="1"/>
  <c r="Z321" i="1"/>
  <c r="AA321" i="1" s="1"/>
  <c r="G321" i="1"/>
  <c r="Z369" i="1"/>
  <c r="G369" i="1"/>
  <c r="AU369" i="1"/>
  <c r="F430" i="1"/>
  <c r="E386" i="3"/>
  <c r="Z389" i="1"/>
  <c r="G389" i="1"/>
  <c r="AU389" i="1"/>
  <c r="G418" i="1"/>
  <c r="Z418" i="1"/>
  <c r="AU418" i="1"/>
  <c r="AU106" i="1"/>
  <c r="AU37" i="1"/>
  <c r="G595" i="1"/>
  <c r="AU596" i="1"/>
  <c r="F90" i="1"/>
  <c r="F30" i="1"/>
  <c r="F422" i="1"/>
  <c r="F442" i="1"/>
  <c r="F113" i="1"/>
  <c r="AJ589" i="1"/>
  <c r="AH589" i="1" s="1"/>
  <c r="AK589" i="1"/>
  <c r="AI510" i="1"/>
  <c r="AH510" i="1" s="1"/>
  <c r="AJ510" i="1"/>
  <c r="AK510" i="1"/>
  <c r="AK504" i="1"/>
  <c r="AJ504" i="1"/>
  <c r="AJ25" i="1"/>
  <c r="AI25" i="1"/>
  <c r="AH25" i="1" s="1"/>
  <c r="AK25" i="1"/>
  <c r="AI481" i="1"/>
  <c r="AH481" i="1" s="1"/>
  <c r="AK481" i="1"/>
  <c r="AI549" i="1"/>
  <c r="AJ549" i="1"/>
  <c r="AK549" i="1"/>
  <c r="AK497" i="1"/>
  <c r="AJ497" i="1"/>
  <c r="AI497" i="1"/>
  <c r="F425" i="1"/>
  <c r="F378" i="1"/>
  <c r="AI514" i="1"/>
  <c r="AK514" i="1"/>
  <c r="AJ514" i="1"/>
  <c r="AJ556" i="1"/>
  <c r="AI556" i="1"/>
  <c r="AK556" i="1"/>
  <c r="AC440" i="1"/>
  <c r="AI504" i="1"/>
  <c r="AK536" i="1"/>
  <c r="AJ536" i="1"/>
  <c r="AK485" i="1"/>
  <c r="AI485" i="1"/>
  <c r="AJ485" i="1"/>
  <c r="AI524" i="1"/>
  <c r="AJ524" i="1"/>
  <c r="AK524" i="1"/>
  <c r="AK576" i="1"/>
  <c r="AJ576" i="1"/>
  <c r="AI576" i="1"/>
  <c r="AJ558" i="1"/>
  <c r="AI558" i="1"/>
  <c r="AK558" i="1"/>
  <c r="AI488" i="1"/>
  <c r="AH488" i="1" s="1"/>
  <c r="AK488" i="1"/>
  <c r="AJ527" i="1"/>
  <c r="AI527" i="1"/>
  <c r="AK527" i="1"/>
  <c r="AK29" i="1"/>
  <c r="AJ29" i="1"/>
  <c r="AI29" i="1"/>
  <c r="AH29" i="1" s="1"/>
  <c r="AC245" i="1"/>
  <c r="AI536" i="1"/>
  <c r="AR573" i="1"/>
  <c r="AQ573" i="1" s="1"/>
  <c r="AP573" i="1" s="1"/>
  <c r="AO573" i="1" s="1"/>
  <c r="AN573" i="1" s="1"/>
  <c r="AM573" i="1" s="1"/>
  <c r="AL573" i="1" s="1"/>
  <c r="AU599" i="1"/>
  <c r="AT450" i="1"/>
  <c r="AS450" i="1" s="1"/>
  <c r="AR450" i="1" s="1"/>
  <c r="AQ450" i="1" s="1"/>
  <c r="AP450" i="1" s="1"/>
  <c r="AO450" i="1" s="1"/>
  <c r="AN450" i="1" s="1"/>
  <c r="AM450" i="1" s="1"/>
  <c r="AL450" i="1" s="1"/>
  <c r="G482" i="1"/>
  <c r="AU482" i="1"/>
  <c r="Z482" i="1"/>
  <c r="G564" i="1"/>
  <c r="Z564" i="1"/>
  <c r="G467" i="1"/>
  <c r="AC467" i="1" s="1"/>
  <c r="Z467" i="1"/>
  <c r="F521" i="1"/>
  <c r="E475" i="3"/>
  <c r="F493" i="1"/>
  <c r="E449" i="3"/>
  <c r="G585" i="1"/>
  <c r="AU585" i="1"/>
  <c r="AT561" i="1"/>
  <c r="AS561" i="1" s="1"/>
  <c r="AR561" i="1" s="1"/>
  <c r="AQ561" i="1" s="1"/>
  <c r="AP561" i="1" s="1"/>
  <c r="AO561" i="1" s="1"/>
  <c r="AN561" i="1" s="1"/>
  <c r="AM561" i="1" s="1"/>
  <c r="AL561" i="1" s="1"/>
  <c r="AU467" i="1"/>
  <c r="AN477" i="1"/>
  <c r="AM477" i="1" s="1"/>
  <c r="AL477" i="1" s="1"/>
  <c r="AU42" i="1"/>
  <c r="Z42" i="1"/>
  <c r="G42" i="1"/>
  <c r="AQ568" i="1"/>
  <c r="AP568" i="1" s="1"/>
  <c r="AO568" i="1" s="1"/>
  <c r="AN568" i="1" s="1"/>
  <c r="AM568" i="1" s="1"/>
  <c r="AL568" i="1" s="1"/>
  <c r="AU489" i="1"/>
  <c r="G489" i="1"/>
  <c r="AU454" i="1"/>
  <c r="Z454" i="1"/>
  <c r="F532" i="1"/>
  <c r="E486" i="3"/>
  <c r="AO448" i="1"/>
  <c r="AN448" i="1" s="1"/>
  <c r="AM448" i="1" s="1"/>
  <c r="AL448" i="1" s="1"/>
  <c r="AS496" i="1"/>
  <c r="AR496" i="1" s="1"/>
  <c r="G448" i="1"/>
  <c r="Z448" i="1"/>
  <c r="Z464" i="1"/>
  <c r="AU464" i="1"/>
  <c r="G464" i="1"/>
  <c r="G474" i="1"/>
  <c r="AC474" i="1" s="1"/>
  <c r="Z474" i="1"/>
  <c r="AU474" i="1"/>
  <c r="G518" i="1"/>
  <c r="Z518" i="1"/>
  <c r="AU518" i="1"/>
  <c r="AU480" i="1"/>
  <c r="Z480" i="1"/>
  <c r="AQ496" i="1"/>
  <c r="AP496" i="1" s="1"/>
  <c r="AO496" i="1" s="1"/>
  <c r="AN496" i="1" s="1"/>
  <c r="AM496" i="1" s="1"/>
  <c r="AL496" i="1" s="1"/>
  <c r="Z590" i="1"/>
  <c r="G544" i="1"/>
  <c r="Z544" i="1"/>
  <c r="AU498" i="1"/>
  <c r="Z498" i="1"/>
  <c r="AU484" i="1"/>
  <c r="Z484" i="1"/>
  <c r="F508" i="1"/>
  <c r="E462" i="3"/>
  <c r="AU529" i="1"/>
  <c r="G529" i="1"/>
  <c r="Z529" i="1"/>
  <c r="AS182" i="1"/>
  <c r="AR182" i="1" s="1"/>
  <c r="AQ182" i="1" s="1"/>
  <c r="AP182" i="1" s="1"/>
  <c r="AO182" i="1" s="1"/>
  <c r="AN182" i="1" s="1"/>
  <c r="AM182" i="1" s="1"/>
  <c r="AL182" i="1" s="1"/>
  <c r="G456" i="1"/>
  <c r="AF546" i="1"/>
  <c r="I546" i="1"/>
  <c r="Z502" i="1"/>
  <c r="AU502" i="1"/>
  <c r="Z488" i="1"/>
  <c r="G488" i="1"/>
  <c r="G566" i="1"/>
  <c r="AU566" i="1"/>
  <c r="Z33" i="1"/>
  <c r="Z54" i="1"/>
  <c r="G54" i="1"/>
  <c r="AC54" i="1" s="1"/>
  <c r="F79" i="1"/>
  <c r="E61" i="3"/>
  <c r="AU486" i="1"/>
  <c r="G486" i="1"/>
  <c r="AC486" i="1" s="1"/>
  <c r="Z486" i="1"/>
  <c r="AU560" i="1"/>
  <c r="G560" i="1"/>
  <c r="Z560" i="1"/>
  <c r="AU469" i="1"/>
  <c r="Z469" i="1"/>
  <c r="Z581" i="1"/>
  <c r="G581" i="1"/>
  <c r="AC581" i="1" s="1"/>
  <c r="AU581" i="1"/>
  <c r="AT550" i="1"/>
  <c r="AS550" i="1" s="1"/>
  <c r="AR550" i="1" s="1"/>
  <c r="AQ550" i="1" s="1"/>
  <c r="AP550" i="1" s="1"/>
  <c r="AO550" i="1"/>
  <c r="AN550" i="1" s="1"/>
  <c r="AM550" i="1" s="1"/>
  <c r="AL550" i="1" s="1"/>
  <c r="AT54" i="1"/>
  <c r="AS54" i="1" s="1"/>
  <c r="AR54" i="1" s="1"/>
  <c r="AQ54" i="1" s="1"/>
  <c r="AP54" i="1" s="1"/>
  <c r="AO54" i="1" s="1"/>
  <c r="AN54" i="1" s="1"/>
  <c r="AM54" i="1" s="1"/>
  <c r="AL54" i="1" s="1"/>
  <c r="AR468" i="1"/>
  <c r="AQ468" i="1" s="1"/>
  <c r="AP468" i="1" s="1"/>
  <c r="AO468" i="1" s="1"/>
  <c r="AN468" i="1" s="1"/>
  <c r="AM468" i="1" s="1"/>
  <c r="AL468" i="1" s="1"/>
  <c r="Z458" i="1"/>
  <c r="AU458" i="1"/>
  <c r="AU580" i="1"/>
  <c r="G580" i="1"/>
  <c r="AC580" i="1" s="1"/>
  <c r="Z542" i="1"/>
  <c r="AU542" i="1"/>
  <c r="F578" i="1"/>
  <c r="E531" i="3"/>
  <c r="G501" i="1"/>
  <c r="Z501" i="1"/>
  <c r="AU501" i="1"/>
  <c r="Z600" i="1"/>
  <c r="G600" i="1"/>
  <c r="AU460" i="1"/>
  <c r="G460" i="1"/>
  <c r="G576" i="1"/>
  <c r="Z576" i="1"/>
  <c r="Z496" i="1"/>
  <c r="G496" i="1"/>
  <c r="AS490" i="1"/>
  <c r="AR490" i="1" s="1"/>
  <c r="AQ490" i="1" s="1"/>
  <c r="AP490" i="1" s="1"/>
  <c r="AO490" i="1" s="1"/>
  <c r="AN490" i="1" s="1"/>
  <c r="AM490" i="1" s="1"/>
  <c r="AL490" i="1" s="1"/>
  <c r="AS535" i="1"/>
  <c r="AR535" i="1"/>
  <c r="AQ535" i="1" s="1"/>
  <c r="AP535" i="1" s="1"/>
  <c r="AO535" i="1" s="1"/>
  <c r="AN535" i="1" s="1"/>
  <c r="AM535" i="1" s="1"/>
  <c r="AL535" i="1" s="1"/>
  <c r="F446" i="1"/>
  <c r="E401" i="3"/>
  <c r="Z476" i="1"/>
  <c r="G476" i="1"/>
  <c r="Z533" i="1"/>
  <c r="AU533" i="1"/>
  <c r="G533" i="1"/>
  <c r="AC533" i="1" s="1"/>
  <c r="F509" i="1"/>
  <c r="E463" i="3"/>
  <c r="G25" i="1"/>
  <c r="Z25" i="1"/>
  <c r="E455" i="3"/>
  <c r="Z548" i="1"/>
  <c r="Z574" i="1"/>
  <c r="F562" i="1"/>
  <c r="F513" i="1"/>
  <c r="F545" i="1"/>
  <c r="E521" i="3"/>
  <c r="G492" i="1"/>
  <c r="Z572" i="1"/>
  <c r="F478" i="1"/>
  <c r="Z593" i="1"/>
  <c r="AA593" i="1" s="1"/>
  <c r="G444" i="1"/>
  <c r="AU602" i="1"/>
  <c r="Z602" i="1"/>
  <c r="P602" i="1"/>
  <c r="G602" i="1"/>
  <c r="AS607" i="1" l="1"/>
  <c r="AR607" i="1" s="1"/>
  <c r="AQ607" i="1" s="1"/>
  <c r="AP607" i="1" s="1"/>
  <c r="AO607" i="1" s="1"/>
  <c r="AN607" i="1" s="1"/>
  <c r="AM607" i="1" s="1"/>
  <c r="AL607" i="1" s="1"/>
  <c r="AT607" i="1"/>
  <c r="K607" i="1"/>
  <c r="AC607" i="1"/>
  <c r="AC518" i="1"/>
  <c r="AC444" i="1"/>
  <c r="AC274" i="1"/>
  <c r="AC238" i="1"/>
  <c r="AC305" i="1"/>
  <c r="AC435" i="1"/>
  <c r="AC482" i="1"/>
  <c r="AC164" i="1"/>
  <c r="AC507" i="1"/>
  <c r="AC414" i="1"/>
  <c r="AC254" i="1"/>
  <c r="AC600" i="1"/>
  <c r="AK606" i="1"/>
  <c r="AI606" i="1"/>
  <c r="AH606" i="1" s="1"/>
  <c r="AB606" i="1" s="1"/>
  <c r="AJ606" i="1"/>
  <c r="AT605" i="1"/>
  <c r="AS605" i="1" s="1"/>
  <c r="AR605" i="1" s="1"/>
  <c r="AQ605" i="1" s="1"/>
  <c r="AP605" i="1" s="1"/>
  <c r="AO605" i="1" s="1"/>
  <c r="AN605" i="1" s="1"/>
  <c r="AM605" i="1" s="1"/>
  <c r="AL605" i="1" s="1"/>
  <c r="K605" i="1"/>
  <c r="AC605" i="1"/>
  <c r="AC596" i="1"/>
  <c r="BB77" i="1"/>
  <c r="BA77" i="1"/>
  <c r="AZ77" i="1" s="1"/>
  <c r="AX77" i="1" s="1"/>
  <c r="BA57" i="1"/>
  <c r="BB57" i="1"/>
  <c r="BA25" i="1"/>
  <c r="BB25" i="1"/>
  <c r="AJ279" i="1"/>
  <c r="AI279" i="1"/>
  <c r="AK279" i="1"/>
  <c r="AJ146" i="1"/>
  <c r="AK146" i="1"/>
  <c r="AI146" i="1"/>
  <c r="BB116" i="1"/>
  <c r="BA116" i="1"/>
  <c r="AZ116" i="1" s="1"/>
  <c r="AX116" i="1" s="1"/>
  <c r="BA37" i="1"/>
  <c r="AZ37" i="1" s="1"/>
  <c r="AX37" i="1" s="1"/>
  <c r="BB37" i="1"/>
  <c r="BB29" i="1"/>
  <c r="BA29" i="1"/>
  <c r="AZ29" i="1" s="1"/>
  <c r="AX29" i="1" s="1"/>
  <c r="BB50" i="1"/>
  <c r="BA50" i="1"/>
  <c r="AZ50" i="1" s="1"/>
  <c r="AX50" i="1" s="1"/>
  <c r="BB87" i="1"/>
  <c r="BA87" i="1"/>
  <c r="AZ87" i="1" s="1"/>
  <c r="AX87" i="1" s="1"/>
  <c r="BB4" i="1"/>
  <c r="BA4" i="1"/>
  <c r="BA68" i="1"/>
  <c r="BB68" i="1"/>
  <c r="BB45" i="1"/>
  <c r="BA45" i="1"/>
  <c r="AZ45" i="1" s="1"/>
  <c r="AX45" i="1" s="1"/>
  <c r="BA71" i="1"/>
  <c r="BB71" i="1"/>
  <c r="BB35" i="1"/>
  <c r="BA35" i="1"/>
  <c r="BB82" i="1"/>
  <c r="BA82" i="1"/>
  <c r="AZ82" i="1" s="1"/>
  <c r="AX82" i="1" s="1"/>
  <c r="BB9" i="1"/>
  <c r="BA9" i="1"/>
  <c r="AZ9" i="1" s="1"/>
  <c r="AX9" i="1" s="1"/>
  <c r="BB103" i="1"/>
  <c r="BA103" i="1"/>
  <c r="AZ103" i="1" s="1"/>
  <c r="AX103" i="1" s="1"/>
  <c r="BB23" i="1"/>
  <c r="BA23" i="1"/>
  <c r="BA84" i="1"/>
  <c r="BB84" i="1"/>
  <c r="AJ534" i="1"/>
  <c r="AI534" i="1"/>
  <c r="AH534" i="1" s="1"/>
  <c r="AK534" i="1"/>
  <c r="BA117" i="1"/>
  <c r="AZ117" i="1" s="1"/>
  <c r="AX117" i="1" s="1"/>
  <c r="BB117" i="1"/>
  <c r="BA33" i="1"/>
  <c r="BB33" i="1"/>
  <c r="AJ317" i="1"/>
  <c r="AI317" i="1"/>
  <c r="AK317" i="1"/>
  <c r="BA52" i="1"/>
  <c r="BB52" i="1"/>
  <c r="BA85" i="1"/>
  <c r="AZ85" i="1" s="1"/>
  <c r="AX85" i="1" s="1"/>
  <c r="BB85" i="1"/>
  <c r="BB36" i="1"/>
  <c r="BA36" i="1"/>
  <c r="AZ36" i="1" s="1"/>
  <c r="AX36" i="1" s="1"/>
  <c r="BA55" i="1"/>
  <c r="BB55" i="1"/>
  <c r="BA61" i="1"/>
  <c r="BB61" i="1"/>
  <c r="BA13" i="1"/>
  <c r="AZ13" i="1" s="1"/>
  <c r="AX13" i="1" s="1"/>
  <c r="BB13" i="1"/>
  <c r="BB10" i="1"/>
  <c r="BA10" i="1"/>
  <c r="AZ10" i="1" s="1"/>
  <c r="AX10" i="1" s="1"/>
  <c r="BA8" i="1"/>
  <c r="BB8" i="1"/>
  <c r="BB101" i="1"/>
  <c r="BA101" i="1"/>
  <c r="AZ101" i="1" s="1"/>
  <c r="AX101" i="1" s="1"/>
  <c r="BB20" i="1"/>
  <c r="BA20" i="1"/>
  <c r="AT520" i="1"/>
  <c r="AS520" i="1" s="1"/>
  <c r="AR520" i="1" s="1"/>
  <c r="AQ520" i="1" s="1"/>
  <c r="AP520" i="1" s="1"/>
  <c r="AO520" i="1" s="1"/>
  <c r="AN520" i="1" s="1"/>
  <c r="AM520" i="1" s="1"/>
  <c r="AL520" i="1" s="1"/>
  <c r="BK48" i="1"/>
  <c r="BJ48" i="1"/>
  <c r="BI48" i="1" s="1"/>
  <c r="BH48" i="1" s="1"/>
  <c r="BG48" i="1" s="1"/>
  <c r="BF48" i="1" s="1"/>
  <c r="BE48" i="1" s="1"/>
  <c r="BD48" i="1" s="1"/>
  <c r="BC48" i="1" s="1"/>
  <c r="BK58" i="1"/>
  <c r="BJ58" i="1" s="1"/>
  <c r="BI58" i="1" s="1"/>
  <c r="BH58" i="1" s="1"/>
  <c r="BG58" i="1" s="1"/>
  <c r="BF58" i="1" s="1"/>
  <c r="BE58" i="1" s="1"/>
  <c r="BD58" i="1" s="1"/>
  <c r="BC58" i="1" s="1"/>
  <c r="BK88" i="1"/>
  <c r="BJ88" i="1" s="1"/>
  <c r="BI88" i="1" s="1"/>
  <c r="BH88" i="1" s="1"/>
  <c r="BG88" i="1" s="1"/>
  <c r="BF88" i="1" s="1"/>
  <c r="BE88" i="1" s="1"/>
  <c r="BD88" i="1" s="1"/>
  <c r="BC88" i="1" s="1"/>
  <c r="I523" i="1"/>
  <c r="AF523" i="1"/>
  <c r="BA39" i="1"/>
  <c r="BB39" i="1"/>
  <c r="BB15" i="1"/>
  <c r="BA15" i="1"/>
  <c r="AZ15" i="1" s="1"/>
  <c r="AX15" i="1" s="1"/>
  <c r="AF308" i="1"/>
  <c r="I308" i="1"/>
  <c r="AT223" i="1"/>
  <c r="AS223" i="1" s="1"/>
  <c r="AR223" i="1" s="1"/>
  <c r="AQ223" i="1" s="1"/>
  <c r="AP223" i="1"/>
  <c r="AO223" i="1" s="1"/>
  <c r="AN223" i="1" s="1"/>
  <c r="AM223" i="1" s="1"/>
  <c r="AL223" i="1" s="1"/>
  <c r="P310" i="1"/>
  <c r="Z310" i="1"/>
  <c r="G310" i="1"/>
  <c r="AU310" i="1"/>
  <c r="AT547" i="1"/>
  <c r="AS547" i="1"/>
  <c r="AR547" i="1" s="1"/>
  <c r="AQ547" i="1" s="1"/>
  <c r="AP547" i="1" s="1"/>
  <c r="AO547" i="1" s="1"/>
  <c r="AN547" i="1" s="1"/>
  <c r="AM547" i="1" s="1"/>
  <c r="AL547" i="1" s="1"/>
  <c r="AT526" i="1"/>
  <c r="AS526" i="1" s="1"/>
  <c r="AR526" i="1" s="1"/>
  <c r="AQ526" i="1" s="1"/>
  <c r="AP526" i="1" s="1"/>
  <c r="AO526" i="1" s="1"/>
  <c r="AN526" i="1" s="1"/>
  <c r="AM526" i="1" s="1"/>
  <c r="AL526" i="1" s="1"/>
  <c r="AD26" i="1"/>
  <c r="AE26" i="1"/>
  <c r="AT322" i="1"/>
  <c r="AS322" i="1" s="1"/>
  <c r="AR322" i="1"/>
  <c r="AQ322" i="1" s="1"/>
  <c r="AP322" i="1" s="1"/>
  <c r="AO322" i="1" s="1"/>
  <c r="AN322" i="1" s="1"/>
  <c r="AM322" i="1" s="1"/>
  <c r="AL322" i="1" s="1"/>
  <c r="G328" i="1"/>
  <c r="Z328" i="1"/>
  <c r="AU328" i="1"/>
  <c r="P328" i="1"/>
  <c r="AJ179" i="1"/>
  <c r="AI179" i="1"/>
  <c r="AK179" i="1"/>
  <c r="AB338" i="1"/>
  <c r="AA338" i="1"/>
  <c r="AB280" i="1"/>
  <c r="AA280" i="1"/>
  <c r="AF275" i="1"/>
  <c r="AB275" i="1"/>
  <c r="J275" i="1"/>
  <c r="AT403" i="1"/>
  <c r="AS403" i="1" s="1"/>
  <c r="AR403" i="1" s="1"/>
  <c r="AQ403" i="1" s="1"/>
  <c r="AP403" i="1" s="1"/>
  <c r="AO403" i="1" s="1"/>
  <c r="AN403" i="1" s="1"/>
  <c r="AM403" i="1" s="1"/>
  <c r="AL403" i="1" s="1"/>
  <c r="G36" i="1"/>
  <c r="Z36" i="1"/>
  <c r="AU36" i="1"/>
  <c r="P36" i="1"/>
  <c r="AT35" i="1"/>
  <c r="AS35" i="1" s="1"/>
  <c r="AR35" i="1" s="1"/>
  <c r="AQ35" i="1" s="1"/>
  <c r="AP35" i="1" s="1"/>
  <c r="AO35" i="1" s="1"/>
  <c r="AN35" i="1" s="1"/>
  <c r="AM35" i="1" s="1"/>
  <c r="AL35" i="1" s="1"/>
  <c r="AA120" i="1"/>
  <c r="AB120" i="1"/>
  <c r="AD47" i="1"/>
  <c r="AE47" i="1"/>
  <c r="AE198" i="1"/>
  <c r="AD198" i="1"/>
  <c r="AD491" i="1"/>
  <c r="AE491" i="1"/>
  <c r="AI370" i="1"/>
  <c r="AK370" i="1"/>
  <c r="AJ370" i="1"/>
  <c r="AA25" i="1"/>
  <c r="AH514" i="1"/>
  <c r="G382" i="1"/>
  <c r="AA534" i="1"/>
  <c r="AH98" i="1"/>
  <c r="AH538" i="1"/>
  <c r="AH263" i="1"/>
  <c r="AH479" i="1"/>
  <c r="AH84" i="1"/>
  <c r="AH92" i="1"/>
  <c r="AH165" i="1"/>
  <c r="AT528" i="1"/>
  <c r="AS528" i="1"/>
  <c r="AR528" i="1" s="1"/>
  <c r="AQ528" i="1" s="1"/>
  <c r="AP528" i="1" s="1"/>
  <c r="AO528" i="1" s="1"/>
  <c r="AN528" i="1" s="1"/>
  <c r="AM528" i="1" s="1"/>
  <c r="AL528" i="1" s="1"/>
  <c r="E183" i="3"/>
  <c r="F214" i="1"/>
  <c r="F129" i="1"/>
  <c r="E108" i="3"/>
  <c r="G46" i="1"/>
  <c r="Z46" i="1"/>
  <c r="P46" i="1"/>
  <c r="AC46" i="1" s="1"/>
  <c r="BK78" i="1"/>
  <c r="BJ78" i="1" s="1"/>
  <c r="BI78" i="1" s="1"/>
  <c r="BH78" i="1" s="1"/>
  <c r="BG78" i="1" s="1"/>
  <c r="BF78" i="1" s="1"/>
  <c r="BE78" i="1" s="1"/>
  <c r="BD78" i="1" s="1"/>
  <c r="BC78" i="1" s="1"/>
  <c r="BK27" i="1"/>
  <c r="BJ27" i="1" s="1"/>
  <c r="BI27" i="1" s="1"/>
  <c r="BH27" i="1" s="1"/>
  <c r="BG27" i="1" s="1"/>
  <c r="BF27" i="1" s="1"/>
  <c r="BE27" i="1" s="1"/>
  <c r="BD27" i="1" s="1"/>
  <c r="BC27" i="1" s="1"/>
  <c r="AT525" i="1"/>
  <c r="AS525" i="1"/>
  <c r="AR525" i="1" s="1"/>
  <c r="AQ525" i="1" s="1"/>
  <c r="AP525" i="1" s="1"/>
  <c r="AO525" i="1" s="1"/>
  <c r="AN525" i="1" s="1"/>
  <c r="AM525" i="1" s="1"/>
  <c r="AL525" i="1" s="1"/>
  <c r="BK54" i="1"/>
  <c r="BJ54" i="1"/>
  <c r="BI54" i="1" s="1"/>
  <c r="BH54" i="1" s="1"/>
  <c r="BG54" i="1" s="1"/>
  <c r="BF54" i="1" s="1"/>
  <c r="BE54" i="1" s="1"/>
  <c r="BD54" i="1" s="1"/>
  <c r="BC54" i="1" s="1"/>
  <c r="BK80" i="1"/>
  <c r="BJ80" i="1"/>
  <c r="BI80" i="1" s="1"/>
  <c r="BH80" i="1" s="1"/>
  <c r="BG80" i="1" s="1"/>
  <c r="BF80" i="1" s="1"/>
  <c r="BE80" i="1" s="1"/>
  <c r="BD80" i="1" s="1"/>
  <c r="BC80" i="1" s="1"/>
  <c r="AT470" i="1"/>
  <c r="AS470" i="1" s="1"/>
  <c r="AR470" i="1" s="1"/>
  <c r="AQ470" i="1" s="1"/>
  <c r="AP470" i="1" s="1"/>
  <c r="AO470" i="1" s="1"/>
  <c r="AN470" i="1" s="1"/>
  <c r="AM470" i="1" s="1"/>
  <c r="AL470" i="1" s="1"/>
  <c r="BK74" i="1"/>
  <c r="BJ74" i="1" s="1"/>
  <c r="BI74" i="1" s="1"/>
  <c r="BH74" i="1" s="1"/>
  <c r="BG74" i="1" s="1"/>
  <c r="BF74" i="1" s="1"/>
  <c r="BE74" i="1" s="1"/>
  <c r="BD74" i="1" s="1"/>
  <c r="BC74" i="1" s="1"/>
  <c r="AU46" i="1"/>
  <c r="G565" i="1"/>
  <c r="Z565" i="1"/>
  <c r="AU565" i="1"/>
  <c r="P565" i="1"/>
  <c r="AZ108" i="1"/>
  <c r="AX108" i="1" s="1"/>
  <c r="AT308" i="1"/>
  <c r="AS308" i="1"/>
  <c r="AR308" i="1" s="1"/>
  <c r="AQ308" i="1" s="1"/>
  <c r="AP308" i="1" s="1"/>
  <c r="AO308" i="1" s="1"/>
  <c r="AN308" i="1" s="1"/>
  <c r="AM308" i="1" s="1"/>
  <c r="AL308" i="1" s="1"/>
  <c r="AF223" i="1"/>
  <c r="H223" i="1"/>
  <c r="H178" i="1"/>
  <c r="AF178" i="1"/>
  <c r="AE178" i="1"/>
  <c r="AD178" i="1"/>
  <c r="AB178" i="1"/>
  <c r="AF547" i="1"/>
  <c r="I547" i="1"/>
  <c r="H73" i="1"/>
  <c r="AF73" i="1"/>
  <c r="Z297" i="1"/>
  <c r="G297" i="1"/>
  <c r="AU297" i="1"/>
  <c r="P297" i="1"/>
  <c r="AC297" i="1" s="1"/>
  <c r="AT251" i="1"/>
  <c r="AS251" i="1"/>
  <c r="AR251" i="1" s="1"/>
  <c r="AQ251" i="1" s="1"/>
  <c r="AP251" i="1" s="1"/>
  <c r="AO251" i="1" s="1"/>
  <c r="AN251" i="1" s="1"/>
  <c r="AM251" i="1" s="1"/>
  <c r="AL251" i="1" s="1"/>
  <c r="AC364" i="1"/>
  <c r="I364" i="1"/>
  <c r="AF364" i="1"/>
  <c r="Z387" i="1"/>
  <c r="P387" i="1"/>
  <c r="AC387" i="1" s="1"/>
  <c r="AA587" i="1"/>
  <c r="AB587" i="1"/>
  <c r="AA390" i="1"/>
  <c r="AB390" i="1"/>
  <c r="I290" i="1"/>
  <c r="AF290" i="1"/>
  <c r="AE275" i="1"/>
  <c r="AF384" i="1"/>
  <c r="J384" i="1"/>
  <c r="J403" i="1"/>
  <c r="AF403" i="1"/>
  <c r="G51" i="1"/>
  <c r="Z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P51" i="1"/>
  <c r="AB136" i="1"/>
  <c r="AA136" i="1"/>
  <c r="AC592" i="1"/>
  <c r="AH388" i="1"/>
  <c r="AH93" i="1"/>
  <c r="AH289" i="1"/>
  <c r="AC308" i="1"/>
  <c r="AH475" i="1"/>
  <c r="AF490" i="1"/>
  <c r="I490" i="1"/>
  <c r="F246" i="1"/>
  <c r="E213" i="3"/>
  <c r="BK96" i="1"/>
  <c r="BJ96" i="1" s="1"/>
  <c r="BI96" i="1" s="1"/>
  <c r="BH96" i="1" s="1"/>
  <c r="BG96" i="1" s="1"/>
  <c r="BF96" i="1" s="1"/>
  <c r="BE96" i="1" s="1"/>
  <c r="BD96" i="1" s="1"/>
  <c r="BC96" i="1" s="1"/>
  <c r="BJ38" i="1"/>
  <c r="BI38" i="1" s="1"/>
  <c r="BH38" i="1" s="1"/>
  <c r="BG38" i="1" s="1"/>
  <c r="BF38" i="1" s="1"/>
  <c r="BE38" i="1" s="1"/>
  <c r="BD38" i="1" s="1"/>
  <c r="BC38" i="1" s="1"/>
  <c r="BK38" i="1"/>
  <c r="AT476" i="1"/>
  <c r="AS476" i="1"/>
  <c r="BB34" i="1"/>
  <c r="BA34" i="1"/>
  <c r="AZ34" i="1" s="1"/>
  <c r="AX34" i="1" s="1"/>
  <c r="AB253" i="1"/>
  <c r="AA253" i="1"/>
  <c r="AD275" i="1"/>
  <c r="AT552" i="1"/>
  <c r="AS552" i="1" s="1"/>
  <c r="AR552" i="1"/>
  <c r="AQ552" i="1" s="1"/>
  <c r="AP552" i="1" s="1"/>
  <c r="AO552" i="1" s="1"/>
  <c r="AN552" i="1" s="1"/>
  <c r="AM552" i="1" s="1"/>
  <c r="AL552" i="1" s="1"/>
  <c r="Z598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G598" i="1"/>
  <c r="P598" i="1"/>
  <c r="AC598" i="1" s="1"/>
  <c r="F107" i="1"/>
  <c r="E87" i="3"/>
  <c r="F40" i="1"/>
  <c r="E25" i="3"/>
  <c r="AJ554" i="1"/>
  <c r="AK554" i="1"/>
  <c r="AI554" i="1"/>
  <c r="AH554" i="1" s="1"/>
  <c r="I527" i="1"/>
  <c r="AF527" i="1"/>
  <c r="AC527" i="1"/>
  <c r="BJ94" i="1"/>
  <c r="BI94" i="1" s="1"/>
  <c r="BH94" i="1" s="1"/>
  <c r="BG94" i="1" s="1"/>
  <c r="BF94" i="1" s="1"/>
  <c r="BE94" i="1" s="1"/>
  <c r="BD94" i="1" s="1"/>
  <c r="BC94" i="1" s="1"/>
  <c r="BK94" i="1"/>
  <c r="BK59" i="1"/>
  <c r="BJ59" i="1" s="1"/>
  <c r="BI59" i="1" s="1"/>
  <c r="BH59" i="1" s="1"/>
  <c r="BG59" i="1" s="1"/>
  <c r="BF59" i="1" s="1"/>
  <c r="BE59" i="1" s="1"/>
  <c r="BD59" i="1" s="1"/>
  <c r="BC59" i="1" s="1"/>
  <c r="AT546" i="1"/>
  <c r="AS546" i="1" s="1"/>
  <c r="AR546" i="1" s="1"/>
  <c r="AQ546" i="1" s="1"/>
  <c r="AP546" i="1" s="1"/>
  <c r="AO546" i="1" s="1"/>
  <c r="AN546" i="1" s="1"/>
  <c r="AM546" i="1" s="1"/>
  <c r="AL546" i="1" s="1"/>
  <c r="BK70" i="1"/>
  <c r="BJ70" i="1"/>
  <c r="BI70" i="1" s="1"/>
  <c r="BH70" i="1" s="1"/>
  <c r="BG70" i="1" s="1"/>
  <c r="BF70" i="1" s="1"/>
  <c r="BE70" i="1" s="1"/>
  <c r="BD70" i="1" s="1"/>
  <c r="BC70" i="1" s="1"/>
  <c r="BK112" i="1"/>
  <c r="BJ112" i="1" s="1"/>
  <c r="BI112" i="1" s="1"/>
  <c r="BH112" i="1" s="1"/>
  <c r="BG112" i="1" s="1"/>
  <c r="BF112" i="1" s="1"/>
  <c r="BE112" i="1" s="1"/>
  <c r="BD112" i="1" s="1"/>
  <c r="BC112" i="1" s="1"/>
  <c r="AT544" i="1"/>
  <c r="AS544" i="1" s="1"/>
  <c r="AR544" i="1" s="1"/>
  <c r="AQ544" i="1" s="1"/>
  <c r="AP544" i="1" s="1"/>
  <c r="AO544" i="1" s="1"/>
  <c r="AN544" i="1" s="1"/>
  <c r="AM544" i="1" s="1"/>
  <c r="AL544" i="1" s="1"/>
  <c r="BK90" i="1"/>
  <c r="BJ90" i="1"/>
  <c r="BI90" i="1" s="1"/>
  <c r="BH90" i="1" s="1"/>
  <c r="BG90" i="1" s="1"/>
  <c r="BF90" i="1" s="1"/>
  <c r="BE90" i="1" s="1"/>
  <c r="BD90" i="1" s="1"/>
  <c r="BC90" i="1" s="1"/>
  <c r="BK51" i="1"/>
  <c r="BJ51" i="1" s="1"/>
  <c r="BI51" i="1" s="1"/>
  <c r="BH51" i="1" s="1"/>
  <c r="BG51" i="1" s="1"/>
  <c r="BF51" i="1" s="1"/>
  <c r="BE51" i="1" s="1"/>
  <c r="BD51" i="1" s="1"/>
  <c r="BC51" i="1" s="1"/>
  <c r="AT506" i="1"/>
  <c r="AS506" i="1" s="1"/>
  <c r="AR506" i="1" s="1"/>
  <c r="AQ506" i="1" s="1"/>
  <c r="AP506" i="1" s="1"/>
  <c r="AO506" i="1" s="1"/>
  <c r="AN506" i="1" s="1"/>
  <c r="AM506" i="1" s="1"/>
  <c r="AL506" i="1" s="1"/>
  <c r="BA100" i="1"/>
  <c r="BB100" i="1"/>
  <c r="BA66" i="1"/>
  <c r="BB66" i="1"/>
  <c r="G502" i="1"/>
  <c r="P502" i="1"/>
  <c r="BB53" i="1"/>
  <c r="BA53" i="1"/>
  <c r="AZ53" i="1" s="1"/>
  <c r="AX53" i="1" s="1"/>
  <c r="AK519" i="1"/>
  <c r="AJ519" i="1"/>
  <c r="AI519" i="1"/>
  <c r="AH519" i="1" s="1"/>
  <c r="AU278" i="1"/>
  <c r="Z278" i="1"/>
  <c r="G278" i="1"/>
  <c r="P278" i="1"/>
  <c r="Z34" i="1"/>
  <c r="P34" i="1"/>
  <c r="AC34" i="1" s="1"/>
  <c r="AJ73" i="1"/>
  <c r="AK73" i="1"/>
  <c r="AI73" i="1"/>
  <c r="Z381" i="1"/>
  <c r="P381" i="1"/>
  <c r="P427" i="1"/>
  <c r="Z427" i="1"/>
  <c r="G427" i="1"/>
  <c r="AU427" i="1"/>
  <c r="AT427" i="1" s="1"/>
  <c r="AS427" i="1" s="1"/>
  <c r="AR427" i="1" s="1"/>
  <c r="AQ427" i="1" s="1"/>
  <c r="AP427" i="1" s="1"/>
  <c r="AO427" i="1" s="1"/>
  <c r="AN427" i="1" s="1"/>
  <c r="AM427" i="1" s="1"/>
  <c r="AL427" i="1" s="1"/>
  <c r="AQ336" i="1"/>
  <c r="AP336" i="1" s="1"/>
  <c r="AO336" i="1" s="1"/>
  <c r="AN336" i="1" s="1"/>
  <c r="AM336" i="1" s="1"/>
  <c r="AL336" i="1" s="1"/>
  <c r="AT336" i="1"/>
  <c r="AS336" i="1"/>
  <c r="AR336" i="1" s="1"/>
  <c r="H251" i="1"/>
  <c r="AF251" i="1"/>
  <c r="H153" i="1"/>
  <c r="AF153" i="1"/>
  <c r="AF322" i="1"/>
  <c r="I322" i="1"/>
  <c r="AC322" i="1"/>
  <c r="AU248" i="1"/>
  <c r="P248" i="1"/>
  <c r="AC248" i="1" s="1"/>
  <c r="AI109" i="1"/>
  <c r="AK109" i="1"/>
  <c r="AJ109" i="1"/>
  <c r="AJ288" i="1"/>
  <c r="AI288" i="1"/>
  <c r="AK288" i="1"/>
  <c r="AA391" i="1"/>
  <c r="AB391" i="1"/>
  <c r="AB543" i="1"/>
  <c r="AA543" i="1"/>
  <c r="AT276" i="1"/>
  <c r="AS276" i="1" s="1"/>
  <c r="AR276" i="1" s="1"/>
  <c r="AQ276" i="1" s="1"/>
  <c r="AP276" i="1" s="1"/>
  <c r="AO276" i="1" s="1"/>
  <c r="AN276" i="1" s="1"/>
  <c r="AM276" i="1" s="1"/>
  <c r="AL276" i="1" s="1"/>
  <c r="AT402" i="1"/>
  <c r="AS402" i="1" s="1"/>
  <c r="AR402" i="1" s="1"/>
  <c r="AQ402" i="1" s="1"/>
  <c r="AP402" i="1" s="1"/>
  <c r="AO402" i="1" s="1"/>
  <c r="AN402" i="1" s="1"/>
  <c r="AM402" i="1" s="1"/>
  <c r="AL402" i="1" s="1"/>
  <c r="AU406" i="1"/>
  <c r="Z406" i="1"/>
  <c r="G406" i="1"/>
  <c r="P406" i="1"/>
  <c r="AC406" i="1" s="1"/>
  <c r="AK243" i="1"/>
  <c r="AJ243" i="1"/>
  <c r="AI243" i="1"/>
  <c r="AT205" i="1"/>
  <c r="AS205" i="1"/>
  <c r="AQ205" i="1"/>
  <c r="AP205" i="1" s="1"/>
  <c r="AO205" i="1" s="1"/>
  <c r="AN205" i="1" s="1"/>
  <c r="AM205" i="1" s="1"/>
  <c r="AL205" i="1" s="1"/>
  <c r="AR205" i="1"/>
  <c r="AK207" i="1"/>
  <c r="AJ207" i="1"/>
  <c r="AI207" i="1"/>
  <c r="H35" i="1"/>
  <c r="AF35" i="1"/>
  <c r="AC35" i="1"/>
  <c r="AB273" i="1"/>
  <c r="AA273" i="1"/>
  <c r="AA134" i="1"/>
  <c r="AB134" i="1"/>
  <c r="AB551" i="1"/>
  <c r="AA551" i="1"/>
  <c r="AB356" i="1"/>
  <c r="AA356" i="1"/>
  <c r="AE103" i="1"/>
  <c r="AD103" i="1"/>
  <c r="AE244" i="1"/>
  <c r="AD244" i="1"/>
  <c r="AU33" i="1"/>
  <c r="P33" i="1"/>
  <c r="Z599" i="1"/>
  <c r="P599" i="1"/>
  <c r="BK62" i="1"/>
  <c r="BJ62" i="1" s="1"/>
  <c r="BI62" i="1" s="1"/>
  <c r="BH62" i="1" s="1"/>
  <c r="BG62" i="1" s="1"/>
  <c r="BF62" i="1" s="1"/>
  <c r="BE62" i="1" s="1"/>
  <c r="BD62" i="1" s="1"/>
  <c r="BC62" i="1" s="1"/>
  <c r="AF536" i="1"/>
  <c r="I536" i="1"/>
  <c r="AH331" i="1"/>
  <c r="AH133" i="1"/>
  <c r="AS494" i="1"/>
  <c r="AR494" i="1" s="1"/>
  <c r="AQ494" i="1" s="1"/>
  <c r="AP494" i="1" s="1"/>
  <c r="AO494" i="1" s="1"/>
  <c r="AN494" i="1" s="1"/>
  <c r="AM494" i="1" s="1"/>
  <c r="AL494" i="1" s="1"/>
  <c r="AT494" i="1"/>
  <c r="F225" i="1"/>
  <c r="E193" i="3"/>
  <c r="AU537" i="1"/>
  <c r="Z537" i="1"/>
  <c r="G537" i="1"/>
  <c r="P537" i="1"/>
  <c r="AT452" i="1"/>
  <c r="AS452" i="1"/>
  <c r="AR452" i="1" s="1"/>
  <c r="AQ452" i="1" s="1"/>
  <c r="AP452" i="1" s="1"/>
  <c r="AO452" i="1" s="1"/>
  <c r="AN452" i="1" s="1"/>
  <c r="AM452" i="1" s="1"/>
  <c r="AL452" i="1" s="1"/>
  <c r="BI5" i="1"/>
  <c r="BK5" i="1"/>
  <c r="BJ5" i="1"/>
  <c r="BH5" i="1"/>
  <c r="BG5" i="1" s="1"/>
  <c r="BF5" i="1" s="1"/>
  <c r="BE5" i="1" s="1"/>
  <c r="BD5" i="1" s="1"/>
  <c r="BC5" i="1" s="1"/>
  <c r="BK91" i="1"/>
  <c r="BJ91" i="1" s="1"/>
  <c r="BI91" i="1" s="1"/>
  <c r="BH91" i="1" s="1"/>
  <c r="BG91" i="1" s="1"/>
  <c r="BF91" i="1" s="1"/>
  <c r="BE91" i="1" s="1"/>
  <c r="BD91" i="1" s="1"/>
  <c r="BC91" i="1" s="1"/>
  <c r="AT577" i="1"/>
  <c r="AS577" i="1"/>
  <c r="AR577" i="1" s="1"/>
  <c r="AQ577" i="1"/>
  <c r="AP577" i="1" s="1"/>
  <c r="AO577" i="1" s="1"/>
  <c r="AN577" i="1" s="1"/>
  <c r="AM577" i="1" s="1"/>
  <c r="AL577" i="1" s="1"/>
  <c r="BK86" i="1"/>
  <c r="BJ86" i="1" s="1"/>
  <c r="BI86" i="1" s="1"/>
  <c r="BH86" i="1" s="1"/>
  <c r="BG86" i="1" s="1"/>
  <c r="BF86" i="1" s="1"/>
  <c r="BE86" i="1" s="1"/>
  <c r="BD86" i="1" s="1"/>
  <c r="BC86" i="1" s="1"/>
  <c r="BJ43" i="1"/>
  <c r="BI43" i="1" s="1"/>
  <c r="BH43" i="1" s="1"/>
  <c r="BG43" i="1" s="1"/>
  <c r="BF43" i="1" s="1"/>
  <c r="BE43" i="1" s="1"/>
  <c r="BD43" i="1" s="1"/>
  <c r="BC43" i="1" s="1"/>
  <c r="BK43" i="1"/>
  <c r="AT557" i="1"/>
  <c r="AS557" i="1"/>
  <c r="AR557" i="1" s="1"/>
  <c r="AQ557" i="1" s="1"/>
  <c r="AP557" i="1" s="1"/>
  <c r="AO557" i="1" s="1"/>
  <c r="AN557" i="1" s="1"/>
  <c r="AM557" i="1" s="1"/>
  <c r="AL557" i="1" s="1"/>
  <c r="BK109" i="1"/>
  <c r="BJ109" i="1" s="1"/>
  <c r="BI109" i="1" s="1"/>
  <c r="BH109" i="1" s="1"/>
  <c r="BG109" i="1" s="1"/>
  <c r="BF109" i="1" s="1"/>
  <c r="BE109" i="1" s="1"/>
  <c r="BD109" i="1" s="1"/>
  <c r="BC109" i="1" s="1"/>
  <c r="BK83" i="1"/>
  <c r="BJ83" i="1" s="1"/>
  <c r="BI83" i="1" s="1"/>
  <c r="BH83" i="1" s="1"/>
  <c r="BG83" i="1" s="1"/>
  <c r="BF83" i="1" s="1"/>
  <c r="BE83" i="1" s="1"/>
  <c r="BD83" i="1" s="1"/>
  <c r="BC83" i="1" s="1"/>
  <c r="BA110" i="1"/>
  <c r="AZ110" i="1" s="1"/>
  <c r="AX110" i="1" s="1"/>
  <c r="BB110" i="1"/>
  <c r="Z585" i="1"/>
  <c r="P585" i="1"/>
  <c r="AC585" i="1" s="1"/>
  <c r="AU564" i="1"/>
  <c r="P564" i="1"/>
  <c r="AC564" i="1" s="1"/>
  <c r="G312" i="1"/>
  <c r="Z312" i="1"/>
  <c r="AU312" i="1"/>
  <c r="P312" i="1"/>
  <c r="AZ21" i="1"/>
  <c r="AX21" i="1" s="1"/>
  <c r="AD433" i="1"/>
  <c r="AE433" i="1"/>
  <c r="G158" i="1"/>
  <c r="Z15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P158" i="1"/>
  <c r="AC158" i="1" s="1"/>
  <c r="G154" i="1"/>
  <c r="P154" i="1"/>
  <c r="AT152" i="1"/>
  <c r="AS152" i="1"/>
  <c r="AR152" i="1" s="1"/>
  <c r="AQ152" i="1" s="1"/>
  <c r="AP152" i="1" s="1"/>
  <c r="AO152" i="1" s="1"/>
  <c r="AN152" i="1" s="1"/>
  <c r="AM152" i="1" s="1"/>
  <c r="AL152" i="1" s="1"/>
  <c r="AF78" i="1"/>
  <c r="AC78" i="1"/>
  <c r="AD78" i="1"/>
  <c r="H78" i="1"/>
  <c r="AB78" i="1"/>
  <c r="AT386" i="1"/>
  <c r="AS386" i="1" s="1"/>
  <c r="AR386" i="1" s="1"/>
  <c r="AQ386" i="1" s="1"/>
  <c r="AP386" i="1" s="1"/>
  <c r="AO386" i="1" s="1"/>
  <c r="AN386" i="1" s="1"/>
  <c r="AM386" i="1" s="1"/>
  <c r="AL386" i="1" s="1"/>
  <c r="G259" i="1"/>
  <c r="Z259" i="1"/>
  <c r="P259" i="1"/>
  <c r="AU259" i="1"/>
  <c r="AS367" i="1"/>
  <c r="AR367" i="1" s="1"/>
  <c r="AQ367" i="1" s="1"/>
  <c r="AP367" i="1" s="1"/>
  <c r="AO367" i="1" s="1"/>
  <c r="AN367" i="1" s="1"/>
  <c r="AM367" i="1" s="1"/>
  <c r="AL367" i="1" s="1"/>
  <c r="AT367" i="1"/>
  <c r="AT153" i="1"/>
  <c r="AS153" i="1" s="1"/>
  <c r="AR153" i="1" s="1"/>
  <c r="AQ153" i="1" s="1"/>
  <c r="AP153" i="1" s="1"/>
  <c r="AO153" i="1" s="1"/>
  <c r="AN153" i="1" s="1"/>
  <c r="AM153" i="1" s="1"/>
  <c r="AL153" i="1" s="1"/>
  <c r="G340" i="1"/>
  <c r="Z340" i="1"/>
  <c r="AU340" i="1"/>
  <c r="P340" i="1"/>
  <c r="AC536" i="1"/>
  <c r="AC153" i="1"/>
  <c r="J276" i="1"/>
  <c r="AF276" i="1"/>
  <c r="AC276" i="1"/>
  <c r="AF243" i="1"/>
  <c r="H243" i="1"/>
  <c r="AC243" i="1"/>
  <c r="AF207" i="1"/>
  <c r="H207" i="1"/>
  <c r="AC207" i="1"/>
  <c r="AH504" i="1"/>
  <c r="AH193" i="1"/>
  <c r="AH272" i="1"/>
  <c r="AH218" i="1"/>
  <c r="F257" i="1"/>
  <c r="E226" i="3"/>
  <c r="E225" i="3"/>
  <c r="AR539" i="1"/>
  <c r="AQ539" i="1" s="1"/>
  <c r="AP539" i="1" s="1"/>
  <c r="AO539" i="1" s="1"/>
  <c r="AN539" i="1" s="1"/>
  <c r="AM539" i="1" s="1"/>
  <c r="AL539" i="1" s="1"/>
  <c r="AT539" i="1"/>
  <c r="AS539" i="1" s="1"/>
  <c r="F87" i="1"/>
  <c r="E68" i="3"/>
  <c r="AS471" i="1"/>
  <c r="AR471" i="1" s="1"/>
  <c r="AQ471" i="1" s="1"/>
  <c r="AP471" i="1" s="1"/>
  <c r="AO471" i="1" s="1"/>
  <c r="AN471" i="1" s="1"/>
  <c r="AM471" i="1" s="1"/>
  <c r="AL471" i="1" s="1"/>
  <c r="AT471" i="1"/>
  <c r="AT465" i="1"/>
  <c r="AS465" i="1" s="1"/>
  <c r="AR465" i="1" s="1"/>
  <c r="AQ465" i="1" s="1"/>
  <c r="AP465" i="1" s="1"/>
  <c r="AO465" i="1" s="1"/>
  <c r="AN465" i="1" s="1"/>
  <c r="AM465" i="1" s="1"/>
  <c r="AL465" i="1" s="1"/>
  <c r="AU91" i="1"/>
  <c r="Z91" i="1"/>
  <c r="G91" i="1"/>
  <c r="P91" i="1"/>
  <c r="BB3" i="1"/>
  <c r="BA3" i="1"/>
  <c r="AZ3" i="1" s="1"/>
  <c r="AX3" i="1" s="1"/>
  <c r="AJ574" i="1"/>
  <c r="AI574" i="1"/>
  <c r="AK574" i="1"/>
  <c r="BB93" i="1"/>
  <c r="BA93" i="1"/>
  <c r="BK7" i="1"/>
  <c r="BJ7" i="1"/>
  <c r="BI7" i="1" s="1"/>
  <c r="BH7" i="1" s="1"/>
  <c r="BG7" i="1" s="1"/>
  <c r="BF7" i="1" s="1"/>
  <c r="BE7" i="1" s="1"/>
  <c r="BD7" i="1" s="1"/>
  <c r="BC7" i="1" s="1"/>
  <c r="AN572" i="1"/>
  <c r="AM572" i="1" s="1"/>
  <c r="AL572" i="1" s="1"/>
  <c r="AT572" i="1"/>
  <c r="AS572" i="1" s="1"/>
  <c r="AR572" i="1" s="1"/>
  <c r="AQ572" i="1" s="1"/>
  <c r="AP572" i="1" s="1"/>
  <c r="AO572" i="1" s="1"/>
  <c r="BK102" i="1"/>
  <c r="BJ102" i="1" s="1"/>
  <c r="BI102" i="1" s="1"/>
  <c r="BH102" i="1" s="1"/>
  <c r="BG102" i="1" s="1"/>
  <c r="BF102" i="1" s="1"/>
  <c r="BE102" i="1" s="1"/>
  <c r="BD102" i="1" s="1"/>
  <c r="BC102" i="1" s="1"/>
  <c r="BK75" i="1"/>
  <c r="BJ75" i="1"/>
  <c r="BI75" i="1"/>
  <c r="BH75" i="1" s="1"/>
  <c r="BG75" i="1" s="1"/>
  <c r="BF75" i="1" s="1"/>
  <c r="BE75" i="1" s="1"/>
  <c r="BD75" i="1" s="1"/>
  <c r="BC75" i="1" s="1"/>
  <c r="AS523" i="1"/>
  <c r="AR523" i="1" s="1"/>
  <c r="AQ523" i="1" s="1"/>
  <c r="AP523" i="1" s="1"/>
  <c r="AO523" i="1" s="1"/>
  <c r="AN523" i="1" s="1"/>
  <c r="AM523" i="1" s="1"/>
  <c r="AL523" i="1" s="1"/>
  <c r="AT523" i="1"/>
  <c r="BK22" i="1"/>
  <c r="BJ22" i="1" s="1"/>
  <c r="BI22" i="1" s="1"/>
  <c r="BH22" i="1" s="1"/>
  <c r="BG22" i="1" s="1"/>
  <c r="BF22" i="1" s="1"/>
  <c r="BE22" i="1" s="1"/>
  <c r="BD22" i="1" s="1"/>
  <c r="BC22" i="1" s="1"/>
  <c r="BK115" i="1"/>
  <c r="BJ115" i="1" s="1"/>
  <c r="BI115" i="1" s="1"/>
  <c r="BH115" i="1" s="1"/>
  <c r="BG115" i="1" s="1"/>
  <c r="BF115" i="1" s="1"/>
  <c r="BE115" i="1" s="1"/>
  <c r="BD115" i="1" s="1"/>
  <c r="BC115" i="1" s="1"/>
  <c r="AS590" i="1"/>
  <c r="AR590" i="1" s="1"/>
  <c r="AQ590" i="1" s="1"/>
  <c r="AP590" i="1" s="1"/>
  <c r="AO590" i="1" s="1"/>
  <c r="AN590" i="1" s="1"/>
  <c r="AM590" i="1" s="1"/>
  <c r="AL590" i="1" s="1"/>
  <c r="AT590" i="1"/>
  <c r="G466" i="1"/>
  <c r="Z466" i="1"/>
  <c r="AU466" i="1"/>
  <c r="P466" i="1"/>
  <c r="G588" i="1"/>
  <c r="K588" i="1" s="1"/>
  <c r="Z588" i="1"/>
  <c r="AU588" i="1"/>
  <c r="P588" i="1"/>
  <c r="Z119" i="1"/>
  <c r="G119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P119" i="1"/>
  <c r="AU250" i="1"/>
  <c r="G250" i="1"/>
  <c r="Z250" i="1"/>
  <c r="P250" i="1"/>
  <c r="AC250" i="1" s="1"/>
  <c r="I367" i="1"/>
  <c r="AF367" i="1"/>
  <c r="AJ245" i="1"/>
  <c r="AK245" i="1"/>
  <c r="AI245" i="1"/>
  <c r="AZ111" i="1"/>
  <c r="AX111" i="1" s="1"/>
  <c r="AT283" i="1"/>
  <c r="AS283" i="1" s="1"/>
  <c r="AR283" i="1" s="1"/>
  <c r="AQ283" i="1" s="1"/>
  <c r="AP283" i="1" s="1"/>
  <c r="AO283" i="1" s="1"/>
  <c r="AN283" i="1" s="1"/>
  <c r="AM283" i="1" s="1"/>
  <c r="AL283" i="1" s="1"/>
  <c r="Z293" i="1"/>
  <c r="G293" i="1"/>
  <c r="AU293" i="1"/>
  <c r="P293" i="1"/>
  <c r="AC293" i="1" s="1"/>
  <c r="K555" i="1"/>
  <c r="AF555" i="1"/>
  <c r="AB555" i="1"/>
  <c r="AD555" i="1"/>
  <c r="AE555" i="1"/>
  <c r="AJ217" i="1"/>
  <c r="AK217" i="1"/>
  <c r="AI217" i="1"/>
  <c r="AH217" i="1" s="1"/>
  <c r="AB217" i="1" s="1"/>
  <c r="H189" i="1"/>
  <c r="AF189" i="1"/>
  <c r="J402" i="1"/>
  <c r="AC402" i="1"/>
  <c r="AF402" i="1"/>
  <c r="G583" i="1"/>
  <c r="P583" i="1"/>
  <c r="Z374" i="1"/>
  <c r="G374" i="1"/>
  <c r="AU374" i="1"/>
  <c r="P374" i="1"/>
  <c r="AC374" i="1" s="1"/>
  <c r="H205" i="1"/>
  <c r="AF205" i="1"/>
  <c r="P166" i="1"/>
  <c r="G166" i="1"/>
  <c r="AU166" i="1"/>
  <c r="Z166" i="1"/>
  <c r="AC523" i="1"/>
  <c r="AC555" i="1"/>
  <c r="AH411" i="1"/>
  <c r="AD202" i="1"/>
  <c r="AE202" i="1"/>
  <c r="AC275" i="1"/>
  <c r="AH527" i="1"/>
  <c r="AH558" i="1"/>
  <c r="AH556" i="1"/>
  <c r="AH497" i="1"/>
  <c r="AH487" i="1"/>
  <c r="AH399" i="1"/>
  <c r="AH292" i="1"/>
  <c r="AH348" i="1"/>
  <c r="AH499" i="1"/>
  <c r="AH195" i="1"/>
  <c r="F95" i="1"/>
  <c r="E76" i="3"/>
  <c r="AT531" i="1"/>
  <c r="AS531" i="1" s="1"/>
  <c r="AR531" i="1" s="1"/>
  <c r="AQ531" i="1" s="1"/>
  <c r="AP531" i="1" s="1"/>
  <c r="AO531" i="1" s="1"/>
  <c r="AN531" i="1" s="1"/>
  <c r="AM531" i="1" s="1"/>
  <c r="AL531" i="1" s="1"/>
  <c r="Z604" i="1"/>
  <c r="P604" i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G604" i="1"/>
  <c r="J520" i="1"/>
  <c r="AF520" i="1"/>
  <c r="BK114" i="1"/>
  <c r="BJ114" i="1"/>
  <c r="BI114" i="1" s="1"/>
  <c r="BH114" i="1" s="1"/>
  <c r="BG114" i="1" s="1"/>
  <c r="BF114" i="1" s="1"/>
  <c r="BE114" i="1" s="1"/>
  <c r="BD114" i="1" s="1"/>
  <c r="BC114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553" i="1"/>
  <c r="AS553" i="1"/>
  <c r="AR553" i="1" s="1"/>
  <c r="AQ553" i="1"/>
  <c r="AP553" i="1" s="1"/>
  <c r="AO553" i="1" s="1"/>
  <c r="AN553" i="1" s="1"/>
  <c r="AM553" i="1" s="1"/>
  <c r="AL553" i="1" s="1"/>
  <c r="BK19" i="1"/>
  <c r="BJ19" i="1" s="1"/>
  <c r="BI19" i="1" s="1"/>
  <c r="BH19" i="1" s="1"/>
  <c r="BG19" i="1" s="1"/>
  <c r="BF19" i="1" s="1"/>
  <c r="BE19" i="1" s="1"/>
  <c r="BD19" i="1" s="1"/>
  <c r="BC19" i="1" s="1"/>
  <c r="BJ107" i="1"/>
  <c r="BI107" i="1" s="1"/>
  <c r="BH107" i="1" s="1"/>
  <c r="BG107" i="1" s="1"/>
  <c r="BF107" i="1" s="1"/>
  <c r="BE107" i="1" s="1"/>
  <c r="BD107" i="1" s="1"/>
  <c r="BC107" i="1" s="1"/>
  <c r="BK107" i="1"/>
  <c r="AT582" i="1"/>
  <c r="AS582" i="1" s="1"/>
  <c r="AR582" i="1" s="1"/>
  <c r="AQ582" i="1" s="1"/>
  <c r="AP582" i="1" s="1"/>
  <c r="AO582" i="1" s="1"/>
  <c r="AN582" i="1" s="1"/>
  <c r="AM582" i="1" s="1"/>
  <c r="AL582" i="1" s="1"/>
  <c r="BK106" i="1"/>
  <c r="BJ106" i="1" s="1"/>
  <c r="BI106" i="1" s="1"/>
  <c r="BH106" i="1" s="1"/>
  <c r="BG106" i="1" s="1"/>
  <c r="BF106" i="1" s="1"/>
  <c r="BE106" i="1" s="1"/>
  <c r="BD106" i="1" s="1"/>
  <c r="BC106" i="1" s="1"/>
  <c r="J586" i="1"/>
  <c r="AB586" i="1"/>
  <c r="AD586" i="1"/>
  <c r="AE586" i="1"/>
  <c r="AU71" i="1"/>
  <c r="G71" i="1"/>
  <c r="Z71" i="1"/>
  <c r="P71" i="1"/>
  <c r="AC71" i="1" s="1"/>
  <c r="AZ73" i="1"/>
  <c r="AX73" i="1" s="1"/>
  <c r="H160" i="1"/>
  <c r="AF160" i="1"/>
  <c r="AZ65" i="1"/>
  <c r="AX65" i="1" s="1"/>
  <c r="AT123" i="1"/>
  <c r="AS123" i="1" s="1"/>
  <c r="AR123" i="1" s="1"/>
  <c r="AQ123" i="1" s="1"/>
  <c r="AP123" i="1" s="1"/>
  <c r="AO123" i="1" s="1"/>
  <c r="AN123" i="1" s="1"/>
  <c r="AM123" i="1" s="1"/>
  <c r="AL123" i="1" s="1"/>
  <c r="H106" i="1"/>
  <c r="AF106" i="1"/>
  <c r="H152" i="1"/>
  <c r="AF152" i="1"/>
  <c r="AT300" i="1"/>
  <c r="AS300" i="1" s="1"/>
  <c r="AR300" i="1" s="1"/>
  <c r="AQ300" i="1" s="1"/>
  <c r="AP300" i="1" s="1"/>
  <c r="AO300" i="1" s="1"/>
  <c r="AN300" i="1" s="1"/>
  <c r="AM300" i="1" s="1"/>
  <c r="AL300" i="1" s="1"/>
  <c r="H245" i="1"/>
  <c r="AF245" i="1"/>
  <c r="G231" i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Z231" i="1"/>
  <c r="P231" i="1"/>
  <c r="AF283" i="1"/>
  <c r="I283" i="1"/>
  <c r="AD219" i="1"/>
  <c r="H219" i="1"/>
  <c r="AF219" i="1"/>
  <c r="AE219" i="1"/>
  <c r="AA217" i="1"/>
  <c r="AC586" i="1"/>
  <c r="AT189" i="1"/>
  <c r="AS189" i="1"/>
  <c r="AR189" i="1" s="1"/>
  <c r="AQ189" i="1" s="1"/>
  <c r="AP189" i="1" s="1"/>
  <c r="AO189" i="1" s="1"/>
  <c r="AN189" i="1" s="1"/>
  <c r="AM189" i="1" s="1"/>
  <c r="AL189" i="1" s="1"/>
  <c r="AC490" i="1"/>
  <c r="AT383" i="1"/>
  <c r="AS383" i="1" s="1"/>
  <c r="AR383" i="1" s="1"/>
  <c r="AQ383" i="1" s="1"/>
  <c r="AP383" i="1" s="1"/>
  <c r="AO383" i="1" s="1"/>
  <c r="AN383" i="1" s="1"/>
  <c r="AM383" i="1" s="1"/>
  <c r="AL383" i="1" s="1"/>
  <c r="AK130" i="1"/>
  <c r="AJ130" i="1"/>
  <c r="AI130" i="1"/>
  <c r="AJ206" i="1"/>
  <c r="AI206" i="1"/>
  <c r="AH206" i="1" s="1"/>
  <c r="AK206" i="1"/>
  <c r="AC73" i="1"/>
  <c r="AH414" i="1"/>
  <c r="AA414" i="1" s="1"/>
  <c r="AE124" i="1"/>
  <c r="AH94" i="1"/>
  <c r="AC283" i="1"/>
  <c r="AD294" i="1"/>
  <c r="AE294" i="1"/>
  <c r="AH125" i="1"/>
  <c r="AH208" i="1"/>
  <c r="AC223" i="1"/>
  <c r="AH65" i="1"/>
  <c r="AS512" i="1"/>
  <c r="AR512" i="1" s="1"/>
  <c r="AQ512" i="1" s="1"/>
  <c r="AP512" i="1" s="1"/>
  <c r="AO512" i="1" s="1"/>
  <c r="AN512" i="1" s="1"/>
  <c r="AM512" i="1" s="1"/>
  <c r="AL512" i="1" s="1"/>
  <c r="AK512" i="1" s="1"/>
  <c r="AU175" i="1"/>
  <c r="F75" i="1"/>
  <c r="E57" i="3"/>
  <c r="AS472" i="1"/>
  <c r="AR472" i="1" s="1"/>
  <c r="AQ472" i="1" s="1"/>
  <c r="AP472" i="1" s="1"/>
  <c r="AO472" i="1" s="1"/>
  <c r="AN472" i="1" s="1"/>
  <c r="AM472" i="1" s="1"/>
  <c r="AL472" i="1" s="1"/>
  <c r="AT472" i="1"/>
  <c r="F443" i="1"/>
  <c r="E398" i="3"/>
  <c r="BB69" i="1"/>
  <c r="BA69" i="1"/>
  <c r="BK30" i="1"/>
  <c r="BJ30" i="1"/>
  <c r="BI30" i="1" s="1"/>
  <c r="BH30" i="1" s="1"/>
  <c r="BG30" i="1" s="1"/>
  <c r="BF30" i="1" s="1"/>
  <c r="BE30" i="1" s="1"/>
  <c r="BD30" i="1" s="1"/>
  <c r="BC30" i="1" s="1"/>
  <c r="BK32" i="1"/>
  <c r="BJ32" i="1" s="1"/>
  <c r="BI32" i="1" s="1"/>
  <c r="BH32" i="1" s="1"/>
  <c r="BG32" i="1" s="1"/>
  <c r="BF32" i="1" s="1"/>
  <c r="BE32" i="1" s="1"/>
  <c r="BD32" i="1" s="1"/>
  <c r="BC32" i="1" s="1"/>
  <c r="AT600" i="1"/>
  <c r="AS600" i="1" s="1"/>
  <c r="AR600" i="1" s="1"/>
  <c r="AQ600" i="1" s="1"/>
  <c r="AP600" i="1" s="1"/>
  <c r="AO600" i="1" s="1"/>
  <c r="AN600" i="1" s="1"/>
  <c r="AM600" i="1" s="1"/>
  <c r="AL600" i="1" s="1"/>
  <c r="BJ16" i="1"/>
  <c r="BI16" i="1" s="1"/>
  <c r="BH16" i="1" s="1"/>
  <c r="BG16" i="1" s="1"/>
  <c r="BF16" i="1" s="1"/>
  <c r="BE16" i="1" s="1"/>
  <c r="BD16" i="1" s="1"/>
  <c r="BC16" i="1" s="1"/>
  <c r="BK16" i="1"/>
  <c r="BK26" i="1"/>
  <c r="BJ26" i="1" s="1"/>
  <c r="BI26" i="1" s="1"/>
  <c r="BH26" i="1" s="1"/>
  <c r="BG26" i="1" s="1"/>
  <c r="BF26" i="1" s="1"/>
  <c r="BE26" i="1" s="1"/>
  <c r="BD26" i="1" s="1"/>
  <c r="BC26" i="1" s="1"/>
  <c r="BK24" i="1"/>
  <c r="BI24" i="1"/>
  <c r="BH24" i="1" s="1"/>
  <c r="BG24" i="1" s="1"/>
  <c r="BF24" i="1" s="1"/>
  <c r="BE24" i="1" s="1"/>
  <c r="BD24" i="1" s="1"/>
  <c r="BC24" i="1" s="1"/>
  <c r="BJ24" i="1"/>
  <c r="AF29" i="1"/>
  <c r="H29" i="1"/>
  <c r="AC29" i="1"/>
  <c r="AJ516" i="1"/>
  <c r="AI516" i="1"/>
  <c r="AH516" i="1" s="1"/>
  <c r="AK516" i="1"/>
  <c r="AT540" i="1"/>
  <c r="AS540" i="1"/>
  <c r="AR540" i="1" s="1"/>
  <c r="AQ540" i="1" s="1"/>
  <c r="AP540" i="1" s="1"/>
  <c r="AO540" i="1" s="1"/>
  <c r="AN540" i="1" s="1"/>
  <c r="AM540" i="1" s="1"/>
  <c r="AL540" i="1" s="1"/>
  <c r="G426" i="1"/>
  <c r="Z426" i="1"/>
  <c r="AU426" i="1"/>
  <c r="AT426" i="1" s="1"/>
  <c r="AS426" i="1" s="1"/>
  <c r="AR426" i="1" s="1"/>
  <c r="AQ426" i="1" s="1"/>
  <c r="AP426" i="1" s="1"/>
  <c r="AO426" i="1" s="1"/>
  <c r="AN426" i="1" s="1"/>
  <c r="AM426" i="1" s="1"/>
  <c r="AL426" i="1" s="1"/>
  <c r="P426" i="1"/>
  <c r="AC426" i="1" s="1"/>
  <c r="H128" i="1"/>
  <c r="AF128" i="1"/>
  <c r="AT305" i="1"/>
  <c r="AS305" i="1" s="1"/>
  <c r="AR305" i="1" s="1"/>
  <c r="AQ305" i="1" s="1"/>
  <c r="AP305" i="1" s="1"/>
  <c r="AO305" i="1" s="1"/>
  <c r="AN305" i="1" s="1"/>
  <c r="AM305" i="1" s="1"/>
  <c r="AL305" i="1" s="1"/>
  <c r="AT101" i="1"/>
  <c r="AS101" i="1"/>
  <c r="AR101" i="1" s="1"/>
  <c r="AQ101" i="1" s="1"/>
  <c r="AP101" i="1" s="1"/>
  <c r="AO101" i="1" s="1"/>
  <c r="AN101" i="1" s="1"/>
  <c r="AM101" i="1" s="1"/>
  <c r="AL101" i="1" s="1"/>
  <c r="H97" i="1"/>
  <c r="AF97" i="1"/>
  <c r="AC97" i="1"/>
  <c r="AT52" i="1"/>
  <c r="AS52" i="1"/>
  <c r="AR52" i="1" s="1"/>
  <c r="AQ52" i="1" s="1"/>
  <c r="AP52" i="1" s="1"/>
  <c r="AO52" i="1" s="1"/>
  <c r="AN52" i="1" s="1"/>
  <c r="AM52" i="1" s="1"/>
  <c r="AL52" i="1" s="1"/>
  <c r="I349" i="1"/>
  <c r="AD349" i="1"/>
  <c r="AF349" i="1"/>
  <c r="AB349" i="1"/>
  <c r="AE349" i="1"/>
  <c r="Z436" i="1"/>
  <c r="G436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P436" i="1"/>
  <c r="AT377" i="1"/>
  <c r="AS377" i="1" s="1"/>
  <c r="AR377" i="1" s="1"/>
  <c r="AQ377" i="1" s="1"/>
  <c r="AP377" i="1" s="1"/>
  <c r="AO377" i="1" s="1"/>
  <c r="AN377" i="1" s="1"/>
  <c r="AM377" i="1" s="1"/>
  <c r="AL377" i="1" s="1"/>
  <c r="AI186" i="1"/>
  <c r="AK186" i="1"/>
  <c r="AJ186" i="1"/>
  <c r="G37" i="1"/>
  <c r="Z37" i="1"/>
  <c r="P37" i="1"/>
  <c r="AC37" i="1" s="1"/>
  <c r="AF348" i="1"/>
  <c r="I348" i="1"/>
  <c r="AC520" i="1"/>
  <c r="AK185" i="1"/>
  <c r="AI185" i="1"/>
  <c r="AJ185" i="1"/>
  <c r="AB432" i="1"/>
  <c r="AA432" i="1"/>
  <c r="G341" i="1"/>
  <c r="Z341" i="1"/>
  <c r="AU341" i="1"/>
  <c r="P341" i="1"/>
  <c r="G163" i="1"/>
  <c r="Z163" i="1"/>
  <c r="AU163" i="1"/>
  <c r="P163" i="1"/>
  <c r="AC163" i="1" s="1"/>
  <c r="P180" i="1"/>
  <c r="Z180" i="1"/>
  <c r="AU180" i="1"/>
  <c r="G180" i="1"/>
  <c r="AA206" i="1"/>
  <c r="AD206" i="1" s="1"/>
  <c r="AC367" i="1"/>
  <c r="AC349" i="1"/>
  <c r="AH435" i="1"/>
  <c r="AA435" i="1" s="1"/>
  <c r="AC106" i="1"/>
  <c r="AE401" i="1"/>
  <c r="AD401" i="1"/>
  <c r="AR476" i="1"/>
  <c r="AQ476" i="1" s="1"/>
  <c r="AP476" i="1" s="1"/>
  <c r="AO476" i="1" s="1"/>
  <c r="AN476" i="1" s="1"/>
  <c r="AM476" i="1" s="1"/>
  <c r="AL476" i="1" s="1"/>
  <c r="AI476" i="1" s="1"/>
  <c r="AH476" i="1" s="1"/>
  <c r="G599" i="1"/>
  <c r="P382" i="1"/>
  <c r="AC382" i="1" s="1"/>
  <c r="Z175" i="1"/>
  <c r="AH151" i="1"/>
  <c r="AH260" i="1"/>
  <c r="AH428" i="1"/>
  <c r="AH172" i="1"/>
  <c r="AH116" i="1"/>
  <c r="AA116" i="1" s="1"/>
  <c r="AH404" i="1"/>
  <c r="F50" i="1"/>
  <c r="E34" i="3"/>
  <c r="G603" i="1"/>
  <c r="P603" i="1"/>
  <c r="Z603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Q584" i="1"/>
  <c r="AP584" i="1" s="1"/>
  <c r="AO584" i="1" s="1"/>
  <c r="AN584" i="1" s="1"/>
  <c r="AM584" i="1" s="1"/>
  <c r="AL584" i="1" s="1"/>
  <c r="AT584" i="1"/>
  <c r="AS584" i="1" s="1"/>
  <c r="AR584" i="1" s="1"/>
  <c r="F62" i="1"/>
  <c r="E44" i="3"/>
  <c r="AT548" i="1"/>
  <c r="AS548" i="1"/>
  <c r="AR548" i="1" s="1"/>
  <c r="AQ548" i="1" s="1"/>
  <c r="AP548" i="1" s="1"/>
  <c r="AO548" i="1" s="1"/>
  <c r="AN548" i="1" s="1"/>
  <c r="AM548" i="1" s="1"/>
  <c r="AL548" i="1" s="1"/>
  <c r="BK46" i="1"/>
  <c r="BJ46" i="1"/>
  <c r="BI46" i="1" s="1"/>
  <c r="BH46" i="1" s="1"/>
  <c r="BG46" i="1" s="1"/>
  <c r="BF46" i="1" s="1"/>
  <c r="BE46" i="1" s="1"/>
  <c r="BD46" i="1" s="1"/>
  <c r="BC46" i="1" s="1"/>
  <c r="BK64" i="1"/>
  <c r="BJ64" i="1" s="1"/>
  <c r="BI64" i="1" s="1"/>
  <c r="BH64" i="1" s="1"/>
  <c r="BG64" i="1" s="1"/>
  <c r="BF64" i="1" s="1"/>
  <c r="BE64" i="1" s="1"/>
  <c r="BD64" i="1" s="1"/>
  <c r="BC64" i="1" s="1"/>
  <c r="BK17" i="1"/>
  <c r="BJ17" i="1"/>
  <c r="BI17" i="1" s="1"/>
  <c r="BH17" i="1" s="1"/>
  <c r="BG17" i="1" s="1"/>
  <c r="BF17" i="1" s="1"/>
  <c r="BE17" i="1" s="1"/>
  <c r="BD17" i="1" s="1"/>
  <c r="BC17" i="1" s="1"/>
  <c r="BH12" i="1"/>
  <c r="BF12" i="1"/>
  <c r="BE12" i="1" s="1"/>
  <c r="BD12" i="1" s="1"/>
  <c r="BC12" i="1" s="1"/>
  <c r="BK12" i="1"/>
  <c r="BI12" i="1"/>
  <c r="BG12" i="1"/>
  <c r="BJ12" i="1"/>
  <c r="AT444" i="1"/>
  <c r="AS444" i="1" s="1"/>
  <c r="AR444" i="1" s="1"/>
  <c r="AQ444" i="1" s="1"/>
  <c r="AP444" i="1" s="1"/>
  <c r="AO444" i="1" s="1"/>
  <c r="AN444" i="1" s="1"/>
  <c r="AM444" i="1" s="1"/>
  <c r="AL444" i="1" s="1"/>
  <c r="BK42" i="1"/>
  <c r="BI42" i="1"/>
  <c r="BH42" i="1" s="1"/>
  <c r="BG42" i="1" s="1"/>
  <c r="BF42" i="1" s="1"/>
  <c r="BE42" i="1" s="1"/>
  <c r="BD42" i="1" s="1"/>
  <c r="BC42" i="1" s="1"/>
  <c r="BJ42" i="1"/>
  <c r="BI56" i="1"/>
  <c r="BH56" i="1" s="1"/>
  <c r="BG56" i="1" s="1"/>
  <c r="BF56" i="1" s="1"/>
  <c r="BE56" i="1" s="1"/>
  <c r="BD56" i="1" s="1"/>
  <c r="BC56" i="1" s="1"/>
  <c r="BK56" i="1"/>
  <c r="BJ56" i="1"/>
  <c r="AR492" i="1"/>
  <c r="AQ492" i="1" s="1"/>
  <c r="AP492" i="1" s="1"/>
  <c r="AO492" i="1" s="1"/>
  <c r="AN492" i="1" s="1"/>
  <c r="AM492" i="1" s="1"/>
  <c r="AL492" i="1" s="1"/>
  <c r="AT492" i="1"/>
  <c r="AS492" i="1" s="1"/>
  <c r="AK569" i="1"/>
  <c r="AJ569" i="1"/>
  <c r="AI569" i="1"/>
  <c r="AF540" i="1"/>
  <c r="I540" i="1"/>
  <c r="AT500" i="1"/>
  <c r="AS500" i="1" s="1"/>
  <c r="AR500" i="1" s="1"/>
  <c r="AQ500" i="1" s="1"/>
  <c r="AP500" i="1" s="1"/>
  <c r="AO500" i="1" s="1"/>
  <c r="AN500" i="1" s="1"/>
  <c r="AM500" i="1" s="1"/>
  <c r="AL500" i="1" s="1"/>
  <c r="AU360" i="1"/>
  <c r="G360" i="1"/>
  <c r="Z360" i="1"/>
  <c r="P360" i="1"/>
  <c r="AT128" i="1"/>
  <c r="AS128" i="1" s="1"/>
  <c r="AR128" i="1" s="1"/>
  <c r="AQ128" i="1" s="1"/>
  <c r="AP128" i="1" s="1"/>
  <c r="AO128" i="1" s="1"/>
  <c r="AN128" i="1" s="1"/>
  <c r="AM128" i="1" s="1"/>
  <c r="AL128" i="1" s="1"/>
  <c r="AF123" i="1"/>
  <c r="H123" i="1"/>
  <c r="AF305" i="1"/>
  <c r="I305" i="1"/>
  <c r="H101" i="1"/>
  <c r="AF101" i="1"/>
  <c r="AC101" i="1"/>
  <c r="AZ2" i="1"/>
  <c r="AX2" i="1" s="1"/>
  <c r="J300" i="1"/>
  <c r="AF300" i="1"/>
  <c r="AT97" i="1"/>
  <c r="AS97" i="1"/>
  <c r="AR97" i="1" s="1"/>
  <c r="AQ97" i="1" s="1"/>
  <c r="AP97" i="1" s="1"/>
  <c r="AO97" i="1" s="1"/>
  <c r="AN97" i="1" s="1"/>
  <c r="AM97" i="1" s="1"/>
  <c r="AL97" i="1" s="1"/>
  <c r="AT461" i="1"/>
  <c r="AS461" i="1" s="1"/>
  <c r="AR461" i="1" s="1"/>
  <c r="AQ461" i="1" s="1"/>
  <c r="AP461" i="1" s="1"/>
  <c r="AO461" i="1" s="1"/>
  <c r="AN461" i="1" s="1"/>
  <c r="AM461" i="1" s="1"/>
  <c r="AL461" i="1" s="1"/>
  <c r="H435" i="1"/>
  <c r="AF435" i="1"/>
  <c r="P89" i="1"/>
  <c r="Z89" i="1"/>
  <c r="G89" i="1"/>
  <c r="AU89" i="1"/>
  <c r="AZ11" i="1"/>
  <c r="AX11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C540" i="1"/>
  <c r="H204" i="1"/>
  <c r="AF204" i="1"/>
  <c r="AC204" i="1"/>
  <c r="AT290" i="1"/>
  <c r="AS290" i="1" s="1"/>
  <c r="AR290" i="1" s="1"/>
  <c r="AQ290" i="1" s="1"/>
  <c r="AP290" i="1" s="1"/>
  <c r="AO290" i="1" s="1"/>
  <c r="AN290" i="1" s="1"/>
  <c r="AM290" i="1" s="1"/>
  <c r="AL290" i="1" s="1"/>
  <c r="P287" i="1"/>
  <c r="Z287" i="1"/>
  <c r="G287" i="1"/>
  <c r="AU287" i="1"/>
  <c r="I286" i="1"/>
  <c r="AF286" i="1"/>
  <c r="AR384" i="1"/>
  <c r="AQ384" i="1" s="1"/>
  <c r="AP384" i="1" s="1"/>
  <c r="AO384" i="1" s="1"/>
  <c r="AN384" i="1" s="1"/>
  <c r="AM384" i="1" s="1"/>
  <c r="AL384" i="1" s="1"/>
  <c r="AT384" i="1"/>
  <c r="AS384" i="1" s="1"/>
  <c r="AF130" i="1"/>
  <c r="H130" i="1"/>
  <c r="AC130" i="1"/>
  <c r="H206" i="1"/>
  <c r="AF206" i="1"/>
  <c r="AB206" i="1"/>
  <c r="AE206" i="1"/>
  <c r="AH424" i="1"/>
  <c r="AD579" i="1"/>
  <c r="AE579" i="1"/>
  <c r="AB197" i="1"/>
  <c r="AA197" i="1"/>
  <c r="AC160" i="1"/>
  <c r="AD421" i="1"/>
  <c r="AE421" i="1"/>
  <c r="AB32" i="1"/>
  <c r="AA32" i="1"/>
  <c r="AB219" i="1"/>
  <c r="AJ561" i="1"/>
  <c r="AK561" i="1"/>
  <c r="AI561" i="1"/>
  <c r="AK595" i="1"/>
  <c r="AI595" i="1"/>
  <c r="AH595" i="1" s="1"/>
  <c r="AA595" i="1" s="1"/>
  <c r="AE595" i="1" s="1"/>
  <c r="AJ595" i="1"/>
  <c r="AJ210" i="1"/>
  <c r="AK210" i="1"/>
  <c r="AI210" i="1"/>
  <c r="AH210" i="1" s="1"/>
  <c r="AI450" i="1"/>
  <c r="AK450" i="1"/>
  <c r="AJ450" i="1"/>
  <c r="AI380" i="1"/>
  <c r="AH380" i="1" s="1"/>
  <c r="AJ380" i="1"/>
  <c r="AK380" i="1"/>
  <c r="AK57" i="1"/>
  <c r="AJ57" i="1"/>
  <c r="AI57" i="1"/>
  <c r="AH57" i="1" s="1"/>
  <c r="AA451" i="1"/>
  <c r="AB451" i="1"/>
  <c r="AJ490" i="1"/>
  <c r="AK490" i="1"/>
  <c r="AI490" i="1"/>
  <c r="AJ512" i="1"/>
  <c r="AI512" i="1"/>
  <c r="AH512" i="1" s="1"/>
  <c r="AA108" i="1"/>
  <c r="AB108" i="1"/>
  <c r="AK398" i="1"/>
  <c r="AJ398" i="1"/>
  <c r="AI398" i="1"/>
  <c r="AH398" i="1" s="1"/>
  <c r="AJ337" i="1"/>
  <c r="AK337" i="1"/>
  <c r="AI337" i="1"/>
  <c r="AA325" i="1"/>
  <c r="AB325" i="1"/>
  <c r="AA48" i="1"/>
  <c r="AB48" i="1"/>
  <c r="AA137" i="1"/>
  <c r="AB137" i="1"/>
  <c r="AA256" i="1"/>
  <c r="AB256" i="1"/>
  <c r="AK80" i="1"/>
  <c r="AI80" i="1"/>
  <c r="AH80" i="1" s="1"/>
  <c r="AJ80" i="1"/>
  <c r="AI249" i="1"/>
  <c r="AK249" i="1"/>
  <c r="AJ249" i="1"/>
  <c r="AI347" i="1"/>
  <c r="AJ347" i="1"/>
  <c r="AK347" i="1"/>
  <c r="AI54" i="1"/>
  <c r="AH54" i="1" s="1"/>
  <c r="AA54" i="1" s="1"/>
  <c r="AE54" i="1" s="1"/>
  <c r="AJ54" i="1"/>
  <c r="AK54" i="1"/>
  <c r="AJ182" i="1"/>
  <c r="AI182" i="1"/>
  <c r="AH182" i="1" s="1"/>
  <c r="AK182" i="1"/>
  <c r="AI559" i="1"/>
  <c r="AJ559" i="1"/>
  <c r="AK559" i="1"/>
  <c r="AI86" i="1"/>
  <c r="AJ86" i="1"/>
  <c r="AK86" i="1"/>
  <c r="AB252" i="1"/>
  <c r="AA252" i="1"/>
  <c r="AK351" i="1"/>
  <c r="AJ351" i="1"/>
  <c r="AI351" i="1"/>
  <c r="AK184" i="1"/>
  <c r="AJ184" i="1"/>
  <c r="AI184" i="1"/>
  <c r="G545" i="1"/>
  <c r="Z545" i="1"/>
  <c r="AU545" i="1"/>
  <c r="P545" i="1"/>
  <c r="AF418" i="1"/>
  <c r="I418" i="1"/>
  <c r="AF255" i="1"/>
  <c r="H255" i="1"/>
  <c r="I359" i="1"/>
  <c r="AF359" i="1"/>
  <c r="AD359" i="1"/>
  <c r="AE359" i="1"/>
  <c r="AB359" i="1"/>
  <c r="AT102" i="1"/>
  <c r="AS102" i="1" s="1"/>
  <c r="AR102" i="1" s="1"/>
  <c r="AQ102" i="1" s="1"/>
  <c r="AP102" i="1" s="1"/>
  <c r="AO102" i="1" s="1"/>
  <c r="AN102" i="1" s="1"/>
  <c r="AM102" i="1" s="1"/>
  <c r="AL102" i="1" s="1"/>
  <c r="H28" i="1"/>
  <c r="AF28" i="1"/>
  <c r="H115" i="1"/>
  <c r="AF115" i="1"/>
  <c r="G201" i="1"/>
  <c r="AU201" i="1"/>
  <c r="Z201" i="1"/>
  <c r="P201" i="1"/>
  <c r="AT267" i="1"/>
  <c r="AS267" i="1" s="1"/>
  <c r="AR267" i="1" s="1"/>
  <c r="AQ267" i="1" s="1"/>
  <c r="AP267" i="1" s="1"/>
  <c r="AO267" i="1" s="1"/>
  <c r="AN267" i="1" s="1"/>
  <c r="AM267" i="1" s="1"/>
  <c r="AL267" i="1" s="1"/>
  <c r="AF199" i="1"/>
  <c r="H199" i="1"/>
  <c r="J408" i="1"/>
  <c r="AF408" i="1"/>
  <c r="AC408" i="1"/>
  <c r="AT221" i="1"/>
  <c r="AS221" i="1" s="1"/>
  <c r="AR221" i="1" s="1"/>
  <c r="AQ221" i="1" s="1"/>
  <c r="AP221" i="1" s="1"/>
  <c r="AO221" i="1" s="1"/>
  <c r="AN221" i="1" s="1"/>
  <c r="AM221" i="1" s="1"/>
  <c r="AL221" i="1" s="1"/>
  <c r="H169" i="1"/>
  <c r="AF169" i="1"/>
  <c r="AT423" i="1"/>
  <c r="AS423" i="1" s="1"/>
  <c r="AR423" i="1" s="1"/>
  <c r="AQ423" i="1" s="1"/>
  <c r="AP423" i="1" s="1"/>
  <c r="AO423" i="1" s="1"/>
  <c r="AN423" i="1" s="1"/>
  <c r="AM423" i="1" s="1"/>
  <c r="AL423" i="1" s="1"/>
  <c r="AF167" i="1"/>
  <c r="H167" i="1"/>
  <c r="AC167" i="1"/>
  <c r="G121" i="1"/>
  <c r="Z121" i="1"/>
  <c r="P121" i="1"/>
  <c r="AU121" i="1"/>
  <c r="AK339" i="1"/>
  <c r="AJ339" i="1"/>
  <c r="AI339" i="1"/>
  <c r="AA358" i="1"/>
  <c r="AB358" i="1"/>
  <c r="AB286" i="1"/>
  <c r="AA286" i="1"/>
  <c r="AB345" i="1"/>
  <c r="AA345" i="1"/>
  <c r="AH229" i="1"/>
  <c r="AA487" i="1"/>
  <c r="AB487" i="1"/>
  <c r="AA74" i="1"/>
  <c r="AB74" i="1"/>
  <c r="AB272" i="1"/>
  <c r="AA272" i="1"/>
  <c r="AB218" i="1"/>
  <c r="AA218" i="1"/>
  <c r="AA306" i="1"/>
  <c r="AB306" i="1"/>
  <c r="AB263" i="1"/>
  <c r="AA263" i="1"/>
  <c r="AA213" i="1"/>
  <c r="AB213" i="1"/>
  <c r="AH55" i="1"/>
  <c r="AB262" i="1"/>
  <c r="AA262" i="1"/>
  <c r="AA499" i="1"/>
  <c r="AB499" i="1"/>
  <c r="AB195" i="1"/>
  <c r="AA195" i="1"/>
  <c r="AE138" i="1"/>
  <c r="AD138" i="1"/>
  <c r="AH316" i="1"/>
  <c r="AB84" i="1"/>
  <c r="AA84" i="1"/>
  <c r="AH368" i="1"/>
  <c r="G513" i="1"/>
  <c r="Z513" i="1"/>
  <c r="AU513" i="1"/>
  <c r="P513" i="1"/>
  <c r="AT533" i="1"/>
  <c r="AS533" i="1" s="1"/>
  <c r="AR533" i="1" s="1"/>
  <c r="AQ533" i="1" s="1"/>
  <c r="AP533" i="1" s="1"/>
  <c r="AO533" i="1" s="1"/>
  <c r="AN533" i="1" s="1"/>
  <c r="AM533" i="1" s="1"/>
  <c r="AL533" i="1" s="1"/>
  <c r="J576" i="1"/>
  <c r="AC576" i="1"/>
  <c r="AT458" i="1"/>
  <c r="AS458" i="1"/>
  <c r="AR458" i="1" s="1"/>
  <c r="AQ458" i="1" s="1"/>
  <c r="AP458" i="1" s="1"/>
  <c r="AO458" i="1" s="1"/>
  <c r="AN458" i="1" s="1"/>
  <c r="AM458" i="1" s="1"/>
  <c r="AL458" i="1" s="1"/>
  <c r="AT581" i="1"/>
  <c r="AS581" i="1" s="1"/>
  <c r="AR581" i="1" s="1"/>
  <c r="AQ581" i="1" s="1"/>
  <c r="AP581" i="1" s="1"/>
  <c r="AO581" i="1" s="1"/>
  <c r="AN581" i="1" s="1"/>
  <c r="AM581" i="1" s="1"/>
  <c r="AL581" i="1" s="1"/>
  <c r="H33" i="1"/>
  <c r="AF33" i="1"/>
  <c r="AC33" i="1"/>
  <c r="AF529" i="1"/>
  <c r="J529" i="1"/>
  <c r="AT518" i="1"/>
  <c r="AS518" i="1" s="1"/>
  <c r="AR518" i="1" s="1"/>
  <c r="AQ518" i="1" s="1"/>
  <c r="AP518" i="1" s="1"/>
  <c r="AO518" i="1" s="1"/>
  <c r="AN518" i="1" s="1"/>
  <c r="AM518" i="1" s="1"/>
  <c r="AL518" i="1" s="1"/>
  <c r="AU493" i="1"/>
  <c r="Z493" i="1"/>
  <c r="G493" i="1"/>
  <c r="P493" i="1"/>
  <c r="AT482" i="1"/>
  <c r="AS482" i="1" s="1"/>
  <c r="AR482" i="1" s="1"/>
  <c r="AQ482" i="1" s="1"/>
  <c r="AP482" i="1" s="1"/>
  <c r="AO482" i="1" s="1"/>
  <c r="AN482" i="1" s="1"/>
  <c r="AM482" i="1" s="1"/>
  <c r="AL482" i="1" s="1"/>
  <c r="AH536" i="1"/>
  <c r="Z90" i="1"/>
  <c r="AU90" i="1"/>
  <c r="P90" i="1"/>
  <c r="G90" i="1"/>
  <c r="AT389" i="1"/>
  <c r="AS389" i="1" s="1"/>
  <c r="AR389" i="1" s="1"/>
  <c r="AQ389" i="1" s="1"/>
  <c r="AP389" i="1" s="1"/>
  <c r="AO389" i="1" s="1"/>
  <c r="AN389" i="1" s="1"/>
  <c r="AM389" i="1" s="1"/>
  <c r="AL389" i="1" s="1"/>
  <c r="J321" i="1"/>
  <c r="AF321" i="1"/>
  <c r="AD321" i="1"/>
  <c r="AC321" i="1"/>
  <c r="AE321" i="1"/>
  <c r="AB321" i="1"/>
  <c r="AT191" i="1"/>
  <c r="AS191" i="1" s="1"/>
  <c r="AR191" i="1" s="1"/>
  <c r="AQ191" i="1" s="1"/>
  <c r="AP191" i="1" s="1"/>
  <c r="AO191" i="1" s="1"/>
  <c r="AN191" i="1" s="1"/>
  <c r="AM191" i="1" s="1"/>
  <c r="AL191" i="1" s="1"/>
  <c r="AT63" i="1"/>
  <c r="AS63" i="1" s="1"/>
  <c r="AR63" i="1" s="1"/>
  <c r="AQ63" i="1" s="1"/>
  <c r="AP63" i="1" s="1"/>
  <c r="AO63" i="1" s="1"/>
  <c r="AN63" i="1" s="1"/>
  <c r="AM63" i="1" s="1"/>
  <c r="AL63" i="1" s="1"/>
  <c r="G22" i="1"/>
  <c r="Z22" i="1"/>
  <c r="AU22" i="1"/>
  <c r="P22" i="1"/>
  <c r="AC22" i="1" s="1"/>
  <c r="AT449" i="1"/>
  <c r="AS449" i="1" s="1"/>
  <c r="AR449" i="1" s="1"/>
  <c r="AQ449" i="1" s="1"/>
  <c r="AP449" i="1" s="1"/>
  <c r="AO449" i="1" s="1"/>
  <c r="AN449" i="1" s="1"/>
  <c r="AM449" i="1" s="1"/>
  <c r="AL449" i="1" s="1"/>
  <c r="AT67" i="1"/>
  <c r="AS67" i="1" s="1"/>
  <c r="AR67" i="1" s="1"/>
  <c r="AQ67" i="1" s="1"/>
  <c r="AP67" i="1" s="1"/>
  <c r="AO67" i="1" s="1"/>
  <c r="AN67" i="1" s="1"/>
  <c r="AM67" i="1" s="1"/>
  <c r="AL67" i="1" s="1"/>
  <c r="AT575" i="1"/>
  <c r="AS575" i="1" s="1"/>
  <c r="AR575" i="1" s="1"/>
  <c r="AQ575" i="1" s="1"/>
  <c r="AP575" i="1" s="1"/>
  <c r="AO575" i="1" s="1"/>
  <c r="AN575" i="1" s="1"/>
  <c r="AM575" i="1" s="1"/>
  <c r="AL575" i="1" s="1"/>
  <c r="G567" i="1"/>
  <c r="Z567" i="1"/>
  <c r="AU567" i="1"/>
  <c r="P567" i="1"/>
  <c r="AR187" i="1"/>
  <c r="AQ187" i="1" s="1"/>
  <c r="AP187" i="1" s="1"/>
  <c r="AO187" i="1" s="1"/>
  <c r="AN187" i="1" s="1"/>
  <c r="AM187" i="1" s="1"/>
  <c r="AL187" i="1" s="1"/>
  <c r="AT187" i="1"/>
  <c r="AS187" i="1" s="1"/>
  <c r="AF127" i="1"/>
  <c r="H127" i="1"/>
  <c r="H248" i="1"/>
  <c r="AF248" i="1"/>
  <c r="AT39" i="1"/>
  <c r="AS39" i="1" s="1"/>
  <c r="AR39" i="1" s="1"/>
  <c r="AQ39" i="1" s="1"/>
  <c r="AP39" i="1" s="1"/>
  <c r="AO39" i="1" s="1"/>
  <c r="AN39" i="1" s="1"/>
  <c r="AM39" i="1" s="1"/>
  <c r="AL39" i="1" s="1"/>
  <c r="G284" i="1"/>
  <c r="Z284" i="1"/>
  <c r="AU284" i="1"/>
  <c r="P284" i="1"/>
  <c r="J267" i="1"/>
  <c r="AF267" i="1"/>
  <c r="AC267" i="1"/>
  <c r="G181" i="1"/>
  <c r="Z181" i="1"/>
  <c r="AU181" i="1"/>
  <c r="P181" i="1"/>
  <c r="AT175" i="1"/>
  <c r="AS175" i="1" s="1"/>
  <c r="AR175" i="1" s="1"/>
  <c r="AQ175" i="1" s="1"/>
  <c r="AP175" i="1" s="1"/>
  <c r="AO175" i="1" s="1"/>
  <c r="AN175" i="1" s="1"/>
  <c r="AM175" i="1" s="1"/>
  <c r="AL175" i="1" s="1"/>
  <c r="AT96" i="1"/>
  <c r="AS96" i="1" s="1"/>
  <c r="AR96" i="1" s="1"/>
  <c r="AQ96" i="1" s="1"/>
  <c r="AP96" i="1" s="1"/>
  <c r="AO96" i="1" s="1"/>
  <c r="AN96" i="1" s="1"/>
  <c r="AM96" i="1" s="1"/>
  <c r="AL96" i="1" s="1"/>
  <c r="AT43" i="1"/>
  <c r="AS43" i="1" s="1"/>
  <c r="AR43" i="1" s="1"/>
  <c r="AQ43" i="1" s="1"/>
  <c r="AP43" i="1" s="1"/>
  <c r="AO43" i="1" s="1"/>
  <c r="AN43" i="1" s="1"/>
  <c r="AM43" i="1" s="1"/>
  <c r="AL43" i="1" s="1"/>
  <c r="AP56" i="1"/>
  <c r="AO56" i="1" s="1"/>
  <c r="AN56" i="1" s="1"/>
  <c r="AM56" i="1" s="1"/>
  <c r="AL56" i="1" s="1"/>
  <c r="AT56" i="1"/>
  <c r="AS56" i="1" s="1"/>
  <c r="AR56" i="1" s="1"/>
  <c r="AQ56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A592" i="1"/>
  <c r="AB592" i="1"/>
  <c r="AB591" i="1"/>
  <c r="AA591" i="1"/>
  <c r="AB148" i="1"/>
  <c r="AA148" i="1"/>
  <c r="AH215" i="1"/>
  <c r="AI503" i="1"/>
  <c r="AH503" i="1" s="1"/>
  <c r="AJ503" i="1"/>
  <c r="AK503" i="1"/>
  <c r="AH271" i="1"/>
  <c r="AH333" i="1"/>
  <c r="AA439" i="1"/>
  <c r="AB439" i="1"/>
  <c r="AA301" i="1"/>
  <c r="AB301" i="1"/>
  <c r="AA149" i="1"/>
  <c r="AB149" i="1"/>
  <c r="AB142" i="1"/>
  <c r="AA142" i="1"/>
  <c r="AH265" i="1"/>
  <c r="AB348" i="1"/>
  <c r="AA348" i="1"/>
  <c r="AE144" i="1"/>
  <c r="AD144" i="1"/>
  <c r="AC169" i="1"/>
  <c r="AB116" i="1"/>
  <c r="AH200" i="1"/>
  <c r="AH160" i="1"/>
  <c r="AE234" i="1"/>
  <c r="AD234" i="1"/>
  <c r="AB165" i="1"/>
  <c r="AA165" i="1"/>
  <c r="H354" i="1"/>
  <c r="AF354" i="1"/>
  <c r="AC354" i="1"/>
  <c r="AO127" i="1"/>
  <c r="AN127" i="1" s="1"/>
  <c r="AM127" i="1" s="1"/>
  <c r="AL127" i="1" s="1"/>
  <c r="AT127" i="1"/>
  <c r="AS127" i="1" s="1"/>
  <c r="AR127" i="1" s="1"/>
  <c r="AQ127" i="1" s="1"/>
  <c r="AP127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407" i="1"/>
  <c r="AS407" i="1"/>
  <c r="AR407" i="1" s="1"/>
  <c r="AQ407" i="1" s="1"/>
  <c r="AP407" i="1" s="1"/>
  <c r="AO407" i="1" s="1"/>
  <c r="AN407" i="1" s="1"/>
  <c r="AM407" i="1" s="1"/>
  <c r="AL407" i="1" s="1"/>
  <c r="AF96" i="1"/>
  <c r="H96" i="1"/>
  <c r="AC96" i="1"/>
  <c r="G397" i="1"/>
  <c r="Z397" i="1"/>
  <c r="AU397" i="1"/>
  <c r="P397" i="1"/>
  <c r="G131" i="1"/>
  <c r="Z131" i="1"/>
  <c r="AU131" i="1"/>
  <c r="P131" i="1"/>
  <c r="I350" i="1"/>
  <c r="AF350" i="1"/>
  <c r="AC350" i="1"/>
  <c r="Z69" i="1"/>
  <c r="G69" i="1"/>
  <c r="AU69" i="1"/>
  <c r="P69" i="1"/>
  <c r="AB196" i="1"/>
  <c r="AA196" i="1"/>
  <c r="AA49" i="1"/>
  <c r="AB49" i="1"/>
  <c r="AB277" i="1"/>
  <c r="AA277" i="1"/>
  <c r="AH72" i="1"/>
  <c r="AH334" i="1"/>
  <c r="AH330" i="1"/>
  <c r="AA68" i="1"/>
  <c r="AB68" i="1"/>
  <c r="AH264" i="1"/>
  <c r="AH237" i="1"/>
  <c r="AH239" i="1"/>
  <c r="AI468" i="1"/>
  <c r="AJ468" i="1"/>
  <c r="AK468" i="1"/>
  <c r="I464" i="1"/>
  <c r="AF464" i="1"/>
  <c r="AC464" i="1"/>
  <c r="K585" i="1"/>
  <c r="G422" i="1"/>
  <c r="AU422" i="1"/>
  <c r="Z422" i="1"/>
  <c r="P422" i="1"/>
  <c r="AS254" i="1"/>
  <c r="AR254" i="1" s="1"/>
  <c r="AQ254" i="1" s="1"/>
  <c r="AP254" i="1" s="1"/>
  <c r="AO254" i="1" s="1"/>
  <c r="AN254" i="1" s="1"/>
  <c r="AM254" i="1" s="1"/>
  <c r="AL254" i="1" s="1"/>
  <c r="AT254" i="1"/>
  <c r="P247" i="1"/>
  <c r="AU247" i="1"/>
  <c r="Z247" i="1"/>
  <c r="G247" i="1"/>
  <c r="AT199" i="1"/>
  <c r="AS199" i="1"/>
  <c r="AR199" i="1" s="1"/>
  <c r="AQ199" i="1" s="1"/>
  <c r="AP199" i="1" s="1"/>
  <c r="AO199" i="1" s="1"/>
  <c r="AN199" i="1" s="1"/>
  <c r="AM199" i="1" s="1"/>
  <c r="AL199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J232" i="1"/>
  <c r="AK232" i="1"/>
  <c r="AI232" i="1"/>
  <c r="AB309" i="1"/>
  <c r="AA309" i="1"/>
  <c r="AB313" i="1"/>
  <c r="AA313" i="1"/>
  <c r="AT580" i="1"/>
  <c r="AS580" i="1"/>
  <c r="AR580" i="1" s="1"/>
  <c r="AQ580" i="1" s="1"/>
  <c r="AP580" i="1" s="1"/>
  <c r="AO580" i="1" s="1"/>
  <c r="AN580" i="1" s="1"/>
  <c r="AM580" i="1" s="1"/>
  <c r="AL580" i="1" s="1"/>
  <c r="AT498" i="1"/>
  <c r="AS498" i="1" s="1"/>
  <c r="AR498" i="1" s="1"/>
  <c r="AQ498" i="1" s="1"/>
  <c r="AP498" i="1" s="1"/>
  <c r="AO498" i="1" s="1"/>
  <c r="AN498" i="1" s="1"/>
  <c r="AM498" i="1" s="1"/>
  <c r="AL498" i="1" s="1"/>
  <c r="Z532" i="1"/>
  <c r="G532" i="1"/>
  <c r="AU532" i="1"/>
  <c r="P532" i="1"/>
  <c r="P147" i="1"/>
  <c r="Z147" i="1"/>
  <c r="G147" i="1"/>
  <c r="AU147" i="1"/>
  <c r="G111" i="1"/>
  <c r="Z111" i="1"/>
  <c r="AU111" i="1"/>
  <c r="P111" i="1"/>
  <c r="J344" i="1"/>
  <c r="AF344" i="1"/>
  <c r="AC344" i="1"/>
  <c r="AA399" i="1"/>
  <c r="AB399" i="1"/>
  <c r="H444" i="1"/>
  <c r="AF444" i="1"/>
  <c r="AF501" i="1"/>
  <c r="I501" i="1"/>
  <c r="K581" i="1"/>
  <c r="AT529" i="1"/>
  <c r="AS529" i="1" s="1"/>
  <c r="AR529" i="1" s="1"/>
  <c r="AQ529" i="1" s="1"/>
  <c r="AP529" i="1" s="1"/>
  <c r="AO529" i="1" s="1"/>
  <c r="AN529" i="1" s="1"/>
  <c r="AM529" i="1" s="1"/>
  <c r="AL529" i="1" s="1"/>
  <c r="AJ590" i="1"/>
  <c r="AK590" i="1"/>
  <c r="AI590" i="1"/>
  <c r="AB504" i="1"/>
  <c r="AA504" i="1"/>
  <c r="AB481" i="1"/>
  <c r="AA481" i="1"/>
  <c r="AA510" i="1"/>
  <c r="AB510" i="1"/>
  <c r="AS596" i="1"/>
  <c r="AT596" i="1"/>
  <c r="AR596" i="1"/>
  <c r="AQ596" i="1" s="1"/>
  <c r="AP596" i="1" s="1"/>
  <c r="AO596" i="1" s="1"/>
  <c r="AN596" i="1" s="1"/>
  <c r="AM596" i="1" s="1"/>
  <c r="AL596" i="1" s="1"/>
  <c r="I389" i="1"/>
  <c r="AF389" i="1"/>
  <c r="AC389" i="1"/>
  <c r="AF191" i="1"/>
  <c r="H191" i="1"/>
  <c r="AT241" i="1"/>
  <c r="AS241" i="1" s="1"/>
  <c r="AR241" i="1" s="1"/>
  <c r="AQ241" i="1" s="1"/>
  <c r="AP241" i="1" s="1"/>
  <c r="AO241" i="1" s="1"/>
  <c r="AN241" i="1" s="1"/>
  <c r="AM241" i="1" s="1"/>
  <c r="AL241" i="1" s="1"/>
  <c r="AT82" i="1"/>
  <c r="AS82" i="1" s="1"/>
  <c r="AR82" i="1" s="1"/>
  <c r="AQ82" i="1" s="1"/>
  <c r="AP82" i="1" s="1"/>
  <c r="AO82" i="1" s="1"/>
  <c r="AN82" i="1" s="1"/>
  <c r="AM82" i="1" s="1"/>
  <c r="AL82" i="1" s="1"/>
  <c r="J362" i="1"/>
  <c r="AF362" i="1"/>
  <c r="AC362" i="1"/>
  <c r="Z335" i="1"/>
  <c r="G335" i="1"/>
  <c r="AU335" i="1"/>
  <c r="P335" i="1"/>
  <c r="G228" i="1"/>
  <c r="Z228" i="1"/>
  <c r="AU228" i="1"/>
  <c r="P228" i="1"/>
  <c r="AD593" i="1"/>
  <c r="AE593" i="1"/>
  <c r="AF476" i="1"/>
  <c r="I476" i="1"/>
  <c r="AC476" i="1"/>
  <c r="AT460" i="1"/>
  <c r="AS460" i="1" s="1"/>
  <c r="AR460" i="1" s="1"/>
  <c r="AQ460" i="1" s="1"/>
  <c r="AP460" i="1" s="1"/>
  <c r="AO460" i="1" s="1"/>
  <c r="AN460" i="1" s="1"/>
  <c r="AM460" i="1" s="1"/>
  <c r="AL460" i="1" s="1"/>
  <c r="AT486" i="1"/>
  <c r="AS486" i="1"/>
  <c r="AR486" i="1" s="1"/>
  <c r="AQ486" i="1" s="1"/>
  <c r="AP486" i="1" s="1"/>
  <c r="AO486" i="1" s="1"/>
  <c r="AN486" i="1" s="1"/>
  <c r="AM486" i="1" s="1"/>
  <c r="AL486" i="1" s="1"/>
  <c r="AF566" i="1"/>
  <c r="K566" i="1"/>
  <c r="AC566" i="1"/>
  <c r="AF518" i="1"/>
  <c r="J518" i="1"/>
  <c r="AF448" i="1"/>
  <c r="I448" i="1"/>
  <c r="AC448" i="1"/>
  <c r="AF489" i="1"/>
  <c r="I489" i="1"/>
  <c r="AC489" i="1"/>
  <c r="AJ476" i="1"/>
  <c r="AK476" i="1"/>
  <c r="AU521" i="1"/>
  <c r="Z521" i="1"/>
  <c r="G521" i="1"/>
  <c r="P521" i="1"/>
  <c r="AB527" i="1"/>
  <c r="AA527" i="1"/>
  <c r="AA558" i="1"/>
  <c r="AB558" i="1"/>
  <c r="AB556" i="1"/>
  <c r="AA556" i="1"/>
  <c r="G378" i="1"/>
  <c r="Z378" i="1"/>
  <c r="AU378" i="1"/>
  <c r="P378" i="1"/>
  <c r="AA497" i="1"/>
  <c r="AB497" i="1"/>
  <c r="AH549" i="1"/>
  <c r="K595" i="1"/>
  <c r="AB595" i="1"/>
  <c r="AC595" i="1"/>
  <c r="AF396" i="1"/>
  <c r="J396" i="1"/>
  <c r="AC396" i="1"/>
  <c r="AF258" i="1"/>
  <c r="H258" i="1"/>
  <c r="AC258" i="1"/>
  <c r="AP212" i="1"/>
  <c r="AO212" i="1" s="1"/>
  <c r="AN212" i="1" s="1"/>
  <c r="AM212" i="1" s="1"/>
  <c r="AL212" i="1" s="1"/>
  <c r="AT212" i="1"/>
  <c r="AS212" i="1" s="1"/>
  <c r="AR212" i="1" s="1"/>
  <c r="AQ212" i="1" s="1"/>
  <c r="Z135" i="1"/>
  <c r="G135" i="1"/>
  <c r="AU135" i="1"/>
  <c r="P135" i="1"/>
  <c r="H67" i="1"/>
  <c r="AF67" i="1"/>
  <c r="AC67" i="1"/>
  <c r="K575" i="1"/>
  <c r="AC575" i="1"/>
  <c r="I332" i="1"/>
  <c r="AF332" i="1"/>
  <c r="AC332" i="1"/>
  <c r="AF379" i="1"/>
  <c r="I379" i="1"/>
  <c r="AC379" i="1"/>
  <c r="AT161" i="1"/>
  <c r="AS161" i="1" s="1"/>
  <c r="AR161" i="1" s="1"/>
  <c r="AQ161" i="1" s="1"/>
  <c r="AP161" i="1" s="1"/>
  <c r="AO161" i="1" s="1"/>
  <c r="AN161" i="1" s="1"/>
  <c r="AM161" i="1" s="1"/>
  <c r="AL161" i="1" s="1"/>
  <c r="AT583" i="1"/>
  <c r="AS583" i="1" s="1"/>
  <c r="AR583" i="1" s="1"/>
  <c r="AQ583" i="1" s="1"/>
  <c r="AP583" i="1" s="1"/>
  <c r="AO583" i="1" s="1"/>
  <c r="AN583" i="1" s="1"/>
  <c r="AM583" i="1" s="1"/>
  <c r="AL583" i="1" s="1"/>
  <c r="J461" i="1"/>
  <c r="AF461" i="1"/>
  <c r="AC461" i="1"/>
  <c r="H187" i="1"/>
  <c r="AF187" i="1"/>
  <c r="AT157" i="1"/>
  <c r="AS157" i="1" s="1"/>
  <c r="AR157" i="1" s="1"/>
  <c r="AQ157" i="1" s="1"/>
  <c r="AP157" i="1" s="1"/>
  <c r="AO157" i="1" s="1"/>
  <c r="AN157" i="1" s="1"/>
  <c r="AM157" i="1" s="1"/>
  <c r="AL157" i="1" s="1"/>
  <c r="AT285" i="1"/>
  <c r="AS285" i="1" s="1"/>
  <c r="AR285" i="1" s="1"/>
  <c r="AQ285" i="1" s="1"/>
  <c r="AP285" i="1" s="1"/>
  <c r="AO285" i="1" s="1"/>
  <c r="AN285" i="1" s="1"/>
  <c r="AM285" i="1" s="1"/>
  <c r="AL285" i="1" s="1"/>
  <c r="I441" i="1"/>
  <c r="AF441" i="1"/>
  <c r="AB441" i="1"/>
  <c r="AE441" i="1"/>
  <c r="AD441" i="1"/>
  <c r="AT227" i="1"/>
  <c r="AS227" i="1" s="1"/>
  <c r="AR227" i="1" s="1"/>
  <c r="AQ227" i="1" s="1"/>
  <c r="AP227" i="1" s="1"/>
  <c r="AO227" i="1" s="1"/>
  <c r="AN227" i="1" s="1"/>
  <c r="AM227" i="1" s="1"/>
  <c r="AL227" i="1" s="1"/>
  <c r="AF39" i="1"/>
  <c r="H39" i="1"/>
  <c r="AC39" i="1"/>
  <c r="I447" i="1"/>
  <c r="AF447" i="1"/>
  <c r="AB447" i="1"/>
  <c r="AD447" i="1"/>
  <c r="AE447" i="1"/>
  <c r="AC447" i="1"/>
  <c r="G571" i="1"/>
  <c r="Z571" i="1"/>
  <c r="AU571" i="1"/>
  <c r="P571" i="1"/>
  <c r="AS299" i="1"/>
  <c r="AR299" i="1" s="1"/>
  <c r="AQ299" i="1" s="1"/>
  <c r="AP299" i="1" s="1"/>
  <c r="AO299" i="1" s="1"/>
  <c r="AN299" i="1" s="1"/>
  <c r="AM299" i="1" s="1"/>
  <c r="AL299" i="1" s="1"/>
  <c r="AT299" i="1"/>
  <c r="H162" i="1"/>
  <c r="AF162" i="1"/>
  <c r="AC162" i="1"/>
  <c r="H175" i="1"/>
  <c r="AF175" i="1"/>
  <c r="AC175" i="1"/>
  <c r="AC515" i="1"/>
  <c r="I515" i="1"/>
  <c r="AF515" i="1"/>
  <c r="AD515" i="1"/>
  <c r="AE515" i="1"/>
  <c r="AB515" i="1"/>
  <c r="H157" i="1"/>
  <c r="AF157" i="1"/>
  <c r="AC157" i="1"/>
  <c r="H43" i="1"/>
  <c r="AF43" i="1"/>
  <c r="AC43" i="1"/>
  <c r="AF394" i="1"/>
  <c r="I394" i="1"/>
  <c r="AT387" i="1"/>
  <c r="AS387" i="1" s="1"/>
  <c r="AR387" i="1" s="1"/>
  <c r="AQ387" i="1" s="1"/>
  <c r="AP387" i="1" s="1"/>
  <c r="AO387" i="1" s="1"/>
  <c r="AN387" i="1" s="1"/>
  <c r="AM387" i="1" s="1"/>
  <c r="AL387" i="1" s="1"/>
  <c r="AF34" i="1"/>
  <c r="H34" i="1"/>
  <c r="AI291" i="1"/>
  <c r="AH291" i="1" s="1"/>
  <c r="AJ291" i="1"/>
  <c r="AK291" i="1"/>
  <c r="AB173" i="1"/>
  <c r="AA173" i="1"/>
  <c r="AB473" i="1"/>
  <c r="AA473" i="1"/>
  <c r="AA60" i="1"/>
  <c r="AB60" i="1"/>
  <c r="AJ365" i="1"/>
  <c r="AK365" i="1"/>
  <c r="AI365" i="1"/>
  <c r="AB98" i="1"/>
  <c r="AA98" i="1"/>
  <c r="AA170" i="1"/>
  <c r="AB170" i="1"/>
  <c r="AA314" i="1"/>
  <c r="AB314" i="1"/>
  <c r="AB395" i="1"/>
  <c r="AA395" i="1"/>
  <c r="AA151" i="1"/>
  <c r="AB151" i="1"/>
  <c r="AA453" i="1"/>
  <c r="AB453" i="1"/>
  <c r="AB260" i="1"/>
  <c r="AA260" i="1"/>
  <c r="AA353" i="1"/>
  <c r="AB353" i="1"/>
  <c r="AB292" i="1"/>
  <c r="AA292" i="1"/>
  <c r="AA352" i="1"/>
  <c r="AB352" i="1"/>
  <c r="AA192" i="1"/>
  <c r="AB192" i="1"/>
  <c r="AA133" i="1"/>
  <c r="AB133" i="1"/>
  <c r="AC501" i="1"/>
  <c r="AA428" i="1"/>
  <c r="AB428" i="1"/>
  <c r="AA172" i="1"/>
  <c r="AB172" i="1"/>
  <c r="AC529" i="1"/>
  <c r="AB155" i="1"/>
  <c r="AA155" i="1"/>
  <c r="AA530" i="1"/>
  <c r="AB530" i="1"/>
  <c r="AA92" i="1"/>
  <c r="AB92" i="1"/>
  <c r="AD326" i="1"/>
  <c r="AE326" i="1"/>
  <c r="K564" i="1"/>
  <c r="AF564" i="1"/>
  <c r="AA193" i="1"/>
  <c r="AB193" i="1"/>
  <c r="AB409" i="1"/>
  <c r="AA409" i="1"/>
  <c r="AT501" i="1"/>
  <c r="AS501" i="1"/>
  <c r="AR501" i="1" s="1"/>
  <c r="AQ501" i="1" s="1"/>
  <c r="AP501" i="1" s="1"/>
  <c r="AO501" i="1" s="1"/>
  <c r="AN501" i="1" s="1"/>
  <c r="AM501" i="1" s="1"/>
  <c r="AL501" i="1" s="1"/>
  <c r="AS560" i="1"/>
  <c r="AR560" i="1" s="1"/>
  <c r="AQ560" i="1" s="1"/>
  <c r="AP560" i="1" s="1"/>
  <c r="AO560" i="1" s="1"/>
  <c r="AN560" i="1" s="1"/>
  <c r="AM560" i="1" s="1"/>
  <c r="AL560" i="1" s="1"/>
  <c r="AT560" i="1"/>
  <c r="AF486" i="1"/>
  <c r="I486" i="1"/>
  <c r="AO454" i="1"/>
  <c r="AN454" i="1" s="1"/>
  <c r="AM454" i="1" s="1"/>
  <c r="AL454" i="1" s="1"/>
  <c r="AT454" i="1"/>
  <c r="AS454" i="1" s="1"/>
  <c r="AR454" i="1" s="1"/>
  <c r="AQ454" i="1" s="1"/>
  <c r="AP454" i="1" s="1"/>
  <c r="I482" i="1"/>
  <c r="AF482" i="1"/>
  <c r="AU168" i="1"/>
  <c r="G168" i="1"/>
  <c r="Z168" i="1"/>
  <c r="P168" i="1"/>
  <c r="G478" i="1"/>
  <c r="Z478" i="1"/>
  <c r="AU478" i="1"/>
  <c r="P478" i="1"/>
  <c r="AC478" i="1" s="1"/>
  <c r="K600" i="1"/>
  <c r="AU578" i="1"/>
  <c r="Z578" i="1"/>
  <c r="G578" i="1"/>
  <c r="P578" i="1"/>
  <c r="AJ550" i="1"/>
  <c r="AI550" i="1"/>
  <c r="AK550" i="1"/>
  <c r="J488" i="1"/>
  <c r="AF488" i="1"/>
  <c r="AB488" i="1"/>
  <c r="AC488" i="1"/>
  <c r="AU508" i="1"/>
  <c r="G508" i="1"/>
  <c r="Z508" i="1"/>
  <c r="P508" i="1"/>
  <c r="AT474" i="1"/>
  <c r="AS474" i="1" s="1"/>
  <c r="AR474" i="1"/>
  <c r="AQ474" i="1" s="1"/>
  <c r="AP474" i="1" s="1"/>
  <c r="AO474" i="1" s="1"/>
  <c r="AN474" i="1" s="1"/>
  <c r="AM474" i="1" s="1"/>
  <c r="AL474" i="1" s="1"/>
  <c r="AT489" i="1"/>
  <c r="AS489" i="1" s="1"/>
  <c r="AR489" i="1" s="1"/>
  <c r="AQ489" i="1" s="1"/>
  <c r="AP489" i="1" s="1"/>
  <c r="AO489" i="1" s="1"/>
  <c r="AN489" i="1" s="1"/>
  <c r="AM489" i="1" s="1"/>
  <c r="AL489" i="1" s="1"/>
  <c r="AI477" i="1"/>
  <c r="AJ477" i="1"/>
  <c r="AK477" i="1"/>
  <c r="AB29" i="1"/>
  <c r="AA29" i="1"/>
  <c r="AU425" i="1"/>
  <c r="Z425" i="1"/>
  <c r="G425" i="1"/>
  <c r="P425" i="1"/>
  <c r="AB589" i="1"/>
  <c r="AA589" i="1"/>
  <c r="AT37" i="1"/>
  <c r="AS37" i="1" s="1"/>
  <c r="AR37" i="1" s="1"/>
  <c r="AQ37" i="1" s="1"/>
  <c r="AP37" i="1" s="1"/>
  <c r="AO37" i="1" s="1"/>
  <c r="AN37" i="1" s="1"/>
  <c r="AM37" i="1" s="1"/>
  <c r="AL37" i="1" s="1"/>
  <c r="H242" i="1"/>
  <c r="AF242" i="1"/>
  <c r="AB242" i="1"/>
  <c r="AD242" i="1"/>
  <c r="AE242" i="1"/>
  <c r="AF164" i="1"/>
  <c r="H164" i="1"/>
  <c r="AS145" i="1"/>
  <c r="AR145" i="1" s="1"/>
  <c r="AQ145" i="1" s="1"/>
  <c r="AP145" i="1" s="1"/>
  <c r="AO145" i="1" s="1"/>
  <c r="AN145" i="1" s="1"/>
  <c r="AM145" i="1" s="1"/>
  <c r="AL145" i="1" s="1"/>
  <c r="AT145" i="1"/>
  <c r="AT83" i="1"/>
  <c r="AS83" i="1" s="1"/>
  <c r="AR83" i="1" s="1"/>
  <c r="AQ83" i="1" s="1"/>
  <c r="AP83" i="1" s="1"/>
  <c r="AO83" i="1" s="1"/>
  <c r="AN83" i="1" s="1"/>
  <c r="AM83" i="1" s="1"/>
  <c r="AL83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T318" i="1"/>
  <c r="AS318" i="1" s="1"/>
  <c r="AR318" i="1" s="1"/>
  <c r="AQ318" i="1" s="1"/>
  <c r="AP318" i="1" s="1"/>
  <c r="AO318" i="1" s="1"/>
  <c r="AN318" i="1" s="1"/>
  <c r="AM318" i="1" s="1"/>
  <c r="AL318" i="1" s="1"/>
  <c r="H212" i="1"/>
  <c r="AF212" i="1"/>
  <c r="AT233" i="1"/>
  <c r="AO233" i="1"/>
  <c r="AN233" i="1" s="1"/>
  <c r="AM233" i="1" s="1"/>
  <c r="AL233" i="1" s="1"/>
  <c r="AS233" i="1"/>
  <c r="AR233" i="1" s="1"/>
  <c r="AQ233" i="1" s="1"/>
  <c r="AP233" i="1" s="1"/>
  <c r="AT59" i="1"/>
  <c r="AS59" i="1" s="1"/>
  <c r="AR59" i="1" s="1"/>
  <c r="AQ59" i="1" s="1"/>
  <c r="AP59" i="1" s="1"/>
  <c r="AO59" i="1"/>
  <c r="AN59" i="1" s="1"/>
  <c r="AM59" i="1" s="1"/>
  <c r="AL59" i="1" s="1"/>
  <c r="AF99" i="1"/>
  <c r="H99" i="1"/>
  <c r="AC99" i="1"/>
  <c r="AF141" i="1"/>
  <c r="H141" i="1"/>
  <c r="AB141" i="1"/>
  <c r="AE141" i="1"/>
  <c r="AC141" i="1"/>
  <c r="AD141" i="1"/>
  <c r="AT379" i="1"/>
  <c r="AS379" i="1" s="1"/>
  <c r="AR379" i="1" s="1"/>
  <c r="AQ379" i="1" s="1"/>
  <c r="AP379" i="1" s="1"/>
  <c r="AO379" i="1" s="1"/>
  <c r="AN379" i="1" s="1"/>
  <c r="AM379" i="1" s="1"/>
  <c r="AL379" i="1" s="1"/>
  <c r="AC161" i="1"/>
  <c r="AF161" i="1"/>
  <c r="H161" i="1"/>
  <c r="AT139" i="1"/>
  <c r="AS139" i="1" s="1"/>
  <c r="AR139" i="1"/>
  <c r="AQ139" i="1" s="1"/>
  <c r="AP139" i="1" s="1"/>
  <c r="AO139" i="1" s="1"/>
  <c r="AN139" i="1" s="1"/>
  <c r="AM139" i="1" s="1"/>
  <c r="AL139" i="1" s="1"/>
  <c r="AP162" i="1"/>
  <c r="AO162" i="1" s="1"/>
  <c r="AN162" i="1" s="1"/>
  <c r="AM162" i="1" s="1"/>
  <c r="AL162" i="1" s="1"/>
  <c r="AT162" i="1"/>
  <c r="AS162" i="1" s="1"/>
  <c r="AR162" i="1" s="1"/>
  <c r="AQ162" i="1" s="1"/>
  <c r="AT274" i="1"/>
  <c r="AS274" i="1" s="1"/>
  <c r="AR274" i="1" s="1"/>
  <c r="AQ274" i="1" s="1"/>
  <c r="AP274" i="1" s="1"/>
  <c r="AO274" i="1" s="1"/>
  <c r="AN274" i="1" s="1"/>
  <c r="AM274" i="1" s="1"/>
  <c r="AL274" i="1" s="1"/>
  <c r="H72" i="1"/>
  <c r="AF72" i="1"/>
  <c r="AB72" i="1"/>
  <c r="AF431" i="1"/>
  <c r="I431" i="1"/>
  <c r="H431" i="1"/>
  <c r="I438" i="1"/>
  <c r="AF438" i="1"/>
  <c r="AD438" i="1"/>
  <c r="AE438" i="1"/>
  <c r="AB438" i="1"/>
  <c r="I299" i="1"/>
  <c r="AF299" i="1"/>
  <c r="AF268" i="1"/>
  <c r="J268" i="1"/>
  <c r="AB268" i="1"/>
  <c r="AE268" i="1"/>
  <c r="AD268" i="1"/>
  <c r="AC268" i="1"/>
  <c r="AT190" i="1"/>
  <c r="AS190" i="1" s="1"/>
  <c r="AR190" i="1" s="1"/>
  <c r="AQ190" i="1" s="1"/>
  <c r="AP190" i="1" s="1"/>
  <c r="AO190" i="1" s="1"/>
  <c r="AN190" i="1" s="1"/>
  <c r="AM190" i="1" s="1"/>
  <c r="AL190" i="1" s="1"/>
  <c r="AF41" i="1"/>
  <c r="H41" i="1"/>
  <c r="AB41" i="1"/>
  <c r="AD41" i="1"/>
  <c r="AE41" i="1"/>
  <c r="AU319" i="1"/>
  <c r="Z319" i="1"/>
  <c r="G319" i="1"/>
  <c r="P319" i="1"/>
  <c r="AT177" i="1"/>
  <c r="AS177" i="1" s="1"/>
  <c r="AR177" i="1" s="1"/>
  <c r="AQ177" i="1" s="1"/>
  <c r="AP177" i="1" s="1"/>
  <c r="AO177" i="1" s="1"/>
  <c r="AN177" i="1" s="1"/>
  <c r="AM177" i="1" s="1"/>
  <c r="AL177" i="1" s="1"/>
  <c r="AT394" i="1"/>
  <c r="AS394" i="1" s="1"/>
  <c r="AR394" i="1" s="1"/>
  <c r="AQ394" i="1" s="1"/>
  <c r="AP394" i="1" s="1"/>
  <c r="AO394" i="1" s="1"/>
  <c r="AN394" i="1" s="1"/>
  <c r="AM394" i="1" s="1"/>
  <c r="AL394" i="1" s="1"/>
  <c r="I387" i="1"/>
  <c r="AF387" i="1"/>
  <c r="AS34" i="1"/>
  <c r="AR34" i="1" s="1"/>
  <c r="AQ34" i="1" s="1"/>
  <c r="AP34" i="1" s="1"/>
  <c r="AO34" i="1" s="1"/>
  <c r="AN34" i="1" s="1"/>
  <c r="AM34" i="1" s="1"/>
  <c r="AL34" i="1" s="1"/>
  <c r="AT34" i="1"/>
  <c r="AH117" i="1"/>
  <c r="AH235" i="1"/>
  <c r="AH27" i="1"/>
  <c r="AK209" i="1"/>
  <c r="AI209" i="1"/>
  <c r="AJ209" i="1"/>
  <c r="AH371" i="1"/>
  <c r="AH222" i="1"/>
  <c r="AH61" i="1"/>
  <c r="AH298" i="1"/>
  <c r="AH159" i="1"/>
  <c r="AD366" i="1"/>
  <c r="AE366" i="1"/>
  <c r="AH511" i="1"/>
  <c r="AC418" i="1"/>
  <c r="AH304" i="1"/>
  <c r="AC28" i="1"/>
  <c r="AH373" i="1"/>
  <c r="AC127" i="1"/>
  <c r="AC191" i="1"/>
  <c r="AC438" i="1"/>
  <c r="AJ535" i="1"/>
  <c r="AI535" i="1"/>
  <c r="AK535" i="1"/>
  <c r="AK573" i="1"/>
  <c r="AI573" i="1"/>
  <c r="AH573" i="1" s="1"/>
  <c r="AJ573" i="1"/>
  <c r="AB514" i="1"/>
  <c r="AA514" i="1"/>
  <c r="AS255" i="1"/>
  <c r="AR255" i="1" s="1"/>
  <c r="AQ255" i="1" s="1"/>
  <c r="AP255" i="1" s="1"/>
  <c r="AO255" i="1" s="1"/>
  <c r="AN255" i="1" s="1"/>
  <c r="AM255" i="1" s="1"/>
  <c r="AL255" i="1" s="1"/>
  <c r="AT255" i="1"/>
  <c r="J434" i="1"/>
  <c r="AF434" i="1"/>
  <c r="AT381" i="1"/>
  <c r="AS381" i="1"/>
  <c r="AR381" i="1" s="1"/>
  <c r="AQ381" i="1" s="1"/>
  <c r="AP381" i="1" s="1"/>
  <c r="AO381" i="1" s="1"/>
  <c r="AN381" i="1" s="1"/>
  <c r="AM381" i="1" s="1"/>
  <c r="AL381" i="1" s="1"/>
  <c r="AS344" i="1"/>
  <c r="AR344" i="1" s="1"/>
  <c r="AQ344" i="1" s="1"/>
  <c r="AP344" i="1" s="1"/>
  <c r="AO344" i="1" s="1"/>
  <c r="AN344" i="1" s="1"/>
  <c r="AM344" i="1" s="1"/>
  <c r="AL344" i="1" s="1"/>
  <c r="AT344" i="1"/>
  <c r="AF459" i="1"/>
  <c r="H459" i="1"/>
  <c r="AC459" i="1"/>
  <c r="I382" i="1"/>
  <c r="AF382" i="1"/>
  <c r="AF303" i="1"/>
  <c r="J303" i="1"/>
  <c r="AC303" i="1"/>
  <c r="AT597" i="1"/>
  <c r="AS597" i="1" s="1"/>
  <c r="AR597" i="1" s="1"/>
  <c r="AQ597" i="1" s="1"/>
  <c r="AP597" i="1" s="1"/>
  <c r="AO597" i="1" s="1"/>
  <c r="AN597" i="1" s="1"/>
  <c r="AM597" i="1" s="1"/>
  <c r="AL597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A385" i="1"/>
  <c r="AB385" i="1"/>
  <c r="AT464" i="1"/>
  <c r="AS464" i="1" s="1"/>
  <c r="AR464" i="1" s="1"/>
  <c r="AQ464" i="1" s="1"/>
  <c r="AP464" i="1" s="1"/>
  <c r="AO464" i="1" s="1"/>
  <c r="AN464" i="1" s="1"/>
  <c r="AM464" i="1" s="1"/>
  <c r="AL464" i="1" s="1"/>
  <c r="AH164" i="1"/>
  <c r="AB164" i="1" s="1"/>
  <c r="G562" i="1"/>
  <c r="AU562" i="1"/>
  <c r="Z562" i="1"/>
  <c r="P562" i="1"/>
  <c r="AT566" i="1"/>
  <c r="AS566" i="1" s="1"/>
  <c r="AR566" i="1" s="1"/>
  <c r="AQ566" i="1" s="1"/>
  <c r="AP566" i="1" s="1"/>
  <c r="AO566" i="1" s="1"/>
  <c r="AN566" i="1" s="1"/>
  <c r="AM566" i="1" s="1"/>
  <c r="AL566" i="1" s="1"/>
  <c r="AF544" i="1"/>
  <c r="I544" i="1"/>
  <c r="AC544" i="1"/>
  <c r="H25" i="1"/>
  <c r="AF25" i="1"/>
  <c r="AB25" i="1"/>
  <c r="AD25" i="1"/>
  <c r="AE25" i="1"/>
  <c r="AR542" i="1"/>
  <c r="AQ542" i="1" s="1"/>
  <c r="AP542" i="1" s="1"/>
  <c r="AO542" i="1" s="1"/>
  <c r="AN542" i="1" s="1"/>
  <c r="AM542" i="1" s="1"/>
  <c r="AL542" i="1" s="1"/>
  <c r="AT542" i="1"/>
  <c r="AS542" i="1" s="1"/>
  <c r="AT469" i="1"/>
  <c r="AS469" i="1"/>
  <c r="AR469" i="1" s="1"/>
  <c r="AQ469" i="1" s="1"/>
  <c r="AP469" i="1" s="1"/>
  <c r="AO469" i="1" s="1"/>
  <c r="AN469" i="1" s="1"/>
  <c r="AM469" i="1" s="1"/>
  <c r="AL469" i="1" s="1"/>
  <c r="AU79" i="1"/>
  <c r="G79" i="1"/>
  <c r="Z79" i="1"/>
  <c r="P79" i="1"/>
  <c r="AA488" i="1"/>
  <c r="AJ568" i="1"/>
  <c r="AK568" i="1"/>
  <c r="AI568" i="1"/>
  <c r="AP467" i="1"/>
  <c r="AO467" i="1" s="1"/>
  <c r="AN467" i="1" s="1"/>
  <c r="AM467" i="1" s="1"/>
  <c r="AL467" i="1" s="1"/>
  <c r="AR467" i="1"/>
  <c r="AQ467" i="1" s="1"/>
  <c r="AS467" i="1"/>
  <c r="AT467" i="1"/>
  <c r="I467" i="1"/>
  <c r="AF467" i="1"/>
  <c r="K599" i="1"/>
  <c r="AH576" i="1"/>
  <c r="AH524" i="1"/>
  <c r="AH485" i="1"/>
  <c r="G113" i="1"/>
  <c r="Z113" i="1"/>
  <c r="AU113" i="1"/>
  <c r="P113" i="1"/>
  <c r="AC113" i="1" s="1"/>
  <c r="AT106" i="1"/>
  <c r="AS106" i="1"/>
  <c r="AR106" i="1" s="1"/>
  <c r="AQ106" i="1" s="1"/>
  <c r="AP106" i="1" s="1"/>
  <c r="AO106" i="1" s="1"/>
  <c r="AN106" i="1" s="1"/>
  <c r="AM106" i="1" s="1"/>
  <c r="AL106" i="1" s="1"/>
  <c r="AU430" i="1"/>
  <c r="Z430" i="1"/>
  <c r="G430" i="1"/>
  <c r="P430" i="1"/>
  <c r="AC430" i="1" s="1"/>
  <c r="G122" i="1"/>
  <c r="Z122" i="1"/>
  <c r="AU122" i="1"/>
  <c r="P122" i="1"/>
  <c r="AF83" i="1"/>
  <c r="H83" i="1"/>
  <c r="J318" i="1"/>
  <c r="AF318" i="1"/>
  <c r="AC318" i="1"/>
  <c r="AT258" i="1"/>
  <c r="AO258" i="1"/>
  <c r="AN258" i="1" s="1"/>
  <c r="AM258" i="1" s="1"/>
  <c r="AL258" i="1" s="1"/>
  <c r="AR258" i="1"/>
  <c r="AQ258" i="1" s="1"/>
  <c r="AP258" i="1" s="1"/>
  <c r="AS258" i="1"/>
  <c r="AF238" i="1"/>
  <c r="J238" i="1"/>
  <c r="AE238" i="1"/>
  <c r="AB238" i="1"/>
  <c r="AD238" i="1"/>
  <c r="AT99" i="1"/>
  <c r="AS99" i="1" s="1"/>
  <c r="AR99" i="1" s="1"/>
  <c r="AQ99" i="1" s="1"/>
  <c r="AP99" i="1" s="1"/>
  <c r="AO99" i="1" s="1"/>
  <c r="AN99" i="1" s="1"/>
  <c r="AM99" i="1" s="1"/>
  <c r="AL99" i="1" s="1"/>
  <c r="AU355" i="1"/>
  <c r="Z355" i="1"/>
  <c r="G355" i="1"/>
  <c r="P355" i="1"/>
  <c r="AC355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T44" i="1"/>
  <c r="AS44" i="1" s="1"/>
  <c r="AR44" i="1" s="1"/>
  <c r="AQ44" i="1" s="1"/>
  <c r="AP44" i="1" s="1"/>
  <c r="AO44" i="1" s="1"/>
  <c r="AN44" i="1" s="1"/>
  <c r="AM44" i="1" s="1"/>
  <c r="AL44" i="1" s="1"/>
  <c r="AT412" i="1"/>
  <c r="AS412" i="1" s="1"/>
  <c r="AR412" i="1" s="1"/>
  <c r="AQ412" i="1" s="1"/>
  <c r="AP412" i="1" s="1"/>
  <c r="AO412" i="1" s="1"/>
  <c r="AN412" i="1" s="1"/>
  <c r="AM412" i="1" s="1"/>
  <c r="AL412" i="1" s="1"/>
  <c r="Z361" i="1"/>
  <c r="G361" i="1"/>
  <c r="AU361" i="1"/>
  <c r="P361" i="1"/>
  <c r="AC361" i="1" s="1"/>
  <c r="AT24" i="1"/>
  <c r="AS24" i="1" s="1"/>
  <c r="AR24" i="1" s="1"/>
  <c r="AQ24" i="1" s="1"/>
  <c r="AP24" i="1" s="1"/>
  <c r="AO24" i="1" s="1"/>
  <c r="AN24" i="1" s="1"/>
  <c r="AM24" i="1" s="1"/>
  <c r="AL24" i="1" s="1"/>
  <c r="Z150" i="1"/>
  <c r="G150" i="1"/>
  <c r="AU150" i="1"/>
  <c r="P150" i="1"/>
  <c r="I285" i="1"/>
  <c r="AF285" i="1"/>
  <c r="AA72" i="1"/>
  <c r="AE72" i="1" s="1"/>
  <c r="AT431" i="1"/>
  <c r="AS431" i="1" s="1"/>
  <c r="AR431" i="1" s="1"/>
  <c r="AQ431" i="1" s="1"/>
  <c r="AP431" i="1" s="1"/>
  <c r="AO431" i="1" s="1"/>
  <c r="AN431" i="1" s="1"/>
  <c r="AM431" i="1" s="1"/>
  <c r="AL431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R154" i="1"/>
  <c r="AQ154" i="1" s="1"/>
  <c r="AP154" i="1" s="1"/>
  <c r="AO154" i="1" s="1"/>
  <c r="AN154" i="1" s="1"/>
  <c r="AM154" i="1" s="1"/>
  <c r="AL154" i="1" s="1"/>
  <c r="AT154" i="1"/>
  <c r="AS154" i="1" s="1"/>
  <c r="AT88" i="1"/>
  <c r="AS88" i="1" s="1"/>
  <c r="AR88" i="1" s="1"/>
  <c r="AQ88" i="1" s="1"/>
  <c r="AP88" i="1" s="1"/>
  <c r="AO88" i="1" s="1"/>
  <c r="AN88" i="1" s="1"/>
  <c r="AM88" i="1" s="1"/>
  <c r="AL88" i="1" s="1"/>
  <c r="K563" i="1"/>
  <c r="AF563" i="1"/>
  <c r="AE563" i="1"/>
  <c r="AB563" i="1"/>
  <c r="AD563" i="1"/>
  <c r="AA392" i="1"/>
  <c r="AB392" i="1"/>
  <c r="AA405" i="1"/>
  <c r="AB405" i="1"/>
  <c r="AH216" i="1"/>
  <c r="AB302" i="1"/>
  <c r="AA302" i="1"/>
  <c r="AA413" i="1"/>
  <c r="AB413" i="1"/>
  <c r="AA76" i="1"/>
  <c r="AB76" i="1"/>
  <c r="AC83" i="1"/>
  <c r="AH171" i="1"/>
  <c r="AC242" i="1"/>
  <c r="AH307" i="1"/>
  <c r="AC25" i="1"/>
  <c r="AD282" i="1"/>
  <c r="AE282" i="1"/>
  <c r="AH38" i="1"/>
  <c r="AC255" i="1"/>
  <c r="AC285" i="1"/>
  <c r="G509" i="1"/>
  <c r="Z509" i="1"/>
  <c r="AU509" i="1"/>
  <c r="P509" i="1"/>
  <c r="K580" i="1"/>
  <c r="AF560" i="1"/>
  <c r="K560" i="1"/>
  <c r="AC560" i="1"/>
  <c r="J369" i="1"/>
  <c r="AF369" i="1"/>
  <c r="AC369" i="1"/>
  <c r="P375" i="1"/>
  <c r="Z375" i="1"/>
  <c r="G375" i="1"/>
  <c r="AU375" i="1"/>
  <c r="AC188" i="1"/>
  <c r="AF188" i="1"/>
  <c r="H188" i="1"/>
  <c r="AT28" i="1"/>
  <c r="AS28" i="1" s="1"/>
  <c r="AR28" i="1" s="1"/>
  <c r="AQ28" i="1" s="1"/>
  <c r="AP28" i="1" s="1"/>
  <c r="AO28" i="1" s="1"/>
  <c r="AN28" i="1" s="1"/>
  <c r="AM28" i="1" s="1"/>
  <c r="AL28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F507" i="1"/>
  <c r="I507" i="1"/>
  <c r="AT112" i="1"/>
  <c r="AS112" i="1" s="1"/>
  <c r="AR112" i="1" s="1"/>
  <c r="AQ112" i="1" s="1"/>
  <c r="AP112" i="1" s="1"/>
  <c r="AO112" i="1" s="1"/>
  <c r="AN112" i="1" s="1"/>
  <c r="AM112" i="1" s="1"/>
  <c r="AL112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I343" i="1"/>
  <c r="AJ343" i="1"/>
  <c r="AK343" i="1"/>
  <c r="AA126" i="1"/>
  <c r="AB126" i="1"/>
  <c r="AB156" i="1"/>
  <c r="AA156" i="1"/>
  <c r="AA538" i="1"/>
  <c r="AB538" i="1"/>
  <c r="AA236" i="1"/>
  <c r="AB236" i="1"/>
  <c r="AB445" i="1"/>
  <c r="AA445" i="1"/>
  <c r="AB479" i="1"/>
  <c r="AA479" i="1"/>
  <c r="AA404" i="1"/>
  <c r="AB404" i="1"/>
  <c r="AF533" i="1"/>
  <c r="K533" i="1"/>
  <c r="AT480" i="1"/>
  <c r="AS480" i="1" s="1"/>
  <c r="AR480" i="1" s="1"/>
  <c r="AQ480" i="1" s="1"/>
  <c r="AP480" i="1" s="1"/>
  <c r="AO480" i="1" s="1"/>
  <c r="AN480" i="1" s="1"/>
  <c r="AM480" i="1" s="1"/>
  <c r="AL480" i="1" s="1"/>
  <c r="AT42" i="1"/>
  <c r="AS42" i="1" s="1"/>
  <c r="AR42" i="1" s="1"/>
  <c r="AQ42" i="1" s="1"/>
  <c r="AP42" i="1" s="1"/>
  <c r="AO42" i="1" s="1"/>
  <c r="AN42" i="1" s="1"/>
  <c r="AM42" i="1" s="1"/>
  <c r="AL42" i="1" s="1"/>
  <c r="G30" i="1"/>
  <c r="Z30" i="1"/>
  <c r="AU30" i="1"/>
  <c r="P30" i="1"/>
  <c r="H63" i="1"/>
  <c r="AF63" i="1"/>
  <c r="AT362" i="1"/>
  <c r="AS362" i="1" s="1"/>
  <c r="AR362" i="1" s="1"/>
  <c r="AQ362" i="1" s="1"/>
  <c r="AP362" i="1" s="1"/>
  <c r="AO362" i="1" s="1"/>
  <c r="AN362" i="1" s="1"/>
  <c r="AM362" i="1" s="1"/>
  <c r="AL362" i="1" s="1"/>
  <c r="I296" i="1"/>
  <c r="AF296" i="1"/>
  <c r="AC296" i="1"/>
  <c r="AF105" i="1"/>
  <c r="H105" i="1"/>
  <c r="AC105" i="1"/>
  <c r="H230" i="1"/>
  <c r="AF230" i="1"/>
  <c r="AC230" i="1"/>
  <c r="AF114" i="1"/>
  <c r="H114" i="1"/>
  <c r="AT354" i="1"/>
  <c r="AS354" i="1" s="1"/>
  <c r="AR354" i="1" s="1"/>
  <c r="AQ354" i="1" s="1"/>
  <c r="AP354" i="1" s="1"/>
  <c r="AO354" i="1" s="1"/>
  <c r="AN354" i="1" s="1"/>
  <c r="AM354" i="1" s="1"/>
  <c r="AL354" i="1" s="1"/>
  <c r="J323" i="1"/>
  <c r="AF323" i="1"/>
  <c r="AB323" i="1"/>
  <c r="AE323" i="1"/>
  <c r="AD323" i="1"/>
  <c r="AH408" i="1"/>
  <c r="AA408" i="1" s="1"/>
  <c r="I460" i="1"/>
  <c r="AF460" i="1"/>
  <c r="AC460" i="1"/>
  <c r="I456" i="1"/>
  <c r="AF456" i="1"/>
  <c r="AC456" i="1"/>
  <c r="AT332" i="1"/>
  <c r="AS332" i="1"/>
  <c r="AR332" i="1" s="1"/>
  <c r="AQ332" i="1" s="1"/>
  <c r="AP332" i="1" s="1"/>
  <c r="AO332" i="1" s="1"/>
  <c r="AN332" i="1" s="1"/>
  <c r="AM332" i="1" s="1"/>
  <c r="AL332" i="1" s="1"/>
  <c r="I492" i="1"/>
  <c r="AF492" i="1"/>
  <c r="AC492" i="1"/>
  <c r="Z446" i="1"/>
  <c r="G446" i="1"/>
  <c r="AU446" i="1"/>
  <c r="P446" i="1"/>
  <c r="J496" i="1"/>
  <c r="AF496" i="1"/>
  <c r="AC496" i="1"/>
  <c r="AF54" i="1"/>
  <c r="H54" i="1"/>
  <c r="AB54" i="1"/>
  <c r="AT502" i="1"/>
  <c r="AS502" i="1" s="1"/>
  <c r="AR502" i="1" s="1"/>
  <c r="AQ502" i="1" s="1"/>
  <c r="AP502" i="1" s="1"/>
  <c r="AO502" i="1" s="1"/>
  <c r="AN502" i="1" s="1"/>
  <c r="AM502" i="1" s="1"/>
  <c r="AL502" i="1" s="1"/>
  <c r="AT484" i="1"/>
  <c r="AS484" i="1"/>
  <c r="AR484" i="1" s="1"/>
  <c r="AQ484" i="1" s="1"/>
  <c r="AP484" i="1" s="1"/>
  <c r="AO484" i="1" s="1"/>
  <c r="AN484" i="1" s="1"/>
  <c r="AM484" i="1" s="1"/>
  <c r="AL484" i="1" s="1"/>
  <c r="AJ496" i="1"/>
  <c r="AI496" i="1"/>
  <c r="AK496" i="1"/>
  <c r="I474" i="1"/>
  <c r="AF474" i="1"/>
  <c r="AJ448" i="1"/>
  <c r="AI448" i="1"/>
  <c r="AK448" i="1"/>
  <c r="H42" i="1"/>
  <c r="AF42" i="1"/>
  <c r="AC42" i="1"/>
  <c r="AT585" i="1"/>
  <c r="AS585" i="1" s="1"/>
  <c r="AR585" i="1" s="1"/>
  <c r="AQ585" i="1" s="1"/>
  <c r="AP585" i="1" s="1"/>
  <c r="AO585" i="1" s="1"/>
  <c r="AN585" i="1" s="1"/>
  <c r="AM585" i="1" s="1"/>
  <c r="AL585" i="1" s="1"/>
  <c r="AS599" i="1"/>
  <c r="AR599" i="1" s="1"/>
  <c r="AQ599" i="1" s="1"/>
  <c r="AP599" i="1" s="1"/>
  <c r="AO599" i="1" s="1"/>
  <c r="AN599" i="1" s="1"/>
  <c r="AM599" i="1" s="1"/>
  <c r="AL599" i="1" s="1"/>
  <c r="AT599" i="1"/>
  <c r="P442" i="1"/>
  <c r="AU442" i="1"/>
  <c r="G442" i="1"/>
  <c r="Z442" i="1"/>
  <c r="AO418" i="1"/>
  <c r="AN418" i="1" s="1"/>
  <c r="AM418" i="1" s="1"/>
  <c r="AL418" i="1" s="1"/>
  <c r="AT418" i="1"/>
  <c r="AS418" i="1" s="1"/>
  <c r="AR418" i="1" s="1"/>
  <c r="AQ418" i="1" s="1"/>
  <c r="AP418" i="1" s="1"/>
  <c r="AT369" i="1"/>
  <c r="AS369" i="1" s="1"/>
  <c r="AR369" i="1" s="1"/>
  <c r="AQ369" i="1" s="1"/>
  <c r="AP369" i="1" s="1"/>
  <c r="AO369" i="1" s="1"/>
  <c r="AN369" i="1" s="1"/>
  <c r="AM369" i="1" s="1"/>
  <c r="AL369" i="1" s="1"/>
  <c r="H254" i="1"/>
  <c r="AF254" i="1"/>
  <c r="AT53" i="1"/>
  <c r="AS53" i="1" s="1"/>
  <c r="AR53" i="1" s="1"/>
  <c r="AQ53" i="1" s="1"/>
  <c r="AP53" i="1" s="1"/>
  <c r="AO53" i="1" s="1"/>
  <c r="AN53" i="1" s="1"/>
  <c r="AM53" i="1" s="1"/>
  <c r="AL53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S188" i="1"/>
  <c r="AR188" i="1" s="1"/>
  <c r="AQ188" i="1" s="1"/>
  <c r="AP188" i="1" s="1"/>
  <c r="AO188" i="1" s="1"/>
  <c r="AN188" i="1" s="1"/>
  <c r="AM188" i="1" s="1"/>
  <c r="AL188" i="1" s="1"/>
  <c r="AT188" i="1"/>
  <c r="AT105" i="1"/>
  <c r="AS105" i="1" s="1"/>
  <c r="AR105" i="1" s="1"/>
  <c r="AQ105" i="1" s="1"/>
  <c r="AP105" i="1" s="1"/>
  <c r="AO105" i="1" s="1"/>
  <c r="AN105" i="1" s="1"/>
  <c r="AM105" i="1" s="1"/>
  <c r="AL105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114" i="1"/>
  <c r="AS114" i="1"/>
  <c r="AR114" i="1" s="1"/>
  <c r="AQ114" i="1" s="1"/>
  <c r="AP114" i="1" s="1"/>
  <c r="AO114" i="1" s="1"/>
  <c r="AN114" i="1" s="1"/>
  <c r="AM114" i="1" s="1"/>
  <c r="AL114" i="1" s="1"/>
  <c r="H132" i="1"/>
  <c r="AF132" i="1"/>
  <c r="H44" i="1"/>
  <c r="AF44" i="1"/>
  <c r="AC44" i="1"/>
  <c r="I381" i="1"/>
  <c r="AF381" i="1"/>
  <c r="AC381" i="1"/>
  <c r="AF24" i="1"/>
  <c r="AC24" i="1"/>
  <c r="H24" i="1"/>
  <c r="AT507" i="1"/>
  <c r="AS507" i="1" s="1"/>
  <c r="AR507" i="1" s="1"/>
  <c r="AQ507" i="1" s="1"/>
  <c r="AP507" i="1" s="1"/>
  <c r="AO507" i="1" s="1"/>
  <c r="AN507" i="1" s="1"/>
  <c r="AM507" i="1" s="1"/>
  <c r="AL507" i="1" s="1"/>
  <c r="AT382" i="1"/>
  <c r="AS382" i="1" s="1"/>
  <c r="AR382" i="1"/>
  <c r="AQ382" i="1" s="1"/>
  <c r="AP382" i="1" s="1"/>
  <c r="AO382" i="1" s="1"/>
  <c r="AN382" i="1" s="1"/>
  <c r="AM382" i="1" s="1"/>
  <c r="AL382" i="1" s="1"/>
  <c r="I274" i="1"/>
  <c r="AF274" i="1"/>
  <c r="AO400" i="1"/>
  <c r="AN400" i="1" s="1"/>
  <c r="AM400" i="1" s="1"/>
  <c r="AL400" i="1" s="1"/>
  <c r="AT400" i="1"/>
  <c r="AS400" i="1" s="1"/>
  <c r="AR400" i="1" s="1"/>
  <c r="AQ400" i="1" s="1"/>
  <c r="AP400" i="1" s="1"/>
  <c r="AS303" i="1"/>
  <c r="AR303" i="1" s="1"/>
  <c r="AQ303" i="1" s="1"/>
  <c r="AP303" i="1" s="1"/>
  <c r="AO303" i="1" s="1"/>
  <c r="AN303" i="1" s="1"/>
  <c r="AM303" i="1" s="1"/>
  <c r="AL303" i="1" s="1"/>
  <c r="AT303" i="1"/>
  <c r="I414" i="1"/>
  <c r="AF414" i="1"/>
  <c r="AB414" i="1"/>
  <c r="AP269" i="1"/>
  <c r="AO269" i="1" s="1"/>
  <c r="AN269" i="1" s="1"/>
  <c r="AM269" i="1" s="1"/>
  <c r="AL269" i="1" s="1"/>
  <c r="AT269" i="1"/>
  <c r="AS269" i="1" s="1"/>
  <c r="AR269" i="1" s="1"/>
  <c r="AQ269" i="1" s="1"/>
  <c r="AC199" i="1"/>
  <c r="H190" i="1"/>
  <c r="AF190" i="1"/>
  <c r="AC190" i="1"/>
  <c r="Z31" i="1"/>
  <c r="G31" i="1"/>
  <c r="AU31" i="1"/>
  <c r="P31" i="1"/>
  <c r="G363" i="1"/>
  <c r="AU363" i="1"/>
  <c r="Z363" i="1"/>
  <c r="P363" i="1"/>
  <c r="AF143" i="1"/>
  <c r="H143" i="1"/>
  <c r="AF177" i="1"/>
  <c r="H177" i="1"/>
  <c r="I534" i="1"/>
  <c r="AF534" i="1"/>
  <c r="AB534" i="1"/>
  <c r="AE534" i="1"/>
  <c r="AD534" i="1"/>
  <c r="AC534" i="1"/>
  <c r="AF88" i="1"/>
  <c r="H88" i="1"/>
  <c r="AC88" i="1"/>
  <c r="AA457" i="1"/>
  <c r="AB457" i="1"/>
  <c r="AH324" i="1"/>
  <c r="AH266" i="1"/>
  <c r="AH434" i="1"/>
  <c r="AB434" i="1" s="1"/>
  <c r="AA176" i="1"/>
  <c r="AB176" i="1"/>
  <c r="AA329" i="1"/>
  <c r="AB329" i="1"/>
  <c r="AH21" i="1"/>
  <c r="AB331" i="1"/>
  <c r="AA331" i="1"/>
  <c r="AB281" i="1"/>
  <c r="AA281" i="1"/>
  <c r="AD100" i="1"/>
  <c r="AE100" i="1"/>
  <c r="AB224" i="1"/>
  <c r="AA224" i="1"/>
  <c r="AC187" i="1"/>
  <c r="AH85" i="1"/>
  <c r="AA429" i="1"/>
  <c r="AB429" i="1"/>
  <c r="AD342" i="1"/>
  <c r="AE342" i="1"/>
  <c r="AC359" i="1"/>
  <c r="AC143" i="1"/>
  <c r="AA204" i="1"/>
  <c r="AB204" i="1"/>
  <c r="AC41" i="1"/>
  <c r="AC431" i="1"/>
  <c r="AT602" i="1"/>
  <c r="AS602" i="1" s="1"/>
  <c r="AR602" i="1" s="1"/>
  <c r="AQ602" i="1" s="1"/>
  <c r="AP602" i="1" s="1"/>
  <c r="AO602" i="1" s="1"/>
  <c r="AN602" i="1" s="1"/>
  <c r="AM602" i="1" s="1"/>
  <c r="AL602" i="1" s="1"/>
  <c r="K602" i="1"/>
  <c r="AC602" i="1"/>
  <c r="C12" i="1"/>
  <c r="C11" i="1"/>
  <c r="O607" i="1" l="1"/>
  <c r="AF607" i="1" s="1"/>
  <c r="AI607" i="1"/>
  <c r="AJ607" i="1"/>
  <c r="AK607" i="1"/>
  <c r="AC599" i="1"/>
  <c r="O606" i="1"/>
  <c r="AF606" i="1" s="1"/>
  <c r="O605" i="1"/>
  <c r="AF605" i="1" s="1"/>
  <c r="AI605" i="1"/>
  <c r="AH605" i="1" s="1"/>
  <c r="AJ605" i="1"/>
  <c r="AK605" i="1"/>
  <c r="AA606" i="1"/>
  <c r="O583" i="1"/>
  <c r="AF583" i="1" s="1"/>
  <c r="C15" i="1"/>
  <c r="O595" i="1"/>
  <c r="AF595" i="1" s="1"/>
  <c r="O570" i="1"/>
  <c r="AF570" i="1" s="1"/>
  <c r="O602" i="1"/>
  <c r="AF602" i="1" s="1"/>
  <c r="O573" i="1"/>
  <c r="AF573" i="1" s="1"/>
  <c r="O574" i="1"/>
  <c r="AF574" i="1" s="1"/>
  <c r="O578" i="1"/>
  <c r="AF578" i="1" s="1"/>
  <c r="O580" i="1"/>
  <c r="AF580" i="1" s="1"/>
  <c r="O575" i="1"/>
  <c r="AF575" i="1" s="1"/>
  <c r="O569" i="1"/>
  <c r="AF569" i="1" s="1"/>
  <c r="O589" i="1"/>
  <c r="AF589" i="1" s="1"/>
  <c r="O592" i="1"/>
  <c r="AF592" i="1" s="1"/>
  <c r="O576" i="1"/>
  <c r="AF576" i="1" s="1"/>
  <c r="O593" i="1"/>
  <c r="AF593" i="1" s="1"/>
  <c r="O588" i="1"/>
  <c r="AF588" i="1" s="1"/>
  <c r="O567" i="1"/>
  <c r="AF567" i="1" s="1"/>
  <c r="O581" i="1"/>
  <c r="AF581" i="1" s="1"/>
  <c r="O590" i="1"/>
  <c r="AF590" i="1" s="1"/>
  <c r="O598" i="1"/>
  <c r="AF598" i="1" s="1"/>
  <c r="O585" i="1"/>
  <c r="AF585" i="1" s="1"/>
  <c r="O586" i="1"/>
  <c r="AF586" i="1" s="1"/>
  <c r="O594" i="1"/>
  <c r="AF594" i="1" s="1"/>
  <c r="O587" i="1"/>
  <c r="AF587" i="1" s="1"/>
  <c r="O577" i="1"/>
  <c r="AF577" i="1" s="1"/>
  <c r="O601" i="1"/>
  <c r="AF601" i="1" s="1"/>
  <c r="O600" i="1"/>
  <c r="AF600" i="1" s="1"/>
  <c r="O604" i="1"/>
  <c r="AF604" i="1" s="1"/>
  <c r="O568" i="1"/>
  <c r="AF568" i="1" s="1"/>
  <c r="O579" i="1"/>
  <c r="AF579" i="1" s="1"/>
  <c r="O596" i="1"/>
  <c r="AF596" i="1" s="1"/>
  <c r="O591" i="1"/>
  <c r="AF591" i="1" s="1"/>
  <c r="O584" i="1"/>
  <c r="AF584" i="1" s="1"/>
  <c r="O599" i="1"/>
  <c r="AF599" i="1" s="1"/>
  <c r="O597" i="1"/>
  <c r="AF597" i="1" s="1"/>
  <c r="O571" i="1"/>
  <c r="AF571" i="1" s="1"/>
  <c r="O582" i="1"/>
  <c r="AF582" i="1" s="1"/>
  <c r="O603" i="1"/>
  <c r="AF603" i="1" s="1"/>
  <c r="O572" i="1"/>
  <c r="AF572" i="1" s="1"/>
  <c r="C16" i="1"/>
  <c r="D18" i="1" s="1"/>
  <c r="AJ377" i="1"/>
  <c r="AI377" i="1"/>
  <c r="AH377" i="1" s="1"/>
  <c r="AK377" i="1"/>
  <c r="BA70" i="1"/>
  <c r="BB70" i="1"/>
  <c r="AJ251" i="1"/>
  <c r="AI251" i="1"/>
  <c r="AK251" i="1"/>
  <c r="AI384" i="1"/>
  <c r="AJ384" i="1"/>
  <c r="AK384" i="1"/>
  <c r="BA56" i="1"/>
  <c r="BB56" i="1"/>
  <c r="AI548" i="1"/>
  <c r="AH548" i="1" s="1"/>
  <c r="AJ548" i="1"/>
  <c r="AK548" i="1"/>
  <c r="AK305" i="1"/>
  <c r="AI305" i="1"/>
  <c r="AH305" i="1" s="1"/>
  <c r="AJ305" i="1"/>
  <c r="BA24" i="1"/>
  <c r="BB24" i="1"/>
  <c r="BA106" i="1"/>
  <c r="AZ106" i="1" s="1"/>
  <c r="AX106" i="1" s="1"/>
  <c r="BB106" i="1"/>
  <c r="AI456" i="1"/>
  <c r="AH456" i="1" s="1"/>
  <c r="AA456" i="1" s="1"/>
  <c r="AJ456" i="1"/>
  <c r="AK456" i="1"/>
  <c r="AK367" i="1"/>
  <c r="AJ367" i="1"/>
  <c r="AI367" i="1"/>
  <c r="AH367" i="1" s="1"/>
  <c r="BB83" i="1"/>
  <c r="BA83" i="1"/>
  <c r="AJ494" i="1"/>
  <c r="AI494" i="1"/>
  <c r="AK494" i="1"/>
  <c r="AJ276" i="1"/>
  <c r="AK276" i="1"/>
  <c r="AI276" i="1"/>
  <c r="AH276" i="1" s="1"/>
  <c r="BA74" i="1"/>
  <c r="AZ74" i="1" s="1"/>
  <c r="AX74" i="1" s="1"/>
  <c r="BB74" i="1"/>
  <c r="BA27" i="1"/>
  <c r="AZ27" i="1" s="1"/>
  <c r="AX27" i="1" s="1"/>
  <c r="BB27" i="1"/>
  <c r="BA30" i="1"/>
  <c r="AZ30" i="1" s="1"/>
  <c r="AX30" i="1" s="1"/>
  <c r="BB30" i="1"/>
  <c r="AJ128" i="1"/>
  <c r="AI128" i="1"/>
  <c r="AH128" i="1" s="1"/>
  <c r="AK128" i="1"/>
  <c r="BA12" i="1"/>
  <c r="BB12" i="1"/>
  <c r="AE435" i="1"/>
  <c r="AD435" i="1"/>
  <c r="AK582" i="1"/>
  <c r="AI582" i="1"/>
  <c r="AJ582" i="1"/>
  <c r="BA114" i="1"/>
  <c r="AZ114" i="1" s="1"/>
  <c r="AX114" i="1" s="1"/>
  <c r="BB114" i="1"/>
  <c r="AK531" i="1"/>
  <c r="AJ531" i="1"/>
  <c r="AI531" i="1"/>
  <c r="AH531" i="1" s="1"/>
  <c r="AJ283" i="1"/>
  <c r="AI283" i="1"/>
  <c r="AH283" i="1" s="1"/>
  <c r="AK283" i="1"/>
  <c r="BB102" i="1"/>
  <c r="BA102" i="1"/>
  <c r="AI465" i="1"/>
  <c r="AH465" i="1" s="1"/>
  <c r="AA465" i="1" s="1"/>
  <c r="AJ465" i="1"/>
  <c r="AK465" i="1"/>
  <c r="BA109" i="1"/>
  <c r="BB109" i="1"/>
  <c r="AJ506" i="1"/>
  <c r="AI506" i="1"/>
  <c r="AK506" i="1"/>
  <c r="AJ546" i="1"/>
  <c r="AI546" i="1"/>
  <c r="AK546" i="1"/>
  <c r="AK470" i="1"/>
  <c r="AJ470" i="1"/>
  <c r="AI470" i="1"/>
  <c r="AH470" i="1" s="1"/>
  <c r="BA78" i="1"/>
  <c r="AZ78" i="1" s="1"/>
  <c r="AX78" i="1" s="1"/>
  <c r="BB78" i="1"/>
  <c r="AJ528" i="1"/>
  <c r="AK528" i="1"/>
  <c r="AI528" i="1"/>
  <c r="AI35" i="1"/>
  <c r="AJ35" i="1"/>
  <c r="AK35" i="1"/>
  <c r="AJ526" i="1"/>
  <c r="AI526" i="1"/>
  <c r="AK526" i="1"/>
  <c r="BA42" i="1"/>
  <c r="BB42" i="1"/>
  <c r="BA26" i="1"/>
  <c r="BB26" i="1"/>
  <c r="BB115" i="1"/>
  <c r="BA115" i="1"/>
  <c r="AZ115" i="1" s="1"/>
  <c r="AX115" i="1" s="1"/>
  <c r="AK557" i="1"/>
  <c r="AJ557" i="1"/>
  <c r="AI557" i="1"/>
  <c r="BA91" i="1"/>
  <c r="AZ91" i="1" s="1"/>
  <c r="AX91" i="1" s="1"/>
  <c r="BB91" i="1"/>
  <c r="BA51" i="1"/>
  <c r="BB51" i="1"/>
  <c r="BA59" i="1"/>
  <c r="AZ59" i="1" s="1"/>
  <c r="AX59" i="1" s="1"/>
  <c r="BB59" i="1"/>
  <c r="BA80" i="1"/>
  <c r="AZ80" i="1" s="1"/>
  <c r="AX80" i="1" s="1"/>
  <c r="BB80" i="1"/>
  <c r="BA88" i="1"/>
  <c r="AZ88" i="1" s="1"/>
  <c r="AX88" i="1" s="1"/>
  <c r="BB88" i="1"/>
  <c r="BB17" i="1"/>
  <c r="BA17" i="1"/>
  <c r="AZ17" i="1" s="1"/>
  <c r="AX17" i="1" s="1"/>
  <c r="AI123" i="1"/>
  <c r="AJ123" i="1"/>
  <c r="AK123" i="1"/>
  <c r="BB107" i="1"/>
  <c r="BA107" i="1"/>
  <c r="AZ107" i="1" s="1"/>
  <c r="AX107" i="1" s="1"/>
  <c r="BA22" i="1"/>
  <c r="BB22" i="1"/>
  <c r="BB5" i="1"/>
  <c r="BA5" i="1"/>
  <c r="AZ5" i="1" s="1"/>
  <c r="AX5" i="1" s="1"/>
  <c r="BA90" i="1"/>
  <c r="BB90" i="1"/>
  <c r="BB58" i="1"/>
  <c r="BA58" i="1"/>
  <c r="AZ58" i="1" s="1"/>
  <c r="AX58" i="1" s="1"/>
  <c r="AI290" i="1"/>
  <c r="AJ290" i="1"/>
  <c r="AK290" i="1"/>
  <c r="AJ402" i="1"/>
  <c r="AI402" i="1"/>
  <c r="AH402" i="1" s="1"/>
  <c r="AK402" i="1"/>
  <c r="AI364" i="1"/>
  <c r="AK364" i="1"/>
  <c r="AJ364" i="1"/>
  <c r="AK461" i="1"/>
  <c r="AI461" i="1"/>
  <c r="AH461" i="1" s="1"/>
  <c r="AJ461" i="1"/>
  <c r="AI444" i="1"/>
  <c r="AH444" i="1" s="1"/>
  <c r="AK444" i="1"/>
  <c r="AJ444" i="1"/>
  <c r="BB16" i="1"/>
  <c r="BA16" i="1"/>
  <c r="AZ16" i="1" s="1"/>
  <c r="AX16" i="1" s="1"/>
  <c r="AD414" i="1"/>
  <c r="AE414" i="1"/>
  <c r="AK383" i="1"/>
  <c r="AJ383" i="1"/>
  <c r="AI383" i="1"/>
  <c r="BA19" i="1"/>
  <c r="AZ19" i="1" s="1"/>
  <c r="AX19" i="1" s="1"/>
  <c r="BB19" i="1"/>
  <c r="BA7" i="1"/>
  <c r="BB7" i="1"/>
  <c r="BA94" i="1"/>
  <c r="AZ94" i="1" s="1"/>
  <c r="AX94" i="1" s="1"/>
  <c r="BB94" i="1"/>
  <c r="BA54" i="1"/>
  <c r="AZ54" i="1" s="1"/>
  <c r="AX54" i="1" s="1"/>
  <c r="BB54" i="1"/>
  <c r="BA48" i="1"/>
  <c r="AZ48" i="1" s="1"/>
  <c r="AX48" i="1" s="1"/>
  <c r="BB48" i="1"/>
  <c r="AJ492" i="1"/>
  <c r="AK492" i="1"/>
  <c r="AI492" i="1"/>
  <c r="AH492" i="1" s="1"/>
  <c r="BA64" i="1"/>
  <c r="BB64" i="1"/>
  <c r="AA476" i="1"/>
  <c r="AD476" i="1" s="1"/>
  <c r="AB476" i="1"/>
  <c r="AJ600" i="1"/>
  <c r="AK600" i="1"/>
  <c r="AI600" i="1"/>
  <c r="AH600" i="1" s="1"/>
  <c r="AK523" i="1"/>
  <c r="AI523" i="1"/>
  <c r="AJ523" i="1"/>
  <c r="AI386" i="1"/>
  <c r="AK386" i="1"/>
  <c r="AJ386" i="1"/>
  <c r="BB43" i="1"/>
  <c r="BA43" i="1"/>
  <c r="AZ43" i="1" s="1"/>
  <c r="AX43" i="1" s="1"/>
  <c r="BA62" i="1"/>
  <c r="AZ62" i="1" s="1"/>
  <c r="AX62" i="1" s="1"/>
  <c r="BB62" i="1"/>
  <c r="AI205" i="1"/>
  <c r="AH205" i="1" s="1"/>
  <c r="AJ205" i="1"/>
  <c r="AK205" i="1"/>
  <c r="AI544" i="1"/>
  <c r="AK544" i="1"/>
  <c r="AJ544" i="1"/>
  <c r="BA38" i="1"/>
  <c r="AZ38" i="1" s="1"/>
  <c r="AX38" i="1" s="1"/>
  <c r="BB38" i="1"/>
  <c r="AJ500" i="1"/>
  <c r="AI500" i="1"/>
  <c r="AK500" i="1"/>
  <c r="BA46" i="1"/>
  <c r="BB46" i="1"/>
  <c r="BB32" i="1"/>
  <c r="BA32" i="1"/>
  <c r="AZ32" i="1" s="1"/>
  <c r="AX32" i="1" s="1"/>
  <c r="AI300" i="1"/>
  <c r="AJ300" i="1"/>
  <c r="AK300" i="1"/>
  <c r="BB75" i="1"/>
  <c r="BA75" i="1"/>
  <c r="AI153" i="1"/>
  <c r="AJ153" i="1"/>
  <c r="AK153" i="1"/>
  <c r="BB86" i="1"/>
  <c r="BA86" i="1"/>
  <c r="AZ86" i="1" s="1"/>
  <c r="AX86" i="1" s="1"/>
  <c r="AI336" i="1"/>
  <c r="AH336" i="1" s="1"/>
  <c r="AK336" i="1"/>
  <c r="AJ336" i="1"/>
  <c r="BA112" i="1"/>
  <c r="BB112" i="1"/>
  <c r="BB96" i="1"/>
  <c r="BA96" i="1"/>
  <c r="AI525" i="1"/>
  <c r="AH525" i="1" s="1"/>
  <c r="AJ525" i="1"/>
  <c r="AK525" i="1"/>
  <c r="AK403" i="1"/>
  <c r="AI403" i="1"/>
  <c r="AJ403" i="1"/>
  <c r="AJ520" i="1"/>
  <c r="AI520" i="1"/>
  <c r="AK520" i="1"/>
  <c r="AH448" i="1"/>
  <c r="AC446" i="1"/>
  <c r="AC571" i="1"/>
  <c r="AC521" i="1"/>
  <c r="AC397" i="1"/>
  <c r="AH337" i="1"/>
  <c r="AH561" i="1"/>
  <c r="AB435" i="1"/>
  <c r="AT341" i="1"/>
  <c r="AS341" i="1" s="1"/>
  <c r="AR341" i="1" s="1"/>
  <c r="AQ341" i="1" s="1"/>
  <c r="AP341" i="1" s="1"/>
  <c r="AO341" i="1" s="1"/>
  <c r="AN341" i="1" s="1"/>
  <c r="AM341" i="1" s="1"/>
  <c r="AL341" i="1" s="1"/>
  <c r="AH186" i="1"/>
  <c r="AU75" i="1"/>
  <c r="G75" i="1"/>
  <c r="Z75" i="1"/>
  <c r="P75" i="1"/>
  <c r="AB411" i="1"/>
  <c r="AA411" i="1"/>
  <c r="AT293" i="1"/>
  <c r="AS293" i="1" s="1"/>
  <c r="AR293" i="1"/>
  <c r="AQ293" i="1" s="1"/>
  <c r="AP293" i="1" s="1"/>
  <c r="AO293" i="1" s="1"/>
  <c r="AN293" i="1" s="1"/>
  <c r="AM293" i="1" s="1"/>
  <c r="AL293" i="1" s="1"/>
  <c r="AH245" i="1"/>
  <c r="AC588" i="1"/>
  <c r="AD134" i="1"/>
  <c r="AE134" i="1"/>
  <c r="I278" i="1"/>
  <c r="AF278" i="1"/>
  <c r="AC278" i="1"/>
  <c r="AC502" i="1"/>
  <c r="AE136" i="1"/>
  <c r="AD136" i="1"/>
  <c r="H297" i="1"/>
  <c r="AF297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G214" i="1"/>
  <c r="Z214" i="1"/>
  <c r="P214" i="1"/>
  <c r="AT36" i="1"/>
  <c r="AS36" i="1" s="1"/>
  <c r="AR36" i="1" s="1"/>
  <c r="AQ36" i="1" s="1"/>
  <c r="AP36" i="1" s="1"/>
  <c r="AO36" i="1" s="1"/>
  <c r="AN36" i="1" s="1"/>
  <c r="AM36" i="1" s="1"/>
  <c r="AL36" i="1" s="1"/>
  <c r="AD280" i="1"/>
  <c r="AE280" i="1"/>
  <c r="AT328" i="1"/>
  <c r="AS328" i="1" s="1"/>
  <c r="AR328" i="1"/>
  <c r="AQ328" i="1" s="1"/>
  <c r="AP328" i="1" s="1"/>
  <c r="AO328" i="1" s="1"/>
  <c r="AN328" i="1" s="1"/>
  <c r="AM328" i="1" s="1"/>
  <c r="AL328" i="1" s="1"/>
  <c r="AF310" i="1"/>
  <c r="H310" i="1"/>
  <c r="AC310" i="1"/>
  <c r="AZ20" i="1"/>
  <c r="AX20" i="1" s="1"/>
  <c r="AZ33" i="1"/>
  <c r="AX33" i="1" s="1"/>
  <c r="AZ23" i="1"/>
  <c r="AX23" i="1" s="1"/>
  <c r="AZ35" i="1"/>
  <c r="AX35" i="1" s="1"/>
  <c r="AZ4" i="1"/>
  <c r="AX4" i="1" s="1"/>
  <c r="AA434" i="1"/>
  <c r="AE434" i="1" s="1"/>
  <c r="AD197" i="1"/>
  <c r="AE197" i="1"/>
  <c r="P62" i="1"/>
  <c r="AU62" i="1"/>
  <c r="Z62" i="1"/>
  <c r="G62" i="1"/>
  <c r="AU50" i="1"/>
  <c r="P50" i="1"/>
  <c r="Z50" i="1"/>
  <c r="G50" i="1"/>
  <c r="I426" i="1"/>
  <c r="AF426" i="1"/>
  <c r="AZ69" i="1"/>
  <c r="AX69" i="1" s="1"/>
  <c r="AH130" i="1"/>
  <c r="K604" i="1"/>
  <c r="AC604" i="1"/>
  <c r="AU95" i="1"/>
  <c r="Z95" i="1"/>
  <c r="G95" i="1"/>
  <c r="P95" i="1"/>
  <c r="AF293" i="1"/>
  <c r="I293" i="1"/>
  <c r="H250" i="1"/>
  <c r="AF250" i="1"/>
  <c r="AT588" i="1"/>
  <c r="AS588" i="1"/>
  <c r="AR588" i="1" s="1"/>
  <c r="AQ588" i="1" s="1"/>
  <c r="AP588" i="1" s="1"/>
  <c r="AO588" i="1" s="1"/>
  <c r="AN588" i="1" s="1"/>
  <c r="AM588" i="1" s="1"/>
  <c r="AL588" i="1" s="1"/>
  <c r="AC91" i="1"/>
  <c r="G257" i="1"/>
  <c r="Z257" i="1"/>
  <c r="AU257" i="1"/>
  <c r="P257" i="1"/>
  <c r="AC257" i="1" s="1"/>
  <c r="AC340" i="1"/>
  <c r="H154" i="1"/>
  <c r="AF154" i="1"/>
  <c r="AC154" i="1"/>
  <c r="AT537" i="1"/>
  <c r="AS537" i="1"/>
  <c r="AR537" i="1" s="1"/>
  <c r="AQ537" i="1" s="1"/>
  <c r="AP537" i="1" s="1"/>
  <c r="AO537" i="1" s="1"/>
  <c r="AN537" i="1" s="1"/>
  <c r="AM537" i="1" s="1"/>
  <c r="AL537" i="1" s="1"/>
  <c r="AD273" i="1"/>
  <c r="AE273" i="1"/>
  <c r="AH207" i="1"/>
  <c r="AH243" i="1"/>
  <c r="AH288" i="1"/>
  <c r="AH73" i="1"/>
  <c r="AF502" i="1"/>
  <c r="I502" i="1"/>
  <c r="G107" i="1"/>
  <c r="Z107" i="1"/>
  <c r="P107" i="1"/>
  <c r="AC107" i="1" s="1"/>
  <c r="AU107" i="1"/>
  <c r="AF565" i="1"/>
  <c r="K565" i="1"/>
  <c r="AC565" i="1"/>
  <c r="AH279" i="1"/>
  <c r="AH550" i="1"/>
  <c r="I360" i="1"/>
  <c r="AF360" i="1"/>
  <c r="AC360" i="1"/>
  <c r="AH569" i="1"/>
  <c r="AF341" i="1"/>
  <c r="I341" i="1"/>
  <c r="AB94" i="1"/>
  <c r="AA94" i="1"/>
  <c r="AE217" i="1"/>
  <c r="AD217" i="1"/>
  <c r="AJ604" i="1"/>
  <c r="AK604" i="1"/>
  <c r="AI604" i="1"/>
  <c r="AT250" i="1"/>
  <c r="AS250" i="1" s="1"/>
  <c r="AR250" i="1" s="1"/>
  <c r="AQ250" i="1" s="1"/>
  <c r="AP250" i="1" s="1"/>
  <c r="AO250" i="1" s="1"/>
  <c r="AN250" i="1" s="1"/>
  <c r="AM250" i="1" s="1"/>
  <c r="AL250" i="1" s="1"/>
  <c r="AI572" i="1"/>
  <c r="AH572" i="1" s="1"/>
  <c r="AJ572" i="1"/>
  <c r="AK572" i="1"/>
  <c r="AZ93" i="1"/>
  <c r="AX93" i="1" s="1"/>
  <c r="AF91" i="1"/>
  <c r="H91" i="1"/>
  <c r="AJ471" i="1"/>
  <c r="AI471" i="1"/>
  <c r="AK471" i="1"/>
  <c r="AT340" i="1"/>
  <c r="AS340" i="1" s="1"/>
  <c r="AR340" i="1"/>
  <c r="AQ340" i="1" s="1"/>
  <c r="AP340" i="1" s="1"/>
  <c r="AO340" i="1" s="1"/>
  <c r="AN340" i="1" s="1"/>
  <c r="AM340" i="1" s="1"/>
  <c r="AL340" i="1" s="1"/>
  <c r="AT312" i="1"/>
  <c r="AS312" i="1"/>
  <c r="AR312" i="1" s="1"/>
  <c r="AQ312" i="1" s="1"/>
  <c r="AP312" i="1" s="1"/>
  <c r="AO312" i="1" s="1"/>
  <c r="AN312" i="1" s="1"/>
  <c r="AM312" i="1" s="1"/>
  <c r="AL312" i="1" s="1"/>
  <c r="AT278" i="1"/>
  <c r="AS278" i="1" s="1"/>
  <c r="AR278" i="1" s="1"/>
  <c r="AQ278" i="1" s="1"/>
  <c r="AP278" i="1" s="1"/>
  <c r="AO278" i="1" s="1"/>
  <c r="AN278" i="1" s="1"/>
  <c r="AM278" i="1" s="1"/>
  <c r="AL278" i="1" s="1"/>
  <c r="AD253" i="1"/>
  <c r="AE253" i="1"/>
  <c r="AE390" i="1"/>
  <c r="AD390" i="1"/>
  <c r="AT46" i="1"/>
  <c r="AS46" i="1" s="1"/>
  <c r="AR46" i="1" s="1"/>
  <c r="AQ46" i="1"/>
  <c r="AP46" i="1" s="1"/>
  <c r="AO46" i="1" s="1"/>
  <c r="AN46" i="1" s="1"/>
  <c r="AM46" i="1" s="1"/>
  <c r="AL46" i="1" s="1"/>
  <c r="AF36" i="1"/>
  <c r="H36" i="1"/>
  <c r="AE338" i="1"/>
  <c r="AD338" i="1"/>
  <c r="I328" i="1"/>
  <c r="AF328" i="1"/>
  <c r="AC328" i="1"/>
  <c r="AT360" i="1"/>
  <c r="AS360" i="1" s="1"/>
  <c r="AR360" i="1" s="1"/>
  <c r="AQ360" i="1" s="1"/>
  <c r="AP360" i="1" s="1"/>
  <c r="AO360" i="1" s="1"/>
  <c r="AN360" i="1" s="1"/>
  <c r="AM360" i="1" s="1"/>
  <c r="AL360" i="1" s="1"/>
  <c r="AI584" i="1"/>
  <c r="AH584" i="1" s="1"/>
  <c r="AJ584" i="1"/>
  <c r="AK584" i="1"/>
  <c r="AT163" i="1"/>
  <c r="AS163" i="1"/>
  <c r="AR163" i="1" s="1"/>
  <c r="AQ163" i="1" s="1"/>
  <c r="AP163" i="1" s="1"/>
  <c r="AO163" i="1" s="1"/>
  <c r="AN163" i="1" s="1"/>
  <c r="AM163" i="1" s="1"/>
  <c r="AL163" i="1" s="1"/>
  <c r="AD432" i="1"/>
  <c r="AE432" i="1"/>
  <c r="AJ540" i="1"/>
  <c r="AK540" i="1"/>
  <c r="AI540" i="1"/>
  <c r="AH540" i="1" s="1"/>
  <c r="AB65" i="1"/>
  <c r="AA65" i="1"/>
  <c r="AJ553" i="1"/>
  <c r="AK553" i="1"/>
  <c r="AI553" i="1"/>
  <c r="AT374" i="1"/>
  <c r="AS374" i="1" s="1"/>
  <c r="AR374" i="1" s="1"/>
  <c r="AQ374" i="1" s="1"/>
  <c r="AP374" i="1" s="1"/>
  <c r="AO374" i="1" s="1"/>
  <c r="AN374" i="1" s="1"/>
  <c r="AM374" i="1" s="1"/>
  <c r="AL374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158" i="1"/>
  <c r="AH158" i="1" s="1"/>
  <c r="AA158" i="1" s="1"/>
  <c r="AK158" i="1"/>
  <c r="AJ158" i="1"/>
  <c r="AK577" i="1"/>
  <c r="AJ577" i="1"/>
  <c r="AI577" i="1"/>
  <c r="AH577" i="1" s="1"/>
  <c r="P225" i="1"/>
  <c r="Z225" i="1"/>
  <c r="G225" i="1"/>
  <c r="AU225" i="1"/>
  <c r="AE356" i="1"/>
  <c r="AD356" i="1"/>
  <c r="AJ427" i="1"/>
  <c r="AK427" i="1"/>
  <c r="AI427" i="1"/>
  <c r="AA519" i="1"/>
  <c r="AB519" i="1"/>
  <c r="AZ66" i="1"/>
  <c r="AX66" i="1" s="1"/>
  <c r="AA554" i="1"/>
  <c r="AB554" i="1"/>
  <c r="K598" i="1"/>
  <c r="AB598" i="1"/>
  <c r="AC51" i="1"/>
  <c r="AI308" i="1"/>
  <c r="AH308" i="1" s="1"/>
  <c r="AJ308" i="1"/>
  <c r="AK308" i="1"/>
  <c r="AJ322" i="1"/>
  <c r="AI322" i="1"/>
  <c r="AH322" i="1" s="1"/>
  <c r="AK322" i="1"/>
  <c r="AJ547" i="1"/>
  <c r="AK547" i="1"/>
  <c r="AI547" i="1"/>
  <c r="AJ223" i="1"/>
  <c r="AI223" i="1"/>
  <c r="AH223" i="1" s="1"/>
  <c r="AK223" i="1"/>
  <c r="AZ61" i="1"/>
  <c r="AX61" i="1" s="1"/>
  <c r="AZ52" i="1"/>
  <c r="AX52" i="1" s="1"/>
  <c r="AZ71" i="1"/>
  <c r="AX71" i="1" s="1"/>
  <c r="AZ25" i="1"/>
  <c r="AX25" i="1" s="1"/>
  <c r="AH590" i="1"/>
  <c r="AH232" i="1"/>
  <c r="AD32" i="1"/>
  <c r="AE32" i="1"/>
  <c r="AT89" i="1"/>
  <c r="AS89" i="1" s="1"/>
  <c r="AR89" i="1" s="1"/>
  <c r="AQ89" i="1" s="1"/>
  <c r="AP89" i="1" s="1"/>
  <c r="AO89" i="1" s="1"/>
  <c r="AN89" i="1" s="1"/>
  <c r="AM89" i="1" s="1"/>
  <c r="AL89" i="1" s="1"/>
  <c r="AI603" i="1"/>
  <c r="AJ603" i="1"/>
  <c r="AK603" i="1"/>
  <c r="AJ101" i="1"/>
  <c r="AI101" i="1"/>
  <c r="AK101" i="1"/>
  <c r="P443" i="1"/>
  <c r="Z443" i="1"/>
  <c r="G443" i="1"/>
  <c r="AU443" i="1"/>
  <c r="AC231" i="1"/>
  <c r="AT166" i="1"/>
  <c r="AS166" i="1" s="1"/>
  <c r="AR166" i="1" s="1"/>
  <c r="AQ166" i="1" s="1"/>
  <c r="AP166" i="1" s="1"/>
  <c r="AO166" i="1" s="1"/>
  <c r="AN166" i="1" s="1"/>
  <c r="AM166" i="1" s="1"/>
  <c r="AL166" i="1" s="1"/>
  <c r="J374" i="1"/>
  <c r="AF374" i="1"/>
  <c r="AC119" i="1"/>
  <c r="AT91" i="1"/>
  <c r="AS91" i="1" s="1"/>
  <c r="AR91" i="1" s="1"/>
  <c r="AQ91" i="1" s="1"/>
  <c r="AP91" i="1" s="1"/>
  <c r="AO91" i="1" s="1"/>
  <c r="AN91" i="1" s="1"/>
  <c r="AM91" i="1" s="1"/>
  <c r="AL91" i="1" s="1"/>
  <c r="Z87" i="1"/>
  <c r="G87" i="1"/>
  <c r="P87" i="1"/>
  <c r="AC87" i="1" s="1"/>
  <c r="AU87" i="1"/>
  <c r="I340" i="1"/>
  <c r="AF340" i="1"/>
  <c r="AF312" i="1"/>
  <c r="H312" i="1"/>
  <c r="AC312" i="1"/>
  <c r="AJ452" i="1"/>
  <c r="AK452" i="1"/>
  <c r="AI452" i="1"/>
  <c r="AD543" i="1"/>
  <c r="AE543" i="1"/>
  <c r="AC427" i="1"/>
  <c r="AF427" i="1"/>
  <c r="I427" i="1"/>
  <c r="AK598" i="1"/>
  <c r="AI598" i="1"/>
  <c r="AH598" i="1" s="1"/>
  <c r="AA598" i="1" s="1"/>
  <c r="AJ598" i="1"/>
  <c r="AA289" i="1"/>
  <c r="AB289" i="1"/>
  <c r="AJ51" i="1"/>
  <c r="AI51" i="1"/>
  <c r="AK51" i="1"/>
  <c r="AD587" i="1"/>
  <c r="AE587" i="1"/>
  <c r="AH370" i="1"/>
  <c r="AE120" i="1"/>
  <c r="AD120" i="1"/>
  <c r="AH146" i="1"/>
  <c r="AC442" i="1"/>
  <c r="AH496" i="1"/>
  <c r="AC150" i="1"/>
  <c r="AH209" i="1"/>
  <c r="AC513" i="1"/>
  <c r="AC121" i="1"/>
  <c r="AH184" i="1"/>
  <c r="AA184" i="1" s="1"/>
  <c r="AA424" i="1"/>
  <c r="AB424" i="1"/>
  <c r="H89" i="1"/>
  <c r="AF89" i="1"/>
  <c r="AC89" i="1"/>
  <c r="H180" i="1"/>
  <c r="AF180" i="1"/>
  <c r="AC180" i="1"/>
  <c r="J163" i="1"/>
  <c r="AF163" i="1"/>
  <c r="AH185" i="1"/>
  <c r="AF37" i="1"/>
  <c r="H37" i="1"/>
  <c r="AC436" i="1"/>
  <c r="AB208" i="1"/>
  <c r="AA208" i="1"/>
  <c r="AF71" i="1"/>
  <c r="H71" i="1"/>
  <c r="AF166" i="1"/>
  <c r="H166" i="1"/>
  <c r="AC166" i="1"/>
  <c r="AI119" i="1"/>
  <c r="AJ119" i="1"/>
  <c r="AK119" i="1"/>
  <c r="AT466" i="1"/>
  <c r="AS466" i="1"/>
  <c r="AR466" i="1" s="1"/>
  <c r="AQ466" i="1" s="1"/>
  <c r="AP466" i="1" s="1"/>
  <c r="AO466" i="1" s="1"/>
  <c r="AN466" i="1" s="1"/>
  <c r="AM466" i="1" s="1"/>
  <c r="AL466" i="1" s="1"/>
  <c r="AH574" i="1"/>
  <c r="H158" i="1"/>
  <c r="AF158" i="1"/>
  <c r="AS33" i="1"/>
  <c r="AR33" i="1" s="1"/>
  <c r="AQ33" i="1" s="1"/>
  <c r="AP33" i="1" s="1"/>
  <c r="AO33" i="1" s="1"/>
  <c r="AN33" i="1" s="1"/>
  <c r="AM33" i="1" s="1"/>
  <c r="AL33" i="1" s="1"/>
  <c r="AT33" i="1"/>
  <c r="AE551" i="1"/>
  <c r="AD551" i="1"/>
  <c r="J406" i="1"/>
  <c r="AF406" i="1"/>
  <c r="AH109" i="1"/>
  <c r="AZ100" i="1"/>
  <c r="AX100" i="1" s="1"/>
  <c r="AB93" i="1"/>
  <c r="AA93" i="1"/>
  <c r="H46" i="1"/>
  <c r="AF46" i="1"/>
  <c r="AH179" i="1"/>
  <c r="AZ39" i="1"/>
  <c r="AX39" i="1" s="1"/>
  <c r="AZ8" i="1"/>
  <c r="AX8" i="1" s="1"/>
  <c r="AZ55" i="1"/>
  <c r="AX55" i="1" s="1"/>
  <c r="AH317" i="1"/>
  <c r="AZ57" i="1"/>
  <c r="AX57" i="1" s="1"/>
  <c r="AA164" i="1"/>
  <c r="AT287" i="1"/>
  <c r="AS287" i="1"/>
  <c r="AR287" i="1" s="1"/>
  <c r="AQ287" i="1" s="1"/>
  <c r="AP287" i="1" s="1"/>
  <c r="AO287" i="1" s="1"/>
  <c r="AN287" i="1" s="1"/>
  <c r="AM287" i="1" s="1"/>
  <c r="AL28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K436" i="1"/>
  <c r="AI436" i="1"/>
  <c r="AJ436" i="1"/>
  <c r="AK52" i="1"/>
  <c r="AI52" i="1"/>
  <c r="AH52" i="1" s="1"/>
  <c r="AJ52" i="1"/>
  <c r="AA516" i="1"/>
  <c r="AB516" i="1"/>
  <c r="AK472" i="1"/>
  <c r="AI472" i="1"/>
  <c r="AJ472" i="1"/>
  <c r="AA125" i="1"/>
  <c r="AB125" i="1"/>
  <c r="AJ231" i="1"/>
  <c r="AI231" i="1"/>
  <c r="AH231" i="1" s="1"/>
  <c r="AB231" i="1" s="1"/>
  <c r="AK231" i="1"/>
  <c r="AT71" i="1"/>
  <c r="AS71" i="1" s="1"/>
  <c r="AR71" i="1" s="1"/>
  <c r="AQ71" i="1" s="1"/>
  <c r="AP71" i="1" s="1"/>
  <c r="AO71" i="1" s="1"/>
  <c r="AN71" i="1" s="1"/>
  <c r="AM71" i="1" s="1"/>
  <c r="AL71" i="1" s="1"/>
  <c r="H119" i="1"/>
  <c r="AF119" i="1"/>
  <c r="AJ539" i="1"/>
  <c r="AK539" i="1"/>
  <c r="AI539" i="1"/>
  <c r="AH539" i="1" s="1"/>
  <c r="AF259" i="1"/>
  <c r="H259" i="1"/>
  <c r="AC259" i="1"/>
  <c r="AK152" i="1"/>
  <c r="AI152" i="1"/>
  <c r="AH152" i="1" s="1"/>
  <c r="AJ152" i="1"/>
  <c r="AT564" i="1"/>
  <c r="AS564" i="1" s="1"/>
  <c r="AR564" i="1" s="1"/>
  <c r="AQ564" i="1" s="1"/>
  <c r="AP564" i="1" s="1"/>
  <c r="AO564" i="1" s="1"/>
  <c r="AN564" i="1" s="1"/>
  <c r="AM564" i="1" s="1"/>
  <c r="AL564" i="1" s="1"/>
  <c r="AI552" i="1"/>
  <c r="AK552" i="1"/>
  <c r="AJ552" i="1"/>
  <c r="AB388" i="1"/>
  <c r="AA388" i="1"/>
  <c r="H51" i="1"/>
  <c r="AF51" i="1"/>
  <c r="AH86" i="1"/>
  <c r="AB86" i="1" s="1"/>
  <c r="AC287" i="1"/>
  <c r="I287" i="1"/>
  <c r="AF287" i="1"/>
  <c r="AJ97" i="1"/>
  <c r="AK97" i="1"/>
  <c r="AI97" i="1"/>
  <c r="AH97" i="1" s="1"/>
  <c r="AC603" i="1"/>
  <c r="K603" i="1"/>
  <c r="AC341" i="1"/>
  <c r="AF436" i="1"/>
  <c r="I436" i="1"/>
  <c r="AK426" i="1"/>
  <c r="AJ426" i="1"/>
  <c r="AI426" i="1"/>
  <c r="AH426" i="1" s="1"/>
  <c r="AJ189" i="1"/>
  <c r="AI189" i="1"/>
  <c r="AH189" i="1" s="1"/>
  <c r="AK189" i="1"/>
  <c r="AF231" i="1"/>
  <c r="I231" i="1"/>
  <c r="K583" i="1"/>
  <c r="AC583" i="1"/>
  <c r="I466" i="1"/>
  <c r="AF466" i="1"/>
  <c r="AC466" i="1"/>
  <c r="AF537" i="1"/>
  <c r="H537" i="1"/>
  <c r="AC537" i="1"/>
  <c r="AT406" i="1"/>
  <c r="AS406" i="1" s="1"/>
  <c r="AR406" i="1" s="1"/>
  <c r="AQ406" i="1"/>
  <c r="AP406" i="1" s="1"/>
  <c r="AO406" i="1" s="1"/>
  <c r="AN406" i="1" s="1"/>
  <c r="AM406" i="1" s="1"/>
  <c r="AL406" i="1" s="1"/>
  <c r="AE391" i="1"/>
  <c r="AD391" i="1"/>
  <c r="AT248" i="1"/>
  <c r="AS248" i="1"/>
  <c r="AR248" i="1" s="1"/>
  <c r="AQ248" i="1" s="1"/>
  <c r="AP248" i="1" s="1"/>
  <c r="AO248" i="1" s="1"/>
  <c r="AN248" i="1" s="1"/>
  <c r="AM248" i="1" s="1"/>
  <c r="AL248" i="1" s="1"/>
  <c r="Z40" i="1"/>
  <c r="G40" i="1"/>
  <c r="AU40" i="1"/>
  <c r="P40" i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G246" i="1"/>
  <c r="Z246" i="1"/>
  <c r="P246" i="1"/>
  <c r="AC246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T565" i="1"/>
  <c r="AS565" i="1"/>
  <c r="AR565" i="1" s="1"/>
  <c r="AQ565" i="1" s="1"/>
  <c r="AP565" i="1" s="1"/>
  <c r="AO565" i="1" s="1"/>
  <c r="AN565" i="1" s="1"/>
  <c r="AM565" i="1" s="1"/>
  <c r="AL565" i="1" s="1"/>
  <c r="P129" i="1"/>
  <c r="Z129" i="1"/>
  <c r="G129" i="1"/>
  <c r="AU129" i="1"/>
  <c r="AC36" i="1"/>
  <c r="AT310" i="1"/>
  <c r="AS310" i="1" s="1"/>
  <c r="AR310" i="1" s="1"/>
  <c r="AQ310" i="1" s="1"/>
  <c r="AP310" i="1" s="1"/>
  <c r="AO310" i="1" s="1"/>
  <c r="AN310" i="1" s="1"/>
  <c r="AM310" i="1" s="1"/>
  <c r="AL310" i="1" s="1"/>
  <c r="AZ84" i="1"/>
  <c r="AX84" i="1" s="1"/>
  <c r="AZ68" i="1"/>
  <c r="AX68" i="1" s="1"/>
  <c r="AI585" i="1"/>
  <c r="AJ585" i="1"/>
  <c r="AK585" i="1"/>
  <c r="AI162" i="1"/>
  <c r="AJ162" i="1"/>
  <c r="AK162" i="1"/>
  <c r="AI486" i="1"/>
  <c r="AJ486" i="1"/>
  <c r="AK486" i="1"/>
  <c r="AK332" i="1"/>
  <c r="AI332" i="1"/>
  <c r="AJ332" i="1"/>
  <c r="AJ88" i="1"/>
  <c r="AI88" i="1"/>
  <c r="AK88" i="1"/>
  <c r="AI469" i="1"/>
  <c r="AJ469" i="1"/>
  <c r="AK469" i="1"/>
  <c r="AI145" i="1"/>
  <c r="AK145" i="1"/>
  <c r="AJ145" i="1"/>
  <c r="AI501" i="1"/>
  <c r="AK501" i="1"/>
  <c r="AJ501" i="1"/>
  <c r="AI115" i="1"/>
  <c r="AK115" i="1"/>
  <c r="AJ115" i="1"/>
  <c r="AI167" i="1"/>
  <c r="AJ167" i="1"/>
  <c r="AK167" i="1"/>
  <c r="AJ190" i="1"/>
  <c r="AK190" i="1"/>
  <c r="AI190" i="1"/>
  <c r="AH190" i="1" s="1"/>
  <c r="AK285" i="1"/>
  <c r="AJ285" i="1"/>
  <c r="AI285" i="1"/>
  <c r="AK354" i="1"/>
  <c r="AI354" i="1"/>
  <c r="AJ354" i="1"/>
  <c r="AI381" i="1"/>
  <c r="AJ381" i="1"/>
  <c r="AK381" i="1"/>
  <c r="AK303" i="1"/>
  <c r="AJ303" i="1"/>
  <c r="AI303" i="1"/>
  <c r="AH303" i="1" s="1"/>
  <c r="AJ507" i="1"/>
  <c r="AK507" i="1"/>
  <c r="AI507" i="1"/>
  <c r="AH507" i="1" s="1"/>
  <c r="AI357" i="1"/>
  <c r="AK357" i="1"/>
  <c r="AJ357" i="1"/>
  <c r="AI188" i="1"/>
  <c r="AJ188" i="1"/>
  <c r="AK188" i="1"/>
  <c r="AK327" i="1"/>
  <c r="AJ327" i="1"/>
  <c r="AI327" i="1"/>
  <c r="AI154" i="1"/>
  <c r="AJ154" i="1"/>
  <c r="AK154" i="1"/>
  <c r="AK597" i="1"/>
  <c r="AI597" i="1"/>
  <c r="AJ597" i="1"/>
  <c r="AK157" i="1"/>
  <c r="AI157" i="1"/>
  <c r="AJ157" i="1"/>
  <c r="AK369" i="1"/>
  <c r="AI369" i="1"/>
  <c r="AJ369" i="1"/>
  <c r="AK412" i="1"/>
  <c r="AJ412" i="1"/>
  <c r="AI412" i="1"/>
  <c r="AJ99" i="1"/>
  <c r="AI99" i="1"/>
  <c r="AK99" i="1"/>
  <c r="AI396" i="1"/>
  <c r="AK396" i="1"/>
  <c r="AJ396" i="1"/>
  <c r="AI299" i="1"/>
  <c r="AK299" i="1"/>
  <c r="AJ299" i="1"/>
  <c r="AJ583" i="1"/>
  <c r="AI583" i="1"/>
  <c r="AK583" i="1"/>
  <c r="AI529" i="1"/>
  <c r="AJ529" i="1"/>
  <c r="AK529" i="1"/>
  <c r="AK407" i="1"/>
  <c r="AJ407" i="1"/>
  <c r="AI407" i="1"/>
  <c r="AJ174" i="1"/>
  <c r="AI174" i="1"/>
  <c r="AK174" i="1"/>
  <c r="AI296" i="1"/>
  <c r="AJ296" i="1"/>
  <c r="AK296" i="1"/>
  <c r="AI42" i="1"/>
  <c r="AJ42" i="1"/>
  <c r="AK42" i="1"/>
  <c r="AI169" i="1"/>
  <c r="AK169" i="1"/>
  <c r="AJ169" i="1"/>
  <c r="AK28" i="1"/>
  <c r="AJ28" i="1"/>
  <c r="AI28" i="1"/>
  <c r="AI44" i="1"/>
  <c r="AJ44" i="1"/>
  <c r="AK44" i="1"/>
  <c r="AK464" i="1"/>
  <c r="AI464" i="1"/>
  <c r="AJ464" i="1"/>
  <c r="AI344" i="1"/>
  <c r="AJ344" i="1"/>
  <c r="AK344" i="1"/>
  <c r="AJ560" i="1"/>
  <c r="AI560" i="1"/>
  <c r="AK560" i="1"/>
  <c r="AK161" i="1"/>
  <c r="AJ161" i="1"/>
  <c r="AI161" i="1"/>
  <c r="AI39" i="1"/>
  <c r="AK39" i="1"/>
  <c r="AJ39" i="1"/>
  <c r="AI67" i="1"/>
  <c r="AJ67" i="1"/>
  <c r="AK67" i="1"/>
  <c r="AJ389" i="1"/>
  <c r="AI389" i="1"/>
  <c r="AK389" i="1"/>
  <c r="AJ418" i="1"/>
  <c r="AI418" i="1"/>
  <c r="AK418" i="1"/>
  <c r="AJ362" i="1"/>
  <c r="AK362" i="1"/>
  <c r="AI362" i="1"/>
  <c r="AK431" i="1"/>
  <c r="AI431" i="1"/>
  <c r="AJ431" i="1"/>
  <c r="AI132" i="1"/>
  <c r="AK132" i="1"/>
  <c r="AJ132" i="1"/>
  <c r="AJ566" i="1"/>
  <c r="AI566" i="1"/>
  <c r="AK566" i="1"/>
  <c r="AI255" i="1"/>
  <c r="AK255" i="1"/>
  <c r="AJ255" i="1"/>
  <c r="AI34" i="1"/>
  <c r="AJ34" i="1"/>
  <c r="AK34" i="1"/>
  <c r="AJ274" i="1"/>
  <c r="AI274" i="1"/>
  <c r="AK274" i="1"/>
  <c r="AK379" i="1"/>
  <c r="AI379" i="1"/>
  <c r="AJ379" i="1"/>
  <c r="AI241" i="1"/>
  <c r="AJ241" i="1"/>
  <c r="AK241" i="1"/>
  <c r="AK580" i="1"/>
  <c r="AJ580" i="1"/>
  <c r="AI580" i="1"/>
  <c r="AH580" i="1" s="1"/>
  <c r="AJ459" i="1"/>
  <c r="AK459" i="1"/>
  <c r="AI459" i="1"/>
  <c r="AH459" i="1" s="1"/>
  <c r="AJ191" i="1"/>
  <c r="AK191" i="1"/>
  <c r="AI191" i="1"/>
  <c r="AJ230" i="1"/>
  <c r="AI230" i="1"/>
  <c r="AH230" i="1" s="1"/>
  <c r="AK230" i="1"/>
  <c r="AK254" i="1"/>
  <c r="AI254" i="1"/>
  <c r="AJ254" i="1"/>
  <c r="AK112" i="1"/>
  <c r="AI112" i="1"/>
  <c r="AJ112" i="1"/>
  <c r="AK83" i="1"/>
  <c r="AJ83" i="1"/>
  <c r="AI83" i="1"/>
  <c r="AH83" i="1" s="1"/>
  <c r="AA291" i="1"/>
  <c r="AB291" i="1"/>
  <c r="AT228" i="1"/>
  <c r="AS228" i="1" s="1"/>
  <c r="AR228" i="1" s="1"/>
  <c r="AQ228" i="1" s="1"/>
  <c r="AP228" i="1" s="1"/>
  <c r="AO228" i="1" s="1"/>
  <c r="AN228" i="1" s="1"/>
  <c r="AM228" i="1" s="1"/>
  <c r="AL228" i="1" s="1"/>
  <c r="AE504" i="1"/>
  <c r="AD504" i="1"/>
  <c r="AK127" i="1"/>
  <c r="AJ127" i="1"/>
  <c r="AI127" i="1"/>
  <c r="AH127" i="1" s="1"/>
  <c r="AJ423" i="1"/>
  <c r="AK423" i="1"/>
  <c r="AI423" i="1"/>
  <c r="AD408" i="1"/>
  <c r="AE408" i="1"/>
  <c r="AE236" i="1"/>
  <c r="AD236" i="1"/>
  <c r="AB573" i="1"/>
  <c r="AA573" i="1"/>
  <c r="AF319" i="1"/>
  <c r="I319" i="1"/>
  <c r="AC319" i="1"/>
  <c r="H131" i="1"/>
  <c r="AF131" i="1"/>
  <c r="AI575" i="1"/>
  <c r="AK575" i="1"/>
  <c r="AJ575" i="1"/>
  <c r="AT90" i="1"/>
  <c r="AS90" i="1" s="1"/>
  <c r="AR90" i="1" s="1"/>
  <c r="AQ90" i="1" s="1"/>
  <c r="AP90" i="1" s="1"/>
  <c r="AO90" i="1" s="1"/>
  <c r="AN90" i="1" s="1"/>
  <c r="AM90" i="1" s="1"/>
  <c r="AL90" i="1" s="1"/>
  <c r="AK482" i="1"/>
  <c r="AI482" i="1"/>
  <c r="AH482" i="1" s="1"/>
  <c r="AJ482" i="1"/>
  <c r="AJ458" i="1"/>
  <c r="AK458" i="1"/>
  <c r="AI458" i="1"/>
  <c r="AH458" i="1" s="1"/>
  <c r="AK400" i="1"/>
  <c r="AI400" i="1"/>
  <c r="AH400" i="1" s="1"/>
  <c r="AJ400" i="1"/>
  <c r="AJ502" i="1"/>
  <c r="AI502" i="1"/>
  <c r="AK502" i="1"/>
  <c r="AI467" i="1"/>
  <c r="AK467" i="1"/>
  <c r="AJ467" i="1"/>
  <c r="AI394" i="1"/>
  <c r="AK394" i="1"/>
  <c r="AJ394" i="1"/>
  <c r="AK59" i="1"/>
  <c r="AI59" i="1"/>
  <c r="AH59" i="1" s="1"/>
  <c r="AJ59" i="1"/>
  <c r="AI474" i="1"/>
  <c r="AH474" i="1" s="1"/>
  <c r="AJ474" i="1"/>
  <c r="AK474" i="1"/>
  <c r="AE151" i="1"/>
  <c r="AD151" i="1"/>
  <c r="AE170" i="1"/>
  <c r="AD170" i="1"/>
  <c r="AI498" i="1"/>
  <c r="AJ498" i="1"/>
  <c r="AK498" i="1"/>
  <c r="AF69" i="1"/>
  <c r="H69" i="1"/>
  <c r="AJ350" i="1"/>
  <c r="AI350" i="1"/>
  <c r="AH350" i="1" s="1"/>
  <c r="AK350" i="1"/>
  <c r="AI105" i="1"/>
  <c r="AH105" i="1" s="1"/>
  <c r="AJ105" i="1"/>
  <c r="AK105" i="1"/>
  <c r="AD54" i="1"/>
  <c r="AT446" i="1"/>
  <c r="AS446" i="1" s="1"/>
  <c r="AR446" i="1" s="1"/>
  <c r="AQ446" i="1" s="1"/>
  <c r="AP446" i="1" s="1"/>
  <c r="AO446" i="1" s="1"/>
  <c r="AN446" i="1" s="1"/>
  <c r="AM446" i="1" s="1"/>
  <c r="AL446" i="1" s="1"/>
  <c r="AJ143" i="1"/>
  <c r="AI143" i="1"/>
  <c r="AK143" i="1"/>
  <c r="I361" i="1"/>
  <c r="AF361" i="1"/>
  <c r="AJ258" i="1"/>
  <c r="AI258" i="1"/>
  <c r="AH258" i="1" s="1"/>
  <c r="AK258" i="1"/>
  <c r="AT430" i="1"/>
  <c r="AS430" i="1"/>
  <c r="AR430" i="1" s="1"/>
  <c r="AQ430" i="1" s="1"/>
  <c r="AP430" i="1" s="1"/>
  <c r="AO430" i="1" s="1"/>
  <c r="AN430" i="1" s="1"/>
  <c r="AM430" i="1" s="1"/>
  <c r="AL430" i="1" s="1"/>
  <c r="AD133" i="1"/>
  <c r="AE133" i="1"/>
  <c r="AD353" i="1"/>
  <c r="AE353" i="1"/>
  <c r="AE473" i="1"/>
  <c r="AD473" i="1"/>
  <c r="AE481" i="1"/>
  <c r="AD481" i="1"/>
  <c r="AJ175" i="1"/>
  <c r="AK175" i="1"/>
  <c r="AI175" i="1"/>
  <c r="AD108" i="1"/>
  <c r="AE108" i="1"/>
  <c r="AE451" i="1"/>
  <c r="AD451" i="1"/>
  <c r="AJ382" i="1"/>
  <c r="AK382" i="1"/>
  <c r="AI382" i="1"/>
  <c r="AE404" i="1"/>
  <c r="AD404" i="1"/>
  <c r="AD538" i="1"/>
  <c r="AE538" i="1"/>
  <c r="AT319" i="1"/>
  <c r="AS319" i="1" s="1"/>
  <c r="AR319" i="1" s="1"/>
  <c r="AQ319" i="1" s="1"/>
  <c r="AP319" i="1" s="1"/>
  <c r="AO319" i="1" s="1"/>
  <c r="AN319" i="1" s="1"/>
  <c r="AM319" i="1" s="1"/>
  <c r="AL319" i="1" s="1"/>
  <c r="AI233" i="1"/>
  <c r="AH233" i="1" s="1"/>
  <c r="AJ233" i="1"/>
  <c r="AK233" i="1"/>
  <c r="AI318" i="1"/>
  <c r="AJ318" i="1"/>
  <c r="AK318" i="1"/>
  <c r="AK212" i="1"/>
  <c r="AJ212" i="1"/>
  <c r="AI212" i="1"/>
  <c r="AT397" i="1"/>
  <c r="AS397" i="1" s="1"/>
  <c r="AR397" i="1" s="1"/>
  <c r="AQ397" i="1" s="1"/>
  <c r="AP397" i="1" s="1"/>
  <c r="AO397" i="1" s="1"/>
  <c r="AN397" i="1" s="1"/>
  <c r="AM397" i="1" s="1"/>
  <c r="AL397" i="1" s="1"/>
  <c r="AD116" i="1"/>
  <c r="AE116" i="1"/>
  <c r="AD142" i="1"/>
  <c r="AE142" i="1"/>
  <c r="AA333" i="1"/>
  <c r="AB333" i="1"/>
  <c r="AI187" i="1"/>
  <c r="AJ187" i="1"/>
  <c r="AK187" i="1"/>
  <c r="AK63" i="1"/>
  <c r="AI63" i="1"/>
  <c r="AJ63" i="1"/>
  <c r="AI221" i="1"/>
  <c r="AK221" i="1"/>
  <c r="AJ221" i="1"/>
  <c r="AD281" i="1"/>
  <c r="AE281" i="1"/>
  <c r="AD329" i="1"/>
  <c r="AE329" i="1"/>
  <c r="AB496" i="1"/>
  <c r="AA496" i="1"/>
  <c r="AT122" i="1"/>
  <c r="AS122" i="1" s="1"/>
  <c r="AR122" i="1" s="1"/>
  <c r="AQ122" i="1" s="1"/>
  <c r="AP122" i="1" s="1"/>
  <c r="AO122" i="1" s="1"/>
  <c r="AN122" i="1" s="1"/>
  <c r="AM122" i="1" s="1"/>
  <c r="AL122" i="1" s="1"/>
  <c r="AI106" i="1"/>
  <c r="AJ106" i="1"/>
  <c r="AK106" i="1"/>
  <c r="AD488" i="1"/>
  <c r="AE488" i="1"/>
  <c r="AF508" i="1"/>
  <c r="I508" i="1"/>
  <c r="AC508" i="1"/>
  <c r="AK82" i="1"/>
  <c r="AJ82" i="1"/>
  <c r="AI82" i="1"/>
  <c r="AS147" i="1"/>
  <c r="AR147" i="1" s="1"/>
  <c r="AQ147" i="1" s="1"/>
  <c r="AP147" i="1" s="1"/>
  <c r="AO147" i="1" s="1"/>
  <c r="AN147" i="1" s="1"/>
  <c r="AM147" i="1" s="1"/>
  <c r="AL147" i="1" s="1"/>
  <c r="AT147" i="1"/>
  <c r="AS532" i="1"/>
  <c r="AR532" i="1" s="1"/>
  <c r="AQ532" i="1" s="1"/>
  <c r="AP532" i="1" s="1"/>
  <c r="AO532" i="1" s="1"/>
  <c r="AN532" i="1" s="1"/>
  <c r="AM532" i="1" s="1"/>
  <c r="AL532" i="1" s="1"/>
  <c r="AT532" i="1"/>
  <c r="AJ270" i="1"/>
  <c r="AI270" i="1"/>
  <c r="AK270" i="1"/>
  <c r="AI56" i="1"/>
  <c r="AJ56" i="1"/>
  <c r="AK56" i="1"/>
  <c r="AI449" i="1"/>
  <c r="AJ449" i="1"/>
  <c r="AK449" i="1"/>
  <c r="AJ267" i="1"/>
  <c r="AI267" i="1"/>
  <c r="AK267" i="1"/>
  <c r="AA209" i="1"/>
  <c r="AB209" i="1"/>
  <c r="AT31" i="1"/>
  <c r="AS31" i="1" s="1"/>
  <c r="AR31" i="1" s="1"/>
  <c r="AQ31" i="1" s="1"/>
  <c r="AP31" i="1" s="1"/>
  <c r="AO31" i="1" s="1"/>
  <c r="AN31" i="1" s="1"/>
  <c r="AM31" i="1" s="1"/>
  <c r="AL31" i="1" s="1"/>
  <c r="AI269" i="1"/>
  <c r="AJ269" i="1"/>
  <c r="AK269" i="1"/>
  <c r="AJ53" i="1"/>
  <c r="AK53" i="1"/>
  <c r="AI53" i="1"/>
  <c r="AH53" i="1" s="1"/>
  <c r="AK599" i="1"/>
  <c r="AI599" i="1"/>
  <c r="AJ599" i="1"/>
  <c r="AF509" i="1"/>
  <c r="I509" i="1"/>
  <c r="AC509" i="1"/>
  <c r="AD392" i="1"/>
  <c r="AE392" i="1"/>
  <c r="AJ542" i="1"/>
  <c r="AK542" i="1"/>
  <c r="AI542" i="1"/>
  <c r="I562" i="1"/>
  <c r="AF562" i="1"/>
  <c r="AJ177" i="1"/>
  <c r="AI177" i="1"/>
  <c r="AK177" i="1"/>
  <c r="AI139" i="1"/>
  <c r="AJ139" i="1"/>
  <c r="AK139" i="1"/>
  <c r="AJ454" i="1"/>
  <c r="AI454" i="1"/>
  <c r="AH454" i="1" s="1"/>
  <c r="AK454" i="1"/>
  <c r="AI387" i="1"/>
  <c r="AH387" i="1" s="1"/>
  <c r="AJ387" i="1"/>
  <c r="AK387" i="1"/>
  <c r="AI460" i="1"/>
  <c r="AJ460" i="1"/>
  <c r="AK460" i="1"/>
  <c r="AF335" i="1"/>
  <c r="I335" i="1"/>
  <c r="AK596" i="1"/>
  <c r="AI596" i="1"/>
  <c r="AJ596" i="1"/>
  <c r="AJ43" i="1"/>
  <c r="AK43" i="1"/>
  <c r="AI43" i="1"/>
  <c r="AK533" i="1"/>
  <c r="AJ533" i="1"/>
  <c r="AI533" i="1"/>
  <c r="AK102" i="1"/>
  <c r="AI102" i="1"/>
  <c r="AJ102" i="1"/>
  <c r="AB85" i="1"/>
  <c r="AA85" i="1"/>
  <c r="AE176" i="1"/>
  <c r="AD176" i="1"/>
  <c r="AI114" i="1"/>
  <c r="AJ114" i="1"/>
  <c r="AK114" i="1"/>
  <c r="AI484" i="1"/>
  <c r="AH484" i="1" s="1"/>
  <c r="AK484" i="1"/>
  <c r="AJ484" i="1"/>
  <c r="AJ480" i="1"/>
  <c r="AK480" i="1"/>
  <c r="AI480" i="1"/>
  <c r="AK24" i="1"/>
  <c r="AJ24" i="1"/>
  <c r="AI24" i="1"/>
  <c r="AB576" i="1"/>
  <c r="AA576" i="1"/>
  <c r="AB511" i="1"/>
  <c r="AA511" i="1"/>
  <c r="AA371" i="1"/>
  <c r="AB371" i="1"/>
  <c r="AK37" i="1"/>
  <c r="AJ37" i="1"/>
  <c r="AI37" i="1"/>
  <c r="AH37" i="1" s="1"/>
  <c r="AI489" i="1"/>
  <c r="AJ489" i="1"/>
  <c r="AK489" i="1"/>
  <c r="AD193" i="1"/>
  <c r="AE193" i="1"/>
  <c r="AK227" i="1"/>
  <c r="AJ227" i="1"/>
  <c r="AI227" i="1"/>
  <c r="AH227" i="1" s="1"/>
  <c r="AD556" i="1"/>
  <c r="AE556" i="1"/>
  <c r="AI199" i="1"/>
  <c r="AJ199" i="1"/>
  <c r="AK199" i="1"/>
  <c r="AC69" i="1"/>
  <c r="AK518" i="1"/>
  <c r="AJ518" i="1"/>
  <c r="AI518" i="1"/>
  <c r="AE589" i="1"/>
  <c r="AD589" i="1"/>
  <c r="H168" i="1"/>
  <c r="AF168" i="1"/>
  <c r="AK96" i="1"/>
  <c r="AI96" i="1"/>
  <c r="AJ96" i="1"/>
  <c r="AT22" i="1"/>
  <c r="AS22" i="1" s="1"/>
  <c r="AR22" i="1" s="1"/>
  <c r="AQ22" i="1" s="1"/>
  <c r="AP22" i="1" s="1"/>
  <c r="AO22" i="1" s="1"/>
  <c r="AN22" i="1" s="1"/>
  <c r="AM22" i="1" s="1"/>
  <c r="AL22" i="1" s="1"/>
  <c r="AJ581" i="1"/>
  <c r="AI581" i="1"/>
  <c r="AK581" i="1"/>
  <c r="AA160" i="1"/>
  <c r="AB160" i="1"/>
  <c r="AA215" i="1"/>
  <c r="AB215" i="1"/>
  <c r="H90" i="1"/>
  <c r="AC90" i="1"/>
  <c r="AF90" i="1"/>
  <c r="AD263" i="1"/>
  <c r="AE263" i="1"/>
  <c r="AE272" i="1"/>
  <c r="AD272" i="1"/>
  <c r="AA229" i="1"/>
  <c r="AB229" i="1"/>
  <c r="AD252" i="1"/>
  <c r="AE252" i="1"/>
  <c r="AA80" i="1"/>
  <c r="AB80" i="1"/>
  <c r="AD137" i="1"/>
  <c r="AE137" i="1"/>
  <c r="AA398" i="1"/>
  <c r="AB398" i="1"/>
  <c r="AB380" i="1"/>
  <c r="AA380" i="1"/>
  <c r="AE429" i="1"/>
  <c r="AD429" i="1"/>
  <c r="H31" i="1"/>
  <c r="AF31" i="1"/>
  <c r="AC31" i="1"/>
  <c r="AT30" i="1"/>
  <c r="AS30" i="1" s="1"/>
  <c r="AR30" i="1" s="1"/>
  <c r="AQ30" i="1" s="1"/>
  <c r="AP30" i="1" s="1"/>
  <c r="AO30" i="1" s="1"/>
  <c r="AN30" i="1" s="1"/>
  <c r="AM30" i="1" s="1"/>
  <c r="AL30" i="1" s="1"/>
  <c r="AH343" i="1"/>
  <c r="AB171" i="1"/>
  <c r="AA171" i="1"/>
  <c r="AT361" i="1"/>
  <c r="AS361" i="1" s="1"/>
  <c r="AR361" i="1" s="1"/>
  <c r="AQ361" i="1" s="1"/>
  <c r="AP361" i="1" s="1"/>
  <c r="AO361" i="1" s="1"/>
  <c r="AN361" i="1" s="1"/>
  <c r="AM361" i="1" s="1"/>
  <c r="AL361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562" i="1"/>
  <c r="AS562" i="1" s="1"/>
  <c r="AR562" i="1" s="1"/>
  <c r="AQ562" i="1" s="1"/>
  <c r="AP562" i="1" s="1"/>
  <c r="AO562" i="1" s="1"/>
  <c r="AN562" i="1" s="1"/>
  <c r="AM562" i="1" s="1"/>
  <c r="AL562" i="1" s="1"/>
  <c r="AD434" i="1"/>
  <c r="AB117" i="1"/>
  <c r="AA117" i="1"/>
  <c r="AT425" i="1"/>
  <c r="AS425" i="1" s="1"/>
  <c r="AR425" i="1" s="1"/>
  <c r="AQ425" i="1" s="1"/>
  <c r="AP425" i="1" s="1"/>
  <c r="AO425" i="1" s="1"/>
  <c r="AN425" i="1" s="1"/>
  <c r="AM425" i="1" s="1"/>
  <c r="AL425" i="1" s="1"/>
  <c r="AH477" i="1"/>
  <c r="AT578" i="1"/>
  <c r="AS578" i="1"/>
  <c r="AR578" i="1" s="1"/>
  <c r="AQ578" i="1" s="1"/>
  <c r="AP578" i="1" s="1"/>
  <c r="AO578" i="1" s="1"/>
  <c r="AN578" i="1" s="1"/>
  <c r="AM578" i="1" s="1"/>
  <c r="AL578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E92" i="1"/>
  <c r="AD92" i="1"/>
  <c r="AE155" i="1"/>
  <c r="AD155" i="1"/>
  <c r="AD395" i="1"/>
  <c r="AE395" i="1"/>
  <c r="AE98" i="1"/>
  <c r="AD98" i="1"/>
  <c r="AD60" i="1"/>
  <c r="AE60" i="1"/>
  <c r="AT571" i="1"/>
  <c r="AS571" i="1" s="1"/>
  <c r="AR571" i="1" s="1"/>
  <c r="AQ571" i="1" s="1"/>
  <c r="AP571" i="1" s="1"/>
  <c r="AO571" i="1" s="1"/>
  <c r="AN571" i="1" s="1"/>
  <c r="AM571" i="1" s="1"/>
  <c r="AL571" i="1" s="1"/>
  <c r="AD595" i="1"/>
  <c r="AF378" i="1"/>
  <c r="I378" i="1"/>
  <c r="AF521" i="1"/>
  <c r="J521" i="1"/>
  <c r="AE510" i="1"/>
  <c r="AD510" i="1"/>
  <c r="H147" i="1"/>
  <c r="AF147" i="1"/>
  <c r="AF532" i="1"/>
  <c r="I532" i="1"/>
  <c r="AD313" i="1"/>
  <c r="AE313" i="1"/>
  <c r="AD309" i="1"/>
  <c r="AE309" i="1"/>
  <c r="AT69" i="1"/>
  <c r="AS69" i="1" s="1"/>
  <c r="AR69" i="1" s="1"/>
  <c r="AQ69" i="1" s="1"/>
  <c r="AP69" i="1" s="1"/>
  <c r="AO69" i="1" s="1"/>
  <c r="AN69" i="1" s="1"/>
  <c r="AM69" i="1" s="1"/>
  <c r="AL69" i="1" s="1"/>
  <c r="AB200" i="1"/>
  <c r="AA200" i="1"/>
  <c r="AA265" i="1"/>
  <c r="AB265" i="1"/>
  <c r="AD439" i="1"/>
  <c r="AE439" i="1"/>
  <c r="AD148" i="1"/>
  <c r="AE148" i="1"/>
  <c r="AF284" i="1"/>
  <c r="I284" i="1"/>
  <c r="K567" i="1"/>
  <c r="AC567" i="1"/>
  <c r="AB536" i="1"/>
  <c r="AA536" i="1"/>
  <c r="AA368" i="1"/>
  <c r="AB368" i="1"/>
  <c r="AE345" i="1"/>
  <c r="AD345" i="1"/>
  <c r="I545" i="1"/>
  <c r="AF545" i="1"/>
  <c r="AF493" i="1"/>
  <c r="I493" i="1"/>
  <c r="AC493" i="1"/>
  <c r="AD84" i="1"/>
  <c r="AE84" i="1"/>
  <c r="AD499" i="1"/>
  <c r="AE499" i="1"/>
  <c r="AT121" i="1"/>
  <c r="AS121" i="1" s="1"/>
  <c r="AR121" i="1" s="1"/>
  <c r="AQ121" i="1" s="1"/>
  <c r="AP121" i="1" s="1"/>
  <c r="AO121" i="1" s="1"/>
  <c r="AN121" i="1" s="1"/>
  <c r="AM121" i="1" s="1"/>
  <c r="AL121" i="1" s="1"/>
  <c r="AD48" i="1"/>
  <c r="AE48" i="1"/>
  <c r="AD204" i="1"/>
  <c r="AE204" i="1"/>
  <c r="AE457" i="1"/>
  <c r="AD457" i="1"/>
  <c r="I446" i="1"/>
  <c r="AF446" i="1"/>
  <c r="AF30" i="1"/>
  <c r="H30" i="1"/>
  <c r="AC30" i="1"/>
  <c r="AE479" i="1"/>
  <c r="AD479" i="1"/>
  <c r="AE156" i="1"/>
  <c r="AD156" i="1"/>
  <c r="AB38" i="1"/>
  <c r="AA38" i="1"/>
  <c r="I355" i="1"/>
  <c r="AF355" i="1"/>
  <c r="AF113" i="1"/>
  <c r="H113" i="1"/>
  <c r="AH568" i="1"/>
  <c r="AF79" i="1"/>
  <c r="H79" i="1"/>
  <c r="AC79" i="1"/>
  <c r="AD514" i="1"/>
  <c r="AE514" i="1"/>
  <c r="AA159" i="1"/>
  <c r="AB159" i="1"/>
  <c r="AT508" i="1"/>
  <c r="AS508" i="1" s="1"/>
  <c r="AR508" i="1" s="1"/>
  <c r="AQ508" i="1" s="1"/>
  <c r="AP508" i="1" s="1"/>
  <c r="AO508" i="1" s="1"/>
  <c r="AN508" i="1" s="1"/>
  <c r="AM508" i="1" s="1"/>
  <c r="AL508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D530" i="1"/>
  <c r="AE530" i="1"/>
  <c r="AE260" i="1"/>
  <c r="AD260" i="1"/>
  <c r="AH365" i="1"/>
  <c r="K571" i="1"/>
  <c r="AC135" i="1"/>
  <c r="AA549" i="1"/>
  <c r="AB549" i="1"/>
  <c r="AS521" i="1"/>
  <c r="AR521" i="1" s="1"/>
  <c r="AQ521" i="1" s="1"/>
  <c r="AP521" i="1" s="1"/>
  <c r="AO521" i="1" s="1"/>
  <c r="AN521" i="1" s="1"/>
  <c r="AM521" i="1" s="1"/>
  <c r="AL521" i="1" s="1"/>
  <c r="AT521" i="1"/>
  <c r="AC147" i="1"/>
  <c r="AA232" i="1"/>
  <c r="AB232" i="1"/>
  <c r="AB239" i="1"/>
  <c r="AA239" i="1"/>
  <c r="AD68" i="1"/>
  <c r="AE68" i="1"/>
  <c r="AA223" i="1"/>
  <c r="AB223" i="1"/>
  <c r="AB271" i="1"/>
  <c r="AA271" i="1"/>
  <c r="AE591" i="1"/>
  <c r="AD591" i="1"/>
  <c r="AD262" i="1"/>
  <c r="AE262" i="1"/>
  <c r="AE74" i="1"/>
  <c r="AD74" i="1"/>
  <c r="AE286" i="1"/>
  <c r="AD286" i="1"/>
  <c r="AB408" i="1"/>
  <c r="AH347" i="1"/>
  <c r="AB512" i="1"/>
  <c r="AA512" i="1"/>
  <c r="AA57" i="1"/>
  <c r="AB57" i="1"/>
  <c r="AH450" i="1"/>
  <c r="AE224" i="1"/>
  <c r="AD224" i="1"/>
  <c r="AD331" i="1"/>
  <c r="AE331" i="1"/>
  <c r="AA266" i="1"/>
  <c r="AB266" i="1"/>
  <c r="AT375" i="1"/>
  <c r="AS375" i="1" s="1"/>
  <c r="AR375" i="1" s="1"/>
  <c r="AQ375" i="1" s="1"/>
  <c r="AP375" i="1" s="1"/>
  <c r="AO375" i="1" s="1"/>
  <c r="AN375" i="1" s="1"/>
  <c r="AM375" i="1" s="1"/>
  <c r="AL375" i="1" s="1"/>
  <c r="AE76" i="1"/>
  <c r="AD76" i="1"/>
  <c r="AB216" i="1"/>
  <c r="AA216" i="1"/>
  <c r="H122" i="1"/>
  <c r="AF122" i="1"/>
  <c r="AC122" i="1"/>
  <c r="AS79" i="1"/>
  <c r="AR79" i="1" s="1"/>
  <c r="AQ79" i="1" s="1"/>
  <c r="AP79" i="1" s="1"/>
  <c r="AO79" i="1" s="1"/>
  <c r="AN79" i="1" s="1"/>
  <c r="AM79" i="1" s="1"/>
  <c r="AL79" i="1" s="1"/>
  <c r="AT79" i="1"/>
  <c r="AA373" i="1"/>
  <c r="AB373" i="1"/>
  <c r="AB298" i="1"/>
  <c r="AA298" i="1"/>
  <c r="AA27" i="1"/>
  <c r="AB27" i="1"/>
  <c r="AE29" i="1"/>
  <c r="AD29" i="1"/>
  <c r="AA550" i="1"/>
  <c r="AB550" i="1"/>
  <c r="AE192" i="1"/>
  <c r="AD192" i="1"/>
  <c r="AE314" i="1"/>
  <c r="AD314" i="1"/>
  <c r="AE173" i="1"/>
  <c r="AD173" i="1"/>
  <c r="AR135" i="1"/>
  <c r="AQ135" i="1" s="1"/>
  <c r="AP135" i="1" s="1"/>
  <c r="AO135" i="1" s="1"/>
  <c r="AN135" i="1" s="1"/>
  <c r="AM135" i="1" s="1"/>
  <c r="AL135" i="1" s="1"/>
  <c r="AT135" i="1"/>
  <c r="AS135" i="1"/>
  <c r="H228" i="1"/>
  <c r="AF228" i="1"/>
  <c r="AC228" i="1"/>
  <c r="AE399" i="1"/>
  <c r="AD399" i="1"/>
  <c r="AC111" i="1"/>
  <c r="AA330" i="1"/>
  <c r="AB330" i="1"/>
  <c r="J397" i="1"/>
  <c r="AF397" i="1"/>
  <c r="AD165" i="1"/>
  <c r="AE165" i="1"/>
  <c r="AC181" i="1"/>
  <c r="AF22" i="1"/>
  <c r="H22" i="1"/>
  <c r="AT493" i="1"/>
  <c r="AS493" i="1" s="1"/>
  <c r="AR493" i="1" s="1"/>
  <c r="AQ493" i="1" s="1"/>
  <c r="AP493" i="1" s="1"/>
  <c r="AO493" i="1" s="1"/>
  <c r="AN493" i="1" s="1"/>
  <c r="AM493" i="1" s="1"/>
  <c r="AL493" i="1" s="1"/>
  <c r="AT513" i="1"/>
  <c r="AS513" i="1" s="1"/>
  <c r="AR513" i="1" s="1"/>
  <c r="AQ513" i="1" s="1"/>
  <c r="AP513" i="1" s="1"/>
  <c r="AO513" i="1" s="1"/>
  <c r="AN513" i="1" s="1"/>
  <c r="AM513" i="1" s="1"/>
  <c r="AL513" i="1" s="1"/>
  <c r="AA316" i="1"/>
  <c r="AB316" i="1"/>
  <c r="AA86" i="1"/>
  <c r="AB182" i="1"/>
  <c r="AA182" i="1"/>
  <c r="AE325" i="1"/>
  <c r="AD325" i="1"/>
  <c r="AB210" i="1"/>
  <c r="AA210" i="1"/>
  <c r="AA324" i="1"/>
  <c r="AB324" i="1"/>
  <c r="AT363" i="1"/>
  <c r="AS363" i="1"/>
  <c r="AR363" i="1" s="1"/>
  <c r="AQ363" i="1" s="1"/>
  <c r="AP363" i="1" s="1"/>
  <c r="AO363" i="1" s="1"/>
  <c r="AN363" i="1" s="1"/>
  <c r="AM363" i="1" s="1"/>
  <c r="AL363" i="1" s="1"/>
  <c r="AF442" i="1"/>
  <c r="I442" i="1"/>
  <c r="AD445" i="1"/>
  <c r="AE445" i="1"/>
  <c r="AF375" i="1"/>
  <c r="AC375" i="1"/>
  <c r="H375" i="1"/>
  <c r="AT150" i="1"/>
  <c r="AS150" i="1" s="1"/>
  <c r="AR150" i="1" s="1"/>
  <c r="AQ150" i="1" s="1"/>
  <c r="AP150" i="1" s="1"/>
  <c r="AO150" i="1" s="1"/>
  <c r="AN150" i="1" s="1"/>
  <c r="AM150" i="1" s="1"/>
  <c r="AL150" i="1" s="1"/>
  <c r="AS355" i="1"/>
  <c r="AT355" i="1"/>
  <c r="AR355" i="1"/>
  <c r="AQ355" i="1" s="1"/>
  <c r="AP355" i="1" s="1"/>
  <c r="AO355" i="1" s="1"/>
  <c r="AN355" i="1" s="1"/>
  <c r="AM355" i="1" s="1"/>
  <c r="AL355" i="1" s="1"/>
  <c r="AB61" i="1"/>
  <c r="AA61" i="1"/>
  <c r="AB235" i="1"/>
  <c r="AA235" i="1"/>
  <c r="AD72" i="1"/>
  <c r="AF478" i="1"/>
  <c r="I478" i="1"/>
  <c r="AD172" i="1"/>
  <c r="AE172" i="1"/>
  <c r="H135" i="1"/>
  <c r="AF135" i="1"/>
  <c r="AD497" i="1"/>
  <c r="AE497" i="1"/>
  <c r="AD558" i="1"/>
  <c r="AE558" i="1"/>
  <c r="AT111" i="1"/>
  <c r="AS111" i="1" s="1"/>
  <c r="AR111" i="1" s="1"/>
  <c r="AQ111" i="1" s="1"/>
  <c r="AP111" i="1" s="1"/>
  <c r="AO111" i="1" s="1"/>
  <c r="AN111" i="1" s="1"/>
  <c r="AM111" i="1" s="1"/>
  <c r="AL111" i="1" s="1"/>
  <c r="AC247" i="1"/>
  <c r="AF247" i="1"/>
  <c r="H247" i="1"/>
  <c r="AT422" i="1"/>
  <c r="AS422" i="1" s="1"/>
  <c r="AR422" i="1" s="1"/>
  <c r="AQ422" i="1" s="1"/>
  <c r="AP422" i="1" s="1"/>
  <c r="AO422" i="1" s="1"/>
  <c r="AN422" i="1" s="1"/>
  <c r="AM422" i="1" s="1"/>
  <c r="AL422" i="1" s="1"/>
  <c r="AH468" i="1"/>
  <c r="AA334" i="1"/>
  <c r="AB334" i="1"/>
  <c r="AE49" i="1"/>
  <c r="AD49" i="1"/>
  <c r="AC131" i="1"/>
  <c r="AE149" i="1"/>
  <c r="AD149" i="1"/>
  <c r="AT181" i="1"/>
  <c r="AS181" i="1"/>
  <c r="AR181" i="1" s="1"/>
  <c r="AQ181" i="1" s="1"/>
  <c r="AP181" i="1" s="1"/>
  <c r="AO181" i="1" s="1"/>
  <c r="AN181" i="1" s="1"/>
  <c r="AM181" i="1" s="1"/>
  <c r="AL181" i="1" s="1"/>
  <c r="AA55" i="1"/>
  <c r="AB55" i="1"/>
  <c r="AD306" i="1"/>
  <c r="AE306" i="1"/>
  <c r="H121" i="1"/>
  <c r="AF121" i="1"/>
  <c r="AH351" i="1"/>
  <c r="AA337" i="1"/>
  <c r="AB337" i="1"/>
  <c r="AA561" i="1"/>
  <c r="AB561" i="1"/>
  <c r="AB21" i="1"/>
  <c r="AA21" i="1"/>
  <c r="J363" i="1"/>
  <c r="AF363" i="1"/>
  <c r="AC363" i="1"/>
  <c r="AT442" i="1"/>
  <c r="AS442" i="1"/>
  <c r="AR442" i="1" s="1"/>
  <c r="AQ442" i="1" s="1"/>
  <c r="AP442" i="1" s="1"/>
  <c r="AO442" i="1" s="1"/>
  <c r="AN442" i="1" s="1"/>
  <c r="AM442" i="1" s="1"/>
  <c r="AL442" i="1" s="1"/>
  <c r="AE126" i="1"/>
  <c r="AD126" i="1"/>
  <c r="AT509" i="1"/>
  <c r="AS509" i="1" s="1"/>
  <c r="AR509" i="1" s="1"/>
  <c r="AQ509" i="1" s="1"/>
  <c r="AP509" i="1" s="1"/>
  <c r="AO509" i="1" s="1"/>
  <c r="AN509" i="1" s="1"/>
  <c r="AM509" i="1" s="1"/>
  <c r="AL509" i="1" s="1"/>
  <c r="AD413" i="1"/>
  <c r="AE413" i="1"/>
  <c r="AD405" i="1"/>
  <c r="AE405" i="1"/>
  <c r="H150" i="1"/>
  <c r="AF150" i="1"/>
  <c r="I430" i="1"/>
  <c r="AF430" i="1"/>
  <c r="AA485" i="1"/>
  <c r="AB485" i="1"/>
  <c r="AE385" i="1"/>
  <c r="AD385" i="1"/>
  <c r="AA304" i="1"/>
  <c r="AB304" i="1"/>
  <c r="AB222" i="1"/>
  <c r="AA222" i="1"/>
  <c r="AC425" i="1"/>
  <c r="AC578" i="1"/>
  <c r="AC168" i="1"/>
  <c r="AE352" i="1"/>
  <c r="AD352" i="1"/>
  <c r="AD453" i="1"/>
  <c r="AE453" i="1"/>
  <c r="AC378" i="1"/>
  <c r="AE527" i="1"/>
  <c r="AD527" i="1"/>
  <c r="AE476" i="1"/>
  <c r="AC335" i="1"/>
  <c r="I422" i="1"/>
  <c r="AF422" i="1"/>
  <c r="AC422" i="1"/>
  <c r="AB237" i="1"/>
  <c r="AA237" i="1"/>
  <c r="AD196" i="1"/>
  <c r="AE196" i="1"/>
  <c r="AT131" i="1"/>
  <c r="AS131" i="1" s="1"/>
  <c r="AR131" i="1" s="1"/>
  <c r="AQ131" i="1" s="1"/>
  <c r="AP131" i="1" s="1"/>
  <c r="AO131" i="1" s="1"/>
  <c r="AN131" i="1" s="1"/>
  <c r="AM131" i="1" s="1"/>
  <c r="AL131" i="1" s="1"/>
  <c r="AD592" i="1"/>
  <c r="AE592" i="1"/>
  <c r="AC284" i="1"/>
  <c r="I513" i="1"/>
  <c r="AF513" i="1"/>
  <c r="AE218" i="1"/>
  <c r="AD218" i="1"/>
  <c r="AE358" i="1"/>
  <c r="AD358" i="1"/>
  <c r="AT201" i="1"/>
  <c r="AS201" i="1" s="1"/>
  <c r="AR201" i="1" s="1"/>
  <c r="AQ201" i="1" s="1"/>
  <c r="AP201" i="1" s="1"/>
  <c r="AO201" i="1" s="1"/>
  <c r="AN201" i="1" s="1"/>
  <c r="AM201" i="1" s="1"/>
  <c r="AL201" i="1" s="1"/>
  <c r="AC545" i="1"/>
  <c r="AH249" i="1"/>
  <c r="AD256" i="1"/>
  <c r="AE256" i="1"/>
  <c r="AH490" i="1"/>
  <c r="AB307" i="1"/>
  <c r="AA307" i="1"/>
  <c r="AD302" i="1"/>
  <c r="AE302" i="1"/>
  <c r="AA524" i="1"/>
  <c r="AB524" i="1"/>
  <c r="AC562" i="1"/>
  <c r="AH535" i="1"/>
  <c r="AF425" i="1"/>
  <c r="I425" i="1"/>
  <c r="K578" i="1"/>
  <c r="AD409" i="1"/>
  <c r="AE409" i="1"/>
  <c r="AE428" i="1"/>
  <c r="AD428" i="1"/>
  <c r="AD292" i="1"/>
  <c r="AE292" i="1"/>
  <c r="AT378" i="1"/>
  <c r="AS378" i="1" s="1"/>
  <c r="AR378" i="1" s="1"/>
  <c r="AQ378" i="1" s="1"/>
  <c r="AP378" i="1" s="1"/>
  <c r="AO378" i="1" s="1"/>
  <c r="AN378" i="1" s="1"/>
  <c r="AM378" i="1" s="1"/>
  <c r="AL378" i="1" s="1"/>
  <c r="AT335" i="1"/>
  <c r="AS335" i="1" s="1"/>
  <c r="AR335" i="1" s="1"/>
  <c r="AQ335" i="1" s="1"/>
  <c r="AP335" i="1" s="1"/>
  <c r="AO335" i="1" s="1"/>
  <c r="AN335" i="1" s="1"/>
  <c r="AM335" i="1" s="1"/>
  <c r="AL335" i="1" s="1"/>
  <c r="H111" i="1"/>
  <c r="AF111" i="1"/>
  <c r="AC532" i="1"/>
  <c r="AT247" i="1"/>
  <c r="AS247" i="1" s="1"/>
  <c r="AR247" i="1" s="1"/>
  <c r="AQ247" i="1" s="1"/>
  <c r="AP247" i="1" s="1"/>
  <c r="AO247" i="1" s="1"/>
  <c r="AN247" i="1" s="1"/>
  <c r="AM247" i="1" s="1"/>
  <c r="AL247" i="1" s="1"/>
  <c r="AB264" i="1"/>
  <c r="AA264" i="1"/>
  <c r="AD277" i="1"/>
  <c r="AE277" i="1"/>
  <c r="AE348" i="1"/>
  <c r="AD348" i="1"/>
  <c r="AE301" i="1"/>
  <c r="AD301" i="1"/>
  <c r="AB503" i="1"/>
  <c r="AA503" i="1"/>
  <c r="AF181" i="1"/>
  <c r="H181" i="1"/>
  <c r="AT284" i="1"/>
  <c r="AS284" i="1" s="1"/>
  <c r="AR284" i="1" s="1"/>
  <c r="AQ284" i="1" s="1"/>
  <c r="AP284" i="1" s="1"/>
  <c r="AO284" i="1" s="1"/>
  <c r="AN284" i="1" s="1"/>
  <c r="AM284" i="1" s="1"/>
  <c r="AL284" i="1" s="1"/>
  <c r="AS567" i="1"/>
  <c r="AR567" i="1" s="1"/>
  <c r="AQ567" i="1" s="1"/>
  <c r="AP567" i="1" s="1"/>
  <c r="AO567" i="1" s="1"/>
  <c r="AN567" i="1" s="1"/>
  <c r="AM567" i="1" s="1"/>
  <c r="AL567" i="1" s="1"/>
  <c r="AT567" i="1"/>
  <c r="AE195" i="1"/>
  <c r="AD195" i="1"/>
  <c r="AD213" i="1"/>
  <c r="AE213" i="1"/>
  <c r="AE487" i="1"/>
  <c r="AD487" i="1"/>
  <c r="AH339" i="1"/>
  <c r="AF201" i="1"/>
  <c r="H201" i="1"/>
  <c r="AC201" i="1"/>
  <c r="AT545" i="1"/>
  <c r="AS545" i="1" s="1"/>
  <c r="AR545" i="1" s="1"/>
  <c r="AQ545" i="1" s="1"/>
  <c r="AP545" i="1" s="1"/>
  <c r="AO545" i="1" s="1"/>
  <c r="AN545" i="1" s="1"/>
  <c r="AM545" i="1" s="1"/>
  <c r="AL545" i="1" s="1"/>
  <c r="AH559" i="1"/>
  <c r="AH506" i="1"/>
  <c r="AI602" i="1"/>
  <c r="AJ602" i="1"/>
  <c r="AK602" i="1"/>
  <c r="AH607" i="1" l="1"/>
  <c r="C18" i="1"/>
  <c r="F6" i="1"/>
  <c r="F8" i="1" s="1"/>
  <c r="AD606" i="1"/>
  <c r="AE606" i="1"/>
  <c r="AB605" i="1"/>
  <c r="AA605" i="1"/>
  <c r="AK166" i="1"/>
  <c r="AI166" i="1"/>
  <c r="AH166" i="1" s="1"/>
  <c r="AJ166" i="1"/>
  <c r="AJ259" i="1"/>
  <c r="AI259" i="1"/>
  <c r="AH259" i="1" s="1"/>
  <c r="AK259" i="1"/>
  <c r="AK341" i="1"/>
  <c r="AJ341" i="1"/>
  <c r="AI341" i="1"/>
  <c r="AE598" i="1"/>
  <c r="AD598" i="1"/>
  <c r="AI374" i="1"/>
  <c r="AK374" i="1"/>
  <c r="AJ374" i="1"/>
  <c r="AI360" i="1"/>
  <c r="AJ360" i="1"/>
  <c r="AK360" i="1"/>
  <c r="AI71" i="1"/>
  <c r="AH71" i="1" s="1"/>
  <c r="AJ71" i="1"/>
  <c r="AK71" i="1"/>
  <c r="AI328" i="1"/>
  <c r="AJ328" i="1"/>
  <c r="AK328" i="1"/>
  <c r="AK180" i="1"/>
  <c r="AJ180" i="1"/>
  <c r="AI180" i="1"/>
  <c r="AH180" i="1" s="1"/>
  <c r="AK310" i="1"/>
  <c r="AJ310" i="1"/>
  <c r="AI310" i="1"/>
  <c r="AH310" i="1" s="1"/>
  <c r="AJ297" i="1"/>
  <c r="AK297" i="1"/>
  <c r="AI297" i="1"/>
  <c r="AH297" i="1" s="1"/>
  <c r="AI466" i="1"/>
  <c r="AH466" i="1" s="1"/>
  <c r="AK466" i="1"/>
  <c r="AJ466" i="1"/>
  <c r="AJ91" i="1"/>
  <c r="AK91" i="1"/>
  <c r="AI91" i="1"/>
  <c r="AH91" i="1" s="1"/>
  <c r="AJ89" i="1"/>
  <c r="AI89" i="1"/>
  <c r="AH89" i="1" s="1"/>
  <c r="AK89" i="1"/>
  <c r="AJ163" i="1"/>
  <c r="AK163" i="1"/>
  <c r="AI163" i="1"/>
  <c r="AJ248" i="1"/>
  <c r="AH248" i="1" s="1"/>
  <c r="AI248" i="1"/>
  <c r="AK248" i="1"/>
  <c r="AI250" i="1"/>
  <c r="AJ250" i="1"/>
  <c r="AK250" i="1"/>
  <c r="AJ564" i="1"/>
  <c r="AI564" i="1"/>
  <c r="AH564" i="1" s="1"/>
  <c r="AK564" i="1"/>
  <c r="AI36" i="1"/>
  <c r="AK36" i="1"/>
  <c r="AJ36" i="1"/>
  <c r="AD158" i="1"/>
  <c r="AE158" i="1"/>
  <c r="AK278" i="1"/>
  <c r="AJ278" i="1"/>
  <c r="AI278" i="1"/>
  <c r="AH278" i="1" s="1"/>
  <c r="AJ588" i="1"/>
  <c r="AK588" i="1"/>
  <c r="AI588" i="1"/>
  <c r="AH588" i="1" s="1"/>
  <c r="AH221" i="1"/>
  <c r="AF40" i="1"/>
  <c r="H40" i="1"/>
  <c r="AJ340" i="1"/>
  <c r="AK340" i="1"/>
  <c r="AI340" i="1"/>
  <c r="AB73" i="1"/>
  <c r="AA73" i="1"/>
  <c r="AT50" i="1"/>
  <c r="AS50" i="1" s="1"/>
  <c r="AR50" i="1" s="1"/>
  <c r="AQ50" i="1" s="1"/>
  <c r="AP50" i="1" s="1"/>
  <c r="AO50" i="1" s="1"/>
  <c r="AN50" i="1" s="1"/>
  <c r="AM50" i="1" s="1"/>
  <c r="AL50" i="1" s="1"/>
  <c r="H75" i="1"/>
  <c r="AF75" i="1"/>
  <c r="AC75" i="1"/>
  <c r="AA205" i="1"/>
  <c r="AB205" i="1"/>
  <c r="AA402" i="1"/>
  <c r="AB402" i="1"/>
  <c r="AE456" i="1"/>
  <c r="AD456" i="1"/>
  <c r="AB465" i="1"/>
  <c r="AH518" i="1"/>
  <c r="AH596" i="1"/>
  <c r="AH270" i="1"/>
  <c r="AH106" i="1"/>
  <c r="AH467" i="1"/>
  <c r="AH44" i="1"/>
  <c r="AH407" i="1"/>
  <c r="AA407" i="1" s="1"/>
  <c r="AH99" i="1"/>
  <c r="AH154" i="1"/>
  <c r="AD125" i="1"/>
  <c r="AE125" i="1"/>
  <c r="AA185" i="1"/>
  <c r="AB185" i="1"/>
  <c r="AT87" i="1"/>
  <c r="AS87" i="1" s="1"/>
  <c r="AR87" i="1" s="1"/>
  <c r="AQ87" i="1" s="1"/>
  <c r="AP87" i="1" s="1"/>
  <c r="AO87" i="1" s="1"/>
  <c r="AN87" i="1" s="1"/>
  <c r="AM87" i="1" s="1"/>
  <c r="AL87" i="1" s="1"/>
  <c r="AH427" i="1"/>
  <c r="AA288" i="1"/>
  <c r="AB288" i="1"/>
  <c r="AB130" i="1"/>
  <c r="AA130" i="1"/>
  <c r="H62" i="1"/>
  <c r="AF62" i="1"/>
  <c r="AC62" i="1"/>
  <c r="AC214" i="1"/>
  <c r="AB245" i="1"/>
  <c r="AA245" i="1"/>
  <c r="AT75" i="1"/>
  <c r="AS75" i="1" s="1"/>
  <c r="AR75" i="1" s="1"/>
  <c r="AQ75" i="1" s="1"/>
  <c r="AP75" i="1" s="1"/>
  <c r="AO75" i="1" s="1"/>
  <c r="AN75" i="1" s="1"/>
  <c r="AM75" i="1" s="1"/>
  <c r="AL75" i="1" s="1"/>
  <c r="AH520" i="1"/>
  <c r="AZ96" i="1"/>
  <c r="AX96" i="1" s="1"/>
  <c r="AH300" i="1"/>
  <c r="AH523" i="1"/>
  <c r="AZ64" i="1"/>
  <c r="AX64" i="1" s="1"/>
  <c r="AZ90" i="1"/>
  <c r="AX90" i="1" s="1"/>
  <c r="AH123" i="1"/>
  <c r="AH526" i="1"/>
  <c r="AZ102" i="1"/>
  <c r="AX102" i="1" s="1"/>
  <c r="AZ12" i="1"/>
  <c r="AX12" i="1" s="1"/>
  <c r="AZ83" i="1"/>
  <c r="AX83" i="1" s="1"/>
  <c r="AH251" i="1"/>
  <c r="AI287" i="1"/>
  <c r="AJ287" i="1"/>
  <c r="AK287" i="1"/>
  <c r="AD65" i="1"/>
  <c r="AE65" i="1"/>
  <c r="AH255" i="1"/>
  <c r="AH39" i="1"/>
  <c r="AH357" i="1"/>
  <c r="AH115" i="1"/>
  <c r="AT129" i="1"/>
  <c r="AS129" i="1" s="1"/>
  <c r="AR129" i="1" s="1"/>
  <c r="AQ129" i="1" s="1"/>
  <c r="AP129" i="1" s="1"/>
  <c r="AO129" i="1" s="1"/>
  <c r="AN129" i="1" s="1"/>
  <c r="AM129" i="1" s="1"/>
  <c r="AL129" i="1" s="1"/>
  <c r="AA189" i="1"/>
  <c r="AB189" i="1"/>
  <c r="AH552" i="1"/>
  <c r="AE164" i="1"/>
  <c r="AD164" i="1"/>
  <c r="AI33" i="1"/>
  <c r="AJ33" i="1"/>
  <c r="AK33" i="1"/>
  <c r="AB370" i="1"/>
  <c r="AA370" i="1"/>
  <c r="AD289" i="1"/>
  <c r="AE289" i="1"/>
  <c r="AB322" i="1"/>
  <c r="AA322" i="1"/>
  <c r="AB577" i="1"/>
  <c r="AA577" i="1"/>
  <c r="AB540" i="1"/>
  <c r="AA540" i="1"/>
  <c r="AB572" i="1"/>
  <c r="AA572" i="1"/>
  <c r="AE94" i="1"/>
  <c r="AD94" i="1"/>
  <c r="AR107" i="1"/>
  <c r="AQ107" i="1" s="1"/>
  <c r="AP107" i="1" s="1"/>
  <c r="AO107" i="1" s="1"/>
  <c r="AN107" i="1" s="1"/>
  <c r="AM107" i="1" s="1"/>
  <c r="AL107" i="1" s="1"/>
  <c r="AT107" i="1"/>
  <c r="AS107" i="1" s="1"/>
  <c r="AB243" i="1"/>
  <c r="AA243" i="1"/>
  <c r="AJ293" i="1"/>
  <c r="AK293" i="1"/>
  <c r="AI293" i="1"/>
  <c r="AA492" i="1"/>
  <c r="AB492" i="1"/>
  <c r="AA461" i="1"/>
  <c r="AB461" i="1"/>
  <c r="AB548" i="1"/>
  <c r="AA548" i="1"/>
  <c r="AA179" i="1"/>
  <c r="AB179" i="1"/>
  <c r="AD519" i="1"/>
  <c r="AE519" i="1"/>
  <c r="AA444" i="1"/>
  <c r="AB444" i="1"/>
  <c r="AB184" i="1"/>
  <c r="AH581" i="1"/>
  <c r="AH143" i="1"/>
  <c r="AH254" i="1"/>
  <c r="AH241" i="1"/>
  <c r="AH274" i="1"/>
  <c r="AH389" i="1"/>
  <c r="AH161" i="1"/>
  <c r="AB161" i="1" s="1"/>
  <c r="AH344" i="1"/>
  <c r="AH412" i="1"/>
  <c r="AA412" i="1" s="1"/>
  <c r="AH381" i="1"/>
  <c r="AH469" i="1"/>
  <c r="H129" i="1"/>
  <c r="AF129" i="1"/>
  <c r="AC129" i="1"/>
  <c r="AA246" i="1"/>
  <c r="AD246" i="1" s="1"/>
  <c r="AA539" i="1"/>
  <c r="AB539" i="1"/>
  <c r="AH472" i="1"/>
  <c r="AH436" i="1"/>
  <c r="AB158" i="1"/>
  <c r="AA231" i="1"/>
  <c r="H87" i="1"/>
  <c r="AF87" i="1"/>
  <c r="AH101" i="1"/>
  <c r="AH471" i="1"/>
  <c r="AA207" i="1"/>
  <c r="AB207" i="1"/>
  <c r="AC95" i="1"/>
  <c r="AS62" i="1"/>
  <c r="AR62" i="1" s="1"/>
  <c r="AQ62" i="1" s="1"/>
  <c r="AP62" i="1" s="1"/>
  <c r="AO62" i="1" s="1"/>
  <c r="AN62" i="1" s="1"/>
  <c r="AM62" i="1" s="1"/>
  <c r="AL62" i="1" s="1"/>
  <c r="AT62" i="1"/>
  <c r="AF214" i="1"/>
  <c r="H214" i="1"/>
  <c r="AB186" i="1"/>
  <c r="AA186" i="1"/>
  <c r="AA600" i="1"/>
  <c r="AB600" i="1"/>
  <c r="AB470" i="1"/>
  <c r="AA470" i="1"/>
  <c r="AB128" i="1"/>
  <c r="AA128" i="1"/>
  <c r="AA276" i="1"/>
  <c r="AB276" i="1"/>
  <c r="AB367" i="1"/>
  <c r="AA367" i="1"/>
  <c r="AA525" i="1"/>
  <c r="AB525" i="1"/>
  <c r="AB456" i="1"/>
  <c r="AH394" i="1"/>
  <c r="H246" i="1"/>
  <c r="AF246" i="1"/>
  <c r="AB246" i="1"/>
  <c r="AA426" i="1"/>
  <c r="AB426" i="1"/>
  <c r="AB317" i="1"/>
  <c r="AA317" i="1"/>
  <c r="AB109" i="1"/>
  <c r="AA109" i="1"/>
  <c r="AD208" i="1"/>
  <c r="AE208" i="1"/>
  <c r="AB584" i="1"/>
  <c r="AA584" i="1"/>
  <c r="H95" i="1"/>
  <c r="AF95" i="1"/>
  <c r="AJ214" i="1"/>
  <c r="AI214" i="1"/>
  <c r="AK214" i="1"/>
  <c r="AE411" i="1"/>
  <c r="AD411" i="1"/>
  <c r="AH403" i="1"/>
  <c r="AZ112" i="1"/>
  <c r="AX112" i="1" s="1"/>
  <c r="AH153" i="1"/>
  <c r="AZ7" i="1"/>
  <c r="AX7" i="1" s="1"/>
  <c r="AH364" i="1"/>
  <c r="AZ51" i="1"/>
  <c r="AX51" i="1" s="1"/>
  <c r="AA283" i="1"/>
  <c r="AB283" i="1"/>
  <c r="AH582" i="1"/>
  <c r="AZ24" i="1"/>
  <c r="AX24" i="1" s="1"/>
  <c r="AZ56" i="1"/>
  <c r="AX56" i="1" s="1"/>
  <c r="AZ70" i="1"/>
  <c r="AX70" i="1" s="1"/>
  <c r="AI406" i="1"/>
  <c r="AJ406" i="1"/>
  <c r="AK406" i="1"/>
  <c r="AB52" i="1"/>
  <c r="AA52" i="1"/>
  <c r="AH464" i="1"/>
  <c r="AH296" i="1"/>
  <c r="AH597" i="1"/>
  <c r="AB597" i="1" s="1"/>
  <c r="AH354" i="1"/>
  <c r="AH88" i="1"/>
  <c r="AB88" i="1" s="1"/>
  <c r="AJ246" i="1"/>
  <c r="AI246" i="1"/>
  <c r="AH246" i="1" s="1"/>
  <c r="AK246" i="1"/>
  <c r="AH119" i="1"/>
  <c r="AH452" i="1"/>
  <c r="AD554" i="1"/>
  <c r="AE554" i="1"/>
  <c r="AH553" i="1"/>
  <c r="AH604" i="1"/>
  <c r="AF107" i="1"/>
  <c r="H107" i="1"/>
  <c r="AT257" i="1"/>
  <c r="AS257" i="1"/>
  <c r="AR257" i="1" s="1"/>
  <c r="AQ257" i="1" s="1"/>
  <c r="AP257" i="1" s="1"/>
  <c r="AO257" i="1" s="1"/>
  <c r="AN257" i="1" s="1"/>
  <c r="AM257" i="1" s="1"/>
  <c r="AL257" i="1" s="1"/>
  <c r="AF50" i="1"/>
  <c r="AC50" i="1"/>
  <c r="H50" i="1"/>
  <c r="AZ75" i="1"/>
  <c r="AX75" i="1" s="1"/>
  <c r="AZ46" i="1"/>
  <c r="AX46" i="1" s="1"/>
  <c r="AH544" i="1"/>
  <c r="AH386" i="1"/>
  <c r="AH290" i="1"/>
  <c r="AZ22" i="1"/>
  <c r="AX22" i="1" s="1"/>
  <c r="AZ26" i="1"/>
  <c r="AX26" i="1" s="1"/>
  <c r="AH35" i="1"/>
  <c r="AZ109" i="1"/>
  <c r="AX109" i="1" s="1"/>
  <c r="AI565" i="1"/>
  <c r="AK565" i="1"/>
  <c r="AJ565" i="1"/>
  <c r="AD388" i="1"/>
  <c r="AE388" i="1"/>
  <c r="AT443" i="1"/>
  <c r="AS443" i="1" s="1"/>
  <c r="AR443" i="1"/>
  <c r="AQ443" i="1" s="1"/>
  <c r="AP443" i="1" s="1"/>
  <c r="AO443" i="1" s="1"/>
  <c r="AN443" i="1" s="1"/>
  <c r="AM443" i="1" s="1"/>
  <c r="AL443" i="1" s="1"/>
  <c r="AB590" i="1"/>
  <c r="AA590" i="1"/>
  <c r="AA308" i="1"/>
  <c r="AB308" i="1"/>
  <c r="AI46" i="1"/>
  <c r="AJ46" i="1"/>
  <c r="AK46" i="1"/>
  <c r="AI537" i="1"/>
  <c r="AH537" i="1" s="1"/>
  <c r="AJ537" i="1"/>
  <c r="AK537" i="1"/>
  <c r="AH528" i="1"/>
  <c r="AB531" i="1"/>
  <c r="AA531" i="1"/>
  <c r="AA305" i="1"/>
  <c r="AB305" i="1"/>
  <c r="AA377" i="1"/>
  <c r="AB377" i="1"/>
  <c r="AC40" i="1"/>
  <c r="AB152" i="1"/>
  <c r="AA152" i="1"/>
  <c r="AD516" i="1"/>
  <c r="AE516" i="1"/>
  <c r="AH547" i="1"/>
  <c r="AT225" i="1"/>
  <c r="AS225" i="1" s="1"/>
  <c r="AR225" i="1" s="1"/>
  <c r="AQ225" i="1" s="1"/>
  <c r="AP225" i="1" s="1"/>
  <c r="AO225" i="1" s="1"/>
  <c r="AN225" i="1" s="1"/>
  <c r="AM225" i="1" s="1"/>
  <c r="AL225" i="1" s="1"/>
  <c r="AJ312" i="1"/>
  <c r="AI312" i="1"/>
  <c r="AH312" i="1" s="1"/>
  <c r="AK312" i="1"/>
  <c r="AA569" i="1"/>
  <c r="AB569" i="1"/>
  <c r="AB279" i="1"/>
  <c r="AA279" i="1"/>
  <c r="AT95" i="1"/>
  <c r="AS95" i="1"/>
  <c r="AR95" i="1" s="1"/>
  <c r="AQ95" i="1" s="1"/>
  <c r="AP95" i="1" s="1"/>
  <c r="AO95" i="1" s="1"/>
  <c r="AN95" i="1" s="1"/>
  <c r="AM95" i="1" s="1"/>
  <c r="AL95" i="1" s="1"/>
  <c r="AH96" i="1"/>
  <c r="AH24" i="1"/>
  <c r="AH56" i="1"/>
  <c r="AH82" i="1"/>
  <c r="AH560" i="1"/>
  <c r="AH174" i="1"/>
  <c r="AB174" i="1" s="1"/>
  <c r="AH285" i="1"/>
  <c r="AS40" i="1"/>
  <c r="AR40" i="1" s="1"/>
  <c r="AQ40" i="1" s="1"/>
  <c r="AP40" i="1" s="1"/>
  <c r="AO40" i="1" s="1"/>
  <c r="AN40" i="1" s="1"/>
  <c r="AM40" i="1" s="1"/>
  <c r="AL40" i="1" s="1"/>
  <c r="AT40" i="1"/>
  <c r="AB97" i="1"/>
  <c r="AA97" i="1"/>
  <c r="AE93" i="1"/>
  <c r="AD93" i="1"/>
  <c r="AB574" i="1"/>
  <c r="AA574" i="1"/>
  <c r="AE424" i="1"/>
  <c r="AD424" i="1"/>
  <c r="AB146" i="1"/>
  <c r="AA146" i="1"/>
  <c r="AH51" i="1"/>
  <c r="AF443" i="1"/>
  <c r="I443" i="1"/>
  <c r="AC443" i="1"/>
  <c r="AH603" i="1"/>
  <c r="AC225" i="1"/>
  <c r="H225" i="1"/>
  <c r="AF225" i="1"/>
  <c r="AF257" i="1"/>
  <c r="H257" i="1"/>
  <c r="AB448" i="1"/>
  <c r="AA448" i="1"/>
  <c r="AB336" i="1"/>
  <c r="AA336" i="1"/>
  <c r="AH500" i="1"/>
  <c r="AH383" i="1"/>
  <c r="AH557" i="1"/>
  <c r="AZ42" i="1"/>
  <c r="AX42" i="1" s="1"/>
  <c r="AH546" i="1"/>
  <c r="AH494" i="1"/>
  <c r="AH384" i="1"/>
  <c r="AJ284" i="1"/>
  <c r="AI284" i="1"/>
  <c r="AK284" i="1"/>
  <c r="AI150" i="1"/>
  <c r="AK150" i="1"/>
  <c r="AJ150" i="1"/>
  <c r="AK478" i="1"/>
  <c r="AJ478" i="1"/>
  <c r="AI478" i="1"/>
  <c r="AI111" i="1"/>
  <c r="AK111" i="1"/>
  <c r="AJ111" i="1"/>
  <c r="AK508" i="1"/>
  <c r="AI508" i="1"/>
  <c r="AJ508" i="1"/>
  <c r="AJ121" i="1"/>
  <c r="AK121" i="1"/>
  <c r="AI121" i="1"/>
  <c r="AI168" i="1"/>
  <c r="AH168" i="1" s="1"/>
  <c r="AK168" i="1"/>
  <c r="AJ168" i="1"/>
  <c r="AK562" i="1"/>
  <c r="AJ562" i="1"/>
  <c r="AI562" i="1"/>
  <c r="AK22" i="1"/>
  <c r="AI22" i="1"/>
  <c r="AJ22" i="1"/>
  <c r="AJ397" i="1"/>
  <c r="AK397" i="1"/>
  <c r="AI397" i="1"/>
  <c r="AH397" i="1" s="1"/>
  <c r="AJ446" i="1"/>
  <c r="AK446" i="1"/>
  <c r="AI446" i="1"/>
  <c r="AJ430" i="1"/>
  <c r="AK430" i="1"/>
  <c r="AI430" i="1"/>
  <c r="AI363" i="1"/>
  <c r="AK363" i="1"/>
  <c r="AJ363" i="1"/>
  <c r="AK135" i="1"/>
  <c r="AJ135" i="1"/>
  <c r="AI135" i="1"/>
  <c r="AI578" i="1"/>
  <c r="AJ578" i="1"/>
  <c r="AK578" i="1"/>
  <c r="AK147" i="1"/>
  <c r="AJ147" i="1"/>
  <c r="AI147" i="1"/>
  <c r="AK90" i="1"/>
  <c r="AI90" i="1"/>
  <c r="AJ90" i="1"/>
  <c r="AJ361" i="1"/>
  <c r="AK361" i="1"/>
  <c r="AI361" i="1"/>
  <c r="AH361" i="1" s="1"/>
  <c r="AJ442" i="1"/>
  <c r="AI442" i="1"/>
  <c r="AK442" i="1"/>
  <c r="AJ532" i="1"/>
  <c r="AI532" i="1"/>
  <c r="AH532" i="1" s="1"/>
  <c r="AK532" i="1"/>
  <c r="AJ513" i="1"/>
  <c r="AI513" i="1"/>
  <c r="AK513" i="1"/>
  <c r="AI228" i="1"/>
  <c r="AJ228" i="1"/>
  <c r="AK228" i="1"/>
  <c r="AI545" i="1"/>
  <c r="AJ545" i="1"/>
  <c r="AK545" i="1"/>
  <c r="AJ335" i="1"/>
  <c r="AK335" i="1"/>
  <c r="AI335" i="1"/>
  <c r="AJ378" i="1"/>
  <c r="AK378" i="1"/>
  <c r="AI378" i="1"/>
  <c r="AH378" i="1" s="1"/>
  <c r="AJ113" i="1"/>
  <c r="AK113" i="1"/>
  <c r="AI113" i="1"/>
  <c r="AH113" i="1" s="1"/>
  <c r="AK247" i="1"/>
  <c r="AJ247" i="1"/>
  <c r="AI247" i="1"/>
  <c r="AK355" i="1"/>
  <c r="AI355" i="1"/>
  <c r="AJ355" i="1"/>
  <c r="AJ375" i="1"/>
  <c r="AI375" i="1"/>
  <c r="AK375" i="1"/>
  <c r="AI31" i="1"/>
  <c r="AK31" i="1"/>
  <c r="AJ31" i="1"/>
  <c r="AI201" i="1"/>
  <c r="AH201" i="1" s="1"/>
  <c r="AK201" i="1"/>
  <c r="AJ201" i="1"/>
  <c r="AI131" i="1"/>
  <c r="AJ131" i="1"/>
  <c r="AK131" i="1"/>
  <c r="AI509" i="1"/>
  <c r="AJ509" i="1"/>
  <c r="AK509" i="1"/>
  <c r="AK422" i="1"/>
  <c r="AI422" i="1"/>
  <c r="AJ422" i="1"/>
  <c r="AI493" i="1"/>
  <c r="AH493" i="1" s="1"/>
  <c r="AK493" i="1"/>
  <c r="AJ493" i="1"/>
  <c r="AI425" i="1"/>
  <c r="AJ425" i="1"/>
  <c r="AK425" i="1"/>
  <c r="AJ30" i="1"/>
  <c r="AI30" i="1"/>
  <c r="AK30" i="1"/>
  <c r="AI319" i="1"/>
  <c r="AJ319" i="1"/>
  <c r="AK319" i="1"/>
  <c r="AI181" i="1"/>
  <c r="AJ181" i="1"/>
  <c r="AK181" i="1"/>
  <c r="AJ567" i="1"/>
  <c r="AK567" i="1"/>
  <c r="AI567" i="1"/>
  <c r="AI79" i="1"/>
  <c r="AJ79" i="1"/>
  <c r="AK79" i="1"/>
  <c r="AJ521" i="1"/>
  <c r="AK521" i="1"/>
  <c r="AI521" i="1"/>
  <c r="AH521" i="1" s="1"/>
  <c r="AK69" i="1"/>
  <c r="AI69" i="1"/>
  <c r="AJ69" i="1"/>
  <c r="AI571" i="1"/>
  <c r="AJ571" i="1"/>
  <c r="AK571" i="1"/>
  <c r="AI122" i="1"/>
  <c r="AJ122" i="1"/>
  <c r="AK122" i="1"/>
  <c r="AE334" i="1"/>
  <c r="AD334" i="1"/>
  <c r="AD216" i="1"/>
  <c r="AE216" i="1"/>
  <c r="AB454" i="1"/>
  <c r="AA454" i="1"/>
  <c r="AA127" i="1"/>
  <c r="AB127" i="1"/>
  <c r="AA254" i="1"/>
  <c r="AB254" i="1"/>
  <c r="AB241" i="1"/>
  <c r="AA241" i="1"/>
  <c r="AA274" i="1"/>
  <c r="AB274" i="1"/>
  <c r="AB389" i="1"/>
  <c r="AA389" i="1"/>
  <c r="AB412" i="1"/>
  <c r="AA381" i="1"/>
  <c r="AB381" i="1"/>
  <c r="AB469" i="1"/>
  <c r="AA469" i="1"/>
  <c r="AB506" i="1"/>
  <c r="AA506" i="1"/>
  <c r="AE237" i="1"/>
  <c r="AD237" i="1"/>
  <c r="AA351" i="1"/>
  <c r="AB351" i="1"/>
  <c r="AB468" i="1"/>
  <c r="AA468" i="1"/>
  <c r="AE210" i="1"/>
  <c r="AD210" i="1"/>
  <c r="AD86" i="1"/>
  <c r="AE86" i="1"/>
  <c r="AE330" i="1"/>
  <c r="AD330" i="1"/>
  <c r="AE550" i="1"/>
  <c r="AD550" i="1"/>
  <c r="AE373" i="1"/>
  <c r="AD373" i="1"/>
  <c r="AE549" i="1"/>
  <c r="AD549" i="1"/>
  <c r="AD184" i="1"/>
  <c r="AE184" i="1"/>
  <c r="AA477" i="1"/>
  <c r="AB477" i="1"/>
  <c r="AH489" i="1"/>
  <c r="AD511" i="1"/>
  <c r="AE511" i="1"/>
  <c r="AH480" i="1"/>
  <c r="AH114" i="1"/>
  <c r="AH533" i="1"/>
  <c r="AH460" i="1"/>
  <c r="AH187" i="1"/>
  <c r="AH575" i="1"/>
  <c r="AH566" i="1"/>
  <c r="AH362" i="1"/>
  <c r="AH299" i="1"/>
  <c r="AH486" i="1"/>
  <c r="AB249" i="1"/>
  <c r="AA249" i="1"/>
  <c r="AB347" i="1"/>
  <c r="AA347" i="1"/>
  <c r="AD117" i="1"/>
  <c r="AE117" i="1"/>
  <c r="AE171" i="1"/>
  <c r="AD171" i="1"/>
  <c r="AD160" i="1"/>
  <c r="AE160" i="1"/>
  <c r="AB227" i="1"/>
  <c r="AA227" i="1"/>
  <c r="AB37" i="1"/>
  <c r="AA37" i="1"/>
  <c r="AA105" i="1"/>
  <c r="AB105" i="1"/>
  <c r="AB59" i="1"/>
  <c r="AA59" i="1"/>
  <c r="AB458" i="1"/>
  <c r="AA458" i="1"/>
  <c r="AA464" i="1"/>
  <c r="AB464" i="1"/>
  <c r="AB296" i="1"/>
  <c r="AA296" i="1"/>
  <c r="AA597" i="1"/>
  <c r="AB354" i="1"/>
  <c r="AA354" i="1"/>
  <c r="AH501" i="1"/>
  <c r="AD266" i="1"/>
  <c r="AE266" i="1"/>
  <c r="AA596" i="1"/>
  <c r="AB596" i="1"/>
  <c r="AB233" i="1"/>
  <c r="AA233" i="1"/>
  <c r="AB400" i="1"/>
  <c r="AA400" i="1"/>
  <c r="AA559" i="1"/>
  <c r="AB559" i="1"/>
  <c r="AD307" i="1"/>
  <c r="AE307" i="1"/>
  <c r="AE21" i="1"/>
  <c r="AD21" i="1"/>
  <c r="AD271" i="1"/>
  <c r="AE271" i="1"/>
  <c r="AE239" i="1"/>
  <c r="AD239" i="1"/>
  <c r="AE159" i="1"/>
  <c r="AD159" i="1"/>
  <c r="AE368" i="1"/>
  <c r="AD368" i="1"/>
  <c r="AE80" i="1"/>
  <c r="AD80" i="1"/>
  <c r="AH449" i="1"/>
  <c r="AB221" i="1"/>
  <c r="AA221" i="1"/>
  <c r="AD333" i="1"/>
  <c r="AE333" i="1"/>
  <c r="AA258" i="1"/>
  <c r="AB258" i="1"/>
  <c r="AA143" i="1"/>
  <c r="AB143" i="1"/>
  <c r="AA467" i="1"/>
  <c r="AB467" i="1"/>
  <c r="AA230" i="1"/>
  <c r="AB230" i="1"/>
  <c r="AA580" i="1"/>
  <c r="AB580" i="1"/>
  <c r="AH529" i="1"/>
  <c r="AA303" i="1"/>
  <c r="AB303" i="1"/>
  <c r="AD324" i="1"/>
  <c r="AE324" i="1"/>
  <c r="AD512" i="1"/>
  <c r="AE512" i="1"/>
  <c r="AE215" i="1"/>
  <c r="AD215" i="1"/>
  <c r="AE371" i="1"/>
  <c r="AD371" i="1"/>
  <c r="AB459" i="1"/>
  <c r="AA459" i="1"/>
  <c r="AA507" i="1"/>
  <c r="AB507" i="1"/>
  <c r="AA535" i="1"/>
  <c r="AB535" i="1"/>
  <c r="AD485" i="1"/>
  <c r="AE485" i="1"/>
  <c r="AE503" i="1"/>
  <c r="AD503" i="1"/>
  <c r="AE222" i="1"/>
  <c r="AD222" i="1"/>
  <c r="AE536" i="1"/>
  <c r="AD536" i="1"/>
  <c r="AB343" i="1"/>
  <c r="AA343" i="1"/>
  <c r="AE380" i="1"/>
  <c r="AD380" i="1"/>
  <c r="AA581" i="1"/>
  <c r="AB581" i="1"/>
  <c r="AA518" i="1"/>
  <c r="AB518" i="1"/>
  <c r="AH199" i="1"/>
  <c r="AE576" i="1"/>
  <c r="AD576" i="1"/>
  <c r="AE85" i="1"/>
  <c r="AD85" i="1"/>
  <c r="AH43" i="1"/>
  <c r="AH269" i="1"/>
  <c r="AH175" i="1"/>
  <c r="AA350" i="1"/>
  <c r="AB350" i="1"/>
  <c r="AH34" i="1"/>
  <c r="AH67" i="1"/>
  <c r="AB560" i="1"/>
  <c r="AA560" i="1"/>
  <c r="AH169" i="1"/>
  <c r="AH396" i="1"/>
  <c r="AH369" i="1"/>
  <c r="AH188" i="1"/>
  <c r="AB285" i="1"/>
  <c r="AA285" i="1"/>
  <c r="AH167" i="1"/>
  <c r="AH162" i="1"/>
  <c r="AD316" i="1"/>
  <c r="AE316" i="1"/>
  <c r="AE223" i="1"/>
  <c r="AD223" i="1"/>
  <c r="AB82" i="1"/>
  <c r="AA82" i="1"/>
  <c r="AD264" i="1"/>
  <c r="AE264" i="1"/>
  <c r="AE524" i="1"/>
  <c r="AD524" i="1"/>
  <c r="AD55" i="1"/>
  <c r="AE55" i="1"/>
  <c r="AD235" i="1"/>
  <c r="AE235" i="1"/>
  <c r="AD27" i="1"/>
  <c r="AE27" i="1"/>
  <c r="AA450" i="1"/>
  <c r="AB450" i="1"/>
  <c r="AE38" i="1"/>
  <c r="AD38" i="1"/>
  <c r="AD265" i="1"/>
  <c r="AE265" i="1"/>
  <c r="AH139" i="1"/>
  <c r="AH599" i="1"/>
  <c r="AE209" i="1"/>
  <c r="AD209" i="1"/>
  <c r="AH63" i="1"/>
  <c r="AH318" i="1"/>
  <c r="AH382" i="1"/>
  <c r="AH498" i="1"/>
  <c r="AH502" i="1"/>
  <c r="AH423" i="1"/>
  <c r="AD291" i="1"/>
  <c r="AE291" i="1"/>
  <c r="AH112" i="1"/>
  <c r="AH191" i="1"/>
  <c r="AH379" i="1"/>
  <c r="AH132" i="1"/>
  <c r="AH418" i="1"/>
  <c r="AH583" i="1"/>
  <c r="AH145" i="1"/>
  <c r="AH332" i="1"/>
  <c r="AB339" i="1"/>
  <c r="AA339" i="1"/>
  <c r="AE337" i="1"/>
  <c r="AD337" i="1"/>
  <c r="AB270" i="1"/>
  <c r="AA270" i="1"/>
  <c r="AA344" i="1"/>
  <c r="AB344" i="1"/>
  <c r="AD561" i="1"/>
  <c r="AE561" i="1"/>
  <c r="AD182" i="1"/>
  <c r="AE182" i="1"/>
  <c r="AE298" i="1"/>
  <c r="AD298" i="1"/>
  <c r="AD232" i="1"/>
  <c r="AE232" i="1"/>
  <c r="AA568" i="1"/>
  <c r="AB568" i="1"/>
  <c r="AE200" i="1"/>
  <c r="AD200" i="1"/>
  <c r="AD465" i="1"/>
  <c r="AE465" i="1"/>
  <c r="AA96" i="1"/>
  <c r="AB96" i="1"/>
  <c r="AB24" i="1"/>
  <c r="AA24" i="1"/>
  <c r="AB484" i="1"/>
  <c r="AA484" i="1"/>
  <c r="AA387" i="1"/>
  <c r="AB387" i="1"/>
  <c r="AH542" i="1"/>
  <c r="AB56" i="1"/>
  <c r="AA56" i="1"/>
  <c r="AA106" i="1"/>
  <c r="AB106" i="1"/>
  <c r="AD496" i="1"/>
  <c r="AE496" i="1"/>
  <c r="AA394" i="1"/>
  <c r="AB394" i="1"/>
  <c r="AB482" i="1"/>
  <c r="AA482" i="1"/>
  <c r="AA83" i="1"/>
  <c r="AB83" i="1"/>
  <c r="AB44" i="1"/>
  <c r="AA44" i="1"/>
  <c r="AB407" i="1"/>
  <c r="AA99" i="1"/>
  <c r="AB99" i="1"/>
  <c r="AB154" i="1"/>
  <c r="AA154" i="1"/>
  <c r="AE229" i="1"/>
  <c r="AD229" i="1"/>
  <c r="AA474" i="1"/>
  <c r="AB474" i="1"/>
  <c r="AB490" i="1"/>
  <c r="AA490" i="1"/>
  <c r="AD304" i="1"/>
  <c r="AE304" i="1"/>
  <c r="AD61" i="1"/>
  <c r="AE61" i="1"/>
  <c r="AE57" i="1"/>
  <c r="AD57" i="1"/>
  <c r="AA365" i="1"/>
  <c r="AB365" i="1"/>
  <c r="AD398" i="1"/>
  <c r="AE398" i="1"/>
  <c r="AH102" i="1"/>
  <c r="AH177" i="1"/>
  <c r="AB53" i="1"/>
  <c r="AA53" i="1"/>
  <c r="AH267" i="1"/>
  <c r="AH212" i="1"/>
  <c r="AD573" i="1"/>
  <c r="AE573" i="1"/>
  <c r="AA255" i="1"/>
  <c r="AB255" i="1"/>
  <c r="AH431" i="1"/>
  <c r="AA39" i="1"/>
  <c r="AB39" i="1"/>
  <c r="AH28" i="1"/>
  <c r="AH42" i="1"/>
  <c r="AH157" i="1"/>
  <c r="AH327" i="1"/>
  <c r="AB357" i="1"/>
  <c r="AA357" i="1"/>
  <c r="AB190" i="1"/>
  <c r="AA190" i="1"/>
  <c r="AA115" i="1"/>
  <c r="AB115" i="1"/>
  <c r="AH585" i="1"/>
  <c r="AH602" i="1"/>
  <c r="AA607" i="1" l="1"/>
  <c r="AB607" i="1"/>
  <c r="F7" i="1"/>
  <c r="AD605" i="1"/>
  <c r="AE605" i="1"/>
  <c r="AK40" i="1"/>
  <c r="AJ40" i="1"/>
  <c r="AI40" i="1"/>
  <c r="AK95" i="1"/>
  <c r="AI95" i="1"/>
  <c r="AJ95" i="1"/>
  <c r="AJ225" i="1"/>
  <c r="AK225" i="1"/>
  <c r="AI225" i="1"/>
  <c r="AH225" i="1" s="1"/>
  <c r="AA225" i="1" s="1"/>
  <c r="AJ75" i="1"/>
  <c r="AI75" i="1"/>
  <c r="AK75" i="1"/>
  <c r="AJ129" i="1"/>
  <c r="AI129" i="1"/>
  <c r="AH129" i="1" s="1"/>
  <c r="AK129" i="1"/>
  <c r="AI87" i="1"/>
  <c r="AH87" i="1" s="1"/>
  <c r="AJ87" i="1"/>
  <c r="AK87" i="1"/>
  <c r="AI50" i="1"/>
  <c r="AJ50" i="1"/>
  <c r="AK50" i="1"/>
  <c r="AE569" i="1"/>
  <c r="AD569" i="1"/>
  <c r="AD305" i="1"/>
  <c r="AE305" i="1"/>
  <c r="AB553" i="1"/>
  <c r="AA553" i="1"/>
  <c r="AE584" i="1"/>
  <c r="AD584" i="1"/>
  <c r="AE189" i="1"/>
  <c r="AD189" i="1"/>
  <c r="AA526" i="1"/>
  <c r="AB526" i="1"/>
  <c r="AA89" i="1"/>
  <c r="AB89" i="1"/>
  <c r="AB297" i="1"/>
  <c r="AA297" i="1"/>
  <c r="AH122" i="1"/>
  <c r="AH422" i="1"/>
  <c r="AD531" i="1"/>
  <c r="AE531" i="1"/>
  <c r="AH46" i="1"/>
  <c r="AB290" i="1"/>
  <c r="AA290" i="1"/>
  <c r="AH406" i="1"/>
  <c r="AB364" i="1"/>
  <c r="AA364" i="1"/>
  <c r="AH214" i="1"/>
  <c r="AD426" i="1"/>
  <c r="AE426" i="1"/>
  <c r="AE470" i="1"/>
  <c r="AD470" i="1"/>
  <c r="AD444" i="1"/>
  <c r="AE444" i="1"/>
  <c r="AE461" i="1"/>
  <c r="AD461" i="1"/>
  <c r="AD577" i="1"/>
  <c r="AE577" i="1"/>
  <c r="AA123" i="1"/>
  <c r="AB123" i="1"/>
  <c r="AE130" i="1"/>
  <c r="AD130" i="1"/>
  <c r="AH36" i="1"/>
  <c r="AH360" i="1"/>
  <c r="AA546" i="1"/>
  <c r="AB546" i="1"/>
  <c r="AA557" i="1"/>
  <c r="AB557" i="1"/>
  <c r="AA312" i="1"/>
  <c r="AB312" i="1"/>
  <c r="AD152" i="1"/>
  <c r="AE152" i="1"/>
  <c r="AB386" i="1"/>
  <c r="AA386" i="1"/>
  <c r="AE525" i="1"/>
  <c r="AD525" i="1"/>
  <c r="AI62" i="1"/>
  <c r="AJ62" i="1"/>
  <c r="AK62" i="1"/>
  <c r="AE231" i="1"/>
  <c r="AD231" i="1"/>
  <c r="AK107" i="1"/>
  <c r="AI107" i="1"/>
  <c r="AJ107" i="1"/>
  <c r="AD185" i="1"/>
  <c r="AE185" i="1"/>
  <c r="AA278" i="1"/>
  <c r="AB278" i="1"/>
  <c r="AB248" i="1"/>
  <c r="AA248" i="1"/>
  <c r="AA91" i="1"/>
  <c r="AB91" i="1"/>
  <c r="AD574" i="1"/>
  <c r="AE574" i="1"/>
  <c r="AA88" i="1"/>
  <c r="AA161" i="1"/>
  <c r="AD161" i="1" s="1"/>
  <c r="AH181" i="1"/>
  <c r="AH355" i="1"/>
  <c r="AH545" i="1"/>
  <c r="AH578" i="1"/>
  <c r="AB383" i="1"/>
  <c r="AA383" i="1"/>
  <c r="AA51" i="1"/>
  <c r="AB51" i="1"/>
  <c r="AB528" i="1"/>
  <c r="AA528" i="1"/>
  <c r="AE308" i="1"/>
  <c r="AD308" i="1"/>
  <c r="AB544" i="1"/>
  <c r="AA544" i="1"/>
  <c r="AI257" i="1"/>
  <c r="AK257" i="1"/>
  <c r="AJ257" i="1"/>
  <c r="AA452" i="1"/>
  <c r="AB452" i="1"/>
  <c r="AA153" i="1"/>
  <c r="AB153" i="1"/>
  <c r="AE246" i="1"/>
  <c r="AD367" i="1"/>
  <c r="AE367" i="1"/>
  <c r="AD492" i="1"/>
  <c r="AE492" i="1"/>
  <c r="AE322" i="1"/>
  <c r="AD322" i="1"/>
  <c r="AH33" i="1"/>
  <c r="AH287" i="1"/>
  <c r="AD245" i="1"/>
  <c r="AE245" i="1"/>
  <c r="AE402" i="1"/>
  <c r="AD402" i="1"/>
  <c r="AB564" i="1"/>
  <c r="AA564" i="1"/>
  <c r="AA310" i="1"/>
  <c r="AB310" i="1"/>
  <c r="AH328" i="1"/>
  <c r="AA259" i="1"/>
  <c r="AB259" i="1"/>
  <c r="AH121" i="1"/>
  <c r="AH111" i="1"/>
  <c r="AB500" i="1"/>
  <c r="AA500" i="1"/>
  <c r="AE146" i="1"/>
  <c r="AD146" i="1"/>
  <c r="AD97" i="1"/>
  <c r="AE97" i="1"/>
  <c r="AE590" i="1"/>
  <c r="AD590" i="1"/>
  <c r="AH565" i="1"/>
  <c r="AA119" i="1"/>
  <c r="AB119" i="1"/>
  <c r="AE109" i="1"/>
  <c r="AD109" i="1"/>
  <c r="AD600" i="1"/>
  <c r="AE600" i="1"/>
  <c r="AB436" i="1"/>
  <c r="AA436" i="1"/>
  <c r="AH293" i="1"/>
  <c r="AA251" i="1"/>
  <c r="AB251" i="1"/>
  <c r="AA523" i="1"/>
  <c r="AB523" i="1"/>
  <c r="AE288" i="1"/>
  <c r="AD288" i="1"/>
  <c r="AD73" i="1"/>
  <c r="AE73" i="1"/>
  <c r="AH163" i="1"/>
  <c r="AH374" i="1"/>
  <c r="AA174" i="1"/>
  <c r="AE174" i="1" s="1"/>
  <c r="AH79" i="1"/>
  <c r="AB79" i="1" s="1"/>
  <c r="AH509" i="1"/>
  <c r="AH247" i="1"/>
  <c r="AH478" i="1"/>
  <c r="AE336" i="1"/>
  <c r="AD336" i="1"/>
  <c r="AD279" i="1"/>
  <c r="AE279" i="1"/>
  <c r="AD52" i="1"/>
  <c r="AE52" i="1"/>
  <c r="AA582" i="1"/>
  <c r="AB582" i="1"/>
  <c r="AA403" i="1"/>
  <c r="AB403" i="1"/>
  <c r="AE186" i="1"/>
  <c r="AD186" i="1"/>
  <c r="AD207" i="1"/>
  <c r="AE207" i="1"/>
  <c r="AA472" i="1"/>
  <c r="AB472" i="1"/>
  <c r="AD179" i="1"/>
  <c r="AE179" i="1"/>
  <c r="AD572" i="1"/>
  <c r="AE572" i="1"/>
  <c r="AA300" i="1"/>
  <c r="AB300" i="1"/>
  <c r="AB427" i="1"/>
  <c r="AA427" i="1"/>
  <c r="AE205" i="1"/>
  <c r="AD205" i="1"/>
  <c r="AB384" i="1"/>
  <c r="AA384" i="1"/>
  <c r="AD377" i="1"/>
  <c r="AE377" i="1"/>
  <c r="AA537" i="1"/>
  <c r="AB537" i="1"/>
  <c r="AK443" i="1"/>
  <c r="AI443" i="1"/>
  <c r="AH443" i="1" s="1"/>
  <c r="AA443" i="1" s="1"/>
  <c r="AJ443" i="1"/>
  <c r="AB35" i="1"/>
  <c r="AA35" i="1"/>
  <c r="AE317" i="1"/>
  <c r="AD317" i="1"/>
  <c r="AE276" i="1"/>
  <c r="AD276" i="1"/>
  <c r="AB471" i="1"/>
  <c r="AA471" i="1"/>
  <c r="AD548" i="1"/>
  <c r="AE548" i="1"/>
  <c r="AB552" i="1"/>
  <c r="AA552" i="1"/>
  <c r="AH340" i="1"/>
  <c r="AB180" i="1"/>
  <c r="AA180" i="1"/>
  <c r="AA71" i="1"/>
  <c r="AB71" i="1"/>
  <c r="AB166" i="1"/>
  <c r="AA166" i="1"/>
  <c r="AB494" i="1"/>
  <c r="AA494" i="1"/>
  <c r="AE448" i="1"/>
  <c r="AD448" i="1"/>
  <c r="AB603" i="1"/>
  <c r="AA603" i="1"/>
  <c r="AA547" i="1"/>
  <c r="AB547" i="1"/>
  <c r="AB604" i="1"/>
  <c r="AA604" i="1"/>
  <c r="AE283" i="1"/>
  <c r="AD283" i="1"/>
  <c r="AD128" i="1"/>
  <c r="AE128" i="1"/>
  <c r="AA101" i="1"/>
  <c r="AB101" i="1"/>
  <c r="AE539" i="1"/>
  <c r="AD539" i="1"/>
  <c r="AE243" i="1"/>
  <c r="AD243" i="1"/>
  <c r="AE540" i="1"/>
  <c r="AD540" i="1"/>
  <c r="AE370" i="1"/>
  <c r="AD370" i="1"/>
  <c r="AB520" i="1"/>
  <c r="AA520" i="1"/>
  <c r="AA588" i="1"/>
  <c r="AB588" i="1"/>
  <c r="AH250" i="1"/>
  <c r="AA466" i="1"/>
  <c r="AB466" i="1"/>
  <c r="AH341" i="1"/>
  <c r="AE106" i="1"/>
  <c r="AD106" i="1"/>
  <c r="AD270" i="1"/>
  <c r="AE270" i="1"/>
  <c r="AD190" i="1"/>
  <c r="AE190" i="1"/>
  <c r="AA212" i="1"/>
  <c r="AB212" i="1"/>
  <c r="AB498" i="1"/>
  <c r="AA498" i="1"/>
  <c r="AB162" i="1"/>
  <c r="AA162" i="1"/>
  <c r="AE233" i="1"/>
  <c r="AD233" i="1"/>
  <c r="AD39" i="1"/>
  <c r="AE39" i="1"/>
  <c r="AA267" i="1"/>
  <c r="AB267" i="1"/>
  <c r="AE394" i="1"/>
  <c r="AD394" i="1"/>
  <c r="AB542" i="1"/>
  <c r="AA542" i="1"/>
  <c r="AD96" i="1"/>
  <c r="AE96" i="1"/>
  <c r="AA379" i="1"/>
  <c r="AB379" i="1"/>
  <c r="AA382" i="1"/>
  <c r="AB382" i="1"/>
  <c r="AA167" i="1"/>
  <c r="AB167" i="1"/>
  <c r="AA169" i="1"/>
  <c r="AB169" i="1"/>
  <c r="AB269" i="1"/>
  <c r="AA269" i="1"/>
  <c r="AE518" i="1"/>
  <c r="AD518" i="1"/>
  <c r="AE507" i="1"/>
  <c r="AD507" i="1"/>
  <c r="AE580" i="1"/>
  <c r="AD580" i="1"/>
  <c r="AE258" i="1"/>
  <c r="AD258" i="1"/>
  <c r="AD354" i="1"/>
  <c r="AE354" i="1"/>
  <c r="AD458" i="1"/>
  <c r="AE458" i="1"/>
  <c r="AD227" i="1"/>
  <c r="AE227" i="1"/>
  <c r="AD347" i="1"/>
  <c r="AE347" i="1"/>
  <c r="AA362" i="1"/>
  <c r="AB362" i="1"/>
  <c r="AB114" i="1"/>
  <c r="AA114" i="1"/>
  <c r="AE351" i="1"/>
  <c r="AD351" i="1"/>
  <c r="AE127" i="1"/>
  <c r="AD127" i="1"/>
  <c r="AH69" i="1"/>
  <c r="AH567" i="1"/>
  <c r="AH319" i="1"/>
  <c r="AH31" i="1"/>
  <c r="AH335" i="1"/>
  <c r="AH228" i="1"/>
  <c r="AH442" i="1"/>
  <c r="AH147" i="1"/>
  <c r="AH562" i="1"/>
  <c r="AB191" i="1"/>
  <c r="AA191" i="1"/>
  <c r="AB43" i="1"/>
  <c r="AA43" i="1"/>
  <c r="AB480" i="1"/>
  <c r="AA480" i="1"/>
  <c r="AE454" i="1"/>
  <c r="AD454" i="1"/>
  <c r="AA493" i="1"/>
  <c r="AB493" i="1"/>
  <c r="AA431" i="1"/>
  <c r="AB431" i="1"/>
  <c r="AB318" i="1"/>
  <c r="AA318" i="1"/>
  <c r="AD560" i="1"/>
  <c r="AE560" i="1"/>
  <c r="AD459" i="1"/>
  <c r="AE459" i="1"/>
  <c r="AA566" i="1"/>
  <c r="AB566" i="1"/>
  <c r="AE365" i="1"/>
  <c r="AD365" i="1"/>
  <c r="AE387" i="1"/>
  <c r="AD387" i="1"/>
  <c r="AE344" i="1"/>
  <c r="AD344" i="1"/>
  <c r="AB112" i="1"/>
  <c r="AA112" i="1"/>
  <c r="AA63" i="1"/>
  <c r="AB63" i="1"/>
  <c r="AD581" i="1"/>
  <c r="AE581" i="1"/>
  <c r="AE230" i="1"/>
  <c r="AD230" i="1"/>
  <c r="AD596" i="1"/>
  <c r="AE596" i="1"/>
  <c r="AE597" i="1"/>
  <c r="AD597" i="1"/>
  <c r="AE59" i="1"/>
  <c r="AD59" i="1"/>
  <c r="AD249" i="1"/>
  <c r="AE249" i="1"/>
  <c r="AE381" i="1"/>
  <c r="AD381" i="1"/>
  <c r="AD274" i="1"/>
  <c r="AE274" i="1"/>
  <c r="AA521" i="1"/>
  <c r="AB521" i="1"/>
  <c r="AH30" i="1"/>
  <c r="AH131" i="1"/>
  <c r="AH375" i="1"/>
  <c r="AA113" i="1"/>
  <c r="AB113" i="1"/>
  <c r="AH513" i="1"/>
  <c r="AB361" i="1"/>
  <c r="AA361" i="1"/>
  <c r="AA397" i="1"/>
  <c r="AB397" i="1"/>
  <c r="AH508" i="1"/>
  <c r="AD357" i="1"/>
  <c r="AE357" i="1"/>
  <c r="AB225" i="1"/>
  <c r="AD82" i="1"/>
  <c r="AE82" i="1"/>
  <c r="AD255" i="1"/>
  <c r="AE255" i="1"/>
  <c r="AD154" i="1"/>
  <c r="AE154" i="1"/>
  <c r="AB188" i="1"/>
  <c r="AA188" i="1"/>
  <c r="AD221" i="1"/>
  <c r="AE221" i="1"/>
  <c r="AD412" i="1"/>
  <c r="AE412" i="1"/>
  <c r="AE241" i="1"/>
  <c r="AD241" i="1"/>
  <c r="AA122" i="1"/>
  <c r="AB122" i="1"/>
  <c r="AB422" i="1"/>
  <c r="AA422" i="1"/>
  <c r="AH363" i="1"/>
  <c r="AE53" i="1"/>
  <c r="AD53" i="1"/>
  <c r="AD44" i="1"/>
  <c r="AE44" i="1"/>
  <c r="AE339" i="1"/>
  <c r="AD339" i="1"/>
  <c r="AE285" i="1"/>
  <c r="AD285" i="1"/>
  <c r="AB327" i="1"/>
  <c r="AA327" i="1"/>
  <c r="AA177" i="1"/>
  <c r="AB177" i="1"/>
  <c r="AE490" i="1"/>
  <c r="AD490" i="1"/>
  <c r="AE484" i="1"/>
  <c r="AD484" i="1"/>
  <c r="AA332" i="1"/>
  <c r="AB332" i="1"/>
  <c r="AA67" i="1"/>
  <c r="AB67" i="1"/>
  <c r="AA585" i="1"/>
  <c r="AB585" i="1"/>
  <c r="AA157" i="1"/>
  <c r="AB157" i="1"/>
  <c r="AB102" i="1"/>
  <c r="AA102" i="1"/>
  <c r="AE83" i="1"/>
  <c r="AD83" i="1"/>
  <c r="AB145" i="1"/>
  <c r="AA145" i="1"/>
  <c r="AA369" i="1"/>
  <c r="AB369" i="1"/>
  <c r="AA34" i="1"/>
  <c r="AB34" i="1"/>
  <c r="AE303" i="1"/>
  <c r="AD303" i="1"/>
  <c r="AD467" i="1"/>
  <c r="AE467" i="1"/>
  <c r="AD559" i="1"/>
  <c r="AE559" i="1"/>
  <c r="AD296" i="1"/>
  <c r="AE296" i="1"/>
  <c r="AA575" i="1"/>
  <c r="AB575" i="1"/>
  <c r="AA489" i="1"/>
  <c r="AB489" i="1"/>
  <c r="AH430" i="1"/>
  <c r="AH150" i="1"/>
  <c r="AB423" i="1"/>
  <c r="AA423" i="1"/>
  <c r="AD400" i="1"/>
  <c r="AE400" i="1"/>
  <c r="AE105" i="1"/>
  <c r="AD105" i="1"/>
  <c r="AA187" i="1"/>
  <c r="AB187" i="1"/>
  <c r="AD468" i="1"/>
  <c r="AE468" i="1"/>
  <c r="AE506" i="1"/>
  <c r="AD506" i="1"/>
  <c r="AE161" i="1"/>
  <c r="AB181" i="1"/>
  <c r="AA181" i="1"/>
  <c r="AB201" i="1"/>
  <c r="AA201" i="1"/>
  <c r="AB355" i="1"/>
  <c r="AA355" i="1"/>
  <c r="AB378" i="1"/>
  <c r="AA378" i="1"/>
  <c r="AA545" i="1"/>
  <c r="AB545" i="1"/>
  <c r="AA532" i="1"/>
  <c r="AB532" i="1"/>
  <c r="AB578" i="1"/>
  <c r="AA578" i="1"/>
  <c r="AA168" i="1"/>
  <c r="AB168" i="1"/>
  <c r="AB42" i="1"/>
  <c r="AA42" i="1"/>
  <c r="AE24" i="1"/>
  <c r="AD24" i="1"/>
  <c r="AB583" i="1"/>
  <c r="AA583" i="1"/>
  <c r="AB396" i="1"/>
  <c r="AA396" i="1"/>
  <c r="AD343" i="1"/>
  <c r="AE343" i="1"/>
  <c r="AA529" i="1"/>
  <c r="AB529" i="1"/>
  <c r="AB449" i="1"/>
  <c r="AA449" i="1"/>
  <c r="AE88" i="1"/>
  <c r="AD88" i="1"/>
  <c r="AE115" i="1"/>
  <c r="AD115" i="1"/>
  <c r="AA28" i="1"/>
  <c r="AB28" i="1"/>
  <c r="AA129" i="1"/>
  <c r="AB129" i="1"/>
  <c r="AE474" i="1"/>
  <c r="AD474" i="1"/>
  <c r="AD99" i="1"/>
  <c r="AE99" i="1"/>
  <c r="AD56" i="1"/>
  <c r="AE56" i="1"/>
  <c r="AE568" i="1"/>
  <c r="AD568" i="1"/>
  <c r="AA418" i="1"/>
  <c r="AB418" i="1"/>
  <c r="AB502" i="1"/>
  <c r="AA502" i="1"/>
  <c r="AB139" i="1"/>
  <c r="AA139" i="1"/>
  <c r="AE450" i="1"/>
  <c r="AD450" i="1"/>
  <c r="AD350" i="1"/>
  <c r="AE350" i="1"/>
  <c r="AA199" i="1"/>
  <c r="AB199" i="1"/>
  <c r="AE535" i="1"/>
  <c r="AD535" i="1"/>
  <c r="AD143" i="1"/>
  <c r="AE143" i="1"/>
  <c r="AB443" i="1"/>
  <c r="AE37" i="1"/>
  <c r="AD37" i="1"/>
  <c r="AA486" i="1"/>
  <c r="AB486" i="1"/>
  <c r="AA460" i="1"/>
  <c r="AB460" i="1"/>
  <c r="AD477" i="1"/>
  <c r="AE477" i="1"/>
  <c r="AE254" i="1"/>
  <c r="AD254" i="1"/>
  <c r="AH571" i="1"/>
  <c r="AH425" i="1"/>
  <c r="AH90" i="1"/>
  <c r="AH135" i="1"/>
  <c r="AH22" i="1"/>
  <c r="AB121" i="1"/>
  <c r="AA121" i="1"/>
  <c r="AA111" i="1"/>
  <c r="AB111" i="1"/>
  <c r="AH284" i="1"/>
  <c r="AD482" i="1"/>
  <c r="AE482" i="1"/>
  <c r="AA599" i="1"/>
  <c r="AB599" i="1"/>
  <c r="AE407" i="1"/>
  <c r="AD407" i="1"/>
  <c r="AA132" i="1"/>
  <c r="AB132" i="1"/>
  <c r="AB175" i="1"/>
  <c r="AA175" i="1"/>
  <c r="AA501" i="1"/>
  <c r="AB501" i="1"/>
  <c r="AE464" i="1"/>
  <c r="AD464" i="1"/>
  <c r="AB299" i="1"/>
  <c r="AA299" i="1"/>
  <c r="AB533" i="1"/>
  <c r="AA533" i="1"/>
  <c r="AE469" i="1"/>
  <c r="AD469" i="1"/>
  <c r="AE389" i="1"/>
  <c r="AD389" i="1"/>
  <c r="AA79" i="1"/>
  <c r="AB509" i="1"/>
  <c r="AA509" i="1"/>
  <c r="AB247" i="1"/>
  <c r="AA247" i="1"/>
  <c r="AH446" i="1"/>
  <c r="AA478" i="1"/>
  <c r="AB478" i="1"/>
  <c r="AA602" i="1"/>
  <c r="AB602" i="1"/>
  <c r="AD607" i="1" l="1"/>
  <c r="AE607" i="1"/>
  <c r="AE603" i="1"/>
  <c r="AD603" i="1"/>
  <c r="AD384" i="1"/>
  <c r="AE384" i="1"/>
  <c r="AD523" i="1"/>
  <c r="AE523" i="1"/>
  <c r="AE259" i="1"/>
  <c r="AD259" i="1"/>
  <c r="AA360" i="1"/>
  <c r="AB360" i="1"/>
  <c r="AA214" i="1"/>
  <c r="AB214" i="1"/>
  <c r="AE526" i="1"/>
  <c r="AD526" i="1"/>
  <c r="AA87" i="1"/>
  <c r="AB87" i="1"/>
  <c r="AD174" i="1"/>
  <c r="AB250" i="1"/>
  <c r="AA250" i="1"/>
  <c r="AE71" i="1"/>
  <c r="AD71" i="1"/>
  <c r="AD471" i="1"/>
  <c r="AE471" i="1"/>
  <c r="AB374" i="1"/>
  <c r="AA374" i="1"/>
  <c r="AB328" i="1"/>
  <c r="AA328" i="1"/>
  <c r="AH257" i="1"/>
  <c r="AE51" i="1"/>
  <c r="AD51" i="1"/>
  <c r="AD278" i="1"/>
  <c r="AE278" i="1"/>
  <c r="AB36" i="1"/>
  <c r="AA36" i="1"/>
  <c r="AE364" i="1"/>
  <c r="AD364" i="1"/>
  <c r="AE180" i="1"/>
  <c r="AD180" i="1"/>
  <c r="AB163" i="1"/>
  <c r="AA163" i="1"/>
  <c r="AE251" i="1"/>
  <c r="AD251" i="1"/>
  <c r="AB287" i="1"/>
  <c r="AA287" i="1"/>
  <c r="AE544" i="1"/>
  <c r="AD544" i="1"/>
  <c r="AD383" i="1"/>
  <c r="AE383" i="1"/>
  <c r="AD588" i="1"/>
  <c r="AE588" i="1"/>
  <c r="AE403" i="1"/>
  <c r="AD403" i="1"/>
  <c r="AA293" i="1"/>
  <c r="AB293" i="1"/>
  <c r="AE119" i="1"/>
  <c r="AD119" i="1"/>
  <c r="AD500" i="1"/>
  <c r="AE500" i="1"/>
  <c r="AE310" i="1"/>
  <c r="AD310" i="1"/>
  <c r="AA33" i="1"/>
  <c r="AB33" i="1"/>
  <c r="AH62" i="1"/>
  <c r="AE312" i="1"/>
  <c r="AD312" i="1"/>
  <c r="AA406" i="1"/>
  <c r="AB406" i="1"/>
  <c r="AE297" i="1"/>
  <c r="AD297" i="1"/>
  <c r="AH95" i="1"/>
  <c r="AE520" i="1"/>
  <c r="AD520" i="1"/>
  <c r="AE604" i="1"/>
  <c r="AD604" i="1"/>
  <c r="AE494" i="1"/>
  <c r="AD494" i="1"/>
  <c r="AB340" i="1"/>
  <c r="AA340" i="1"/>
  <c r="AE427" i="1"/>
  <c r="AD427" i="1"/>
  <c r="AD436" i="1"/>
  <c r="AE436" i="1"/>
  <c r="AA565" i="1"/>
  <c r="AB565" i="1"/>
  <c r="AE564" i="1"/>
  <c r="AD564" i="1"/>
  <c r="AD153" i="1"/>
  <c r="AE153" i="1"/>
  <c r="AD290" i="1"/>
  <c r="AE290" i="1"/>
  <c r="AE552" i="1"/>
  <c r="AD552" i="1"/>
  <c r="AE537" i="1"/>
  <c r="AD537" i="1"/>
  <c r="AD472" i="1"/>
  <c r="AE472" i="1"/>
  <c r="AE582" i="1"/>
  <c r="AD582" i="1"/>
  <c r="AE91" i="1"/>
  <c r="AD91" i="1"/>
  <c r="AH107" i="1"/>
  <c r="AE557" i="1"/>
  <c r="AD557" i="1"/>
  <c r="AE123" i="1"/>
  <c r="AD123" i="1"/>
  <c r="AD553" i="1"/>
  <c r="AE553" i="1"/>
  <c r="AH50" i="1"/>
  <c r="AH75" i="1"/>
  <c r="AH40" i="1"/>
  <c r="AE466" i="1"/>
  <c r="AD466" i="1"/>
  <c r="AB341" i="1"/>
  <c r="AA341" i="1"/>
  <c r="AD166" i="1"/>
  <c r="AE166" i="1"/>
  <c r="AE452" i="1"/>
  <c r="AD452" i="1"/>
  <c r="AD528" i="1"/>
  <c r="AE528" i="1"/>
  <c r="AE248" i="1"/>
  <c r="AD248" i="1"/>
  <c r="AD386" i="1"/>
  <c r="AE386" i="1"/>
  <c r="AB46" i="1"/>
  <c r="AA46" i="1"/>
  <c r="AD89" i="1"/>
  <c r="AE89" i="1"/>
  <c r="AD101" i="1"/>
  <c r="AE101" i="1"/>
  <c r="AE547" i="1"/>
  <c r="AD547" i="1"/>
  <c r="AD35" i="1"/>
  <c r="AE35" i="1"/>
  <c r="AD300" i="1"/>
  <c r="AE300" i="1"/>
  <c r="AE546" i="1"/>
  <c r="AD546" i="1"/>
  <c r="AD247" i="1"/>
  <c r="AE247" i="1"/>
  <c r="AD529" i="1"/>
  <c r="AE529" i="1"/>
  <c r="AD34" i="1"/>
  <c r="AE34" i="1"/>
  <c r="AD332" i="1"/>
  <c r="AE332" i="1"/>
  <c r="AD63" i="1"/>
  <c r="AE63" i="1"/>
  <c r="AB228" i="1"/>
  <c r="AA228" i="1"/>
  <c r="AD509" i="1"/>
  <c r="AE509" i="1"/>
  <c r="AE533" i="1"/>
  <c r="AD533" i="1"/>
  <c r="AE175" i="1"/>
  <c r="AD175" i="1"/>
  <c r="AA135" i="1"/>
  <c r="AB135" i="1"/>
  <c r="AD502" i="1"/>
  <c r="AE502" i="1"/>
  <c r="AE42" i="1"/>
  <c r="AD42" i="1"/>
  <c r="AD181" i="1"/>
  <c r="AE181" i="1"/>
  <c r="AA150" i="1"/>
  <c r="AB150" i="1"/>
  <c r="AA363" i="1"/>
  <c r="AB363" i="1"/>
  <c r="AE113" i="1"/>
  <c r="AD113" i="1"/>
  <c r="AD112" i="1"/>
  <c r="AE112" i="1"/>
  <c r="AE43" i="1"/>
  <c r="AD43" i="1"/>
  <c r="AA335" i="1"/>
  <c r="AB335" i="1"/>
  <c r="AD169" i="1"/>
  <c r="AE169" i="1"/>
  <c r="AE212" i="1"/>
  <c r="AD212" i="1"/>
  <c r="AD139" i="1"/>
  <c r="AE139" i="1"/>
  <c r="AE501" i="1"/>
  <c r="AD501" i="1"/>
  <c r="AB90" i="1"/>
  <c r="AA90" i="1"/>
  <c r="AE460" i="1"/>
  <c r="AD460" i="1"/>
  <c r="AD545" i="1"/>
  <c r="AE545" i="1"/>
  <c r="AE187" i="1"/>
  <c r="AD187" i="1"/>
  <c r="AA430" i="1"/>
  <c r="AB430" i="1"/>
  <c r="AE369" i="1"/>
  <c r="AD369" i="1"/>
  <c r="AE157" i="1"/>
  <c r="AD157" i="1"/>
  <c r="AE422" i="1"/>
  <c r="AD422" i="1"/>
  <c r="AB508" i="1"/>
  <c r="AA508" i="1"/>
  <c r="AB375" i="1"/>
  <c r="AA375" i="1"/>
  <c r="AD566" i="1"/>
  <c r="AE566" i="1"/>
  <c r="AD431" i="1"/>
  <c r="AE431" i="1"/>
  <c r="AB31" i="1"/>
  <c r="AA31" i="1"/>
  <c r="AE114" i="1"/>
  <c r="AD114" i="1"/>
  <c r="AE542" i="1"/>
  <c r="AD542" i="1"/>
  <c r="AE443" i="1"/>
  <c r="AD443" i="1"/>
  <c r="AA22" i="1"/>
  <c r="AB22" i="1"/>
  <c r="AE28" i="1"/>
  <c r="AD28" i="1"/>
  <c r="AA284" i="1"/>
  <c r="AB284" i="1"/>
  <c r="AA131" i="1"/>
  <c r="AB131" i="1"/>
  <c r="AE191" i="1"/>
  <c r="AD191" i="1"/>
  <c r="AB319" i="1"/>
  <c r="AA319" i="1"/>
  <c r="AD167" i="1"/>
  <c r="AE167" i="1"/>
  <c r="AD599" i="1"/>
  <c r="AE599" i="1"/>
  <c r="AD396" i="1"/>
  <c r="AE396" i="1"/>
  <c r="AD145" i="1"/>
  <c r="AE145" i="1"/>
  <c r="AD79" i="1"/>
  <c r="AE79" i="1"/>
  <c r="AD397" i="1"/>
  <c r="AE397" i="1"/>
  <c r="AB30" i="1"/>
  <c r="AA30" i="1"/>
  <c r="AD493" i="1"/>
  <c r="AE493" i="1"/>
  <c r="AB567" i="1"/>
  <c r="AA567" i="1"/>
  <c r="AE162" i="1"/>
  <c r="AD162" i="1"/>
  <c r="AE199" i="1"/>
  <c r="AD199" i="1"/>
  <c r="AD299" i="1"/>
  <c r="AE299" i="1"/>
  <c r="AD132" i="1"/>
  <c r="AE132" i="1"/>
  <c r="AB571" i="1"/>
  <c r="AA571" i="1"/>
  <c r="AD418" i="1"/>
  <c r="AE418" i="1"/>
  <c r="AD168" i="1"/>
  <c r="AE168" i="1"/>
  <c r="AE489" i="1"/>
  <c r="AD489" i="1"/>
  <c r="AE585" i="1"/>
  <c r="AD585" i="1"/>
  <c r="AE478" i="1"/>
  <c r="AD478" i="1"/>
  <c r="AE111" i="1"/>
  <c r="AD111" i="1"/>
  <c r="AE449" i="1"/>
  <c r="AD449" i="1"/>
  <c r="AD583" i="1"/>
  <c r="AE583" i="1"/>
  <c r="AE578" i="1"/>
  <c r="AD578" i="1"/>
  <c r="AE355" i="1"/>
  <c r="AD355" i="1"/>
  <c r="AD122" i="1"/>
  <c r="AE122" i="1"/>
  <c r="AD361" i="1"/>
  <c r="AE361" i="1"/>
  <c r="AA562" i="1"/>
  <c r="AB562" i="1"/>
  <c r="AB69" i="1"/>
  <c r="AA69" i="1"/>
  <c r="AE362" i="1"/>
  <c r="AD362" i="1"/>
  <c r="AD382" i="1"/>
  <c r="AE382" i="1"/>
  <c r="AD532" i="1"/>
  <c r="AE532" i="1"/>
  <c r="AA425" i="1"/>
  <c r="AB425" i="1"/>
  <c r="AE378" i="1"/>
  <c r="AD378" i="1"/>
  <c r="AD486" i="1"/>
  <c r="AE486" i="1"/>
  <c r="AA446" i="1"/>
  <c r="AB446" i="1"/>
  <c r="AD121" i="1"/>
  <c r="AE121" i="1"/>
  <c r="AE129" i="1"/>
  <c r="AD129" i="1"/>
  <c r="AE575" i="1"/>
  <c r="AD575" i="1"/>
  <c r="AD67" i="1"/>
  <c r="AE67" i="1"/>
  <c r="AE177" i="1"/>
  <c r="AD177" i="1"/>
  <c r="AE188" i="1"/>
  <c r="AD188" i="1"/>
  <c r="AE521" i="1"/>
  <c r="AD521" i="1"/>
  <c r="AB147" i="1"/>
  <c r="AA147" i="1"/>
  <c r="AD269" i="1"/>
  <c r="AE269" i="1"/>
  <c r="AE498" i="1"/>
  <c r="AD498" i="1"/>
  <c r="AE201" i="1"/>
  <c r="AD201" i="1"/>
  <c r="AE423" i="1"/>
  <c r="AD423" i="1"/>
  <c r="AE102" i="1"/>
  <c r="AD102" i="1"/>
  <c r="AE327" i="1"/>
  <c r="AD327" i="1"/>
  <c r="AE225" i="1"/>
  <c r="AD225" i="1"/>
  <c r="AA513" i="1"/>
  <c r="AB513" i="1"/>
  <c r="AE318" i="1"/>
  <c r="AD318" i="1"/>
  <c r="AE480" i="1"/>
  <c r="AD480" i="1"/>
  <c r="AA442" i="1"/>
  <c r="AB442" i="1"/>
  <c r="AE379" i="1"/>
  <c r="AD379" i="1"/>
  <c r="AD267" i="1"/>
  <c r="AE267" i="1"/>
  <c r="AE602" i="1"/>
  <c r="AD602" i="1"/>
  <c r="AE163" i="1" l="1"/>
  <c r="AD163" i="1"/>
  <c r="AA62" i="1"/>
  <c r="AB62" i="1"/>
  <c r="AE87" i="1"/>
  <c r="AD87" i="1"/>
  <c r="AE46" i="1"/>
  <c r="AD46" i="1"/>
  <c r="AA40" i="1"/>
  <c r="AB40" i="1"/>
  <c r="AE340" i="1"/>
  <c r="AD340" i="1"/>
  <c r="AB95" i="1"/>
  <c r="AA95" i="1"/>
  <c r="AB75" i="1"/>
  <c r="AA75" i="1"/>
  <c r="AB107" i="1"/>
  <c r="AA107" i="1"/>
  <c r="AE33" i="1"/>
  <c r="AD33" i="1"/>
  <c r="AE293" i="1"/>
  <c r="AD293" i="1"/>
  <c r="AA50" i="1"/>
  <c r="AB50" i="1"/>
  <c r="AD287" i="1"/>
  <c r="AE287" i="1"/>
  <c r="AB257" i="1"/>
  <c r="AA257" i="1"/>
  <c r="AE565" i="1"/>
  <c r="AD565" i="1"/>
  <c r="AE328" i="1"/>
  <c r="AD328" i="1"/>
  <c r="AE250" i="1"/>
  <c r="AD250" i="1"/>
  <c r="AE214" i="1"/>
  <c r="AD214" i="1"/>
  <c r="AE341" i="1"/>
  <c r="AD341" i="1"/>
  <c r="AD406" i="1"/>
  <c r="AE406" i="1"/>
  <c r="AE36" i="1"/>
  <c r="AD36" i="1"/>
  <c r="AD374" i="1"/>
  <c r="AE374" i="1"/>
  <c r="AD360" i="1"/>
  <c r="AE360" i="1"/>
  <c r="AD425" i="1"/>
  <c r="AE425" i="1"/>
  <c r="AD508" i="1"/>
  <c r="AE508" i="1"/>
  <c r="AE442" i="1"/>
  <c r="AD442" i="1"/>
  <c r="AE22" i="1"/>
  <c r="AD22" i="1"/>
  <c r="AE430" i="1"/>
  <c r="AD430" i="1"/>
  <c r="AD147" i="1"/>
  <c r="AE147" i="1"/>
  <c r="AD31" i="1"/>
  <c r="AE31" i="1"/>
  <c r="AD90" i="1"/>
  <c r="AE90" i="1"/>
  <c r="AE571" i="1"/>
  <c r="AD571" i="1"/>
  <c r="AE131" i="1"/>
  <c r="AD131" i="1"/>
  <c r="AD335" i="1"/>
  <c r="AE335" i="1"/>
  <c r="AD363" i="1"/>
  <c r="AE363" i="1"/>
  <c r="AE30" i="1"/>
  <c r="AD30" i="1"/>
  <c r="AD69" i="1"/>
  <c r="AE69" i="1"/>
  <c r="AD567" i="1"/>
  <c r="AE567" i="1"/>
  <c r="AE228" i="1"/>
  <c r="AD228" i="1"/>
  <c r="AE284" i="1"/>
  <c r="AD284" i="1"/>
  <c r="AD150" i="1"/>
  <c r="AE150" i="1"/>
  <c r="AD135" i="1"/>
  <c r="AE135" i="1"/>
  <c r="AE375" i="1"/>
  <c r="AD375" i="1"/>
  <c r="AE319" i="1"/>
  <c r="AD319" i="1"/>
  <c r="AE513" i="1"/>
  <c r="AD513" i="1"/>
  <c r="AE446" i="1"/>
  <c r="AD446" i="1"/>
  <c r="AE562" i="1"/>
  <c r="AD562" i="1"/>
  <c r="AE107" i="1" l="1"/>
  <c r="AD107" i="1"/>
  <c r="AE40" i="1"/>
  <c r="AD40" i="1"/>
  <c r="AE75" i="1"/>
  <c r="AD75" i="1"/>
  <c r="AD50" i="1"/>
  <c r="AE50" i="1"/>
  <c r="AE95" i="1"/>
  <c r="AD95" i="1"/>
  <c r="AE257" i="1"/>
  <c r="AD257" i="1"/>
  <c r="AD62" i="1"/>
  <c r="AE62" i="1"/>
  <c r="AC11" i="1"/>
</calcChain>
</file>

<file path=xl/sharedStrings.xml><?xml version="1.0" encoding="utf-8"?>
<sst xmlns="http://schemas.openxmlformats.org/spreadsheetml/2006/main" count="4825" uniqueCount="2008">
  <si>
    <t>IBVS 6244</t>
  </si>
  <si>
    <t> D.A.Pickup </t>
  </si>
  <si>
    <t> JBAA 85.445 </t>
  </si>
  <si>
    <t>2442157.462 </t>
  </si>
  <si>
    <t> 19.04.1974 23:05 </t>
  </si>
  <si>
    <t> BBS 15 </t>
  </si>
  <si>
    <t>2442258.5032 </t>
  </si>
  <si>
    <t> 30.07.1974 00:04 </t>
  </si>
  <si>
    <t> -0.0112 </t>
  </si>
  <si>
    <t> J.Ebersberger </t>
  </si>
  <si>
    <t>IBVS 1053 </t>
  </si>
  <si>
    <t>2442272.541 </t>
  </si>
  <si>
    <t> 13.08.1974 00:59 </t>
  </si>
  <si>
    <t> BBS 17 </t>
  </si>
  <si>
    <t>2442303.403 </t>
  </si>
  <si>
    <t> 12.09.1974 21:40 </t>
  </si>
  <si>
    <t>2442502.686 </t>
  </si>
  <si>
    <t> 31.03.1975 04:27 </t>
  </si>
  <si>
    <t> G.Samolyk </t>
  </si>
  <si>
    <t> AVSJ 7.35 </t>
  </si>
  <si>
    <t>2442578.485 </t>
  </si>
  <si>
    <t> 14.06.1975 23:38 </t>
  </si>
  <si>
    <t> BBS 23 </t>
  </si>
  <si>
    <t>2442592.513 </t>
  </si>
  <si>
    <t> 29.06.1975 00:18 </t>
  </si>
  <si>
    <t> M.D.Taylor </t>
  </si>
  <si>
    <t> JBAA 87.80 </t>
  </si>
  <si>
    <t>2442623.387 </t>
  </si>
  <si>
    <t> 29.07.1975 21:17 </t>
  </si>
  <si>
    <t>2442651.473 </t>
  </si>
  <si>
    <t> 26.08.1975 23:21 </t>
  </si>
  <si>
    <t>2442665.4933 </t>
  </si>
  <si>
    <t> 09.09.1975 23:50 </t>
  </si>
  <si>
    <t> -0.0139 </t>
  </si>
  <si>
    <t> J.Tremko </t>
  </si>
  <si>
    <t> BAC 32.249 </t>
  </si>
  <si>
    <t>2442707.600 </t>
  </si>
  <si>
    <t> 22.10.1975 02:24 </t>
  </si>
  <si>
    <t> A.Mallama </t>
  </si>
  <si>
    <t>IBVS 1249 </t>
  </si>
  <si>
    <t>2442710.4038 </t>
  </si>
  <si>
    <t> 24.10.1975 21:41 </t>
  </si>
  <si>
    <t> -0.0129 </t>
  </si>
  <si>
    <t>2442738.470 </t>
  </si>
  <si>
    <t> 21.11.1975 23:16 </t>
  </si>
  <si>
    <t>2442839.510 </t>
  </si>
  <si>
    <t> 02.03.1976 00:14 </t>
  </si>
  <si>
    <t> -0.022 </t>
  </si>
  <si>
    <t> T.Brelstaff </t>
  </si>
  <si>
    <t> VSSC 58.16 </t>
  </si>
  <si>
    <t>2442898.4621 </t>
  </si>
  <si>
    <t> 29.04.1976 23:05 </t>
  </si>
  <si>
    <t> -0.0134 </t>
  </si>
  <si>
    <t> A.Blenner </t>
  </si>
  <si>
    <t>IBVS 1358 </t>
  </si>
  <si>
    <t>2442898.467 </t>
  </si>
  <si>
    <t> 29.04.1976 23:12 </t>
  </si>
  <si>
    <t> BBS 27 </t>
  </si>
  <si>
    <t>2442923.727 </t>
  </si>
  <si>
    <t> 25.05.1976 05:26 </t>
  </si>
  <si>
    <t> AOEB 3 </t>
  </si>
  <si>
    <t>2442937.765 </t>
  </si>
  <si>
    <t> 08.06.1976 06:21 </t>
  </si>
  <si>
    <t>2442957.407 </t>
  </si>
  <si>
    <t> 27.06.1976 21:46 </t>
  </si>
  <si>
    <t> R.Germann </t>
  </si>
  <si>
    <t> BBS 28 </t>
  </si>
  <si>
    <t>2442957.411 </t>
  </si>
  <si>
    <t> 27.06.1976 21:51 </t>
  </si>
  <si>
    <t>2442971.435 </t>
  </si>
  <si>
    <t> 11.07.1976 22:26 </t>
  </si>
  <si>
    <t> BBS 29 </t>
  </si>
  <si>
    <t>2442971.436 </t>
  </si>
  <si>
    <t> 11.07.1976 22:27 </t>
  </si>
  <si>
    <t>2443013.546 </t>
  </si>
  <si>
    <t> 23.08.1976 01:06 </t>
  </si>
  <si>
    <t>2443016.345 </t>
  </si>
  <si>
    <t> 25.08.1976 20:16 </t>
  </si>
  <si>
    <t>2443030.381 </t>
  </si>
  <si>
    <t> 08.09.1976 21:08 </t>
  </si>
  <si>
    <t> BBS 30 </t>
  </si>
  <si>
    <t>2443083.717 </t>
  </si>
  <si>
    <t> 01.11.1976 05:12 </t>
  </si>
  <si>
    <t>2443173.534 </t>
  </si>
  <si>
    <t> 30.01.1977 00:48 </t>
  </si>
  <si>
    <t>2443204.414 </t>
  </si>
  <si>
    <t> 01.03.1977 21:56 </t>
  </si>
  <si>
    <t> BBS 33 </t>
  </si>
  <si>
    <t>2443271.775 </t>
  </si>
  <si>
    <t> 08.05.1977 06:36 </t>
  </si>
  <si>
    <t> -0.011 </t>
  </si>
  <si>
    <t> D.Ruokonen </t>
  </si>
  <si>
    <t>2443291.396 </t>
  </si>
  <si>
    <t> 27.05.1977 21:30 </t>
  </si>
  <si>
    <t>2443291.4236 </t>
  </si>
  <si>
    <t> 27.05.1977 22:09 </t>
  </si>
  <si>
    <t> -0.0105 </t>
  </si>
  <si>
    <t>G</t>
  </si>
  <si>
    <t> J.Papousek et al. </t>
  </si>
  <si>
    <t> PAIB 1984.5 </t>
  </si>
  <si>
    <t>2443291.4242 </t>
  </si>
  <si>
    <t> 27.05.1977 22:10 </t>
  </si>
  <si>
    <t> -0.0099 </t>
  </si>
  <si>
    <t>U</t>
  </si>
  <si>
    <t>2443291.4245 </t>
  </si>
  <si>
    <t> 27.05.1977 22:11 </t>
  </si>
  <si>
    <t> -0.0096 </t>
  </si>
  <si>
    <t>2443291.4253 </t>
  </si>
  <si>
    <t> 27.05.1977 22:12 </t>
  </si>
  <si>
    <t> -0.0088 </t>
  </si>
  <si>
    <t>2443305.4589 </t>
  </si>
  <si>
    <t>JAVSO..43..238</t>
  </si>
  <si>
    <t>JAVSO..44..164</t>
  </si>
  <si>
    <t>JAVSO..45..121</t>
  </si>
  <si>
    <t>JAVSO..45..215</t>
  </si>
  <si>
    <t>IBVS 6196</t>
  </si>
  <si>
    <t> 10.06.1977 23:00 </t>
  </si>
  <si>
    <t> -0.0094 </t>
  </si>
  <si>
    <t>2443305.4593 </t>
  </si>
  <si>
    <t> 10.06.1977 23:01 </t>
  </si>
  <si>
    <t> -0.0090 </t>
  </si>
  <si>
    <t>2443434.5749 </t>
  </si>
  <si>
    <t> 18.10.1977 01:47 </t>
  </si>
  <si>
    <t> -0.0084 </t>
  </si>
  <si>
    <t>2443437.3822 </t>
  </si>
  <si>
    <t> 20.10.1977 21:10 </t>
  </si>
  <si>
    <t> -0.0079 </t>
  </si>
  <si>
    <t>2443493.5199 </t>
  </si>
  <si>
    <t> 16.12.1977 00:28 </t>
  </si>
  <si>
    <t> -0.0071 </t>
  </si>
  <si>
    <t>2443496.3254 </t>
  </si>
  <si>
    <t> 18.12.1977 19:48 </t>
  </si>
  <si>
    <t> -0.0085 </t>
  </si>
  <si>
    <t>2443580.5318 </t>
  </si>
  <si>
    <t> 13.03.1978 00:45 </t>
  </si>
  <si>
    <t> -0.0075 </t>
  </si>
  <si>
    <t>2443580.5326 </t>
  </si>
  <si>
    <t> 13.03.1978 00:46 </t>
  </si>
  <si>
    <t> -0.0067 </t>
  </si>
  <si>
    <t>2443580.5327 </t>
  </si>
  <si>
    <t> 13.03.1978 00:47 </t>
  </si>
  <si>
    <t>2443597.383 </t>
  </si>
  <si>
    <t> 29.03.1978 21:11 </t>
  </si>
  <si>
    <t>2443712.447 </t>
  </si>
  <si>
    <t> 22.07.1978 22:43 </t>
  </si>
  <si>
    <t> BBS 38 </t>
  </si>
  <si>
    <t>2443712.448 </t>
  </si>
  <si>
    <t> 22.07.1978 22:45 </t>
  </si>
  <si>
    <t> -0.013 </t>
  </si>
  <si>
    <t>2443740.518 </t>
  </si>
  <si>
    <t> 20.08.1978 00:25 </t>
  </si>
  <si>
    <t> D.Lichtenknecker </t>
  </si>
  <si>
    <t>BAVM 31 </t>
  </si>
  <si>
    <t>2443740.523 </t>
  </si>
  <si>
    <t> 20.08.1978 00:33 </t>
  </si>
  <si>
    <t>2443743.320 </t>
  </si>
  <si>
    <t> 22.08.1978 19:40 </t>
  </si>
  <si>
    <t>2443751.745 </t>
  </si>
  <si>
    <t> 31.08.1978 05:52 </t>
  </si>
  <si>
    <t>2443827.548 </t>
  </si>
  <si>
    <t> 15.11.1978 01:09 </t>
  </si>
  <si>
    <t> BBS 40 </t>
  </si>
  <si>
    <t>2443889.294 </t>
  </si>
  <si>
    <t> 15.01.1979 19:03 </t>
  </si>
  <si>
    <t> BBS 41 </t>
  </si>
  <si>
    <t>2443928.596 </t>
  </si>
  <si>
    <t> 24.02.1979 02:18 </t>
  </si>
  <si>
    <t> BBS 42 </t>
  </si>
  <si>
    <t>2443942.612 </t>
  </si>
  <si>
    <t> 10.03.1979 02:41 </t>
  </si>
  <si>
    <t> G.Dimou </t>
  </si>
  <si>
    <t>2443942.618 </t>
  </si>
  <si>
    <t> 10.03.1979 02:49 </t>
  </si>
  <si>
    <t>2443973.510 </t>
  </si>
  <si>
    <t> 10.04.1979 00:14 </t>
  </si>
  <si>
    <t> BBS 43 </t>
  </si>
  <si>
    <t>2444001.567 </t>
  </si>
  <si>
    <t> 08.05.1979 01:36 </t>
  </si>
  <si>
    <t>2444060.506 </t>
  </si>
  <si>
    <t> 06.07.1979 00:08 </t>
  </si>
  <si>
    <t> -0.004 </t>
  </si>
  <si>
    <t> BBS 44 </t>
  </si>
  <si>
    <t>2444130.681 </t>
  </si>
  <si>
    <t> 14.09.1979 04:20 </t>
  </si>
  <si>
    <t> -0.000 </t>
  </si>
  <si>
    <t> VSSC 59.17 </t>
  </si>
  <si>
    <t>2444133.4867 </t>
  </si>
  <si>
    <t> 16.09.1979 23:40 </t>
  </si>
  <si>
    <t> -0.0015 </t>
  </si>
  <si>
    <t>2444133.490 </t>
  </si>
  <si>
    <t> 16.09.1979 23:45 </t>
  </si>
  <si>
    <t> BBS 45 </t>
  </si>
  <si>
    <t>2444136.291 </t>
  </si>
  <si>
    <t> 19.09.1979 18:59 </t>
  </si>
  <si>
    <t>2444136.2957 </t>
  </si>
  <si>
    <t> 19.09.1979 19:05 </t>
  </si>
  <si>
    <t> 0.0007 </t>
  </si>
  <si>
    <t>2444136.315 </t>
  </si>
  <si>
    <t> 19.09.1979 19:33 </t>
  </si>
  <si>
    <t> 0.020 </t>
  </si>
  <si>
    <t>2444150.3296 </t>
  </si>
  <si>
    <t> 03.10.1979 19:54 </t>
  </si>
  <si>
    <t> 0.0004 </t>
  </si>
  <si>
    <t>2444150.330 </t>
  </si>
  <si>
    <t> 03.10.1979 19:55 </t>
  </si>
  <si>
    <t>2444164.368 </t>
  </si>
  <si>
    <t> 17.10.1979 20:49 </t>
  </si>
  <si>
    <t>2444178.402 </t>
  </si>
  <si>
    <t> 31.10.1979 21:38 </t>
  </si>
  <si>
    <t>2444318.741 </t>
  </si>
  <si>
    <t> 20.03.1980 05:47 </t>
  </si>
  <si>
    <t> G.Hanson </t>
  </si>
  <si>
    <t>2444338.404 </t>
  </si>
  <si>
    <t> 08.04.1980 21:41 </t>
  </si>
  <si>
    <t>2444360.8447 </t>
  </si>
  <si>
    <t> 01.05.1980 08:16 </t>
  </si>
  <si>
    <t> 0.0019 </t>
  </si>
  <si>
    <t> D.W.Forbes </t>
  </si>
  <si>
    <t>IBVS 2545 </t>
  </si>
  <si>
    <t>2444419.792 </t>
  </si>
  <si>
    <t> 29.06.1980 07:00 </t>
  </si>
  <si>
    <t>2444453.464 </t>
  </si>
  <si>
    <t> 01.08.1980 23:08 </t>
  </si>
  <si>
    <t> BBS 49 </t>
  </si>
  <si>
    <t>2444484.357 </t>
  </si>
  <si>
    <t> 01.09.1980 20:34 </t>
  </si>
  <si>
    <t> BBS 50 </t>
  </si>
  <si>
    <t>2444498.380 </t>
  </si>
  <si>
    <t> 15.09.1980 21:07 </t>
  </si>
  <si>
    <t>2444512.400 </t>
  </si>
  <si>
    <t> 29.09.1980 21:36 </t>
  </si>
  <si>
    <t>2444725.731 </t>
  </si>
  <si>
    <t> 01.05.1981 05:32 </t>
  </si>
  <si>
    <t> M.Heifner </t>
  </si>
  <si>
    <t>2444787.479 </t>
  </si>
  <si>
    <t> 01.07.1981 23:29 </t>
  </si>
  <si>
    <t> BBS 56 </t>
  </si>
  <si>
    <t>2444832.389 </t>
  </si>
  <si>
    <t> 15.08.1981 21:20 </t>
  </si>
  <si>
    <t>2444832.394 </t>
  </si>
  <si>
    <t> 15.08.1981 21:27 </t>
  </si>
  <si>
    <t>2444832.402 </t>
  </si>
  <si>
    <t> 15.08.1981 21:38 </t>
  </si>
  <si>
    <t>2444874.501 </t>
  </si>
  <si>
    <t> 27.09.1981 00:01 </t>
  </si>
  <si>
    <t> J.Silhan </t>
  </si>
  <si>
    <t> BRNO 26 </t>
  </si>
  <si>
    <t>2444877.302 </t>
  </si>
  <si>
    <t> 29.09.1981 19:14 </t>
  </si>
  <si>
    <t>2444891.354 </t>
  </si>
  <si>
    <t> 13.10.1981 20:29 </t>
  </si>
  <si>
    <t>2444989.578 </t>
  </si>
  <si>
    <t> 20.01.1982 01:52 </t>
  </si>
  <si>
    <t> BBS 58 </t>
  </si>
  <si>
    <t>2445006.419 </t>
  </si>
  <si>
    <t> 05.02.1982 22:03 </t>
  </si>
  <si>
    <t> M.Kohl </t>
  </si>
  <si>
    <t> BBS 59 </t>
  </si>
  <si>
    <t>2445006.435 </t>
  </si>
  <si>
    <t> 05.02.1982 22:26 </t>
  </si>
  <si>
    <t> R.Häring </t>
  </si>
  <si>
    <t>2445065.354 </t>
  </si>
  <si>
    <t> 05.04.1982 20:29 </t>
  </si>
  <si>
    <t> BBS 60 </t>
  </si>
  <si>
    <t>2445073.801 </t>
  </si>
  <si>
    <t> 14.04.1982 07:13 </t>
  </si>
  <si>
    <t> 0.019 </t>
  </si>
  <si>
    <t> D.Williams </t>
  </si>
  <si>
    <t>2445079.400 </t>
  </si>
  <si>
    <t> 19.04.1982 21:36 </t>
  </si>
  <si>
    <t>2445079.404 </t>
  </si>
  <si>
    <t> 19.04.1982 21:41 </t>
  </si>
  <si>
    <t>2445121.5079 </t>
  </si>
  <si>
    <t> 01.06.1982 00:11 </t>
  </si>
  <si>
    <t> 0.0096 </t>
  </si>
  <si>
    <t> F.Agerer </t>
  </si>
  <si>
    <t>BAVM 36 </t>
  </si>
  <si>
    <t>2445180.434 </t>
  </si>
  <si>
    <t> 29.07.1982 22:24 </t>
  </si>
  <si>
    <t> BBS 61 </t>
  </si>
  <si>
    <t>2445208.518 </t>
  </si>
  <si>
    <t> 27.08.1982 00:25 </t>
  </si>
  <si>
    <t> J.Pleinerova </t>
  </si>
  <si>
    <t>2445208.523 </t>
  </si>
  <si>
    <t> 27.08.1982 00:33 </t>
  </si>
  <si>
    <t> H.Bohutinska </t>
  </si>
  <si>
    <t>2445208.524 </t>
  </si>
  <si>
    <t> 27.08.1982 00:34 </t>
  </si>
  <si>
    <t> E.Kobzova </t>
  </si>
  <si>
    <t>2445208.526 </t>
  </si>
  <si>
    <t> 27.08.1982 00:37 </t>
  </si>
  <si>
    <t> 0.015 </t>
  </si>
  <si>
    <t> J.Markovic </t>
  </si>
  <si>
    <t> P.Svoboda </t>
  </si>
  <si>
    <t> M.Zejda </t>
  </si>
  <si>
    <t>2445208.529 </t>
  </si>
  <si>
    <t> 27.08.1982 00:41 </t>
  </si>
  <si>
    <t> 0.018 </t>
  </si>
  <si>
    <t> V.Wagner </t>
  </si>
  <si>
    <t>2445208.531 </t>
  </si>
  <si>
    <t> 27.08.1982 00:44 </t>
  </si>
  <si>
    <t> K.Pintova </t>
  </si>
  <si>
    <t>2445264.645 </t>
  </si>
  <si>
    <t> 22.10.1982 03:28 </t>
  </si>
  <si>
    <t>2445382.546 </t>
  </si>
  <si>
    <t> 17.02.1983 01:06 </t>
  </si>
  <si>
    <t>2445441.482 </t>
  </si>
  <si>
    <t> 16.04.1983 23:34 </t>
  </si>
  <si>
    <t> G.Stefanopoulos </t>
  </si>
  <si>
    <t> BBS 67 </t>
  </si>
  <si>
    <t>2445508.854 </t>
  </si>
  <si>
    <t> 23.06.1983 08:29 </t>
  </si>
  <si>
    <t>2445559.375 </t>
  </si>
  <si>
    <t> 12.08.1983 21:00 </t>
  </si>
  <si>
    <t> BBS 68 </t>
  </si>
  <si>
    <t>2445579.033 </t>
  </si>
  <si>
    <t> 01.09.1983 12:47 </t>
  </si>
  <si>
    <t>2445674.459 </t>
  </si>
  <si>
    <t> 05.12.1983 23:00 </t>
  </si>
  <si>
    <t> VSSC 60.21 </t>
  </si>
  <si>
    <t>2445893.398 </t>
  </si>
  <si>
    <t> 11.07.1984 21:33 </t>
  </si>
  <si>
    <t> BBS 73 </t>
  </si>
  <si>
    <t>2445893.400 </t>
  </si>
  <si>
    <t> 11.07.1984 21:36 </t>
  </si>
  <si>
    <t> D.Elias </t>
  </si>
  <si>
    <t>2446134.778 </t>
  </si>
  <si>
    <t> 10.03.1985 06:40 </t>
  </si>
  <si>
    <t>2446165.657 </t>
  </si>
  <si>
    <t> 10.04.1985 03:46 </t>
  </si>
  <si>
    <t>2446207.766 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</si>
  <si>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</si>
  <si>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</si>
  <si>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</si>
  <si>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</si>
  <si>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</si>
  <si>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</si>
  <si>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</si>
  <si>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</si>
  <si>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</si>
  <si>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</si>
  <si>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</si>
  <si>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</si>
  <si>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</si>
  <si>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</si>
  <si>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</si>
  <si>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</si>
  <si>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</si>
  <si>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</si>
  <si>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</si>
  <si>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</si>
  <si>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</si>
  <si>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</si>
  <si>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</si>
  <si>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</si>
  <si>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</si>
  <si>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</si>
  <si>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</si>
  <si>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</si>
  <si>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</si>
  <si>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</si>
  <si>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</si>
  <si>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</si>
  <si>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</si>
  <si>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</si>
  <si>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</si>
  <si>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</si>
  <si>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</si>
  <si>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</si>
  <si>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</si>
  <si>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</si>
  <si>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</si>
  <si>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</si>
  <si>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</si>
  <si>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</si>
  <si>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</si>
  <si>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</si>
  <si>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</si>
  <si>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</si>
  <si>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</si>
  <si>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Resid</t>
  </si>
  <si>
    <t>M</t>
  </si>
  <si>
    <t>days/year</t>
  </si>
  <si>
    <t>AU</t>
  </si>
  <si>
    <t>Q resid</t>
  </si>
  <si>
    <t>Q.+LiTE fit</t>
  </si>
  <si>
    <t> 22.05.1985 06:23 </t>
  </si>
  <si>
    <t>2446221.806 </t>
  </si>
  <si>
    <t> 05.06.1985 07:20 </t>
  </si>
  <si>
    <t> 0.024 </t>
  </si>
  <si>
    <t> R.Hill </t>
  </si>
  <si>
    <t>2446235.822 </t>
  </si>
  <si>
    <t> 19.06.1985 07:43 </t>
  </si>
  <si>
    <t> P.Atwood </t>
  </si>
  <si>
    <t>2446255.475 </t>
  </si>
  <si>
    <t> 08.07.1985 23:24 </t>
  </si>
  <si>
    <t> BBS 77 </t>
  </si>
  <si>
    <t>2446300.387 </t>
  </si>
  <si>
    <t> 22.08.1985 21:17 </t>
  </si>
  <si>
    <t> BRNO 27 </t>
  </si>
  <si>
    <t>2446300.392 </t>
  </si>
  <si>
    <t> 22.08.1985 21:24 </t>
  </si>
  <si>
    <t> A.Slatinsky </t>
  </si>
  <si>
    <t>2446446.348 </t>
  </si>
  <si>
    <t> 15.01.1986 20:21 </t>
  </si>
  <si>
    <t> I.Middlemist </t>
  </si>
  <si>
    <t> VSSC 67.9 </t>
  </si>
  <si>
    <t>2446707.366 </t>
  </si>
  <si>
    <t> 03.10.1986 20:47 </t>
  </si>
  <si>
    <t> G.Mavrofridis </t>
  </si>
  <si>
    <t> BBS 81 </t>
  </si>
  <si>
    <t>2446875.784 </t>
  </si>
  <si>
    <t> 21.03.1987 06:48 </t>
  </si>
  <si>
    <t>2446920.695 </t>
  </si>
  <si>
    <t> 05.05.1987 04:40 </t>
  </si>
  <si>
    <t>2446982.451 </t>
  </si>
  <si>
    <t> 05.07.1987 22:49 </t>
  </si>
  <si>
    <t> W.Blendin </t>
  </si>
  <si>
    <t>BAVM 50 </t>
  </si>
  <si>
    <t>2447100.325 </t>
  </si>
  <si>
    <t> 31.10.1987 19:48 </t>
  </si>
  <si>
    <t> F.Hroch </t>
  </si>
  <si>
    <t> BRNO 30 </t>
  </si>
  <si>
    <t>2447212.617 </t>
  </si>
  <si>
    <t> 21.02.1988 02:48 </t>
  </si>
  <si>
    <t> BBS 87 </t>
  </si>
  <si>
    <t>2447616.798 </t>
  </si>
  <si>
    <t> 31.03.1989 07:09 </t>
  </si>
  <si>
    <t> P.Sventek </t>
  </si>
  <si>
    <t>2447782.4065 </t>
  </si>
  <si>
    <t> 12.09.1989 21:45 </t>
  </si>
  <si>
    <t> 0.0172 </t>
  </si>
  <si>
    <t> D.Hanzl </t>
  </si>
  <si>
    <t>IBVS 3423 </t>
  </si>
  <si>
    <t>2447793.647 </t>
  </si>
  <si>
    <t> 24.09.1989 03:31 </t>
  </si>
  <si>
    <t> 0.030 </t>
  </si>
  <si>
    <t> M.Smith </t>
  </si>
  <si>
    <t>2448043.450 </t>
  </si>
  <si>
    <t> 31.05.1990 22:48 </t>
  </si>
  <si>
    <t> BBS 95 </t>
  </si>
  <si>
    <t>2448130.464 </t>
  </si>
  <si>
    <t> 26.08.1990 23:08 </t>
  </si>
  <si>
    <t> 0.026 </t>
  </si>
  <si>
    <t> T.Marek </t>
  </si>
  <si>
    <t> BRNO 31 </t>
  </si>
  <si>
    <t>2448346.581 </t>
  </si>
  <si>
    <t> 31.03.1991 01:56 </t>
  </si>
  <si>
    <t> BBS 97 </t>
  </si>
  <si>
    <t>2448770.422 </t>
  </si>
  <si>
    <t> 27.05.1992 22:07 </t>
  </si>
  <si>
    <t> 0.023 </t>
  </si>
  <si>
    <t> BBS 101 </t>
  </si>
  <si>
    <t>2448843.408 </t>
  </si>
  <si>
    <t> 08.08.1992 21:47 </t>
  </si>
  <si>
    <t> 0.031 </t>
  </si>
  <si>
    <t> BBS 102 </t>
  </si>
  <si>
    <t>2449076.378 </t>
  </si>
  <si>
    <t> 29.03.1993 21:04 </t>
  </si>
  <si>
    <t> 0.032 </t>
  </si>
  <si>
    <t> BBS 104 </t>
  </si>
  <si>
    <t>2449090.417 </t>
  </si>
  <si>
    <t> 12.04.1993 22:00 </t>
  </si>
  <si>
    <t> 0.037 </t>
  </si>
  <si>
    <t>2449118.474 </t>
  </si>
  <si>
    <t> 10.05.1993 23:22 </t>
  </si>
  <si>
    <t>2449177.416 </t>
  </si>
  <si>
    <t> 08.07.1993 21:59 </t>
  </si>
  <si>
    <t>2449219.509 </t>
  </si>
  <si>
    <t> 20.08.1993 00:12 </t>
  </si>
  <si>
    <t> 0.014 </t>
  </si>
  <si>
    <t> J.Mocek </t>
  </si>
  <si>
    <t>2449236.376 </t>
  </si>
  <si>
    <t> 05.09.1993 21:01 </t>
  </si>
  <si>
    <t> 0.040 </t>
  </si>
  <si>
    <t> BBS 105 </t>
  </si>
  <si>
    <t>2449250.387 </t>
  </si>
  <si>
    <t> 19.09.1993 21:17 </t>
  </si>
  <si>
    <t> A.Dedoch </t>
  </si>
  <si>
    <t>2449612.453 </t>
  </si>
  <si>
    <t> 16.09.1994 22:52 </t>
  </si>
  <si>
    <t> V.Kalas </t>
  </si>
  <si>
    <t>2449612.457 </t>
  </si>
  <si>
    <t> 16.09.1994 22:58 </t>
  </si>
  <si>
    <t> M.Rottenborn </t>
  </si>
  <si>
    <t>2449612.467 </t>
  </si>
  <si>
    <t> 16.09.1994 23:12 </t>
  </si>
  <si>
    <t> M.Vetrovcova </t>
  </si>
  <si>
    <t>2449820.183 </t>
  </si>
  <si>
    <t> 12.04.1995 16:23 </t>
  </si>
  <si>
    <t> Y.Sekino </t>
  </si>
  <si>
    <t>VSB 47 </t>
  </si>
  <si>
    <t>2449918.416 </t>
  </si>
  <si>
    <t> 19.07.1995 21:59 </t>
  </si>
  <si>
    <t> BBS 110 </t>
  </si>
  <si>
    <t>2449932.4350 </t>
  </si>
  <si>
    <t> 02.08.1995 22:26 </t>
  </si>
  <si>
    <t> 0.0009 </t>
  </si>
  <si>
    <t> BRNO 32 </t>
  </si>
  <si>
    <t>2449932.4461 </t>
  </si>
  <si>
    <t> 02.08.1995 22:42 </t>
  </si>
  <si>
    <t> 0.0120 </t>
  </si>
  <si>
    <t>2449932.4524 </t>
  </si>
  <si>
    <t> 02.08.1995 22:51 </t>
  </si>
  <si>
    <t> 0.0183 </t>
  </si>
  <si>
    <t> J.Polak </t>
  </si>
  <si>
    <t>2449932.4545 </t>
  </si>
  <si>
    <t> 02.08.1995 22:54 </t>
  </si>
  <si>
    <t> 0.0204 </t>
  </si>
  <si>
    <t>2449932.4579 </t>
  </si>
  <si>
    <t> 02.08.1995 22:59 </t>
  </si>
  <si>
    <t> 0.0238 </t>
  </si>
  <si>
    <t> A.Kratochvil </t>
  </si>
  <si>
    <t>2449932.4614 </t>
  </si>
  <si>
    <t> 02.08.1995 23:04 </t>
  </si>
  <si>
    <t> 0.0273 </t>
  </si>
  <si>
    <t> L.Honzik </t>
  </si>
  <si>
    <t>2449932.4670 </t>
  </si>
  <si>
    <t> 02.08.1995 23:12 </t>
  </si>
  <si>
    <t> 0.0329 </t>
  </si>
  <si>
    <t>2449932.4704 </t>
  </si>
  <si>
    <t> 02.08.1995 23:17 </t>
  </si>
  <si>
    <t> 0.0363 </t>
  </si>
  <si>
    <t> J.Minar </t>
  </si>
  <si>
    <t>2449977.4006 </t>
  </si>
  <si>
    <t> 16.09.1995 21:36 </t>
  </si>
  <si>
    <t> 0.0570 </t>
  </si>
  <si>
    <t> M.Zibar </t>
  </si>
  <si>
    <t>2450162.6069 </t>
  </si>
  <si>
    <t> 20.03.1996 02:33 </t>
  </si>
  <si>
    <t> 0.0114 </t>
  </si>
  <si>
    <t> E.Blättler </t>
  </si>
  <si>
    <t> BBS 111 </t>
  </si>
  <si>
    <t>2450210.328 </t>
  </si>
  <si>
    <t> 06.05.1996 19:52 </t>
  </si>
  <si>
    <t>C </t>
  </si>
  <si>
    <t>ns</t>
  </si>
  <si>
    <t> S.Cook </t>
  </si>
  <si>
    <t> AOEB 12 </t>
  </si>
  <si>
    <t>2450336.637 </t>
  </si>
  <si>
    <t> 10.09.1996 03:17 </t>
  </si>
  <si>
    <t>2450673.4557 </t>
  </si>
  <si>
    <t> 12.08.1997 22:56 </t>
  </si>
  <si>
    <t> 0.0140 </t>
  </si>
  <si>
    <t> L.Honzig </t>
  </si>
  <si>
    <t>2450673.4642 </t>
  </si>
  <si>
    <t> 12.08.1997 23:08 </t>
  </si>
  <si>
    <t> 0.0225 </t>
  </si>
  <si>
    <t> W.Ogloza </t>
  </si>
  <si>
    <t>IBVS 4534 </t>
  </si>
  <si>
    <t>2450698.720 </t>
  </si>
  <si>
    <t> 07.09.1997 05:16 </t>
  </si>
  <si>
    <t>2450718.367 </t>
  </si>
  <si>
    <t> 26.09.1997 20:48 </t>
  </si>
  <si>
    <t> R.Meyer </t>
  </si>
  <si>
    <t>BAVM 113 </t>
  </si>
  <si>
    <t>2451195.5401 </t>
  </si>
  <si>
    <t> 17.01.1999 00:57 </t>
  </si>
  <si>
    <t> 0.0249 </t>
  </si>
  <si>
    <t>IBVS 5263 </t>
  </si>
  <si>
    <t>2451386.417 </t>
  </si>
  <si>
    <t> 26.07.1999 22:00 </t>
  </si>
  <si>
    <t> 0.036 </t>
  </si>
  <si>
    <t>BAVM 131 </t>
  </si>
  <si>
    <t>2451411.669 </t>
  </si>
  <si>
    <t> 21.08.1999 04:03 </t>
  </si>
  <si>
    <t> 0.027 </t>
  </si>
  <si>
    <t>2451487.445 </t>
  </si>
  <si>
    <t>My time zone &gt;&gt;&gt;&gt;&gt;</t>
  </si>
  <si>
    <t>New Cycle</t>
  </si>
  <si>
    <t> 04.11.1999 22:40 </t>
  </si>
  <si>
    <t> D.Bannuscher </t>
  </si>
  <si>
    <t>2451619.370 </t>
  </si>
  <si>
    <t> 15.03.2000 20:52 </t>
  </si>
  <si>
    <t> 0.021 </t>
  </si>
  <si>
    <t> BBS 122 </t>
  </si>
  <si>
    <t>2451675.5165 </t>
  </si>
  <si>
    <t> 11.05.2000 00:23 </t>
  </si>
  <si>
    <t> 0.0305 </t>
  </si>
  <si>
    <t>IBVS 5287 </t>
  </si>
  <si>
    <t>2451793.401 </t>
  </si>
  <si>
    <t> 05.09.2000 21:37 </t>
  </si>
  <si>
    <t> K.Tikkanen </t>
  </si>
  <si>
    <t> BBS 127 </t>
  </si>
  <si>
    <t>2451995.499 </t>
  </si>
  <si>
    <t> 26.03.2001 23:58 </t>
  </si>
  <si>
    <t>2452054.442 </t>
  </si>
  <si>
    <t> 24.05.2001 22:36 </t>
  </si>
  <si>
    <t> P.Hejduk </t>
  </si>
  <si>
    <t>OEJV 0074 </t>
  </si>
  <si>
    <t>2452054.446 </t>
  </si>
  <si>
    <t> 24.05.2001 22:42 </t>
  </si>
  <si>
    <t>BAVM 143 </t>
  </si>
  <si>
    <t>2452141.457 </t>
  </si>
  <si>
    <t> 19.08.2001 22:58 </t>
  </si>
  <si>
    <t> 0.034 </t>
  </si>
  <si>
    <t>2452231.277 </t>
  </si>
  <si>
    <t> 17.11.2001 18:38 </t>
  </si>
  <si>
    <t> 0.035 </t>
  </si>
  <si>
    <t>2452301.445 </t>
  </si>
  <si>
    <t> 26.01.2002 22:40 </t>
  </si>
  <si>
    <t> BBS 128 </t>
  </si>
  <si>
    <t>2452363.196 </t>
  </si>
  <si>
    <t> 29.03.2002 16:42 </t>
  </si>
  <si>
    <t>2452475.470 </t>
  </si>
  <si>
    <t> 19.07.2002 23:16 </t>
  </si>
  <si>
    <t> 0.033 </t>
  </si>
  <si>
    <t>BAVM 157 </t>
  </si>
  <si>
    <t>2452506.350 </t>
  </si>
  <si>
    <t> 19.08.2002 20:24 </t>
  </si>
  <si>
    <t> BBS 129 </t>
  </si>
  <si>
    <t>2452565.295 </t>
  </si>
  <si>
    <t> 17.10.2002 19:04 </t>
  </si>
  <si>
    <t> 0.038 </t>
  </si>
  <si>
    <t>2452652.3007 </t>
  </si>
  <si>
    <t> 12.01.2003 19:13 </t>
  </si>
  <si>
    <t> 0.0319 </t>
  </si>
  <si>
    <t>o</t>
  </si>
  <si>
    <t> U.Schmidt </t>
  </si>
  <si>
    <t>BAVM 158 </t>
  </si>
  <si>
    <t>2452694.4083 </t>
  </si>
  <si>
    <t> 23.02.2003 21:47 </t>
  </si>
  <si>
    <t> 0.0368 </t>
  </si>
  <si>
    <t>IBVS 5583 </t>
  </si>
  <si>
    <t>2452722.476 </t>
  </si>
  <si>
    <t> 23.03.2003 23:25 </t>
  </si>
  <si>
    <t>2452854.4012 </t>
  </si>
  <si>
    <t> 02.08.2003 21:37 </t>
  </si>
  <si>
    <t> 0.0394 </t>
  </si>
  <si>
    <t> V.Bakis et al. </t>
  </si>
  <si>
    <t>IBVS 5662 </t>
  </si>
  <si>
    <t>2452983.5185 </t>
  </si>
  <si>
    <t> 10.12.2003 00:26 </t>
  </si>
  <si>
    <t> 0.0418 </t>
  </si>
  <si>
    <t>2453070.5298 </t>
  </si>
  <si>
    <t> 06.03.2004 00:42 </t>
  </si>
  <si>
    <t> 0.0408 </t>
  </si>
  <si>
    <t>2453254.3796 </t>
  </si>
  <si>
    <t> 05.09.2004 21:06 </t>
  </si>
  <si>
    <t> 0.0421 </t>
  </si>
  <si>
    <t> M. Zejda et al. </t>
  </si>
  <si>
    <t>IBVS 5741 </t>
  </si>
  <si>
    <t>2453387.7016 </t>
  </si>
  <si>
    <t> 17.01.2005 04:50 </t>
  </si>
  <si>
    <t> 0.0389 </t>
  </si>
  <si>
    <t>2453407.3492 </t>
  </si>
  <si>
    <t> 05.02.2005 20:22 </t>
  </si>
  <si>
    <t> 0.0386 </t>
  </si>
  <si>
    <t>2453463.4867 </t>
  </si>
  <si>
    <t> 02.04.2005 23:40 </t>
  </si>
  <si>
    <t> 0.0391 </t>
  </si>
  <si>
    <t>2453539.257 </t>
  </si>
  <si>
    <t> 17.06.2005 18:10 </t>
  </si>
  <si>
    <t> 0.025 </t>
  </si>
  <si>
    <t> Meyer </t>
  </si>
  <si>
    <t>BAVM 179 </t>
  </si>
  <si>
    <t>2453561.724 </t>
  </si>
  <si>
    <t> 10.07.2005 05:22 </t>
  </si>
  <si>
    <t>2453581.3738 </t>
  </si>
  <si>
    <t> 29.07.2005 20:58 </t>
  </si>
  <si>
    <t>2453957.48718 </t>
  </si>
  <si>
    <t> 09.08.2006 23:41 </t>
  </si>
  <si>
    <t> 0.03453 </t>
  </si>
  <si>
    <t>2453985.55780 </t>
  </si>
  <si>
    <t> 07.09.2006 01:23 </t>
  </si>
  <si>
    <t> 0.03668 </t>
  </si>
  <si>
    <t>2453988.36359 </t>
  </si>
  <si>
    <t> 09.09.2006 20:43 </t>
  </si>
  <si>
    <t> 0.03562 </t>
  </si>
  <si>
    <t>2453999.59308 </t>
  </si>
  <si>
    <t> 21.09.2006 02:14 </t>
  </si>
  <si>
    <t> 0.03772 </t>
  </si>
  <si>
    <t>2454002.39788 </t>
  </si>
  <si>
    <t> 23.09.2006 21:32 </t>
  </si>
  <si>
    <t> 0.03568 </t>
  </si>
  <si>
    <t>2454026.25718 </t>
  </si>
  <si>
    <t> 17.10.2006 18:10 </t>
  </si>
  <si>
    <t> 0.03678 </t>
  </si>
  <si>
    <t>2454096.43347 </t>
  </si>
  <si>
    <t> 26.12.2006 22:24 </t>
  </si>
  <si>
    <t> 0.04189 </t>
  </si>
  <si>
    <t>2454190.45696 </t>
  </si>
  <si>
    <t> 30.03.2007 22:58 </t>
  </si>
  <si>
    <t> 0.03601 </t>
  </si>
  <si>
    <t>2454190.45739 </t>
  </si>
  <si>
    <t> 0.03644 </t>
  </si>
  <si>
    <t>R</t>
  </si>
  <si>
    <t> L.Brát </t>
  </si>
  <si>
    <t>2454197.47190 </t>
  </si>
  <si>
    <t> 06.04.2007 23:19 </t>
  </si>
  <si>
    <t> 0.03383 </t>
  </si>
  <si>
    <t>2454201.6849 </t>
  </si>
  <si>
    <t> 11.04.2007 04:26 </t>
  </si>
  <si>
    <t> 0.0366 </t>
  </si>
  <si>
    <t> J.Bialozynski </t>
  </si>
  <si>
    <t>2454569.3816 </t>
  </si>
  <si>
    <t> 12.04.2008 21:09 </t>
  </si>
  <si>
    <t> R.Ehrenberger </t>
  </si>
  <si>
    <t>OEJV 0094 </t>
  </si>
  <si>
    <t>2454597.4498 </t>
  </si>
  <si>
    <t> 10.05.2008 22:47 </t>
  </si>
  <si>
    <t> 0.0360 </t>
  </si>
  <si>
    <t>-I</t>
  </si>
  <si>
    <t>BAVM 201 </t>
  </si>
  <si>
    <t>2454622.7107 </t>
  </si>
  <si>
    <t> 05.06.2008 05:03 </t>
  </si>
  <si>
    <t> 0.0353 </t>
  </si>
  <si>
    <t>JAAVSO 36(2);186 </t>
  </si>
  <si>
    <t>2454636.7442 </t>
  </si>
  <si>
    <t> 19.06.2008 05:51 </t>
  </si>
  <si>
    <t> 0.0346 </t>
  </si>
  <si>
    <t>2454681.653 </t>
  </si>
  <si>
    <t> 03.08.2008 03:40 </t>
  </si>
  <si>
    <t>2454799.5388 </t>
  </si>
  <si>
    <t> 29.11.2008 00:55 </t>
  </si>
  <si>
    <t> 0.0320 </t>
  </si>
  <si>
    <t> JAAVSO 37;44 </t>
  </si>
  <si>
    <t>2454925.8446 </t>
  </si>
  <si>
    <t> 04.04.2009 08:16 </t>
  </si>
  <si>
    <t> 0.0297 </t>
  </si>
  <si>
    <t> JAAVSO 38;85 </t>
  </si>
  <si>
    <t>2454959.5258 </t>
  </si>
  <si>
    <t> 08.05.2009 00:37 </t>
  </si>
  <si>
    <t> 0.0288 </t>
  </si>
  <si>
    <t>BAVM 209 </t>
  </si>
  <si>
    <t>2455043.7303 </t>
  </si>
  <si>
    <t> 31.07.2009 05:31 </t>
  </si>
  <si>
    <t> 0.0279 </t>
  </si>
  <si>
    <t>2455296.3431 </t>
  </si>
  <si>
    <t> 09.04.2010 20:14 </t>
  </si>
  <si>
    <t> 0.0244 </t>
  </si>
  <si>
    <t> H.Jungbluth </t>
  </si>
  <si>
    <t>BAVM 214 </t>
  </si>
  <si>
    <t>2455310.3782 </t>
  </si>
  <si>
    <t> 23.04.2010 21:04 </t>
  </si>
  <si>
    <t> 0.0253 </t>
  </si>
  <si>
    <t>m</t>
  </si>
  <si>
    <t> S.Dogru et al. </t>
  </si>
  <si>
    <t>IBVS 5988 </t>
  </si>
  <si>
    <t>2455338.4462 </t>
  </si>
  <si>
    <t> 21.05.2010 22:42 </t>
  </si>
  <si>
    <t> 0.0248 </t>
  </si>
  <si>
    <t>2455436.6844 </t>
  </si>
  <si>
    <t> 28.08.2010 04:25 </t>
  </si>
  <si>
    <t> 0.0234 </t>
  </si>
  <si>
    <t> JAAVSO 39;94 </t>
  </si>
  <si>
    <t>2455568.6043 </t>
  </si>
  <si>
    <t> 07.01.2011 02:30 </t>
  </si>
  <si>
    <t> 0.0215 </t>
  </si>
  <si>
    <t>B;V</t>
  </si>
  <si>
    <t>2456012.0777 </t>
  </si>
  <si>
    <t> 25.03.2012 13:51 </t>
  </si>
  <si>
    <t> 0.0130 </t>
  </si>
  <si>
    <t>Rc</t>
  </si>
  <si>
    <t> K.Shiokawa </t>
  </si>
  <si>
    <t>VSB 55 </t>
  </si>
  <si>
    <t>2456424.6753 </t>
  </si>
  <si>
    <t> 12.05.2013 04:12 </t>
  </si>
  <si>
    <t> 0.0041 </t>
  </si>
  <si>
    <t> JAAVSO 41;328 </t>
  </si>
  <si>
    <t>2456747.4570 </t>
  </si>
  <si>
    <t> 30.03.2014 22:58 </t>
  </si>
  <si>
    <t>BAVM 238 </t>
  </si>
  <si>
    <t>MVS 3,179</t>
  </si>
  <si>
    <t>pg</t>
  </si>
  <si>
    <t>BAC 32,242</t>
  </si>
  <si>
    <t>AN 268,210</t>
  </si>
  <si>
    <t>URANIA ANN. SC</t>
  </si>
  <si>
    <t>AA 13,79</t>
  </si>
  <si>
    <t>AA 17,61</t>
  </si>
  <si>
    <t>AA 18,331</t>
  </si>
  <si>
    <t>BAC 15,27</t>
  </si>
  <si>
    <t>BAC 15,252</t>
  </si>
  <si>
    <t>AN 260,107</t>
  </si>
  <si>
    <t>BAC 16,216</t>
  </si>
  <si>
    <t>AN 289,192</t>
  </si>
  <si>
    <t>BBSAG Bull....</t>
  </si>
  <si>
    <t>AA 16,158</t>
  </si>
  <si>
    <t>AN 292,185</t>
  </si>
  <si>
    <t>AN 291,111</t>
  </si>
  <si>
    <t>BBSAG Bull...1</t>
  </si>
  <si>
    <t>AN 294,124</t>
  </si>
  <si>
    <t>ORION 119</t>
  </si>
  <si>
    <t>BBSAG Bull...2</t>
  </si>
  <si>
    <t>JAAVSO 4,86</t>
  </si>
  <si>
    <t>BBSAG Bull...3</t>
  </si>
  <si>
    <t>ORION 127</t>
  </si>
  <si>
    <t>BBSAG Bull.2</t>
  </si>
  <si>
    <t>B</t>
  </si>
  <si>
    <t>AN 294,226</t>
  </si>
  <si>
    <t>BBSAG Bull.3</t>
  </si>
  <si>
    <t>JAAVSO 5,29</t>
  </si>
  <si>
    <t>BBSAG Bull.5</t>
  </si>
  <si>
    <t>BBSAG Bull.7</t>
  </si>
  <si>
    <t>BBSAG Bull.8</t>
  </si>
  <si>
    <t>AN 298,122</t>
  </si>
  <si>
    <t>BBSAG Bull.9</t>
  </si>
  <si>
    <t>BBSAG Bull.10</t>
  </si>
  <si>
    <t>BBSAG Bull.11</t>
  </si>
  <si>
    <t>BBSAG Bull.15</t>
  </si>
  <si>
    <t>BBSAG Bull.17</t>
  </si>
  <si>
    <t>JAAVSO 7,1,28</t>
  </si>
  <si>
    <t>BBSAG Bull.23</t>
  </si>
  <si>
    <t>BAC 32,4,243</t>
  </si>
  <si>
    <t>IBVS 1249</t>
  </si>
  <si>
    <t>BAAVSS 58,12</t>
  </si>
  <si>
    <t>BBSAG Bull.27</t>
  </si>
  <si>
    <t>BBSAG Bull.28</t>
  </si>
  <si>
    <t>BBSAG Bull.29</t>
  </si>
  <si>
    <t>BBSAG Bull.30</t>
  </si>
  <si>
    <t>BBSAG Bull.33</t>
  </si>
  <si>
    <t>BBSAG Bull.38</t>
  </si>
  <si>
    <t>AN 302,1,54</t>
  </si>
  <si>
    <t>BBSAG Bull.40</t>
  </si>
  <si>
    <t>BBSAG Bull.41</t>
  </si>
  <si>
    <t>BBSAG Bull.42</t>
  </si>
  <si>
    <t>BBSAG Bull.43</t>
  </si>
  <si>
    <t>BBSAG Bull.44</t>
  </si>
  <si>
    <t>BAAVSS 59,14</t>
  </si>
  <si>
    <t>BBSAG Bull.45</t>
  </si>
  <si>
    <t>BBSAG Bull.49</t>
  </si>
  <si>
    <t>BBSAG Bull.50</t>
  </si>
  <si>
    <t>BBSAG Bull.56</t>
  </si>
  <si>
    <t>BRNO 26</t>
  </si>
  <si>
    <t>BBSAG Bull.58</t>
  </si>
  <si>
    <t>BBSAG Bull.59</t>
  </si>
  <si>
    <t>BBSAG Bull.60</t>
  </si>
  <si>
    <t>V</t>
  </si>
  <si>
    <t>BAV-M 36</t>
  </si>
  <si>
    <t>BBSAG Bull.61</t>
  </si>
  <si>
    <t>BBSAG Bull.67</t>
  </si>
  <si>
    <t>BBSAG 68</t>
  </si>
  <si>
    <t>BBSAG Bull.68</t>
  </si>
  <si>
    <t>BAAVSS 60,15</t>
  </si>
  <si>
    <t>BBSAG Bull.73</t>
  </si>
  <si>
    <t>BBSAG Bull.77</t>
  </si>
  <si>
    <t>BRNO 27</t>
  </si>
  <si>
    <t>BAAVSS 67,7</t>
  </si>
  <si>
    <t>BBSAG Bull.81</t>
  </si>
  <si>
    <t>BAV-M 50</t>
  </si>
  <si>
    <t>BRNBO 30</t>
  </si>
  <si>
    <t>BBSAG Bull.87</t>
  </si>
  <si>
    <t>BBSAG Bull.95</t>
  </si>
  <si>
    <t>BRNO 31</t>
  </si>
  <si>
    <t>BBSAG Bull.97</t>
  </si>
  <si>
    <t>BBSAG Bull.101</t>
  </si>
  <si>
    <t>BBSAG Bull.102</t>
  </si>
  <si>
    <t>BBSAG Bull.104</t>
  </si>
  <si>
    <t>BBSAG Bull.105</t>
  </si>
  <si>
    <t>BBSAG Bull.110</t>
  </si>
  <si>
    <t>BBSAG Bull.111</t>
  </si>
  <si>
    <t>BAV-M 113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</si>
  <si>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</si>
  <si>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</si>
  <si>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</si>
  <si>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</si>
  <si>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</si>
  <si>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</si>
  <si>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</si>
  <si>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</si>
  <si>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</si>
  <si>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</si>
  <si>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</si>
  <si>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</si>
  <si>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</si>
  <si>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</si>
  <si>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</si>
  <si>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</si>
  <si>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</si>
  <si>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</si>
  <si>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</si>
  <si>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</si>
  <si>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</si>
  <si>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</si>
  <si>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</si>
  <si>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</si>
  <si>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</si>
  <si>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</si>
  <si>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A8 V + K0 III</t>
  </si>
  <si>
    <t>IBVS 5263</t>
  </si>
  <si>
    <t>IBVS 4534</t>
  </si>
  <si>
    <t>IBVS 3423</t>
  </si>
  <si>
    <t>Mallama 1987</t>
  </si>
  <si>
    <t>1987JAVSO..16....4M</t>
  </si>
  <si>
    <t>Abhyankar 1984</t>
  </si>
  <si>
    <t>IBVS 2545</t>
  </si>
  <si>
    <t>Mallama 1980</t>
  </si>
  <si>
    <t>1980ApJS...44..241M</t>
  </si>
  <si>
    <t>IBVS 1358</t>
  </si>
  <si>
    <t>IBVS 1053</t>
  </si>
  <si>
    <t>IBVS 937</t>
  </si>
  <si>
    <t>G.</t>
  </si>
  <si>
    <t>Samolyk</t>
  </si>
  <si>
    <t>D.</t>
  </si>
  <si>
    <t>Ruokonen</t>
  </si>
  <si>
    <t>Hanson</t>
  </si>
  <si>
    <t>M.</t>
  </si>
  <si>
    <t>Heifner</t>
  </si>
  <si>
    <t>Williams</t>
  </si>
  <si>
    <t>25)</t>
  </si>
  <si>
    <t>26)</t>
  </si>
  <si>
    <t>R.</t>
  </si>
  <si>
    <t>Hill</t>
  </si>
  <si>
    <t>P.</t>
  </si>
  <si>
    <t>Atwood</t>
  </si>
  <si>
    <t>Sventek</t>
  </si>
  <si>
    <t>:</t>
  </si>
  <si>
    <t>Smith</t>
  </si>
  <si>
    <t>OMT #3</t>
  </si>
  <si>
    <t>OMT = "Observed Minima Timings" - see www.aavso.org</t>
  </si>
  <si>
    <t>BBSAG 128</t>
  </si>
  <si>
    <t>IBVS 5484</t>
  </si>
  <si>
    <t>I</t>
  </si>
  <si>
    <t>IBVS 5583</t>
  </si>
  <si>
    <t>IBVS 5287</t>
  </si>
  <si>
    <t>IBVS 0046</t>
  </si>
  <si>
    <t>IBVS 0114</t>
  </si>
  <si>
    <t>IBVS 0180</t>
  </si>
  <si>
    <t>IBVS 0456</t>
  </si>
  <si>
    <t>IBVS 0328</t>
  </si>
  <si>
    <t>IBVS 0795</t>
  </si>
  <si>
    <t>IBVS 0530</t>
  </si>
  <si>
    <t>IBVS 0817</t>
  </si>
  <si>
    <t>IBVS 0637</t>
  </si>
  <si>
    <t>II</t>
  </si>
  <si>
    <t>IBVS 0937</t>
  </si>
  <si>
    <t/>
  </si>
  <si>
    <t>IBVS 5662</t>
  </si>
  <si>
    <t># of data points:</t>
  </si>
  <si>
    <t>IBVS 5438</t>
  </si>
  <si>
    <t xml:space="preserve">TW Dra / GSC 04184-00061 </t>
  </si>
  <si>
    <t>JD today</t>
  </si>
  <si>
    <t>IBVS 5741</t>
  </si>
  <si>
    <t>Start of linear fit &gt;&gt;&gt;&gt;&gt;&gt;&gt;&gt;&gt;&gt;&gt;&gt;&gt;&gt;&gt;&gt;&gt;&gt;&gt;&gt;&gt;</t>
  </si>
  <si>
    <t>IBVS 5874</t>
  </si>
  <si>
    <t>OEJV 0074</t>
  </si>
  <si>
    <t>vis</t>
  </si>
  <si>
    <t>OEJV 0094</t>
  </si>
  <si>
    <t>Add cycle</t>
  </si>
  <si>
    <t>Old Cycle</t>
  </si>
  <si>
    <t>IBVS 5988</t>
  </si>
  <si>
    <t>IBVS 0443</t>
  </si>
  <si>
    <t>PE</t>
  </si>
  <si>
    <t>IBVS 5918</t>
  </si>
  <si>
    <t>IBVS 5959</t>
  </si>
  <si>
    <t>JAVSO..38...85</t>
  </si>
  <si>
    <t>JAVSO..39...94</t>
  </si>
  <si>
    <t>JAVSO..36..186</t>
  </si>
  <si>
    <t>JAVSO..37...44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</si>
  <si>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</si>
  <si>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</si>
  <si>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</si>
  <si>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</si>
  <si>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</si>
  <si>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</si>
  <si>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</si>
  <si>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</si>
  <si>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</si>
  <si>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 -0.003 </t>
  </si>
  <si>
    <t>2399833.429 </t>
  </si>
  <si>
    <t> 02.06.1858 22:17 </t>
  </si>
  <si>
    <t> 3.214 </t>
  </si>
  <si>
    <t>V </t>
  </si>
  <si>
    <t> E.Schönfeld </t>
  </si>
  <si>
    <t> AN 187.11 </t>
  </si>
  <si>
    <t>2404663.296 </t>
  </si>
  <si>
    <t> 23.08.1871 19:06 </t>
  </si>
  <si>
    <t> 2.497 </t>
  </si>
  <si>
    <t> Dembowski </t>
  </si>
  <si>
    <t> AN 217.463 </t>
  </si>
  <si>
    <t>2414396.386 </t>
  </si>
  <si>
    <t> 16.04.1898 21:15 </t>
  </si>
  <si>
    <t> 1.442 </t>
  </si>
  <si>
    <t>P </t>
  </si>
  <si>
    <t> S.Blazko </t>
  </si>
  <si>
    <t> AN 187.42 </t>
  </si>
  <si>
    <t>2414738.870 </t>
  </si>
  <si>
    <t> 25.03.1899 08:52 </t>
  </si>
  <si>
    <t> 1.490 </t>
  </si>
  <si>
    <t> E.Pickering </t>
  </si>
  <si>
    <t> HC 159 </t>
  </si>
  <si>
    <t>2415145.704 </t>
  </si>
  <si>
    <t> 06.05.1900 04:53 </t>
  </si>
  <si>
    <t> 1.332 </t>
  </si>
  <si>
    <t>2417065.362 </t>
  </si>
  <si>
    <t> 07.08.1905 20:41 </t>
  </si>
  <si>
    <t> 1.106 </t>
  </si>
  <si>
    <t>2417999.891 </t>
  </si>
  <si>
    <t> 28.02.1908 09:23 </t>
  </si>
  <si>
    <t> 0.955 </t>
  </si>
  <si>
    <t>2418381.600 </t>
  </si>
  <si>
    <t> 16.03.1909 02:24 </t>
  </si>
  <si>
    <t> 0.933 </t>
  </si>
  <si>
    <t>2418406.841 </t>
  </si>
  <si>
    <t> 10.04.1909 08:11 </t>
  </si>
  <si>
    <t> 0.912 </t>
  </si>
  <si>
    <t>2418906.451 </t>
  </si>
  <si>
    <t> 22.08.1910 22:49 </t>
  </si>
  <si>
    <t> 0.904 </t>
  </si>
  <si>
    <t>2418906.453 </t>
  </si>
  <si>
    <t> 22.08.1910 22:52 </t>
  </si>
  <si>
    <t> 0.906 </t>
  </si>
  <si>
    <t> K.Graff) </t>
  </si>
  <si>
    <t> AN 218.25 </t>
  </si>
  <si>
    <t>2418951.359 </t>
  </si>
  <si>
    <t> 06.10.1910 20:36 </t>
  </si>
  <si>
    <t> 0.902 </t>
  </si>
  <si>
    <t> E.Hartwig </t>
  </si>
  <si>
    <t>2418968.196 </t>
  </si>
  <si>
    <t> 23.10.1910 16:42 </t>
  </si>
  <si>
    <t> 0.898 </t>
  </si>
  <si>
    <t>2418982.229 </t>
  </si>
  <si>
    <t> 06.11.1910 17:29 </t>
  </si>
  <si>
    <t> 0.897 </t>
  </si>
  <si>
    <t>2419077.660 </t>
  </si>
  <si>
    <t> 10.02.1911 03:50 </t>
  </si>
  <si>
    <t> 0.895 </t>
  </si>
  <si>
    <t> A.A.Nijland </t>
  </si>
  <si>
    <t> AN 244.240 </t>
  </si>
  <si>
    <t>2419094.485 </t>
  </si>
  <si>
    <t> 26.02.1911 23:38 </t>
  </si>
  <si>
    <t> 0.879 </t>
  </si>
  <si>
    <t>2419097.291 </t>
  </si>
  <si>
    <t> 01.03.1911 18:59 </t>
  </si>
  <si>
    <t> 0.878 </t>
  </si>
  <si>
    <t>2419125.361 </t>
  </si>
  <si>
    <t> 29.03.1911 20:39 </t>
  </si>
  <si>
    <t> 0.880 </t>
  </si>
  <si>
    <t>2419153.423 </t>
  </si>
  <si>
    <t> 26.04.1911 22:09 </t>
  </si>
  <si>
    <t> 0.873 </t>
  </si>
  <si>
    <t>2419164.639 </t>
  </si>
  <si>
    <t> 08.05.1911 03:20 </t>
  </si>
  <si>
    <t> 0.862 </t>
  </si>
  <si>
    <t>2419195.535 </t>
  </si>
  <si>
    <t> 08.06.1911 00:50 </t>
  </si>
  <si>
    <t> 0.882 </t>
  </si>
  <si>
    <t>2419223.570 </t>
  </si>
  <si>
    <t> 06.07.1911 01:40 </t>
  </si>
  <si>
    <t> 0.849 </t>
  </si>
  <si>
    <t>2419237.619 </t>
  </si>
  <si>
    <t> 20.07.1911 02:51 </t>
  </si>
  <si>
    <t> 0.864 </t>
  </si>
  <si>
    <t>2419240.458 </t>
  </si>
  <si>
    <t> 22.07.1911 22:59 </t>
  </si>
  <si>
    <t> 0.896 </t>
  </si>
  <si>
    <t>2419254.454 </t>
  </si>
  <si>
    <t> 05.08.1911 22:53 </t>
  </si>
  <si>
    <t> 0.858 </t>
  </si>
  <si>
    <t>2419327.427 </t>
  </si>
  <si>
    <t> 17.10.1911 22:14 </t>
  </si>
  <si>
    <t> 0.853 </t>
  </si>
  <si>
    <t>2419327.435 </t>
  </si>
  <si>
    <t> 17.10.1911 22:26 </t>
  </si>
  <si>
    <t> 0.861 </t>
  </si>
  <si>
    <t> R.Lehnert </t>
  </si>
  <si>
    <t> AN 192.201 </t>
  </si>
  <si>
    <t>2419338.658 </t>
  </si>
  <si>
    <t> 29.10.1911 03:47 </t>
  </si>
  <si>
    <t> 0.856 </t>
  </si>
  <si>
    <t>2419361.105 </t>
  </si>
  <si>
    <t> 20.11.1911 14:31 </t>
  </si>
  <si>
    <t> 0.848 </t>
  </si>
  <si>
    <t> J.Gadomski </t>
  </si>
  <si>
    <t> PWAR 8.57 </t>
  </si>
  <si>
    <t>2419386.380 </t>
  </si>
  <si>
    <t> 15.12.1911 21:07 </t>
  </si>
  <si>
    <t>2419428.464 </t>
  </si>
  <si>
    <t> 26.01.1912 23:08 </t>
  </si>
  <si>
    <t> 0.843 </t>
  </si>
  <si>
    <t>2419442.501 </t>
  </si>
  <si>
    <t> 10.02.1912 00:01 </t>
  </si>
  <si>
    <t> 0.846 </t>
  </si>
  <si>
    <t>2419518.279 </t>
  </si>
  <si>
    <t> 25.04.1912 18:41 </t>
  </si>
  <si>
    <t> 0.839 </t>
  </si>
  <si>
    <t>2419543.543 </t>
  </si>
  <si>
    <t> 21.05.1912 01:01 </t>
  </si>
  <si>
    <t> 0.841 </t>
  </si>
  <si>
    <t>2419546.348 </t>
  </si>
  <si>
    <t> 23.05.1912 20:21 </t>
  </si>
  <si>
    <t> 0.840 </t>
  </si>
  <si>
    <t>2419560.390 </t>
  </si>
  <si>
    <t> 06.06.1912 21:21 </t>
  </si>
  <si>
    <t> 0.847 </t>
  </si>
  <si>
    <t>2419616.499 </t>
  </si>
  <si>
    <t> 01.08.1912 23:58 </t>
  </si>
  <si>
    <t> 0.819 </t>
  </si>
  <si>
    <t>2419658.599 </t>
  </si>
  <si>
    <t> 13.09.1912 02:22 </t>
  </si>
  <si>
    <t> 0.817 </t>
  </si>
  <si>
    <t>2419661.412 </t>
  </si>
  <si>
    <t> 15.09.1912 21:53 </t>
  </si>
  <si>
    <t> 0.823 </t>
  </si>
  <si>
    <t>2419669.837 </t>
  </si>
  <si>
    <t> 24.09.1912 08:05 </t>
  </si>
  <si>
    <t> 0.827 </t>
  </si>
  <si>
    <t> O.Lazzarino </t>
  </si>
  <si>
    <t> CNAP 7.45 </t>
  </si>
  <si>
    <t>2419672.638 </t>
  </si>
  <si>
    <t> 27.09.1912 03:18 </t>
  </si>
  <si>
    <t> 0.821 </t>
  </si>
  <si>
    <t>2419675.446 </t>
  </si>
  <si>
    <t> 29.09.1912 22:42 </t>
  </si>
  <si>
    <t> AN 194.165 </t>
  </si>
  <si>
    <t>2419804.558 </t>
  </si>
  <si>
    <t> 06.02.1913 01:23 </t>
  </si>
  <si>
    <t> 0.820 </t>
  </si>
  <si>
    <t>2419807.351 </t>
  </si>
  <si>
    <t> 08.02.1913 20:25 </t>
  </si>
  <si>
    <t> 0.806 </t>
  </si>
  <si>
    <t> K.Graff </t>
  </si>
  <si>
    <t>2419807.357 </t>
  </si>
  <si>
    <t> 08.02.1913 20:34 </t>
  </si>
  <si>
    <t> 0.812 </t>
  </si>
  <si>
    <t>2419818.583 </t>
  </si>
  <si>
    <t> 20.02.1913 01:59 </t>
  </si>
  <si>
    <t> 0.810 </t>
  </si>
  <si>
    <t>2419821.384 </t>
  </si>
  <si>
    <t> 22.02.1913 21:12 </t>
  </si>
  <si>
    <t> 0.805 </t>
  </si>
  <si>
    <t> Bottlinger </t>
  </si>
  <si>
    <t> AN 218.15 </t>
  </si>
  <si>
    <t>2419821.388 </t>
  </si>
  <si>
    <t> 22.02.1913 21:18 </t>
  </si>
  <si>
    <t> 0.809 </t>
  </si>
  <si>
    <t>2419821.391 </t>
  </si>
  <si>
    <t> 22.02.1913 21:23 </t>
  </si>
  <si>
    <t>2419824.190 </t>
  </si>
  <si>
    <t> 25.02.1913 16:33 </t>
  </si>
  <si>
    <t> 0.804 </t>
  </si>
  <si>
    <t>2419852.247 </t>
  </si>
  <si>
    <t> 25.03.1913 17:55 </t>
  </si>
  <si>
    <t> 0.792 </t>
  </si>
  <si>
    <t>2419863.481 </t>
  </si>
  <si>
    <t> 05.04.1913 23:32 </t>
  </si>
  <si>
    <t> 0.799 </t>
  </si>
  <si>
    <t>2419866.274 </t>
  </si>
  <si>
    <t> 08.04.1913 18:34 </t>
  </si>
  <si>
    <t> 0.785 </t>
  </si>
  <si>
    <t>2419978.552 </t>
  </si>
  <si>
    <t> 30.07.1913 01:14 </t>
  </si>
  <si>
    <t> 0.789 </t>
  </si>
  <si>
    <t>2419978.5535 </t>
  </si>
  <si>
    <t> 30.07.1913 01:17 </t>
  </si>
  <si>
    <t> 0.7906 </t>
  </si>
  <si>
    <t> AN 200.163 </t>
  </si>
  <si>
    <t>2419995.404 </t>
  </si>
  <si>
    <t> 15.08.1913 21:41 </t>
  </si>
  <si>
    <t> 0.800 </t>
  </si>
  <si>
    <t>2420006.624 </t>
  </si>
  <si>
    <t> 27.08.1913 02:58 </t>
  </si>
  <si>
    <t> 0.793 </t>
  </si>
  <si>
    <t>2420009.424 </t>
  </si>
  <si>
    <t> 29.08.1913 22:10 </t>
  </si>
  <si>
    <t> 0.786 </t>
  </si>
  <si>
    <t>2420020.672 </t>
  </si>
  <si>
    <t> 10.09.1913 04:07 </t>
  </si>
  <si>
    <t>2420023.458 </t>
  </si>
  <si>
    <t> 12.09.1913 22:59 </t>
  </si>
  <si>
    <t>2420023.460 </t>
  </si>
  <si>
    <t> 12.09.1913 23:02 </t>
  </si>
  <si>
    <t> 0.788 </t>
  </si>
  <si>
    <t>2420023.464 </t>
  </si>
  <si>
    <t> 12.09.1913 23:08 </t>
  </si>
  <si>
    <t> C.Hoffmeister </t>
  </si>
  <si>
    <t> AN 197.317 </t>
  </si>
  <si>
    <t>2420023.468 </t>
  </si>
  <si>
    <t> 12.09.1913 23:13 </t>
  </si>
  <si>
    <t> 0.796 </t>
  </si>
  <si>
    <t> VB 1.579 </t>
  </si>
  <si>
    <t>2420026.282 </t>
  </si>
  <si>
    <t> 15.09.1913 18:46 </t>
  </si>
  <si>
    <t> 0.803 </t>
  </si>
  <si>
    <t>2420037.491 </t>
  </si>
  <si>
    <t> 26.09.1913 23:47 </t>
  </si>
  <si>
    <t> 0.784 </t>
  </si>
  <si>
    <t>2420037.498 </t>
  </si>
  <si>
    <t> 26.09.1913 23:57 </t>
  </si>
  <si>
    <t> 0.791 </t>
  </si>
  <si>
    <t>2420040.291 </t>
  </si>
  <si>
    <t> 29.09.1913 18:59 </t>
  </si>
  <si>
    <t> 0.777 </t>
  </si>
  <si>
    <t>2420040.301 </t>
  </si>
  <si>
    <t> 29.09.1913 19:13 </t>
  </si>
  <si>
    <t> 0.787 </t>
  </si>
  <si>
    <t>2420040.310 </t>
  </si>
  <si>
    <t> 29.09.1913 19:26 </t>
  </si>
  <si>
    <t>2420054.335 </t>
  </si>
  <si>
    <t> 13.10.1913 20:02 </t>
  </si>
  <si>
    <t> AN 244.241 </t>
  </si>
  <si>
    <t>2420054.342 </t>
  </si>
  <si>
    <t> 13.10.1913 20:12 </t>
  </si>
  <si>
    <t> 0.794 </t>
  </si>
  <si>
    <t>2420068.381 </t>
  </si>
  <si>
    <t> 27.10.1913 21:08 </t>
  </si>
  <si>
    <t>2420121.689 </t>
  </si>
  <si>
    <t> 20.12.1913 04:32 </t>
  </si>
  <si>
    <t>2420130.099 </t>
  </si>
  <si>
    <t> 28.12.1913 14:22 </t>
  </si>
  <si>
    <t> 0.766 </t>
  </si>
  <si>
    <t> BAN 2.129 </t>
  </si>
  <si>
    <t>2420138.526 </t>
  </si>
  <si>
    <t> 06.01.1914 00:37 </t>
  </si>
  <si>
    <t> 0.773 </t>
  </si>
  <si>
    <t>2420169.400 </t>
  </si>
  <si>
    <t> 05.02.1914 21:36 </t>
  </si>
  <si>
    <t> 0.772 </t>
  </si>
  <si>
    <t>2420169.401 </t>
  </si>
  <si>
    <t> 05.02.1914 21:37 </t>
  </si>
  <si>
    <t>2420214.319 </t>
  </si>
  <si>
    <t> 22.03.1914 19:39 </t>
  </si>
  <si>
    <t> 0.781 </t>
  </si>
  <si>
    <t> AN 214.25 </t>
  </si>
  <si>
    <t>2420239.576 </t>
  </si>
  <si>
    <t> 17.04.1914 01:49 </t>
  </si>
  <si>
    <t> 0.776 </t>
  </si>
  <si>
    <t>2420242.379 </t>
  </si>
  <si>
    <t> 19.04.1914 21:05 </t>
  </si>
  <si>
    <t>2420256.413 </t>
  </si>
  <si>
    <t> 03.05.1914 21:54 </t>
  </si>
  <si>
    <t>2420270.447 </t>
  </si>
  <si>
    <t> 17.05.1914 22:43 </t>
  </si>
  <si>
    <t>2420357.433 </t>
  </si>
  <si>
    <t> 12.08.1914 22:23 </t>
  </si>
  <si>
    <t> 0.746 </t>
  </si>
  <si>
    <t>2420385.502 </t>
  </si>
  <si>
    <t> 10.09.1914 00:02 </t>
  </si>
  <si>
    <t>2420458.485 </t>
  </si>
  <si>
    <t> 21.11.1914 23:38 </t>
  </si>
  <si>
    <t> 0.751 </t>
  </si>
  <si>
    <t>2422608.321 </t>
  </si>
  <si>
    <t> 10.10.1920 19:42 </t>
  </si>
  <si>
    <t> 0.542 </t>
  </si>
  <si>
    <t>2422622.353 </t>
  </si>
  <si>
    <t> 24.10.1920 20:28 </t>
  </si>
  <si>
    <t> 0.540 </t>
  </si>
  <si>
    <t>2422765.481 </t>
  </si>
  <si>
    <t> 16.03.1921 23:32 </t>
  </si>
  <si>
    <t> 0.519 </t>
  </si>
  <si>
    <t> J.Ellsworth </t>
  </si>
  <si>
    <t> BLYN 10.34A </t>
  </si>
  <si>
    <t>2422796.349 </t>
  </si>
  <si>
    <t> 16.04.1921 20:22 </t>
  </si>
  <si>
    <t> 0.512 </t>
  </si>
  <si>
    <t>2422810.389 </t>
  </si>
  <si>
    <t> 30.04.1921 21:20 </t>
  </si>
  <si>
    <t> 0.518 </t>
  </si>
  <si>
    <t>2422838.470 </t>
  </si>
  <si>
    <t> 28.05.1921 23:16 </t>
  </si>
  <si>
    <t> 0.530 </t>
  </si>
  <si>
    <t>2422841.271 </t>
  </si>
  <si>
    <t> 31.05.1921 18:30 </t>
  </si>
  <si>
    <t> 0.524 </t>
  </si>
  <si>
    <t>2422855.289 </t>
  </si>
  <si>
    <t> 14.06.1921 18:56 </t>
  </si>
  <si>
    <t> 0.508 </t>
  </si>
  <si>
    <t>2422869.297 </t>
  </si>
  <si>
    <t> 28.06.1921 19:07 </t>
  </si>
  <si>
    <t> 0.482 </t>
  </si>
  <si>
    <t>2422880.581 </t>
  </si>
  <si>
    <t> 10.07.1921 01:56 </t>
  </si>
  <si>
    <t> 0.538 </t>
  </si>
  <si>
    <t>2422883.338 </t>
  </si>
  <si>
    <t> 12.07.1921 20:06 </t>
  </si>
  <si>
    <t> 0.488 </t>
  </si>
  <si>
    <t>2422897.422 </t>
  </si>
  <si>
    <t> 26.07.1921 22:07 </t>
  </si>
  <si>
    <t>2422911.443 </t>
  </si>
  <si>
    <t> 09.08.1921 22:37 </t>
  </si>
  <si>
    <t> 0.525 </t>
  </si>
  <si>
    <t> J.Gadomski) </t>
  </si>
  <si>
    <t> PWAR 8.54 </t>
  </si>
  <si>
    <t>2422956.328 </t>
  </si>
  <si>
    <t> 23.09.1921 19:52 </t>
  </si>
  <si>
    <t> 0.500 </t>
  </si>
  <si>
    <t>2422967.566 </t>
  </si>
  <si>
    <t> 05.10.1921 01:35 </t>
  </si>
  <si>
    <t> 0.511 </t>
  </si>
  <si>
    <t> J.Hellerich </t>
  </si>
  <si>
    <t> AN 217.464 </t>
  </si>
  <si>
    <t>2423026.508 </t>
  </si>
  <si>
    <t> 03.12.1921 00:11 </t>
  </si>
  <si>
    <t> 0.509 </t>
  </si>
  <si>
    <t> BZ 4.15 </t>
  </si>
  <si>
    <t>2423203.317 </t>
  </si>
  <si>
    <t> 28.05.1922 19:36 </t>
  </si>
  <si>
    <t> 0.487 </t>
  </si>
  <si>
    <t>2423273.489 </t>
  </si>
  <si>
    <t> 06.08.1922 23:44 </t>
  </si>
  <si>
    <t>2423287.505 </t>
  </si>
  <si>
    <t> 21.08.1922 00:07 </t>
  </si>
  <si>
    <t> 0.470 </t>
  </si>
  <si>
    <t>2423318.410 </t>
  </si>
  <si>
    <t> 20.09.1922 21:50 </t>
  </si>
  <si>
    <t> 0.499 </t>
  </si>
  <si>
    <t>2423343.614 </t>
  </si>
  <si>
    <t> 16.10.1922 02:44 </t>
  </si>
  <si>
    <t> 0.442 </t>
  </si>
  <si>
    <t>2423503.598 </t>
  </si>
  <si>
    <t> 25.03.1923 02:21 </t>
  </si>
  <si>
    <t> 0.435 </t>
  </si>
  <si>
    <t>2423520.461 </t>
  </si>
  <si>
    <t> 10.04.1923 23:03 </t>
  </si>
  <si>
    <t> 0.457 </t>
  </si>
  <si>
    <t>2423551.342 </t>
  </si>
  <si>
    <t> 11.05.1923 20:12 </t>
  </si>
  <si>
    <t> 0.463 </t>
  </si>
  <si>
    <t> CRAC 22 </t>
  </si>
  <si>
    <t>2423711.321 </t>
  </si>
  <si>
    <t> 18.10.1923 19:42 </t>
  </si>
  <si>
    <t> 0.452 </t>
  </si>
  <si>
    <t> M.Beyer </t>
  </si>
  <si>
    <t> AN 234.87 </t>
  </si>
  <si>
    <t>2423736.596 </t>
  </si>
  <si>
    <t> 13.11.1923 02:18 </t>
  </si>
  <si>
    <t> 0.465 </t>
  </si>
  <si>
    <t>2423815.171 </t>
  </si>
  <si>
    <t> 30.01.1924 16:06 </t>
  </si>
  <si>
    <t> 0.448 </t>
  </si>
  <si>
    <t>2423854.460 </t>
  </si>
  <si>
    <t> 09.03.1924 23:02 </t>
  </si>
  <si>
    <t> 0.441 </t>
  </si>
  <si>
    <t>2423854.488 </t>
  </si>
  <si>
    <t> 09.03.1924 23:42 </t>
  </si>
  <si>
    <t> 0.469 </t>
  </si>
  <si>
    <t>2423857.251 </t>
  </si>
  <si>
    <t> 12.03.1924 18:01 </t>
  </si>
  <si>
    <t> 0.426 </t>
  </si>
  <si>
    <t>2423857.288 </t>
  </si>
  <si>
    <t> 12.03.1924 18:54 </t>
  </si>
  <si>
    <t>2423871.278 </t>
  </si>
  <si>
    <t> 26.03.1924 18:40 </t>
  </si>
  <si>
    <t> 0.418 </t>
  </si>
  <si>
    <t>2423899.388 </t>
  </si>
  <si>
    <t> 23.04.1924 21:18 </t>
  </si>
  <si>
    <t> 0.460 </t>
  </si>
  <si>
    <t>2424202.466 </t>
  </si>
  <si>
    <t> 20.02.1925 23:11 </t>
  </si>
  <si>
    <t> 0.398 </t>
  </si>
  <si>
    <t>2424567.352 </t>
  </si>
  <si>
    <t> 20.02.1926 20:26 </t>
  </si>
  <si>
    <t> 0.394 </t>
  </si>
  <si>
    <t>2424710.480 </t>
  </si>
  <si>
    <t> 13.07.1926 23:31 </t>
  </si>
  <si>
    <t> 0.373 </t>
  </si>
  <si>
    <t>2424783.437 </t>
  </si>
  <si>
    <t> 24.09.1926 22:29 </t>
  </si>
  <si>
    <t> 0.352 </t>
  </si>
  <si>
    <t>2424943.433 </t>
  </si>
  <si>
    <t> 03.03.1927 22:23 </t>
  </si>
  <si>
    <t> 0.358 </t>
  </si>
  <si>
    <t>2425002.302 </t>
  </si>
  <si>
    <t> 01.05.1927 19:14 </t>
  </si>
  <si>
    <t> 0.283 </t>
  </si>
  <si>
    <t>2425013.566 </t>
  </si>
  <si>
    <t> 13.05.1927 01:35 </t>
  </si>
  <si>
    <t> 0.320 </t>
  </si>
  <si>
    <t>2425364.438 </t>
  </si>
  <si>
    <t> 27.04.1928 22:30 </t>
  </si>
  <si>
    <t> 0.336 </t>
  </si>
  <si>
    <t> J.Mergentaler </t>
  </si>
  <si>
    <t> AAC 1.36 </t>
  </si>
  <si>
    <t>2425479.518 </t>
  </si>
  <si>
    <t> 21.08.1928 00:25 </t>
  </si>
  <si>
    <t> 0.335 </t>
  </si>
  <si>
    <t> J.Pagaczewski </t>
  </si>
  <si>
    <t> WARC 21 </t>
  </si>
  <si>
    <t>2425858.402 </t>
  </si>
  <si>
    <t> 03.09.1929 21:38 </t>
  </si>
  <si>
    <t> 0.295 </t>
  </si>
  <si>
    <t>2426018.383 </t>
  </si>
  <si>
    <t> 10.02.1930 21:11 </t>
  </si>
  <si>
    <t> 0.285 </t>
  </si>
  <si>
    <t> L.Jacchia </t>
  </si>
  <si>
    <t> AAC 1.108 </t>
  </si>
  <si>
    <t>2426627.4326 </t>
  </si>
  <si>
    <t> 12.10.1931 22:22 </t>
  </si>
  <si>
    <t> 0.2492 </t>
  </si>
  <si>
    <t> P.Ahnert </t>
  </si>
  <si>
    <t> AN 250.376 </t>
  </si>
  <si>
    <t>2426958.591 </t>
  </si>
  <si>
    <t> 08.09.1932 02:11 </t>
  </si>
  <si>
    <t> 0.200 </t>
  </si>
  <si>
    <t> E.Warmbier </t>
  </si>
  <si>
    <t> AAC 3.95 </t>
  </si>
  <si>
    <t>2427295.398 </t>
  </si>
  <si>
    <t> 10.08.1933 21:33 </t>
  </si>
  <si>
    <t> 0.185 </t>
  </si>
  <si>
    <t> K.Kordylewski </t>
  </si>
  <si>
    <t> AAC 2.59 </t>
  </si>
  <si>
    <t>2427309.439 </t>
  </si>
  <si>
    <t> 24.08.1933 22:32 </t>
  </si>
  <si>
    <t> 0.192 </t>
  </si>
  <si>
    <t> K.Himpel </t>
  </si>
  <si>
    <t> AN 261.255 </t>
  </si>
  <si>
    <t>2427455.329 </t>
  </si>
  <si>
    <t> 17.01.1934 19:53 </t>
  </si>
  <si>
    <t> 0.126 </t>
  </si>
  <si>
    <t> BZ 18.30 </t>
  </si>
  <si>
    <t>2427629.421 </t>
  </si>
  <si>
    <t> 10.07.1934 22:06 </t>
  </si>
  <si>
    <t> 0.193 </t>
  </si>
  <si>
    <t> S.Böhme </t>
  </si>
  <si>
    <t> AN 266.170 </t>
  </si>
  <si>
    <t>2427862.336 </t>
  </si>
  <si>
    <t> 28.02.1935 20:03 </t>
  </si>
  <si>
    <t> 0.140 </t>
  </si>
  <si>
    <t> R.Szafraniec </t>
  </si>
  <si>
    <t> AAC 4.83 </t>
  </si>
  <si>
    <t>2427867.948 </t>
  </si>
  <si>
    <t> 06.03.1935 10:45 </t>
  </si>
  <si>
    <t> 0.138 </t>
  </si>
  <si>
    <t> AA 6.111 </t>
  </si>
  <si>
    <t>2427873.608 </t>
  </si>
  <si>
    <t> 12.03.1935 02:35 </t>
  </si>
  <si>
    <t>2428067.305 </t>
  </si>
  <si>
    <t> 21.09.1935 19:19 </t>
  </si>
  <si>
    <t> 0.209 </t>
  </si>
  <si>
    <t>2428283.396 </t>
  </si>
  <si>
    <t> 24.04.1936 21:30 </t>
  </si>
  <si>
    <t> 0.173 </t>
  </si>
  <si>
    <t> MVS 3.179 </t>
  </si>
  <si>
    <t>2428339.443 </t>
  </si>
  <si>
    <t> 19.06.1936 22:37 </t>
  </si>
  <si>
    <t> 0.083 </t>
  </si>
  <si>
    <t>2428746.396 </t>
  </si>
  <si>
    <t> 31.07.1937 21:30 </t>
  </si>
  <si>
    <t> 0.043 </t>
  </si>
  <si>
    <t>2432341.885 </t>
  </si>
  <si>
    <t> 05.06.1947 09:14 </t>
  </si>
  <si>
    <t> -0.039 </t>
  </si>
  <si>
    <t>E </t>
  </si>
  <si>
    <t>?</t>
  </si>
  <si>
    <t> B.Smith </t>
  </si>
  <si>
    <t> APJ 109.63 </t>
  </si>
  <si>
    <t>2432372.759 </t>
  </si>
  <si>
    <t> 06.07.1947 06:12 </t>
  </si>
  <si>
    <t> -0.040 </t>
  </si>
  <si>
    <t> F.B.Wood </t>
  </si>
  <si>
    <t> AJ 56.53 </t>
  </si>
  <si>
    <t>2432389.600 </t>
  </si>
  <si>
    <t> 23.07.1947 02:24 </t>
  </si>
  <si>
    <t>2432400.823 </t>
  </si>
  <si>
    <t> 03.08.1947 07:45 </t>
  </si>
  <si>
    <t> -0.045 </t>
  </si>
  <si>
    <t>2432414.860 </t>
  </si>
  <si>
    <t> 17.08.1947 08:38 </t>
  </si>
  <si>
    <t> -0.042 </t>
  </si>
  <si>
    <t>2432493.446 </t>
  </si>
  <si>
    <t> 03.11.1947 22:42 </t>
  </si>
  <si>
    <t> -0.048 </t>
  </si>
  <si>
    <t>2432611.322 </t>
  </si>
  <si>
    <t> 29.02.1948 19:43 </t>
  </si>
  <si>
    <t> -0.059 </t>
  </si>
  <si>
    <t> A.Szczepanowska </t>
  </si>
  <si>
    <t> AAC 4.117 </t>
  </si>
  <si>
    <t>2432681.505 </t>
  </si>
  <si>
    <t> 10.05.1948 00:07 </t>
  </si>
  <si>
    <t> -0.047 </t>
  </si>
  <si>
    <t> AAC 4.114 </t>
  </si>
  <si>
    <t>2432942.537 </t>
  </si>
  <si>
    <t> 26.01.1949 00:53 </t>
  </si>
  <si>
    <t> -0.052 </t>
  </si>
  <si>
    <t> AN 278.270 </t>
  </si>
  <si>
    <t>2433001.476 </t>
  </si>
  <si>
    <t> 25.03.1949 23:25 </t>
  </si>
  <si>
    <t> -0.057 </t>
  </si>
  <si>
    <t> AAC 5.76 </t>
  </si>
  <si>
    <t>2433032.351 </t>
  </si>
  <si>
    <t> 25.04.1949 20:25 </t>
  </si>
  <si>
    <t> AAC 5.6 </t>
  </si>
  <si>
    <t>2433060.427 </t>
  </si>
  <si>
    <t> 23.05.1949 22:14 </t>
  </si>
  <si>
    <t> -0.050 </t>
  </si>
  <si>
    <t> E.Pohl </t>
  </si>
  <si>
    <t>BAVM 4 </t>
  </si>
  <si>
    <t>2433206.385 </t>
  </si>
  <si>
    <t> 16.10.1949 21:14 </t>
  </si>
  <si>
    <t>2433265.308 </t>
  </si>
  <si>
    <t> 14.12.1949 19:23 </t>
  </si>
  <si>
    <t> -0.069 </t>
  </si>
  <si>
    <t>2433310.242 </t>
  </si>
  <si>
    <t> 28.01.1950 17:48 </t>
  </si>
  <si>
    <t> -0.044 </t>
  </si>
  <si>
    <t>2433324.264 </t>
  </si>
  <si>
    <t> 11.02.1950 18:20 </t>
  </si>
  <si>
    <t> -0.056 </t>
  </si>
  <si>
    <t>2433436.551 </t>
  </si>
  <si>
    <t> 04.06.1950 01:13 </t>
  </si>
  <si>
    <t> -0.043 </t>
  </si>
  <si>
    <t>2433436.559 </t>
  </si>
  <si>
    <t> 04.06.1950 01:24 </t>
  </si>
  <si>
    <t> -0.035 </t>
  </si>
  <si>
    <t> K.Domke </t>
  </si>
  <si>
    <t>2433509.524 </t>
  </si>
  <si>
    <t> 16.08.1950 00:34 </t>
  </si>
  <si>
    <t> H.Busch </t>
  </si>
  <si>
    <t> MVS 243 </t>
  </si>
  <si>
    <t>2433509.525 </t>
  </si>
  <si>
    <t> 16.08.1950 00:36 </t>
  </si>
  <si>
    <t>BAVM 8 </t>
  </si>
  <si>
    <t>2433509.527 </t>
  </si>
  <si>
    <t> 16.08.1950 00:38 </t>
  </si>
  <si>
    <t> W.Wenzel </t>
  </si>
  <si>
    <t> MVS 125 </t>
  </si>
  <si>
    <t>2433568.460 </t>
  </si>
  <si>
    <t> 13.10.1950 23:02 </t>
  </si>
  <si>
    <t> MVS 140 </t>
  </si>
  <si>
    <t>2433571.278 </t>
  </si>
  <si>
    <t> 16.10.1950 18:40 </t>
  </si>
  <si>
    <t>2433596.541 </t>
  </si>
  <si>
    <t> 11.11.1950 00:59 </t>
  </si>
  <si>
    <t>2433700.383 </t>
  </si>
  <si>
    <t> 22.02.1951 21:11 </t>
  </si>
  <si>
    <t> -0.055 </t>
  </si>
  <si>
    <t> A.Jahn </t>
  </si>
  <si>
    <t>2433700.387 </t>
  </si>
  <si>
    <t> 22.02.1951 21:17 </t>
  </si>
  <si>
    <t> -0.051 </t>
  </si>
  <si>
    <t>2433700.389 </t>
  </si>
  <si>
    <t> 22.02.1951 21:20 </t>
  </si>
  <si>
    <t> -0.049 </t>
  </si>
  <si>
    <t>2433742.488 </t>
  </si>
  <si>
    <t> 05.04.1951 23:42 </t>
  </si>
  <si>
    <t> -0.053 </t>
  </si>
  <si>
    <t>2433745.310 </t>
  </si>
  <si>
    <t> 08.04.1951 19:26 </t>
  </si>
  <si>
    <t> -0.037 </t>
  </si>
  <si>
    <t>2433745.313 </t>
  </si>
  <si>
    <t> 08.04.1951 19:30 </t>
  </si>
  <si>
    <t> -0.034 </t>
  </si>
  <si>
    <t>2433745.315 </t>
  </si>
  <si>
    <t> 08.04.1951 19:33 </t>
  </si>
  <si>
    <t> -0.032 </t>
  </si>
  <si>
    <t>2433756.533 </t>
  </si>
  <si>
    <t> 20.04.1951 00:47 </t>
  </si>
  <si>
    <t>2433759.330 </t>
  </si>
  <si>
    <t> 22.04.1951 19:55 </t>
  </si>
  <si>
    <t>2433759.334 </t>
  </si>
  <si>
    <t> 22.04.1951 20:00 </t>
  </si>
  <si>
    <t>2433798.628 </t>
  </si>
  <si>
    <t> 01.06.1951 03:04 </t>
  </si>
  <si>
    <t> Baglow </t>
  </si>
  <si>
    <t> PDDO 2.3 </t>
  </si>
  <si>
    <t>2433888.442 </t>
  </si>
  <si>
    <t> 29.08.1951 22:36 </t>
  </si>
  <si>
    <t> AAC 5.11 </t>
  </si>
  <si>
    <t>2433888.453 </t>
  </si>
  <si>
    <t> 29.08.1951 22:52 </t>
  </si>
  <si>
    <t>2433888.454 </t>
  </si>
  <si>
    <t> 29.08.1951 22:53 </t>
  </si>
  <si>
    <t>2433888.460 </t>
  </si>
  <si>
    <t> 29.08.1951 23:02 </t>
  </si>
  <si>
    <t>2433947.389 </t>
  </si>
  <si>
    <t> 27.10.1951 21:20 </t>
  </si>
  <si>
    <t>2433947.405 </t>
  </si>
  <si>
    <t> 27.10.1951 21:43 </t>
  </si>
  <si>
    <t> Z.Sawicki </t>
  </si>
  <si>
    <t>2434079.322 </t>
  </si>
  <si>
    <t> 07.03.1952 19:43 </t>
  </si>
  <si>
    <t>BAVM 10 </t>
  </si>
  <si>
    <t>2434121.420 </t>
  </si>
  <si>
    <t> 18.04.1952 22:04 </t>
  </si>
  <si>
    <t>2434121.421 </t>
  </si>
  <si>
    <t> 18.04.1952 22:06 </t>
  </si>
  <si>
    <t>2434135.461 </t>
  </si>
  <si>
    <t> 02.05.1952 23:03 </t>
  </si>
  <si>
    <t> -0.038 </t>
  </si>
  <si>
    <t>2434163.533 </t>
  </si>
  <si>
    <t> 31.05.1952 00:47 </t>
  </si>
  <si>
    <t>2434222.473 </t>
  </si>
  <si>
    <t> 28.07.1952 23:21 </t>
  </si>
  <si>
    <t> AAC 5.52 </t>
  </si>
  <si>
    <t>2434239.332 </t>
  </si>
  <si>
    <t> 14.08.1952 19:58 </t>
  </si>
  <si>
    <t> -0.020 </t>
  </si>
  <si>
    <t> N.Slowochotowa </t>
  </si>
  <si>
    <t> PZ 10.29 </t>
  </si>
  <si>
    <t>2434253.335 </t>
  </si>
  <si>
    <t> 28.08.1952 20:02 </t>
  </si>
  <si>
    <t>2434267.394 </t>
  </si>
  <si>
    <t> 11.09.1952 21:27 </t>
  </si>
  <si>
    <t> -0.027 </t>
  </si>
  <si>
    <t> N.Slowocotowa </t>
  </si>
  <si>
    <t>2434455.435 </t>
  </si>
  <si>
    <t> 18.03.1953 22:26 </t>
  </si>
  <si>
    <t> AAC 5.190 </t>
  </si>
  <si>
    <t>2434542.460 </t>
  </si>
  <si>
    <t> 13.06.1953 23:02 </t>
  </si>
  <si>
    <t>2434660.345 </t>
  </si>
  <si>
    <t> 09.10.1953 20:16 </t>
  </si>
  <si>
    <t> AAC 5.194 </t>
  </si>
  <si>
    <t>2434876.4683 </t>
  </si>
  <si>
    <t> 13.05.1954 23:14 </t>
  </si>
  <si>
    <t> -0.0384 </t>
  </si>
  <si>
    <t>IBVS 443 </t>
  </si>
  <si>
    <t>2434994.365 </t>
  </si>
  <si>
    <t> 08.09.1954 20:45 </t>
  </si>
  <si>
    <t> -0.029 </t>
  </si>
  <si>
    <t> A.Wroblewski </t>
  </si>
  <si>
    <t> AA 6.146 </t>
  </si>
  <si>
    <t>2435283.477 </t>
  </si>
  <si>
    <t> 24.06.1955 23:26 </t>
  </si>
  <si>
    <t> -0.023 </t>
  </si>
  <si>
    <t>BAVM 12 </t>
  </si>
  <si>
    <t>2435370.479 </t>
  </si>
  <si>
    <t> 19.09.1955 23:29 </t>
  </si>
  <si>
    <t> -0.033 </t>
  </si>
  <si>
    <t> AA 6.142 </t>
  </si>
  <si>
    <t>2435370.485 </t>
  </si>
  <si>
    <t> 19.09.1955 23:38 </t>
  </si>
  <si>
    <t> R.Rudolph </t>
  </si>
  <si>
    <t>2435909.399 </t>
  </si>
  <si>
    <t> 11.03.1957 21:34 </t>
  </si>
  <si>
    <t> SAC 29.109 </t>
  </si>
  <si>
    <t>2435951.504 </t>
  </si>
  <si>
    <t> 23.04.1957 00:05 </t>
  </si>
  <si>
    <t> -0.025 </t>
  </si>
  <si>
    <t> F.Dörr </t>
  </si>
  <si>
    <t>2435951.512 </t>
  </si>
  <si>
    <t> 23.04.1957 00:17 </t>
  </si>
  <si>
    <t> -0.017 </t>
  </si>
  <si>
    <t> W.Quester </t>
  </si>
  <si>
    <t>2435951.519 </t>
  </si>
  <si>
    <t> 23.04.1957 00:27 </t>
  </si>
  <si>
    <t> -0.010 </t>
  </si>
  <si>
    <t>2436111.501 </t>
  </si>
  <si>
    <t> 30.09.1957 00:01 </t>
  </si>
  <si>
    <t> -0.018 </t>
  </si>
  <si>
    <t>2436111.503 </t>
  </si>
  <si>
    <t> 30.09.1957 00:04 </t>
  </si>
  <si>
    <t> -0.016 </t>
  </si>
  <si>
    <t> W.Braune </t>
  </si>
  <si>
    <t>2436128.335 </t>
  </si>
  <si>
    <t> 16.10.1957 20:02 </t>
  </si>
  <si>
    <t> -0.026 </t>
  </si>
  <si>
    <t> AA 8.190 </t>
  </si>
  <si>
    <t>2436855.335 </t>
  </si>
  <si>
    <t> 13.10.1959 20:02 </t>
  </si>
  <si>
    <t> 0.001 </t>
  </si>
  <si>
    <t>BAVM 13 </t>
  </si>
  <si>
    <t>2437015.308 </t>
  </si>
  <si>
    <t> 21.03.1960 19:23 </t>
  </si>
  <si>
    <t> AA 13.79 </t>
  </si>
  <si>
    <t>2437172.472 </t>
  </si>
  <si>
    <t> 25.08.1960 23:19 </t>
  </si>
  <si>
    <t> -0.036 </t>
  </si>
  <si>
    <t> J.Ciemnolonski </t>
  </si>
  <si>
    <t> EBC 1-32 </t>
  </si>
  <si>
    <t>2437172.484 </t>
  </si>
  <si>
    <t> 25.08.1960 23:36 </t>
  </si>
  <si>
    <t> -0.024 </t>
  </si>
  <si>
    <t> Z.Slowik </t>
  </si>
  <si>
    <t>2437172.487 </t>
  </si>
  <si>
    <t> 25.08.1960 23:41 </t>
  </si>
  <si>
    <t> -0.021 </t>
  </si>
  <si>
    <t> P.Flin </t>
  </si>
  <si>
    <t>2437172.494 </t>
  </si>
  <si>
    <t> 25.08.1960 23:51 </t>
  </si>
  <si>
    <t> -0.014 </t>
  </si>
  <si>
    <t> J.Rodzinski </t>
  </si>
  <si>
    <t> AA 18.322 </t>
  </si>
  <si>
    <t>2437172.496 </t>
  </si>
  <si>
    <t> 25.08.1960 23:54 </t>
  </si>
  <si>
    <t> -0.012 </t>
  </si>
  <si>
    <t> E.Hoffmann </t>
  </si>
  <si>
    <t> BRNO 6 </t>
  </si>
  <si>
    <t> E.Szeligiewicz </t>
  </si>
  <si>
    <t>2438090.342 </t>
  </si>
  <si>
    <t> 01.03.1963 20:12 </t>
  </si>
  <si>
    <t> -0.005 </t>
  </si>
  <si>
    <t> F.Zdarsky </t>
  </si>
  <si>
    <t>2438118.425 </t>
  </si>
  <si>
    <t> 29.03.1963 22:12 </t>
  </si>
  <si>
    <t> 0.010 </t>
  </si>
  <si>
    <t>2438146.477 </t>
  </si>
  <si>
    <t> 26.04.1963 23:26 </t>
  </si>
  <si>
    <t> -0.007 </t>
  </si>
  <si>
    <t>BAVM 18 </t>
  </si>
  <si>
    <t>2438292.4384 </t>
  </si>
  <si>
    <t> 19.09.1963 22:31 </t>
  </si>
  <si>
    <t> -0.0011 </t>
  </si>
  <si>
    <t>IBVS 46 </t>
  </si>
  <si>
    <t>2438410.311 </t>
  </si>
  <si>
    <t> 15.01.1964 19:27 </t>
  </si>
  <si>
    <t>2438525.415 </t>
  </si>
  <si>
    <t> 09.05.1964 21:57 </t>
  </si>
  <si>
    <t> 0.007 </t>
  </si>
  <si>
    <t>2438539.445 </t>
  </si>
  <si>
    <t> 23.05.1964 22:40 </t>
  </si>
  <si>
    <t> 0.003 </t>
  </si>
  <si>
    <t> E.Betak </t>
  </si>
  <si>
    <t>2438539.4451 </t>
  </si>
  <si>
    <t> 0.0030 </t>
  </si>
  <si>
    <t>2438539.4452 </t>
  </si>
  <si>
    <t> 23.05.1964 22:41 </t>
  </si>
  <si>
    <t> 0.0031 </t>
  </si>
  <si>
    <t> K.Walter </t>
  </si>
  <si>
    <t> AAPS 32.57 </t>
  </si>
  <si>
    <t>2438553.4788 </t>
  </si>
  <si>
    <t> 06.06.1964 23:29 </t>
  </si>
  <si>
    <t> 0.0025 </t>
  </si>
  <si>
    <t>2438612.411 </t>
  </si>
  <si>
    <t> 04.08.1964 21:51 </t>
  </si>
  <si>
    <t> -0.009 </t>
  </si>
  <si>
    <t> H.Peter </t>
  </si>
  <si>
    <t>2438612.4230 </t>
  </si>
  <si>
    <t> 04.08.1964 22:09 </t>
  </si>
  <si>
    <t> 0.0029 </t>
  </si>
  <si>
    <t>2438671.357 </t>
  </si>
  <si>
    <t> 02.10.1964 20:34 </t>
  </si>
  <si>
    <t>2438671.3698 </t>
  </si>
  <si>
    <t> 02.10.1964 20:52 </t>
  </si>
  <si>
    <t> 0.0059 </t>
  </si>
  <si>
    <t>2438817.322 </t>
  </si>
  <si>
    <t> 25.02.1965 19:43 </t>
  </si>
  <si>
    <t> 0.002 </t>
  </si>
  <si>
    <t> B.Krejci </t>
  </si>
  <si>
    <t> BRNO 5 </t>
  </si>
  <si>
    <t>2438957.678 </t>
  </si>
  <si>
    <t> 16.07.1965 04:16 </t>
  </si>
  <si>
    <t> 0.016 </t>
  </si>
  <si>
    <t> R.Monske </t>
  </si>
  <si>
    <t>IBVS 114 </t>
  </si>
  <si>
    <t>2438977.3148 </t>
  </si>
  <si>
    <t> 04.08.1965 19:33 </t>
  </si>
  <si>
    <t> 0.0046 </t>
  </si>
  <si>
    <t>2438985.7376 </t>
  </si>
  <si>
    <t> 13.08.1965 05:42 </t>
  </si>
  <si>
    <t> 0.0068 </t>
  </si>
  <si>
    <t>2438991.345 </t>
  </si>
  <si>
    <t> 18.08.1965 20:16 </t>
  </si>
  <si>
    <t> A.Kizilirmak </t>
  </si>
  <si>
    <t> AN 289.191 </t>
  </si>
  <si>
    <t>2438991.346 </t>
  </si>
  <si>
    <t> 18.08.1965 20:18 </t>
  </si>
  <si>
    <t> R.Kizilirmak </t>
  </si>
  <si>
    <t>2439019.426 </t>
  </si>
  <si>
    <t> 15.09.1965 22:13 </t>
  </si>
  <si>
    <t> 0.013 </t>
  </si>
  <si>
    <t>2439033.452 </t>
  </si>
  <si>
    <t> 29.09.1965 22:50 </t>
  </si>
  <si>
    <t> 0.005 </t>
  </si>
  <si>
    <t> AA 16.158 </t>
  </si>
  <si>
    <t>2439266.423 </t>
  </si>
  <si>
    <t> 20.05.1966 22:09 </t>
  </si>
  <si>
    <t> 0.008 </t>
  </si>
  <si>
    <t> J.Hübscher </t>
  </si>
  <si>
    <t>BAVM 23 </t>
  </si>
  <si>
    <t>2439266.426 </t>
  </si>
  <si>
    <t> 20.05.1966 22:13 </t>
  </si>
  <si>
    <t> 0.011 </t>
  </si>
  <si>
    <t>2439350.621 </t>
  </si>
  <si>
    <t> 13.08.1966 02:54 </t>
  </si>
  <si>
    <t> 0.000 </t>
  </si>
  <si>
    <t>IBVS 180 </t>
  </si>
  <si>
    <t>2439367.463 </t>
  </si>
  <si>
    <t> 29.08.1966 23:06 </t>
  </si>
  <si>
    <t> B.Czerlunczakiewic </t>
  </si>
  <si>
    <t> AA 18.331 </t>
  </si>
  <si>
    <t>2439367.468 </t>
  </si>
  <si>
    <t> 29.08.1966 23:13 </t>
  </si>
  <si>
    <t> 0.006 </t>
  </si>
  <si>
    <t> A.Slowik </t>
  </si>
  <si>
    <t>2439412.372 </t>
  </si>
  <si>
    <t> 13.10.1966 20:55 </t>
  </si>
  <si>
    <t> ORI 100 </t>
  </si>
  <si>
    <t>2439527.459 </t>
  </si>
  <si>
    <t> 05.02.1967 23:00 </t>
  </si>
  <si>
    <t> K.Locher </t>
  </si>
  <si>
    <t>2439673.430 </t>
  </si>
  <si>
    <t> 01.07.1967 22:19 </t>
  </si>
  <si>
    <t> 0.022 </t>
  </si>
  <si>
    <t> I.Todoran </t>
  </si>
  <si>
    <t> SCA 17.203 </t>
  </si>
  <si>
    <t>2439687.450 </t>
  </si>
  <si>
    <t> 15.07.1967 22:48 </t>
  </si>
  <si>
    <t> N.Güdür </t>
  </si>
  <si>
    <t> AN 291.111 </t>
  </si>
  <si>
    <t>2439701.474 </t>
  </si>
  <si>
    <t> 29.07.1967 23:22 </t>
  </si>
  <si>
    <t>2439701.484 </t>
  </si>
  <si>
    <t> 29.07.1967 23:36 </t>
  </si>
  <si>
    <t>2439704.282 </t>
  </si>
  <si>
    <t> 01.08.1967 18:46 </t>
  </si>
  <si>
    <t> -0.002 </t>
  </si>
  <si>
    <t>2439715.506 </t>
  </si>
  <si>
    <t> 13.08.1967 00:08 </t>
  </si>
  <si>
    <t>2439732.357 </t>
  </si>
  <si>
    <t> 29.08.1967 20:34 </t>
  </si>
  <si>
    <t> S.Bozkurt </t>
  </si>
  <si>
    <t>2439732.359 </t>
  </si>
  <si>
    <t> 29.08.1967 20:36 </t>
  </si>
  <si>
    <t>2439732.360 </t>
  </si>
  <si>
    <t> 29.08.1967 20:38 </t>
  </si>
  <si>
    <t> M.Kurutac </t>
  </si>
  <si>
    <t>2439746.396 </t>
  </si>
  <si>
    <t> 12.09.1967 21:30 </t>
  </si>
  <si>
    <t> ORI 103 </t>
  </si>
  <si>
    <t>2439805.339 </t>
  </si>
  <si>
    <t> 10.11.1967 20:08 </t>
  </si>
  <si>
    <t> 0.009 </t>
  </si>
  <si>
    <t> H.Schubert </t>
  </si>
  <si>
    <t>2439819.3636 </t>
  </si>
  <si>
    <t> 24.11.1967 20:43 </t>
  </si>
  <si>
    <t> -0.0007 </t>
  </si>
  <si>
    <t> Tremko &amp; Bakos </t>
  </si>
  <si>
    <t> BAC 32.428 </t>
  </si>
  <si>
    <t>2439903.5710 </t>
  </si>
  <si>
    <t> 17.02.1968 01:42 </t>
  </si>
  <si>
    <t> 0.0013 </t>
  </si>
  <si>
    <t>2439962.521 </t>
  </si>
  <si>
    <t> 16.04.1968 00:30 </t>
  </si>
  <si>
    <t>2439979.3515 </t>
  </si>
  <si>
    <t> 02.05.1968 20:26 </t>
  </si>
  <si>
    <t> -0.0031 </t>
  </si>
  <si>
    <t>IBVS 456 </t>
  </si>
  <si>
    <t>2440080.3995 </t>
  </si>
  <si>
    <t> 11.08.1968 21:35 </t>
  </si>
  <si>
    <t> -0.0016 </t>
  </si>
  <si>
    <t> E.Gencer </t>
  </si>
  <si>
    <t>2440150.5680 </t>
  </si>
  <si>
    <t> 21.10.1968 01:37 </t>
  </si>
  <si>
    <t> -0.0043 </t>
  </si>
  <si>
    <t> BAC 32.248 </t>
  </si>
  <si>
    <t>2440153.384 </t>
  </si>
  <si>
    <t> 23.10.1968 21:12 </t>
  </si>
  <si>
    <t>2440184.2480 </t>
  </si>
  <si>
    <t> 23.11.1968 17:57 </t>
  </si>
  <si>
    <t> -0.0064 </t>
  </si>
  <si>
    <t>2440198.2830 </t>
  </si>
  <si>
    <t> 07.12.1968 18:47 </t>
  </si>
  <si>
    <t> -0.0057 </t>
  </si>
  <si>
    <t>2440229.172 </t>
  </si>
  <si>
    <t> 07.01.1969 16:07 </t>
  </si>
  <si>
    <t>IBVS 328 </t>
  </si>
  <si>
    <t>2440299.340 </t>
  </si>
  <si>
    <t> 18.03.1969 20:09 </t>
  </si>
  <si>
    <t> ORI 112 </t>
  </si>
  <si>
    <t>2440324.604 </t>
  </si>
  <si>
    <t> 13.04.1969 02:29 </t>
  </si>
  <si>
    <t> J.Bortle </t>
  </si>
  <si>
    <t>IBVS 795 </t>
  </si>
  <si>
    <t>2440338.630 </t>
  </si>
  <si>
    <t> 27.04.1969 03:07 </t>
  </si>
  <si>
    <t> -0.001 </t>
  </si>
  <si>
    <t>2440383.5340 </t>
  </si>
  <si>
    <t> 11.06.1969 00:48 </t>
  </si>
  <si>
    <t> -0.0066 </t>
  </si>
  <si>
    <t>2440439.672 </t>
  </si>
  <si>
    <t> 06.08.1969 04:07 </t>
  </si>
  <si>
    <t> -0.006 </t>
  </si>
  <si>
    <t>2440442.465 </t>
  </si>
  <si>
    <t> 08.08.1969 23:09 </t>
  </si>
  <si>
    <t> -0.019 </t>
  </si>
  <si>
    <t> E.Mundry </t>
  </si>
  <si>
    <t>BAVM 25 </t>
  </si>
  <si>
    <t>2440473.352 </t>
  </si>
  <si>
    <t> 08.09.1969 20:26 </t>
  </si>
  <si>
    <t> -0.008 </t>
  </si>
  <si>
    <t> M.Meier </t>
  </si>
  <si>
    <t>2440720.3589 </t>
  </si>
  <si>
    <t> 13.05.1970 20:36 </t>
  </si>
  <si>
    <t> -0.0033 </t>
  </si>
  <si>
    <t>2440720.368 </t>
  </si>
  <si>
    <t> 13.05.1970 20:49 </t>
  </si>
  <si>
    <t> ORI 119 </t>
  </si>
  <si>
    <t>2440734.393 </t>
  </si>
  <si>
    <t> 27.05.1970 21:25 </t>
  </si>
  <si>
    <t>2440773.685 </t>
  </si>
  <si>
    <t> 06.07.1970 04:26 </t>
  </si>
  <si>
    <t> E.Mayer </t>
  </si>
  <si>
    <t> AVSJ 4.89 </t>
  </si>
  <si>
    <t>2440776.4926 </t>
  </si>
  <si>
    <t> 08.07.1970 23:49 </t>
  </si>
  <si>
    <t> -0.0065 </t>
  </si>
  <si>
    <t>2440838.250 </t>
  </si>
  <si>
    <t> 08.09.1970 18:00 </t>
  </si>
  <si>
    <t>2440852.2801 </t>
  </si>
  <si>
    <t> 22.09.1970 18:43 </t>
  </si>
  <si>
    <t> -0.0039 </t>
  </si>
  <si>
    <t>2440877.5390 </t>
  </si>
  <si>
    <t> 18.10.1970 00:56 </t>
  </si>
  <si>
    <t> C.Endres </t>
  </si>
  <si>
    <t>IBVS 530 </t>
  </si>
  <si>
    <t>2440939.313 </t>
  </si>
  <si>
    <t> 18.12.1970 19:30 </t>
  </si>
  <si>
    <t> 0.017 </t>
  </si>
  <si>
    <t> ORI 123 </t>
  </si>
  <si>
    <t>2441054.3740 </t>
  </si>
  <si>
    <t> 12.04.1971 20:58 </t>
  </si>
  <si>
    <t> -0.0030 </t>
  </si>
  <si>
    <t>2441054.384 </t>
  </si>
  <si>
    <t> 12.04.1971 21:12 </t>
  </si>
  <si>
    <t> ORI 125 </t>
  </si>
  <si>
    <t>2441068.4066 </t>
  </si>
  <si>
    <t> 26.04.1971 21:45 </t>
  </si>
  <si>
    <t> -0.0046 </t>
  </si>
  <si>
    <t> P.Battistini et al </t>
  </si>
  <si>
    <t>IBVS 817 </t>
  </si>
  <si>
    <t>2441169.4553 </t>
  </si>
  <si>
    <t> 05.08.1971 22:55 </t>
  </si>
  <si>
    <t> -0.0024 </t>
  </si>
  <si>
    <t>2441169.459 </t>
  </si>
  <si>
    <t> 05.08.1971 23:00 </t>
  </si>
  <si>
    <t> J.Isles </t>
  </si>
  <si>
    <t> ORI 127 </t>
  </si>
  <si>
    <t>2441172.2621 </t>
  </si>
  <si>
    <t> 08.08.1971 18:17 </t>
  </si>
  <si>
    <t> -0.0025 </t>
  </si>
  <si>
    <t>2441183.4896 </t>
  </si>
  <si>
    <t> 19.08.1971 23:45 </t>
  </si>
  <si>
    <t>2441197.524 </t>
  </si>
  <si>
    <t> 03.09.1971 00:34 </t>
  </si>
  <si>
    <t>2441259.279 </t>
  </si>
  <si>
    <t> 03.11.1971 18:41 </t>
  </si>
  <si>
    <t> K.Wälke </t>
  </si>
  <si>
    <t>2441259.281 </t>
  </si>
  <si>
    <t> 03.11.1971 18:44 </t>
  </si>
  <si>
    <t> 0.004 </t>
  </si>
  <si>
    <t> W.Werner </t>
  </si>
  <si>
    <t>2441273.315 </t>
  </si>
  <si>
    <t> 17.11.1971 19:33 </t>
  </si>
  <si>
    <t> D.Pickup </t>
  </si>
  <si>
    <t> BBS 2 </t>
  </si>
  <si>
    <t>2441357.520 </t>
  </si>
  <si>
    <t> 10.02.1972 00:28 </t>
  </si>
  <si>
    <t> Z.Klimek </t>
  </si>
  <si>
    <t>IBVS 637 </t>
  </si>
  <si>
    <t>2441388.387 </t>
  </si>
  <si>
    <t> 11.03.1972 21:17 </t>
  </si>
  <si>
    <t>BAVM 26 </t>
  </si>
  <si>
    <t>2441395.467 </t>
  </si>
  <si>
    <t> 18.03.1972 23:12 </t>
  </si>
  <si>
    <t> 0.058 </t>
  </si>
  <si>
    <t>2441402.417 </t>
  </si>
  <si>
    <t> 25.03.1972 22:00 </t>
  </si>
  <si>
    <t> BBS 3 </t>
  </si>
  <si>
    <t>2441416.472 </t>
  </si>
  <si>
    <t> 08.04.1972 23:19 </t>
  </si>
  <si>
    <t> 0.012 </t>
  </si>
  <si>
    <t> M.J.Currie </t>
  </si>
  <si>
    <t> JBAA 83.453 </t>
  </si>
  <si>
    <t>2441503.4655 </t>
  </si>
  <si>
    <t> 04.07.1972 23:10 </t>
  </si>
  <si>
    <t> -0.0070 </t>
  </si>
  <si>
    <t> R.Gröbel </t>
  </si>
  <si>
    <t>IBVS 937 </t>
  </si>
  <si>
    <t>2441503.4664 </t>
  </si>
  <si>
    <t> 04.07.1972 23:11 </t>
  </si>
  <si>
    <t> -0.0061 </t>
  </si>
  <si>
    <t>2441517.491 </t>
  </si>
  <si>
    <t> 18.07.1972 23:47 </t>
  </si>
  <si>
    <t> T.T.Gough </t>
  </si>
  <si>
    <t>2441559.611 </t>
  </si>
  <si>
    <t> 30.08.1972 02:39 </t>
  </si>
  <si>
    <t> AVSJ 5.34 </t>
  </si>
  <si>
    <t>2441562.411 </t>
  </si>
  <si>
    <t> 01.09.1972 21:51 </t>
  </si>
  <si>
    <t> BBS 5 </t>
  </si>
  <si>
    <t>2441576.444 </t>
  </si>
  <si>
    <t> 15.09.1972 22:39 </t>
  </si>
  <si>
    <t>2441694.323 </t>
  </si>
  <si>
    <t> 11.01.1973 19:45 </t>
  </si>
  <si>
    <t> -0.015 </t>
  </si>
  <si>
    <t> BBS 7 </t>
  </si>
  <si>
    <t>2441722.408 </t>
  </si>
  <si>
    <t> 08.02.1973 21:47 </t>
  </si>
  <si>
    <t> R.Diethelm </t>
  </si>
  <si>
    <t> BBS 8 </t>
  </si>
  <si>
    <t>2441764.500 </t>
  </si>
  <si>
    <t> 23.03.1973 00:00 </t>
  </si>
  <si>
    <t> Grampp&amp;Gröbel </t>
  </si>
  <si>
    <t>2441781.312 </t>
  </si>
  <si>
    <t> 08.04.1973 19:29 </t>
  </si>
  <si>
    <t>BAVM 28 </t>
  </si>
  <si>
    <t>2441795.366 </t>
  </si>
  <si>
    <t> 22.04.1973 20:47 </t>
  </si>
  <si>
    <t> BBS 9 </t>
  </si>
  <si>
    <t>2441837.475 </t>
  </si>
  <si>
    <t> 03.06.1973 23:24 </t>
  </si>
  <si>
    <t> BBS 10 </t>
  </si>
  <si>
    <t>2441941.331 </t>
  </si>
  <si>
    <t> 15.09.1973 19:56 </t>
  </si>
  <si>
    <t> BBS 11 </t>
  </si>
  <si>
    <t>2442157.458 </t>
  </si>
  <si>
    <t> 19.04.1974 22:59 </t>
  </si>
  <si>
    <t> JBAA 85 </t>
  </si>
  <si>
    <t>JAVSO..46..184</t>
  </si>
  <si>
    <t>JAVSO..47..263</t>
  </si>
  <si>
    <t>JAVSO..48..256</t>
  </si>
  <si>
    <t>JAVSO 49, 256</t>
  </si>
  <si>
    <t>JBAV, 60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</si>
  <si>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</si>
  <si>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</si>
  <si>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02/06/1858</t>
  </si>
  <si>
    <t>23/08/1871</t>
  </si>
  <si>
    <t>02/02/1888</t>
  </si>
  <si>
    <t>16/04/1898</t>
  </si>
  <si>
    <t>25/03/1899</t>
  </si>
  <si>
    <t>07/10/1899</t>
  </si>
  <si>
    <t>Next ToM-P</t>
  </si>
  <si>
    <t>Next ToM-S</t>
  </si>
  <si>
    <t>VSX</t>
  </si>
  <si>
    <t>8.00-10.50</t>
  </si>
  <si>
    <t xml:space="preserve">Mag p 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</si>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</sst>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13" fillId="25" borderId="0" xfId="0" applyFont="1" applyFill="1" applyAlignment="1"/>
    <xf numFmtId="0" fontId="10" fillId="27" borderId="0" xfId="0" applyFont="1" applyFill="1" applyAlignment="1"/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13" xfId="0" applyFont="1" applyBorder="1" applyAlignment="1"/>
    <xf numFmtId="0" fontId="24" fillId="30" borderId="10" xfId="0" applyFont="1" applyFill="1" applyBorder="1" applyAlignment="1"/>
    <xf numFmtId="0" fontId="2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42" applyFont="1" applyAlignment="1">
      <alignment horizontal="left"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left" wrapText="1"/>
    </xf>
    <xf numFmtId="0" fontId="12" fillId="0" borderId="0" xfId="0" applyFont="1" applyAlignment="1"/>
    <xf numFmtId="0" fontId="12" fillId="0" borderId="0" xfId="42" applyFont="1"/>
    <xf numFmtId="0" fontId="12" fillId="0" borderId="0" xfId="42" applyFont="1" applyAlignment="1">
      <alignment horizontal="center"/>
    </xf>
    <xf numFmtId="0" fontId="11" fillId="0" borderId="0" xfId="0" applyFont="1" applyAlignment="1">
      <alignment horizontal="right" vertical="top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11" xfId="0" applyFont="1" applyBorder="1" applyAlignment="1"/>
    <xf numFmtId="0" fontId="8" fillId="0" borderId="21" xfId="0" applyFont="1" applyBorder="1" applyAlignment="1"/>
    <xf numFmtId="0" fontId="6" fillId="0" borderId="21" xfId="0" applyFont="1" applyBorder="1" applyAlignment="1">
      <alignment horizontal="right"/>
    </xf>
    <xf numFmtId="0" fontId="6" fillId="0" borderId="12" xfId="0" applyFont="1" applyBorder="1" applyAlignment="1"/>
    <xf numFmtId="0" fontId="6" fillId="28" borderId="11" xfId="0" applyFont="1" applyFill="1" applyBorder="1" applyAlignment="1"/>
    <xf numFmtId="0" fontId="6" fillId="28" borderId="12" xfId="0" applyFont="1" applyFill="1" applyBorder="1" applyAlignment="1"/>
    <xf numFmtId="0" fontId="13" fillId="0" borderId="22" xfId="0" applyFont="1" applyBorder="1" applyAlignment="1"/>
    <xf numFmtId="0" fontId="6" fillId="0" borderId="14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28" borderId="13" xfId="0" applyFont="1" applyFill="1" applyBorder="1" applyAlignment="1"/>
    <xf numFmtId="0" fontId="6" fillId="28" borderId="14" xfId="0" applyFont="1" applyFill="1" applyBorder="1" applyAlignment="1"/>
    <xf numFmtId="0" fontId="13" fillId="0" borderId="23" xfId="0" applyFont="1" applyBorder="1" applyAlignment="1"/>
    <xf numFmtId="11" fontId="6" fillId="0" borderId="0" xfId="0" applyNumberFormat="1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29" borderId="13" xfId="0" applyFont="1" applyFill="1" applyBorder="1" applyAlignment="1"/>
    <xf numFmtId="0" fontId="6" fillId="30" borderId="14" xfId="0" applyFont="1" applyFill="1" applyBorder="1" applyAlignment="1"/>
    <xf numFmtId="0" fontId="8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/>
    </xf>
    <xf numFmtId="0" fontId="6" fillId="28" borderId="15" xfId="0" applyFont="1" applyFill="1" applyBorder="1" applyAlignment="1"/>
    <xf numFmtId="0" fontId="6" fillId="28" borderId="16" xfId="0" applyFont="1" applyFill="1" applyBorder="1" applyAlignment="1"/>
    <xf numFmtId="0" fontId="13" fillId="0" borderId="24" xfId="0" applyFont="1" applyBorder="1" applyAlignment="1"/>
    <xf numFmtId="0" fontId="6" fillId="31" borderId="0" xfId="0" applyFont="1" applyFill="1" applyAlignment="1">
      <alignment horizontal="center"/>
    </xf>
    <xf numFmtId="0" fontId="6" fillId="0" borderId="13" xfId="0" applyFont="1" applyBorder="1" applyAlignment="1"/>
    <xf numFmtId="0" fontId="6" fillId="0" borderId="13" xfId="0" applyFont="1" applyBorder="1" applyAlignment="1">
      <alignment horizontal="left"/>
    </xf>
    <xf numFmtId="2" fontId="8" fillId="0" borderId="0" xfId="0" applyNumberFormat="1" applyFont="1" applyAlignment="1"/>
    <xf numFmtId="1" fontId="8" fillId="0" borderId="0" xfId="0" applyNumberFormat="1" applyFont="1" applyAlignment="1"/>
    <xf numFmtId="166" fontId="8" fillId="0" borderId="0" xfId="0" applyNumberFormat="1" applyFont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/>
    <xf numFmtId="0" fontId="6" fillId="0" borderId="10" xfId="0" applyFont="1" applyBorder="1" applyAlignment="1"/>
    <xf numFmtId="0" fontId="6" fillId="0" borderId="16" xfId="0" applyFont="1" applyBorder="1" applyAlignment="1"/>
    <xf numFmtId="22" fontId="8" fillId="0" borderId="0" xfId="0" applyNumberFormat="1" applyFont="1">
      <alignment vertical="top"/>
    </xf>
    <xf numFmtId="0" fontId="4" fillId="0" borderId="10" xfId="0" applyFont="1" applyBorder="1" applyAlignment="1"/>
    <xf numFmtId="14" fontId="6" fillId="0" borderId="0" xfId="0" applyNumberFormat="1" applyFont="1" applyAlignment="1"/>
    <xf numFmtId="0" fontId="13" fillId="26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165" fontId="43" fillId="0" borderId="0" xfId="0" applyNumberFormat="1" applyFont="1" applyAlignment="1">
      <alignment horizontal="left" vertical="center" wrapText="1"/>
    </xf>
    <xf numFmtId="0" fontId="12" fillId="0" borderId="0" xfId="42" applyFont="1" applyAlignment="1">
      <alignment horizontal="center" wrapText="1"/>
    </xf>
    <xf numFmtId="0" fontId="44" fillId="0" borderId="27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6" fillId="32" borderId="25" xfId="0" applyFont="1" applyFill="1" applyBorder="1" applyAlignment="1">
      <alignment horizontal="right" vertical="center"/>
    </xf>
    <xf numFmtId="0" fontId="6" fillId="32" borderId="26" xfId="0" applyFont="1" applyFill="1" applyBorder="1" applyAlignment="1">
      <alignment horizontal="center" vertical="center"/>
    </xf>
    <xf numFmtId="0" fontId="45" fillId="0" borderId="28" xfId="0" applyFont="1" applyBorder="1" applyAlignment="1">
      <alignment horizontal="right" vertical="center"/>
    </xf>
    <xf numFmtId="0" fontId="46" fillId="0" borderId="28" xfId="0" applyFont="1" applyBorder="1" applyAlignment="1">
      <alignment horizontal="right" vertical="center"/>
    </xf>
    <xf numFmtId="22" fontId="46" fillId="0" borderId="28" xfId="0" applyNumberFormat="1" applyFont="1" applyBorder="1" applyAlignment="1">
      <alignment horizontal="right" vertical="center"/>
    </xf>
    <xf numFmtId="22" fontId="46" fillId="0" borderId="30" xfId="0" applyNumberFormat="1" applyFont="1" applyBorder="1" applyAlignment="1">
      <alignment horizontal="right" vertical="center"/>
    </xf>
    <xf numFmtId="167" fontId="43" fillId="0" borderId="0" xfId="0" applyNumberFormat="1" applyFont="1" applyAlignment="1" applyProtection="1">
      <alignment horizontal="left" vertical="center" wrapText="1"/>
      <protection locked="0"/>
    </xf>
    <xf numFmtId="165" fontId="43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 -- poor fit</a:t>
            </a:r>
          </a:p>
        </c:rich>
      </c:tx>
      <c:layout>
        <c:manualLayout>
          <c:xMode val="edge"/>
          <c:yMode val="edge"/>
          <c:x val="0.32605304212168484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054830287206268"/>
          <c:w val="0.81435257410296413"/>
          <c:h val="0.642297650130548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21-431C-84DC-B7652B41F60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21-431C-84DC-B7652B41F60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21-431C-84DC-B7652B41F60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  <c:pt idx="586">
                  <c:v>-0.11685199999192264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21-431C-84DC-B7652B41F60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21-431C-84DC-B7652B41F60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21-431C-84DC-B7652B41F60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21-431C-84DC-B7652B41F603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21-431C-84DC-B7652B41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512"/>
        <c:axId val="1"/>
      </c:scatterChart>
      <c:valAx>
        <c:axId val="67196551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2245430809399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7336814621409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16848673946959"/>
          <c:y val="0.93211488250652741"/>
          <c:w val="0.66614664586583472"/>
          <c:h val="5.22193211488251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162059181854602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0733807215318"/>
          <c:y val="0.13020866447109089"/>
          <c:w val="0.83489223570786442"/>
          <c:h val="0.6432308024871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86-4DB1-96F3-A92CBD65AE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6-4DB1-96F3-A92CBD65AE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86-4DB1-96F3-A92CBD65AE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  <c:pt idx="586">
                  <c:v>-0.11685199999192264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86-4DB1-96F3-A92CBD65AE0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86-4DB1-96F3-A92CBD65AE0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86-4DB1-96F3-A92CBD65AE0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86-4DB1-96F3-A92CBD65AE01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86-4DB1-96F3-A92CBD65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824"/>
        <c:axId val="1"/>
      </c:scatterChart>
      <c:valAx>
        <c:axId val="671966824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0424444607974"/>
              <c:y val="0.8229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723966535433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1964170366553"/>
          <c:y val="0.93229412729658789"/>
          <c:w val="0.66511001545367576"/>
          <c:h val="5.208333333333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125032808398951"/>
          <c:y val="3.1413612565445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258702284776"/>
          <c:y val="0.13089021966293213"/>
          <c:w val="0.83437563657809188"/>
          <c:h val="0.64136207634836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1-46C8-B626-3CA977FF089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51-46C8-B626-3CA977FF08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51-46C8-B626-3CA977FF08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  <c:pt idx="586">
                  <c:v>-0.11685199999192264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51-46C8-B626-3CA977FF08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51-46C8-B626-3CA977FF08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51-46C8-B626-3CA977FF08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51-46C8-B626-3CA977FF089E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51-46C8-B626-3CA977FF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7808"/>
        <c:axId val="1"/>
      </c:scatterChart>
      <c:valAx>
        <c:axId val="671967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3782808398946"/>
              <c:y val="0.82199062813483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72829836061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87499999999999"/>
          <c:y val="0.93193717277486909"/>
          <c:w val="0.66718750000000004"/>
          <c:h val="5.2356020942408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Quad. Residuals</a:t>
            </a:r>
          </a:p>
        </c:rich>
      </c:tx>
      <c:layout>
        <c:manualLayout>
          <c:xMode val="edge"/>
          <c:yMode val="edge"/>
          <c:x val="0.34477379095163807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2511700468018"/>
          <c:y val="0.13054830287206268"/>
          <c:w val="0.8205928237129485"/>
          <c:h val="0.6422976501305482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1'!$AC$21:$AC$983</c:f>
              <c:numCache>
                <c:formatCode>General</c:formatCode>
                <c:ptCount val="963"/>
                <c:pt idx="0">
                  <c:v>-0.8291830052469944</c:v>
                </c:pt>
                <c:pt idx="1">
                  <c:v>-1.2429737774482899</c:v>
                </c:pt>
                <c:pt idx="2">
                  <c:v>-0.92247037951636024</c:v>
                </c:pt>
                <c:pt idx="3">
                  <c:v>-0.88693433057220528</c:v>
                </c:pt>
                <c:pt idx="4">
                  <c:v>-0.75442047283813629</c:v>
                </c:pt>
                <c:pt idx="5">
                  <c:v>-0.83106622200243407</c:v>
                </c:pt>
                <c:pt idx="6">
                  <c:v>-0.81492020816991761</c:v>
                </c:pt>
                <c:pt idx="7">
                  <c:v>-0.81392020816971389</c:v>
                </c:pt>
                <c:pt idx="8">
                  <c:v>-0.59611722064120265</c:v>
                </c:pt>
                <c:pt idx="9">
                  <c:v>-0.5426583127586011</c:v>
                </c:pt>
                <c:pt idx="10">
                  <c:v>-0.48353439327086267</c:v>
                </c:pt>
                <c:pt idx="11">
                  <c:v>-0.4988213604497409</c:v>
                </c:pt>
                <c:pt idx="12">
                  <c:v>-0.43090149540795397</c:v>
                </c:pt>
                <c:pt idx="13">
                  <c:v>-0.40320456047573572</c:v>
                </c:pt>
                <c:pt idx="14">
                  <c:v>-0.40120456047532826</c:v>
                </c:pt>
                <c:pt idx="15">
                  <c:v>-0.3954812703233983</c:v>
                </c:pt>
                <c:pt idx="16">
                  <c:v>-0.39608960521039172</c:v>
                </c:pt>
                <c:pt idx="17">
                  <c:v>-0.39443178790094646</c:v>
                </c:pt>
                <c:pt idx="18">
                  <c:v>-0.37660452476607875</c:v>
                </c:pt>
                <c:pt idx="19">
                  <c:v>-0.38923154974824992</c:v>
                </c:pt>
                <c:pt idx="20">
                  <c:v>-0.39150296285706654</c:v>
                </c:pt>
                <c:pt idx="21">
                  <c:v>-0.38950296285665909</c:v>
                </c:pt>
                <c:pt idx="22">
                  <c:v>-0.38222090118784169</c:v>
                </c:pt>
                <c:pt idx="23">
                  <c:v>-0.38294576178220741</c:v>
                </c:pt>
                <c:pt idx="24">
                  <c:v>-0.39203764424959719</c:v>
                </c:pt>
                <c:pt idx="25">
                  <c:v>-0.3650460318980191</c:v>
                </c:pt>
                <c:pt idx="26">
                  <c:v>-0.39278819813539734</c:v>
                </c:pt>
                <c:pt idx="27">
                  <c:v>-0.37516187709984417</c:v>
                </c:pt>
                <c:pt idx="28">
                  <c:v>-0.34243682056034253</c:v>
                </c:pt>
                <c:pt idx="29">
                  <c:v>-0.37781257619840947</c:v>
                </c:pt>
                <c:pt idx="30">
                  <c:v>-0.36799440223957403</c:v>
                </c:pt>
                <c:pt idx="31">
                  <c:v>-0.35999440223794421</c:v>
                </c:pt>
                <c:pt idx="32">
                  <c:v>-0.3621034519071753</c:v>
                </c:pt>
                <c:pt idx="33">
                  <c:v>-0.36532487392559498</c:v>
                </c:pt>
                <c:pt idx="34">
                  <c:v>-0.34682926922229829</c:v>
                </c:pt>
                <c:pt idx="35">
                  <c:v>-0.34482926922189083</c:v>
                </c:pt>
                <c:pt idx="36">
                  <c:v>-0.35701572145485727</c:v>
                </c:pt>
                <c:pt idx="37">
                  <c:v>-0.35141466665950061</c:v>
                </c:pt>
                <c:pt idx="38">
                  <c:v>-0.34299887492903181</c:v>
                </c:pt>
                <c:pt idx="39">
                  <c:v>-0.3405381584052487</c:v>
                </c:pt>
                <c:pt idx="40">
                  <c:v>-0.33553815840423007</c:v>
                </c:pt>
                <c:pt idx="41">
                  <c:v>-0.33682064712550686</c:v>
                </c:pt>
                <c:pt idx="42">
                  <c:v>-0.32623412907439198</c:v>
                </c:pt>
                <c:pt idx="43">
                  <c:v>-0.34290536250854853</c:v>
                </c:pt>
                <c:pt idx="44">
                  <c:v>-0.33717695851384155</c:v>
                </c:pt>
                <c:pt idx="45">
                  <c:v>-0.33046228535923405</c:v>
                </c:pt>
                <c:pt idx="46">
                  <c:v>-0.32431868123737595</c:v>
                </c:pt>
                <c:pt idx="47">
                  <c:v>-0.32960428497552963</c:v>
                </c:pt>
                <c:pt idx="48">
                  <c:v>-0.32788995793483644</c:v>
                </c:pt>
                <c:pt idx="49">
                  <c:v>-0.3051057437187974</c:v>
                </c:pt>
                <c:pt idx="50">
                  <c:v>-0.31839467014238032</c:v>
                </c:pt>
                <c:pt idx="51">
                  <c:v>-0.31239467014115796</c:v>
                </c:pt>
                <c:pt idx="52">
                  <c:v>-0.31155106805755506</c:v>
                </c:pt>
                <c:pt idx="53">
                  <c:v>-0.31684034059240362</c:v>
                </c:pt>
                <c:pt idx="54">
                  <c:v>-0.31284034059158872</c:v>
                </c:pt>
                <c:pt idx="55">
                  <c:v>-0.30984034059097754</c:v>
                </c:pt>
                <c:pt idx="56">
                  <c:v>-0.317129682348813</c:v>
                </c:pt>
                <c:pt idx="57">
                  <c:v>-0.3230269071590075</c:v>
                </c:pt>
                <c:pt idx="58">
                  <c:v>-0.3141877353152025</c:v>
                </c:pt>
                <c:pt idx="59">
                  <c:v>-0.3274781154093096</c:v>
                </c:pt>
                <c:pt idx="60">
                  <c:v>-0.3011500817567101</c:v>
                </c:pt>
                <c:pt idx="61">
                  <c:v>-0.29965008175458552</c:v>
                </c:pt>
                <c:pt idx="62">
                  <c:v>-0.29915008175630264</c:v>
                </c:pt>
                <c:pt idx="63">
                  <c:v>-0.28691042942446376</c:v>
                </c:pt>
                <c:pt idx="64">
                  <c:v>-0.29208537898965781</c:v>
                </c:pt>
                <c:pt idx="65">
                  <c:v>-0.29837928943751368</c:v>
                </c:pt>
                <c:pt idx="66">
                  <c:v>-0.27555562345222384</c:v>
                </c:pt>
                <c:pt idx="67">
                  <c:v>-0.29584988001218959</c:v>
                </c:pt>
                <c:pt idx="68">
                  <c:v>-0.29384988001178214</c:v>
                </c:pt>
                <c:pt idx="69">
                  <c:v>-0.28984988001096723</c:v>
                </c:pt>
                <c:pt idx="70">
                  <c:v>-0.28584988001015232</c:v>
                </c:pt>
                <c:pt idx="71">
                  <c:v>-0.27814420579426846</c:v>
                </c:pt>
                <c:pt idx="72">
                  <c:v>-0.29432220114791008</c:v>
                </c:pt>
                <c:pt idx="73">
                  <c:v>-0.28732220115012197</c:v>
                </c:pt>
                <c:pt idx="74">
                  <c:v>-0.30061687304413653</c:v>
                </c:pt>
                <c:pt idx="75">
                  <c:v>-0.29061687304573725</c:v>
                </c:pt>
                <c:pt idx="76">
                  <c:v>-0.2816168730439037</c:v>
                </c:pt>
                <c:pt idx="77">
                  <c:v>-0.28809127086226671</c:v>
                </c:pt>
                <c:pt idx="78">
                  <c:v>-0.28109127086084063</c:v>
                </c:pt>
                <c:pt idx="79">
                  <c:v>-0.27356739924446805</c:v>
                </c:pt>
                <c:pt idx="80">
                  <c:v>-0.28519246984175473</c:v>
                </c:pt>
                <c:pt idx="81">
                  <c:v>-0.29408292323189533</c:v>
                </c:pt>
                <c:pt idx="82">
                  <c:v>-0.28597399961814673</c:v>
                </c:pt>
                <c:pt idx="83">
                  <c:v>-0.28124660985203187</c:v>
                </c:pt>
                <c:pt idx="84">
                  <c:v>-0.28024660985182814</c:v>
                </c:pt>
                <c:pt idx="85">
                  <c:v>-0.27424660985424376</c:v>
                </c:pt>
                <c:pt idx="86">
                  <c:v>-0.26302172227461762</c:v>
                </c:pt>
                <c:pt idx="87">
                  <c:v>-0.26271551054790665</c:v>
                </c:pt>
                <c:pt idx="88">
                  <c:v>-0.26601516646922052</c:v>
                </c:pt>
                <c:pt idx="89">
                  <c:v>-0.2635144844178825</c:v>
                </c:pt>
                <c:pt idx="90">
                  <c:v>-0.26101553292738533</c:v>
                </c:pt>
                <c:pt idx="91">
                  <c:v>-0.27036065988615476</c:v>
                </c:pt>
                <c:pt idx="92">
                  <c:v>-0.26438940760156782</c:v>
                </c:pt>
                <c:pt idx="93">
                  <c:v>-0.24529654782140176</c:v>
                </c:pt>
                <c:pt idx="94">
                  <c:v>-5.9250763824151731E-2</c:v>
                </c:pt>
                <c:pt idx="95">
                  <c:v>-5.9041854940705019E-2</c:v>
                </c:pt>
                <c:pt idx="96">
                  <c:v>-5.5409834171520567E-2</c:v>
                </c:pt>
                <c:pt idx="97">
                  <c:v>-5.7395160085205843E-2</c:v>
                </c:pt>
                <c:pt idx="98">
                  <c:v>-4.9209440764144574E-2</c:v>
                </c:pt>
                <c:pt idx="99">
                  <c:v>-4.0209440762311033E-2</c:v>
                </c:pt>
                <c:pt idx="100">
                  <c:v>-3.1843193818893223E-2</c:v>
                </c:pt>
                <c:pt idx="101">
                  <c:v>-3.7206949848908266E-2</c:v>
                </c:pt>
                <c:pt idx="102">
                  <c:v>-5.1026768335023398E-2</c:v>
                </c:pt>
                <c:pt idx="103">
                  <c:v>-7.4848317387654184E-2</c:v>
                </c:pt>
                <c:pt idx="104">
                  <c:v>-1.6306802634926454E-2</c:v>
                </c:pt>
                <c:pt idx="105">
                  <c:v>-6.5671597001679016E-2</c:v>
                </c:pt>
                <c:pt idx="106">
                  <c:v>-1.349660718233614E-2</c:v>
                </c:pt>
                <c:pt idx="107">
                  <c:v>-2.4323347929393169E-2</c:v>
                </c:pt>
                <c:pt idx="108">
                  <c:v>-4.11805477016427E-2</c:v>
                </c:pt>
                <c:pt idx="109">
                  <c:v>-2.8647616554463129E-2</c:v>
                </c:pt>
                <c:pt idx="110">
                  <c:v>-2.0367898927765582E-2</c:v>
                </c:pt>
                <c:pt idx="111">
                  <c:v>-1.2711908999208266E-2</c:v>
                </c:pt>
                <c:pt idx="112">
                  <c:v>-5.1549897455371863E-5</c:v>
                </c:pt>
                <c:pt idx="113">
                  <c:v>-1.5924669769924238E-2</c:v>
                </c:pt>
                <c:pt idx="114">
                  <c:v>1.8948374923347666E-2</c:v>
                </c:pt>
                <c:pt idx="115">
                  <c:v>-3.4434454906333123E-2</c:v>
                </c:pt>
                <c:pt idx="116">
                  <c:v>-1.3989251492653398E-2</c:v>
                </c:pt>
                <c:pt idx="117">
                  <c:v>1.0728739478075733E-2</c:v>
                </c:pt>
                <c:pt idx="118">
                  <c:v>2.1538583958969015E-2</c:v>
                </c:pt>
                <c:pt idx="119">
                  <c:v>3.6691806529132842E-2</c:v>
                </c:pt>
                <c:pt idx="120">
                  <c:v>3.9691806529744023E-2</c:v>
                </c:pt>
                <c:pt idx="121">
                  <c:v>5.4221756253272524E-2</c:v>
                </c:pt>
                <c:pt idx="122">
                  <c:v>5.0390186976853268E-2</c:v>
                </c:pt>
                <c:pt idx="123">
                  <c:v>4.9954050900678837E-2</c:v>
                </c:pt>
                <c:pt idx="124">
                  <c:v>7.7954050902745209E-2</c:v>
                </c:pt>
                <c:pt idx="125">
                  <c:v>3.4565236298611746E-2</c:v>
                </c:pt>
                <c:pt idx="126">
                  <c:v>7.156523629887368E-2</c:v>
                </c:pt>
                <c:pt idx="127">
                  <c:v>2.9620124942428605E-2</c:v>
                </c:pt>
                <c:pt idx="128">
                  <c:v>7.5724710537121487E-2</c:v>
                </c:pt>
                <c:pt idx="129">
                  <c:v>6.3213148701605215E-2</c:v>
                </c:pt>
                <c:pt idx="130">
                  <c:v>0.11697095096755739</c:v>
                </c:pt>
                <c:pt idx="131">
                  <c:v>0.11815643812180565</c:v>
                </c:pt>
                <c:pt idx="132">
                  <c:v>0.11282198139258104</c:v>
                </c:pt>
                <c:pt idx="133">
                  <c:v>0.10847582604768391</c:v>
                </c:pt>
                <c:pt idx="134">
                  <c:v>0.13889689201957589</c:v>
                </c:pt>
                <c:pt idx="135">
                  <c:v>7.3153223032146331E-2</c:v>
                </c:pt>
                <c:pt idx="136">
                  <c:v>0.11148430114381802</c:v>
                </c:pt>
                <c:pt idx="137">
                  <c:v>0.18077238509491655</c:v>
                </c:pt>
                <c:pt idx="138">
                  <c:v>0.19724731219466252</c:v>
                </c:pt>
                <c:pt idx="139">
                  <c:v>0.21272043961881937</c:v>
                </c:pt>
                <c:pt idx="140">
                  <c:v>0.22663030746948487</c:v>
                </c:pt>
                <c:pt idx="141">
                  <c:v>0.26605381613286627</c:v>
                </c:pt>
                <c:pt idx="142">
                  <c:v>0.27665381613429818</c:v>
                </c:pt>
                <c:pt idx="143">
                  <c:v>0.27705381613510727</c:v>
                </c:pt>
                <c:pt idx="144">
                  <c:v>0.27262560431373895</c:v>
                </c:pt>
                <c:pt idx="145">
                  <c:v>0.30328638199525604</c:v>
                </c:pt>
                <c:pt idx="146">
                  <c:v>0.31191728234098703</c:v>
                </c:pt>
                <c:pt idx="147">
                  <c:v>0.26517605809670397</c:v>
                </c:pt>
                <c:pt idx="148">
                  <c:v>0.34843227351166073</c:v>
                </c:pt>
                <c:pt idx="149">
                  <c:v>0.35543227350944884</c:v>
                </c:pt>
                <c:pt idx="150">
                  <c:v>0.33219743437443383</c:v>
                </c:pt>
                <c:pt idx="151">
                  <c:v>0.33122203626050051</c:v>
                </c:pt>
                <c:pt idx="152">
                  <c:v>0.3782463612551159</c:v>
                </c:pt>
                <c:pt idx="153">
                  <c:v>0.42741601285229414</c:v>
                </c:pt>
                <c:pt idx="154">
                  <c:v>0.41827420510249902</c:v>
                </c:pt>
                <c:pt idx="155">
                  <c:v>0.33530009614659484</c:v>
                </c:pt>
                <c:pt idx="156">
                  <c:v>0.34515973112878839</c:v>
                </c:pt>
                <c:pt idx="157">
                  <c:v>0.47367415017623993</c:v>
                </c:pt>
                <c:pt idx="158">
                  <c:v>0.63877778705215715</c:v>
                </c:pt>
                <c:pt idx="159">
                  <c:v>0.64019439929899646</c:v>
                </c:pt>
                <c:pt idx="160">
                  <c:v>0.64159993017181538</c:v>
                </c:pt>
                <c:pt idx="161">
                  <c:v>0.63820223297274603</c:v>
                </c:pt>
                <c:pt idx="162">
                  <c:v>0.64220355396392115</c:v>
                </c:pt>
                <c:pt idx="163">
                  <c:v>0.64337897067716032</c:v>
                </c:pt>
                <c:pt idx="164">
                  <c:v>0.64204033855505593</c:v>
                </c:pt>
                <c:pt idx="165">
                  <c:v>0.65989984552619074</c:v>
                </c:pt>
                <c:pt idx="166">
                  <c:v>0.67719738715823996</c:v>
                </c:pt>
                <c:pt idx="167">
                  <c:v>0.6773107468119659</c:v>
                </c:pt>
                <c:pt idx="168">
                  <c:v>0.6795484186955415</c:v>
                </c:pt>
                <c:pt idx="169">
                  <c:v>0.68939357931073053</c:v>
                </c:pt>
                <c:pt idx="170">
                  <c:v>0.70327682769872379</c:v>
                </c:pt>
                <c:pt idx="171">
                  <c:v>0.68725354197066946</c:v>
                </c:pt>
                <c:pt idx="172">
                  <c:v>0.71131054868486143</c:v>
                </c:pt>
                <c:pt idx="173">
                  <c:v>0.71531054868567634</c:v>
                </c:pt>
                <c:pt idx="174">
                  <c:v>0.70419972910284701</c:v>
                </c:pt>
                <c:pt idx="175">
                  <c:v>0.70519972909941275</c:v>
                </c:pt>
                <c:pt idx="176">
                  <c:v>0.70619972910325446</c:v>
                </c:pt>
                <c:pt idx="177">
                  <c:v>0.7262508720724673</c:v>
                </c:pt>
                <c:pt idx="178">
                  <c:v>0.73425087207409712</c:v>
                </c:pt>
                <c:pt idx="179">
                  <c:v>0.72697472202759439</c:v>
                </c:pt>
                <c:pt idx="180">
                  <c:v>0.72797472203143609</c:v>
                </c:pt>
                <c:pt idx="181">
                  <c:v>0.72897472202800184</c:v>
                </c:pt>
                <c:pt idx="182">
                  <c:v>0.72997472203184355</c:v>
                </c:pt>
                <c:pt idx="183">
                  <c:v>0.72379443950358802</c:v>
                </c:pt>
                <c:pt idx="184">
                  <c:v>0.73516604555330367</c:v>
                </c:pt>
                <c:pt idx="185">
                  <c:v>0.73850738498997925</c:v>
                </c:pt>
                <c:pt idx="186">
                  <c:v>0.73518509426021605</c:v>
                </c:pt>
                <c:pt idx="187">
                  <c:v>0.73918509426103096</c:v>
                </c:pt>
                <c:pt idx="188">
                  <c:v>0.74118509426143842</c:v>
                </c:pt>
                <c:pt idx="189">
                  <c:v>0.74070311471596506</c:v>
                </c:pt>
                <c:pt idx="190">
                  <c:v>0.75607042896658827</c:v>
                </c:pt>
                <c:pt idx="191">
                  <c:v>0.75907042897083743</c:v>
                </c:pt>
                <c:pt idx="192">
                  <c:v>0.76107042897124488</c:v>
                </c:pt>
                <c:pt idx="193">
                  <c:v>0.75253899374823696</c:v>
                </c:pt>
                <c:pt idx="194">
                  <c:v>0.74290596188450908</c:v>
                </c:pt>
                <c:pt idx="195">
                  <c:v>0.74690596188532399</c:v>
                </c:pt>
                <c:pt idx="196">
                  <c:v>0.75290596187927039</c:v>
                </c:pt>
                <c:pt idx="197">
                  <c:v>0.74803624743547914</c:v>
                </c:pt>
                <c:pt idx="198">
                  <c:v>0.74971166660026611</c:v>
                </c:pt>
                <c:pt idx="199">
                  <c:v>0.76071166659886913</c:v>
                </c:pt>
                <c:pt idx="200">
                  <c:v>0.76171166659543488</c:v>
                </c:pt>
                <c:pt idx="201">
                  <c:v>0.76771166659665724</c:v>
                </c:pt>
                <c:pt idx="202">
                  <c:v>0.75733513806296981</c:v>
                </c:pt>
                <c:pt idx="203">
                  <c:v>0.77333513805895349</c:v>
                </c:pt>
                <c:pt idx="204">
                  <c:v>0.77828657554964553</c:v>
                </c:pt>
                <c:pt idx="205">
                  <c:v>0.77666442028482541</c:v>
                </c:pt>
                <c:pt idx="206">
                  <c:v>0.77766442028866711</c:v>
                </c:pt>
                <c:pt idx="207">
                  <c:v>0.78445357407535554</c:v>
                </c:pt>
                <c:pt idx="208">
                  <c:v>0.79002668995366621</c:v>
                </c:pt>
                <c:pt idx="209">
                  <c:v>0.78872927705387319</c:v>
                </c:pt>
                <c:pt idx="210">
                  <c:v>0.79050770133613679</c:v>
                </c:pt>
                <c:pt idx="211">
                  <c:v>0.80963952613829715</c:v>
                </c:pt>
                <c:pt idx="212">
                  <c:v>0.779414143179464</c:v>
                </c:pt>
                <c:pt idx="213">
                  <c:v>0.80518702966028466</c:v>
                </c:pt>
                <c:pt idx="214">
                  <c:v>0.80077674361043705</c:v>
                </c:pt>
                <c:pt idx="215">
                  <c:v>0.81958623829006072</c:v>
                </c:pt>
                <c:pt idx="216">
                  <c:v>0.82512524189301817</c:v>
                </c:pt>
                <c:pt idx="217">
                  <c:v>0.83576293857973538</c:v>
                </c:pt>
                <c:pt idx="218">
                  <c:v>0.85265596772756735</c:v>
                </c:pt>
                <c:pt idx="219">
                  <c:v>0.87794576246687783</c:v>
                </c:pt>
                <c:pt idx="220">
                  <c:v>0.87312221665184131</c:v>
                </c:pt>
                <c:pt idx="221">
                  <c:v>0.87912221665306367</c:v>
                </c:pt>
                <c:pt idx="222">
                  <c:v>0.91066866109271083</c:v>
                </c:pt>
                <c:pt idx="223">
                  <c:v>0.91536950900885727</c:v>
                </c:pt>
                <c:pt idx="224">
                  <c:v>0.92136950901007963</c:v>
                </c:pt>
                <c:pt idx="225">
                  <c:v>0.92336950901048709</c:v>
                </c:pt>
                <c:pt idx="226">
                  <c:v>0.9303695090082752</c:v>
                </c:pt>
                <c:pt idx="227">
                  <c:v>0.93109068636175407</c:v>
                </c:pt>
                <c:pt idx="228">
                  <c:v>0.93309068636216153</c:v>
                </c:pt>
                <c:pt idx="229">
                  <c:v>0.92494299038784744</c:v>
                </c:pt>
                <c:pt idx="230">
                  <c:v>0.98952523483331678</c:v>
                </c:pt>
                <c:pt idx="231">
                  <c:v>0.97997590097086151</c:v>
                </c:pt>
                <c:pt idx="232">
                  <c:v>0.96791893868885426</c:v>
                </c:pt>
                <c:pt idx="233">
                  <c:v>0.97991893868402302</c:v>
                </c:pt>
                <c:pt idx="234">
                  <c:v>0.98291893868827218</c:v>
                </c:pt>
                <c:pt idx="235">
                  <c:v>0.98991893868606029</c:v>
                </c:pt>
                <c:pt idx="236">
                  <c:v>0.99191893868646774</c:v>
                </c:pt>
                <c:pt idx="237">
                  <c:v>1.0376801385643515</c:v>
                </c:pt>
                <c:pt idx="238">
                  <c:v>1.0532779083083026</c:v>
                </c:pt>
                <c:pt idx="239">
                  <c:v>1.0378687557843851</c:v>
                </c:pt>
                <c:pt idx="240">
                  <c:v>1.0486295758685926</c:v>
                </c:pt>
                <c:pt idx="241">
                  <c:v>1.0378843621106095</c:v>
                </c:pt>
                <c:pt idx="242">
                  <c:v>1.0651676807515851</c:v>
                </c:pt>
                <c:pt idx="243">
                  <c:v>1.0614137833955202</c:v>
                </c:pt>
                <c:pt idx="244">
                  <c:v>1.061513783392994</c:v>
                </c:pt>
                <c:pt idx="245">
                  <c:v>1.0616137833977437</c:v>
                </c:pt>
                <c:pt idx="246">
                  <c:v>1.0616137833977437</c:v>
                </c:pt>
                <c:pt idx="247">
                  <c:v>1.0614581554808438</c:v>
                </c:pt>
                <c:pt idx="248">
                  <c:v>1.0518656204888224</c:v>
                </c:pt>
                <c:pt idx="249">
                  <c:v>1.0638656204912671</c:v>
                </c:pt>
                <c:pt idx="250">
                  <c:v>1.0560425583327482</c:v>
                </c:pt>
                <c:pt idx="251">
                  <c:v>1.0688425583295351</c:v>
                </c:pt>
                <c:pt idx="252">
                  <c:v>1.0697302580609342</c:v>
                </c:pt>
                <c:pt idx="253">
                  <c:v>1.0877534517640466</c:v>
                </c:pt>
                <c:pt idx="254">
                  <c:v>1.0772228889792141</c:v>
                </c:pt>
                <c:pt idx="255">
                  <c:v>1.0797373237329262</c:v>
                </c:pt>
                <c:pt idx="256">
                  <c:v>1.0736132674564323</c:v>
                </c:pt>
                <c:pt idx="257">
                  <c:v>1.074613267452998</c:v>
                </c:pt>
                <c:pt idx="258">
                  <c:v>1.0869888327136248</c:v>
                </c:pt>
                <c:pt idx="259">
                  <c:v>1.079174019487092</c:v>
                </c:pt>
                <c:pt idx="260">
                  <c:v>1.0885953192189513</c:v>
                </c:pt>
                <c:pt idx="261">
                  <c:v>1.0915953192159245</c:v>
                </c:pt>
                <c:pt idx="262">
                  <c:v>1.0834977338285503</c:v>
                </c:pt>
                <c:pt idx="263">
                  <c:v>1.0848707407182316</c:v>
                </c:pt>
                <c:pt idx="264">
                  <c:v>1.0898707407156123</c:v>
                </c:pt>
                <c:pt idx="265">
                  <c:v>1.0855199092313166</c:v>
                </c:pt>
                <c:pt idx="266">
                  <c:v>1.0947900169741567</c:v>
                </c:pt>
                <c:pt idx="267">
                  <c:v>1.113379846598229</c:v>
                </c:pt>
                <c:pt idx="268">
                  <c:v>1.099484389073039</c:v>
                </c:pt>
                <c:pt idx="269">
                  <c:v>1.0895872009914609</c:v>
                </c:pt>
                <c:pt idx="270">
                  <c:v>1.0995872009862222</c:v>
                </c:pt>
                <c:pt idx="271">
                  <c:v>1.0908075557036943</c:v>
                </c:pt>
                <c:pt idx="272">
                  <c:v>1.087688282339758</c:v>
                </c:pt>
                <c:pt idx="273">
                  <c:v>1.0870072956100181</c:v>
                </c:pt>
                <c:pt idx="274">
                  <c:v>1.098007295615897</c:v>
                </c:pt>
                <c:pt idx="275">
                  <c:v>1.1000072956090285</c:v>
                </c:pt>
                <c:pt idx="276">
                  <c:v>1.1010072956128703</c:v>
                </c:pt>
                <c:pt idx="277">
                  <c:v>1.1031045697201287</c:v>
                </c:pt>
                <c:pt idx="278">
                  <c:v>1.1036942231982876</c:v>
                </c:pt>
                <c:pt idx="279">
                  <c:v>1.0943824983672064</c:v>
                </c:pt>
                <c:pt idx="280">
                  <c:v>1.0982758075439412</c:v>
                </c:pt>
                <c:pt idx="281">
                  <c:v>1.1057840552740825</c:v>
                </c:pt>
                <c:pt idx="282">
                  <c:v>1.0955665190224344</c:v>
                </c:pt>
                <c:pt idx="283">
                  <c:v>1.0992089692595872</c:v>
                </c:pt>
                <c:pt idx="284">
                  <c:v>1.097963444147924</c:v>
                </c:pt>
                <c:pt idx="285">
                  <c:v>1.1071727232491231</c:v>
                </c:pt>
                <c:pt idx="286">
                  <c:v>1.0964702246856497</c:v>
                </c:pt>
                <c:pt idx="287">
                  <c:v>1.0975117746201257</c:v>
                </c:pt>
                <c:pt idx="288">
                  <c:v>1.111797092876901</c:v>
                </c:pt>
                <c:pt idx="289">
                  <c:v>1.1099598478459423</c:v>
                </c:pt>
                <c:pt idx="290">
                  <c:v>1.1128078485864334</c:v>
                </c:pt>
                <c:pt idx="291">
                  <c:v>1.1048320928706505</c:v>
                </c:pt>
                <c:pt idx="292">
                  <c:v>1.1000980451881743</c:v>
                </c:pt>
                <c:pt idx="293">
                  <c:v>1.1075213269104953</c:v>
                </c:pt>
                <c:pt idx="294">
                  <c:v>1.1021555654618529</c:v>
                </c:pt>
                <c:pt idx="295">
                  <c:v>1.0883577146363514</c:v>
                </c:pt>
                <c:pt idx="296">
                  <c:v>1.1005767868917478</c:v>
                </c:pt>
                <c:pt idx="297">
                  <c:v>1.1089278313463395</c:v>
                </c:pt>
                <c:pt idx="298">
                  <c:v>1.1180278313492849</c:v>
                </c:pt>
                <c:pt idx="299">
                  <c:v>1.1090032737113584</c:v>
                </c:pt>
                <c:pt idx="300">
                  <c:v>1.1057372746882865</c:v>
                </c:pt>
                <c:pt idx="301">
                  <c:v>1.1057253057324405</c:v>
                </c:pt>
                <c:pt idx="302">
                  <c:v>1.1065192174222671</c:v>
                </c:pt>
                <c:pt idx="303">
                  <c:v>1.1141677612861103</c:v>
                </c:pt>
                <c:pt idx="304">
                  <c:v>1.1102286669159687</c:v>
                </c:pt>
                <c:pt idx="305">
                  <c:v>1.107853936006943</c:v>
                </c:pt>
                <c:pt idx="306">
                  <c:v>1.1320476555907528</c:v>
                </c:pt>
                <c:pt idx="307">
                  <c:v>1.1137738229301866</c:v>
                </c:pt>
                <c:pt idx="308">
                  <c:v>1.1237738229249479</c:v>
                </c:pt>
                <c:pt idx="309">
                  <c:v>1.1123080778621242</c:v>
                </c:pt>
                <c:pt idx="310">
                  <c:v>1.1156836271105635</c:v>
                </c:pt>
                <c:pt idx="311">
                  <c:v>1.119383627111681</c:v>
                </c:pt>
                <c:pt idx="312">
                  <c:v>1.1156677784151112</c:v>
                </c:pt>
                <c:pt idx="313">
                  <c:v>1.1159036914144851</c:v>
                </c:pt>
                <c:pt idx="314">
                  <c:v>1.1162220251514019</c:v>
                </c:pt>
                <c:pt idx="315">
                  <c:v>1.1212421344991921</c:v>
                </c:pt>
                <c:pt idx="316">
                  <c:v>1.1232421344995995</c:v>
                </c:pt>
                <c:pt idx="317">
                  <c:v>1.1231511231911595</c:v>
                </c:pt>
                <c:pt idx="318">
                  <c:v>1.1235687134830326</c:v>
                </c:pt>
                <c:pt idx="319">
                  <c:v>1.1155395535655184</c:v>
                </c:pt>
                <c:pt idx="320">
                  <c:v>1.1784863036299007</c:v>
                </c:pt>
                <c:pt idx="321">
                  <c:v>1.111432621063059</c:v>
                </c:pt>
                <c:pt idx="322">
                  <c:v>1.1323239579975759</c:v>
                </c:pt>
                <c:pt idx="323">
                  <c:v>1.1090356377429054</c:v>
                </c:pt>
                <c:pt idx="324">
                  <c:v>1.1143116207801915</c:v>
                </c:pt>
                <c:pt idx="325">
                  <c:v>1.1152116207792835</c:v>
                </c:pt>
                <c:pt idx="326">
                  <c:v>1.1056904976535464</c:v>
                </c:pt>
                <c:pt idx="327">
                  <c:v>1.1233167448719532</c:v>
                </c:pt>
                <c:pt idx="328">
                  <c:v>1.1164912742424347</c:v>
                </c:pt>
                <c:pt idx="329">
                  <c:v>1.1153628827446878</c:v>
                </c:pt>
                <c:pt idx="330">
                  <c:v>1.107616071438339</c:v>
                </c:pt>
                <c:pt idx="331">
                  <c:v>1.1243250232663979</c:v>
                </c:pt>
                <c:pt idx="332">
                  <c:v>1.11387547175493</c:v>
                </c:pt>
                <c:pt idx="333">
                  <c:v>1.11387547175493</c:v>
                </c:pt>
                <c:pt idx="334">
                  <c:v>1.08489129013008</c:v>
                </c:pt>
                <c:pt idx="335">
                  <c:v>1.1047359018271041</c:v>
                </c:pt>
                <c:pt idx="336">
                  <c:v>1.1112593535168689</c:v>
                </c:pt>
                <c:pt idx="337">
                  <c:v>1.1136330018197351</c:v>
                </c:pt>
                <c:pt idx="338">
                  <c:v>1.1144172755643433</c:v>
                </c:pt>
                <c:pt idx="339">
                  <c:v>1.1149285927377024</c:v>
                </c:pt>
                <c:pt idx="340">
                  <c:v>1.1189285927385173</c:v>
                </c:pt>
                <c:pt idx="341">
                  <c:v>1.1129605043106237</c:v>
                </c:pt>
                <c:pt idx="342">
                  <c:v>1.1138372410016655</c:v>
                </c:pt>
                <c:pt idx="343">
                  <c:v>1.1174230135009282</c:v>
                </c:pt>
                <c:pt idx="344">
                  <c:v>1.1041456214171979</c:v>
                </c:pt>
                <c:pt idx="345">
                  <c:v>1.1010627655673566</c:v>
                </c:pt>
                <c:pt idx="346">
                  <c:v>1.1151227741275027</c:v>
                </c:pt>
                <c:pt idx="347">
                  <c:v>1.1088690897568356</c:v>
                </c:pt>
                <c:pt idx="348">
                  <c:v>1.1147181452102266</c:v>
                </c:pt>
                <c:pt idx="349">
                  <c:v>1.1075048925540185</c:v>
                </c:pt>
                <c:pt idx="350">
                  <c:v>1.124984717634377</c:v>
                </c:pt>
                <c:pt idx="351">
                  <c:v>1.1110220343337638</c:v>
                </c:pt>
                <c:pt idx="352">
                  <c:v>1.1149236010303714</c:v>
                </c:pt>
                <c:pt idx="353">
                  <c:v>1.1118698183645712</c:v>
                </c:pt>
                <c:pt idx="354">
                  <c:v>1.1095281844435421</c:v>
                </c:pt>
                <c:pt idx="355">
                  <c:v>1.1027209860553431</c:v>
                </c:pt>
                <c:pt idx="356">
                  <c:v>1.1108086906024572</c:v>
                </c:pt>
                <c:pt idx="357">
                  <c:v>1.1157086906023641</c:v>
                </c:pt>
                <c:pt idx="358">
                  <c:v>1.1139797903673958</c:v>
                </c:pt>
                <c:pt idx="359">
                  <c:v>1.1176835341125879</c:v>
                </c:pt>
                <c:pt idx="360">
                  <c:v>1.1116658680067062</c:v>
                </c:pt>
                <c:pt idx="361">
                  <c:v>1.1156658680075211</c:v>
                </c:pt>
                <c:pt idx="362">
                  <c:v>1.1075059245300463</c:v>
                </c:pt>
                <c:pt idx="363">
                  <c:v>1.1096059245279275</c:v>
                </c:pt>
                <c:pt idx="364">
                  <c:v>1.1053654583878363</c:v>
                </c:pt>
                <c:pt idx="365">
                  <c:v>1.106365458391678</c:v>
                </c:pt>
                <c:pt idx="366">
                  <c:v>1.1134538461753198</c:v>
                </c:pt>
                <c:pt idx="367">
                  <c:v>1.1055925182459592</c:v>
                </c:pt>
                <c:pt idx="368">
                  <c:v>1.1072848402651843</c:v>
                </c:pt>
                <c:pt idx="369">
                  <c:v>1.1128998811856636</c:v>
                </c:pt>
                <c:pt idx="370">
                  <c:v>1.1102476750088086</c:v>
                </c:pt>
                <c:pt idx="371">
                  <c:v>1.1147258579944868</c:v>
                </c:pt>
                <c:pt idx="372">
                  <c:v>1.1109219110283131</c:v>
                </c:pt>
                <c:pt idx="373">
                  <c:v>1.0838465825133583</c:v>
                </c:pt>
                <c:pt idx="374">
                  <c:v>1.1114465825146156</c:v>
                </c:pt>
                <c:pt idx="375">
                  <c:v>1.1120465825140102</c:v>
                </c:pt>
                <c:pt idx="376">
                  <c:v>1.1123465825137075</c:v>
                </c:pt>
                <c:pt idx="377">
                  <c:v>1.1131465825153257</c:v>
                </c:pt>
                <c:pt idx="378">
                  <c:v>1.1401465825099124</c:v>
                </c:pt>
                <c:pt idx="379">
                  <c:v>1.1124049854659122</c:v>
                </c:pt>
                <c:pt idx="380">
                  <c:v>1.1124049854659122</c:v>
                </c:pt>
                <c:pt idx="381">
                  <c:v>1.1128049854703592</c:v>
                </c:pt>
                <c:pt idx="382">
                  <c:v>1.0988238422552399</c:v>
                </c:pt>
                <c:pt idx="383">
                  <c:v>1.1123810945646164</c:v>
                </c:pt>
                <c:pt idx="384">
                  <c:v>1.1128093832497103</c:v>
                </c:pt>
                <c:pt idx="385">
                  <c:v>1.1130606201940882</c:v>
                </c:pt>
                <c:pt idx="386">
                  <c:v>1.1116874552068361</c:v>
                </c:pt>
                <c:pt idx="387">
                  <c:v>1.1118603170118166</c:v>
                </c:pt>
                <c:pt idx="388">
                  <c:v>1.1126603170134348</c:v>
                </c:pt>
                <c:pt idx="389">
                  <c:v>1.1127603170181846</c:v>
                </c:pt>
                <c:pt idx="390">
                  <c:v>1.121807413341233</c:v>
                </c:pt>
                <c:pt idx="391">
                  <c:v>1.1086718983971575</c:v>
                </c:pt>
                <c:pt idx="392">
                  <c:v>1.1038458755969416</c:v>
                </c:pt>
                <c:pt idx="393">
                  <c:v>1.1048458755935073</c:v>
                </c:pt>
                <c:pt idx="394">
                  <c:v>1.106057117070776</c:v>
                </c:pt>
                <c:pt idx="395">
                  <c:v>1.1110571170754326</c:v>
                </c:pt>
                <c:pt idx="396">
                  <c:v>1.1011778604976645</c:v>
                </c:pt>
                <c:pt idx="397">
                  <c:v>1.105539675435812</c:v>
                </c:pt>
                <c:pt idx="398">
                  <c:v>1.1227679747082728</c:v>
                </c:pt>
                <c:pt idx="399">
                  <c:v>1.1173611298039716</c:v>
                </c:pt>
                <c:pt idx="400">
                  <c:v>1.12299387532157</c:v>
                </c:pt>
                <c:pt idx="401">
                  <c:v>1.1045737106528757</c:v>
                </c:pt>
                <c:pt idx="402">
                  <c:v>1.110573710654098</c:v>
                </c:pt>
                <c:pt idx="403">
                  <c:v>1.1268432567813835</c:v>
                </c:pt>
                <c:pt idx="404">
                  <c:v>1.1149901212610316</c:v>
                </c:pt>
                <c:pt idx="405">
                  <c:v>1.1093760047157981</c:v>
                </c:pt>
                <c:pt idx="406">
                  <c:v>1.1121765391690972</c:v>
                </c:pt>
                <c:pt idx="407">
                  <c:v>1.1109876606586013</c:v>
                </c:pt>
                <c:pt idx="408">
                  <c:v>1.1142876606552718</c:v>
                </c:pt>
                <c:pt idx="409">
                  <c:v>1.1083987129172375</c:v>
                </c:pt>
                <c:pt idx="410">
                  <c:v>1.1123987129180524</c:v>
                </c:pt>
                <c:pt idx="411">
                  <c:v>1.1130987129221968</c:v>
                </c:pt>
                <c:pt idx="412">
                  <c:v>1.1323987129221269</c:v>
                </c:pt>
                <c:pt idx="413">
                  <c:v>1.1125529358908579</c:v>
                </c:pt>
                <c:pt idx="414">
                  <c:v>1.112952935895305</c:v>
                </c:pt>
                <c:pt idx="415">
                  <c:v>1.1165054283050522</c:v>
                </c:pt>
                <c:pt idx="416">
                  <c:v>1.1160561901495056</c:v>
                </c:pt>
                <c:pt idx="417">
                  <c:v>1.110468627543866</c:v>
                </c:pt>
                <c:pt idx="418">
                  <c:v>1.1252125588687523</c:v>
                </c:pt>
                <c:pt idx="419">
                  <c:v>1.1107586127494247</c:v>
                </c:pt>
                <c:pt idx="420">
                  <c:v>1.1132584259127603</c:v>
                </c:pt>
                <c:pt idx="421">
                  <c:v>1.102501755926915</c:v>
                </c:pt>
                <c:pt idx="422">
                  <c:v>1.1196327184618577</c:v>
                </c:pt>
                <c:pt idx="423">
                  <c:v>1.1081440234303161</c:v>
                </c:pt>
                <c:pt idx="424">
                  <c:v>1.0936535978445987</c:v>
                </c:pt>
                <c:pt idx="425">
                  <c:v>1.1001860617648906</c:v>
                </c:pt>
                <c:pt idx="426">
                  <c:v>1.0962918899110492</c:v>
                </c:pt>
                <c:pt idx="427">
                  <c:v>1.0958023576225244</c:v>
                </c:pt>
                <c:pt idx="428">
                  <c:v>1.1008023576199051</c:v>
                </c:pt>
                <c:pt idx="429">
                  <c:v>1.1088023576215349</c:v>
                </c:pt>
                <c:pt idx="430">
                  <c:v>1.1042023268496406</c:v>
                </c:pt>
                <c:pt idx="431">
                  <c:v>1.0982951043579863</c:v>
                </c:pt>
                <c:pt idx="432">
                  <c:v>1.1157579535233091</c:v>
                </c:pt>
                <c:pt idx="433">
                  <c:v>1.0979494418975724</c:v>
                </c:pt>
                <c:pt idx="434">
                  <c:v>1.097488039814325</c:v>
                </c:pt>
                <c:pt idx="435">
                  <c:v>1.1134880398103086</c:v>
                </c:pt>
                <c:pt idx="436">
                  <c:v>1.0873535079109431</c:v>
                </c:pt>
                <c:pt idx="437">
                  <c:v>1.1136175113419562</c:v>
                </c:pt>
                <c:pt idx="438">
                  <c:v>1.0987931675183038</c:v>
                </c:pt>
                <c:pt idx="439">
                  <c:v>1.1027931675191187</c:v>
                </c:pt>
                <c:pt idx="440">
                  <c:v>1.1030017629426518</c:v>
                </c:pt>
                <c:pt idx="441">
                  <c:v>1.0839076304124509</c:v>
                </c:pt>
                <c:pt idx="442">
                  <c:v>1.09875683778906</c:v>
                </c:pt>
                <c:pt idx="443">
                  <c:v>1.1037568377937166</c:v>
                </c:pt>
                <c:pt idx="444">
                  <c:v>1.1047568377902823</c:v>
                </c:pt>
                <c:pt idx="445">
                  <c:v>1.1067568377906898</c:v>
                </c:pt>
                <c:pt idx="446">
                  <c:v>1.1067568377906898</c:v>
                </c:pt>
                <c:pt idx="447">
                  <c:v>1.1097568377949389</c:v>
                </c:pt>
                <c:pt idx="448">
                  <c:v>1.1117568377953464</c:v>
                </c:pt>
                <c:pt idx="449">
                  <c:v>1.0874344857929219</c:v>
                </c:pt>
                <c:pt idx="450">
                  <c:v>1.097867418800142</c:v>
                </c:pt>
                <c:pt idx="451">
                  <c:v>1.0885380945628707</c:v>
                </c:pt>
                <c:pt idx="452">
                  <c:v>1.0944100581012985</c:v>
                </c:pt>
                <c:pt idx="453">
                  <c:v>1.0907878646167515</c:v>
                </c:pt>
                <c:pt idx="455">
                  <c:v>1.1003176212916397</c:v>
                </c:pt>
                <c:pt idx="456">
                  <c:v>1.0908424769879201</c:v>
                </c:pt>
                <c:pt idx="457">
                  <c:v>1.0893324287564388</c:v>
                </c:pt>
                <c:pt idx="458">
                  <c:v>1.0913324287568462</c:v>
                </c:pt>
                <c:pt idx="459">
                  <c:v>1.0728972948735842</c:v>
                </c:pt>
                <c:pt idx="460">
                  <c:v>1.0755721498316486</c:v>
                </c:pt>
                <c:pt idx="461">
                  <c:v>1.0804789081853401</c:v>
                </c:pt>
                <c:pt idx="462">
                  <c:v>1.0857776998356303</c:v>
                </c:pt>
                <c:pt idx="463">
                  <c:v>1.0670747609311038</c:v>
                </c:pt>
                <c:pt idx="464">
                  <c:v>1.0714877391103075</c:v>
                </c:pt>
                <c:pt idx="465">
                  <c:v>1.0724189522798544</c:v>
                </c:pt>
                <c:pt idx="466">
                  <c:v>1.0774189522772351</c:v>
                </c:pt>
                <c:pt idx="467">
                  <c:v>1.0723230095603307</c:v>
                </c:pt>
                <c:pt idx="468">
                  <c:v>1.0440500710818574</c:v>
                </c:pt>
                <c:pt idx="469">
                  <c:v>1.0447820565518091</c:v>
                </c:pt>
                <c:pt idx="470">
                  <c:v>1.0444684986776358</c:v>
                </c:pt>
                <c:pt idx="471">
                  <c:v>1.0473834215737094</c:v>
                </c:pt>
                <c:pt idx="472">
                  <c:v>1.029037057397292</c:v>
                </c:pt>
                <c:pt idx="473">
                  <c:v>1.042498423632632</c:v>
                </c:pt>
                <c:pt idx="474">
                  <c:v>1.0198422813551513</c:v>
                </c:pt>
                <c:pt idx="475">
                  <c:v>1.0163075169693394</c:v>
                </c:pt>
                <c:pt idx="476">
                  <c:v>1.0167075169665105</c:v>
                </c:pt>
                <c:pt idx="477">
                  <c:v>1.0170075169662078</c:v>
                </c:pt>
                <c:pt idx="478">
                  <c:v>1.0292913532692916</c:v>
                </c:pt>
                <c:pt idx="479">
                  <c:v>1.0108702333502779</c:v>
                </c:pt>
                <c:pt idx="480">
                  <c:v>1.0082914263555189</c:v>
                </c:pt>
                <c:pt idx="481">
                  <c:v>0.98704978792567744</c:v>
                </c:pt>
                <c:pt idx="482">
                  <c:v>0.97134536703678453</c:v>
                </c:pt>
                <c:pt idx="483">
                  <c:v>0.97523698030801498</c:v>
                </c:pt>
                <c:pt idx="484">
                  <c:v>0.96357784814844361</c:v>
                </c:pt>
                <c:pt idx="485">
                  <c:v>0.96752291242998201</c:v>
                </c:pt>
                <c:pt idx="486">
                  <c:v>0.95440784929170608</c:v>
                </c:pt>
                <c:pt idx="487">
                  <c:v>0.94914368473852972</c:v>
                </c:pt>
                <c:pt idx="488">
                  <c:v>0.93693630568480113</c:v>
                </c:pt>
                <c:pt idx="489">
                  <c:v>0.96184899303889071</c:v>
                </c:pt>
                <c:pt idx="490">
                  <c:v>0.9377743288796665</c:v>
                </c:pt>
                <c:pt idx="491">
                  <c:v>0.89824970284046535</c:v>
                </c:pt>
                <c:pt idx="492">
                  <c:v>0.90224970284128025</c:v>
                </c:pt>
                <c:pt idx="493">
                  <c:v>0.91224970283604156</c:v>
                </c:pt>
                <c:pt idx="494">
                  <c:v>0.90828153694656255</c:v>
                </c:pt>
                <c:pt idx="495">
                  <c:v>0.89521860560439703</c:v>
                </c:pt>
                <c:pt idx="496">
                  <c:v>0.87905983601313409</c:v>
                </c:pt>
                <c:pt idx="497">
                  <c:v>0.89015983601648685</c:v>
                </c:pt>
                <c:pt idx="498">
                  <c:v>0.89645983601740653</c:v>
                </c:pt>
                <c:pt idx="499">
                  <c:v>0.89855983601528777</c:v>
                </c:pt>
                <c:pt idx="500">
                  <c:v>0.90195983601670804</c:v>
                </c:pt>
                <c:pt idx="501">
                  <c:v>0.90545983601560209</c:v>
                </c:pt>
                <c:pt idx="502">
                  <c:v>0.91105983601237739</c:v>
                </c:pt>
                <c:pt idx="503">
                  <c:v>0.91445983601379766</c:v>
                </c:pt>
                <c:pt idx="504">
                  <c:v>0.9321401439302287</c:v>
                </c:pt>
                <c:pt idx="505">
                  <c:v>0.87410909775940837</c:v>
                </c:pt>
                <c:pt idx="506">
                  <c:v>0.8755598402531648</c:v>
                </c:pt>
                <c:pt idx="507">
                  <c:v>0.86774465193187056</c:v>
                </c:pt>
                <c:pt idx="508">
                  <c:v>0.84091884619895241</c:v>
                </c:pt>
                <c:pt idx="509">
                  <c:v>0.84941884620250308</c:v>
                </c:pt>
                <c:pt idx="510">
                  <c:v>0.8417642270662602</c:v>
                </c:pt>
                <c:pt idx="511">
                  <c:v>0.83940675793829023</c:v>
                </c:pt>
                <c:pt idx="512">
                  <c:v>0.81278391116584658</c:v>
                </c:pt>
                <c:pt idx="513">
                  <c:v>0.80923462334641116</c:v>
                </c:pt>
                <c:pt idx="514">
                  <c:v>0.79762176139563778</c:v>
                </c:pt>
                <c:pt idx="515">
                  <c:v>0.78274953335937225</c:v>
                </c:pt>
                <c:pt idx="516">
                  <c:v>0.77537009168728899</c:v>
                </c:pt>
                <c:pt idx="517">
                  <c:v>0.78038565227040779</c:v>
                </c:pt>
                <c:pt idx="518">
                  <c:v>0.76767820169964418</c:v>
                </c:pt>
                <c:pt idx="519">
                  <c:v>0.75589562554520551</c:v>
                </c:pt>
                <c:pt idx="520">
                  <c:v>0.75014144498692015</c:v>
                </c:pt>
                <c:pt idx="521">
                  <c:v>0.71852844498044699</c:v>
                </c:pt>
                <c:pt idx="522">
                  <c:v>0.75414144498773505</c:v>
                </c:pt>
                <c:pt idx="523">
                  <c:v>0.74549614694763811</c:v>
                </c:pt>
                <c:pt idx="524">
                  <c:v>0.73869574035430086</c:v>
                </c:pt>
                <c:pt idx="525">
                  <c:v>0.72945860161936893</c:v>
                </c:pt>
                <c:pt idx="526">
                  <c:v>0.72445413145766879</c:v>
                </c:pt>
                <c:pt idx="527">
                  <c:v>0.71472380425301196</c:v>
                </c:pt>
                <c:pt idx="528">
                  <c:v>0.71667854733831715</c:v>
                </c:pt>
                <c:pt idx="529">
                  <c:v>0.7126597980829239</c:v>
                </c:pt>
                <c:pt idx="530">
                  <c:v>0.69832394625417871</c:v>
                </c:pt>
                <c:pt idx="531">
                  <c:v>0.69943110390058583</c:v>
                </c:pt>
                <c:pt idx="532">
                  <c:v>0.69612722284491568</c:v>
                </c:pt>
                <c:pt idx="533">
                  <c:v>0.68751625823093621</c:v>
                </c:pt>
                <c:pt idx="534">
                  <c:v>0.67795958746939511</c:v>
                </c:pt>
                <c:pt idx="535">
                  <c:v>0.66890399655160238</c:v>
                </c:pt>
                <c:pt idx="536">
                  <c:v>0.65289518836096327</c:v>
                </c:pt>
                <c:pt idx="537">
                  <c:v>0.63690913151601469</c:v>
                </c:pt>
                <c:pt idx="538">
                  <c:v>0.6346874557716522</c:v>
                </c:pt>
                <c:pt idx="539">
                  <c:v>0.62982112069819085</c:v>
                </c:pt>
                <c:pt idx="540">
                  <c:v>0.60788264662297165</c:v>
                </c:pt>
                <c:pt idx="541">
                  <c:v>0.61791340759298063</c:v>
                </c:pt>
                <c:pt idx="542">
                  <c:v>0.61786168925189777</c:v>
                </c:pt>
                <c:pt idx="543">
                  <c:v>0.57628342099819152</c:v>
                </c:pt>
                <c:pt idx="544">
                  <c:v>0.57558803834261185</c:v>
                </c:pt>
                <c:pt idx="545">
                  <c:v>0.57424611935080483</c:v>
                </c:pt>
                <c:pt idx="546">
                  <c:v>0.57520775116158562</c:v>
                </c:pt>
                <c:pt idx="547">
                  <c:v>0.57287548605642669</c:v>
                </c:pt>
                <c:pt idx="548">
                  <c:v>0.571548437821082</c:v>
                </c:pt>
                <c:pt idx="549">
                  <c:v>0.56949460309991418</c:v>
                </c:pt>
                <c:pt idx="550">
                  <c:v>0.55393603509675504</c:v>
                </c:pt>
                <c:pt idx="551">
                  <c:v>0.55436603509680626</c:v>
                </c:pt>
                <c:pt idx="552">
                  <c:v>0.55103347470155484</c:v>
                </c:pt>
                <c:pt idx="553">
                  <c:v>0.55332773080387887</c:v>
                </c:pt>
                <c:pt idx="554">
                  <c:v>0.51452866464092173</c:v>
                </c:pt>
                <c:pt idx="555">
                  <c:v>0.51119237674929785</c:v>
                </c:pt>
                <c:pt idx="556">
                  <c:v>0.50776679912430667</c:v>
                </c:pt>
                <c:pt idx="557">
                  <c:v>0.50552794431725501</c:v>
                </c:pt>
                <c:pt idx="558">
                  <c:v>0.49995197953880771</c:v>
                </c:pt>
                <c:pt idx="559">
                  <c:v>0.48543075892348586</c:v>
                </c:pt>
                <c:pt idx="560">
                  <c:v>0.46932251932740332</c:v>
                </c:pt>
                <c:pt idx="561">
                  <c:v>0.46465664799137962</c:v>
                </c:pt>
                <c:pt idx="562">
                  <c:v>0.45444835941038975</c:v>
                </c:pt>
                <c:pt idx="563">
                  <c:v>0.42274969172130816</c:v>
                </c:pt>
                <c:pt idx="564">
                  <c:v>0.4220277698152356</c:v>
                </c:pt>
                <c:pt idx="565">
                  <c:v>0.41837873432157502</c:v>
                </c:pt>
                <c:pt idx="566">
                  <c:v>0.40575259730762891</c:v>
                </c:pt>
                <c:pt idx="567">
                  <c:v>0.38869553569673454</c:v>
                </c:pt>
                <c:pt idx="568">
                  <c:v>0.32822520508271524</c:v>
                </c:pt>
                <c:pt idx="569">
                  <c:v>0.26934341676347107</c:v>
                </c:pt>
                <c:pt idx="570">
                  <c:v>0.22350122040663423</c:v>
                </c:pt>
                <c:pt idx="571">
                  <c:v>0.15612630825269425</c:v>
                </c:pt>
                <c:pt idx="572">
                  <c:v>0.11017961663886011</c:v>
                </c:pt>
                <c:pt idx="573">
                  <c:v>9.2007116774695308E-2</c:v>
                </c:pt>
                <c:pt idx="574">
                  <c:v>9.4607116774497402E-2</c:v>
                </c:pt>
                <c:pt idx="575">
                  <c:v>5.1523571642209109E-2</c:v>
                </c:pt>
                <c:pt idx="576">
                  <c:v>4.7946409023059577E-2</c:v>
                </c:pt>
                <c:pt idx="577">
                  <c:v>-1.3411020704344301E-2</c:v>
                </c:pt>
                <c:pt idx="578">
                  <c:v>-8.1908626866870726E-2</c:v>
                </c:pt>
                <c:pt idx="579">
                  <c:v>-8.0644153678516517E-2</c:v>
                </c:pt>
                <c:pt idx="580">
                  <c:v>-0.15144151355899804</c:v>
                </c:pt>
                <c:pt idx="581">
                  <c:v>-0.19875693919550197</c:v>
                </c:pt>
                <c:pt idx="582">
                  <c:v>-0.20525627050759243</c:v>
                </c:pt>
                <c:pt idx="583">
                  <c:v>-0.20961102402452081</c:v>
                </c:pt>
                <c:pt idx="584">
                  <c:v>-0.34444116015115356</c:v>
                </c:pt>
                <c:pt idx="585">
                  <c:v>-0.34502384592515001</c:v>
                </c:pt>
                <c:pt idx="586">
                  <c:v>-0.41937912581548031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6-4DC6-9C6D-9A10318BD661}"/>
            </c:ext>
          </c:extLst>
        </c:ser>
        <c:ser>
          <c:idx val="9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1'!$AZ$2:$AZ$117</c:f>
              <c:numCache>
                <c:formatCode>General</c:formatCode>
                <c:ptCount val="116"/>
                <c:pt idx="0">
                  <c:v>-0.58572287762053032</c:v>
                </c:pt>
                <c:pt idx="1">
                  <c:v>-0.6488541510206155</c:v>
                </c:pt>
                <c:pt idx="2">
                  <c:v>-0.7087195373152998</c:v>
                </c:pt>
                <c:pt idx="3">
                  <c:v>-0.76502979555111283</c:v>
                </c:pt>
                <c:pt idx="4">
                  <c:v>-0.81753930431638944</c:v>
                </c:pt>
                <c:pt idx="5">
                  <c:v>-0.86604737324763248</c:v>
                </c:pt>
                <c:pt idx="6">
                  <c:v>-0.91039819248853915</c:v>
                </c:pt>
                <c:pt idx="7">
                  <c:v>-0.95047957969572938</c:v>
                </c:pt>
                <c:pt idx="8">
                  <c:v>-0.98622073221943907</c:v>
                </c:pt>
                <c:pt idx="9">
                  <c:v>-1.017589215940194</c:v>
                </c:pt>
                <c:pt idx="10">
                  <c:v>-1.0445874243080866</c:v>
                </c:pt>
                <c:pt idx="11">
                  <c:v>-1.0672487258754404</c:v>
                </c:pt>
                <c:pt idx="12">
                  <c:v>-1.0856334914277996</c:v>
                </c:pt>
                <c:pt idx="13">
                  <c:v>-1.0998251580319764</c:v>
                </c:pt>
                <c:pt idx="14">
                  <c:v>-1.1099264515101031</c:v>
                </c:pt>
                <c:pt idx="15">
                  <c:v>-1.1160558544787138</c:v>
                </c:pt>
                <c:pt idx="16">
                  <c:v>-1.1183443764354184</c:v>
                </c:pt>
                <c:pt idx="17">
                  <c:v>-1.1169326566384916</c:v>
                </c:pt>
                <c:pt idx="18">
                  <c:v>-1.1119684100722425</c:v>
                </c:pt>
                <c:pt idx="19">
                  <c:v>-1.1036042114054141</c:v>
                </c:pt>
                <c:pt idx="20">
                  <c:v>-1.0919956009647032</c:v>
                </c:pt>
                <c:pt idx="21">
                  <c:v>-1.077299489631969</c:v>
                </c:pt>
                <c:pt idx="22">
                  <c:v>-1.0596728354718055</c:v>
                </c:pt>
                <c:pt idx="23">
                  <c:v>-1.0392715630955878</c:v>
                </c:pt>
                <c:pt idx="24">
                  <c:v>-1.0162496966498658</c:v>
                </c:pt>
                <c:pt idx="25">
                  <c:v>-0.99075867836838316</c:v>
                </c:pt>
                <c:pt idx="26">
                  <c:v>-0.96294684643931006</c:v>
                </c:pt>
                <c:pt idx="27">
                  <c:v>-0.93295904819755404</c:v>
                </c:pt>
                <c:pt idx="28">
                  <c:v>-0.90093636712078429</c:v>
                </c:pt>
                <c:pt idx="29">
                  <c:v>-0.8670159446170933</c:v>
                </c:pt>
                <c:pt idx="30">
                  <c:v>-0.83133088002427957</c:v>
                </c:pt>
                <c:pt idx="31">
                  <c:v>-0.7940101945189546</c:v>
                </c:pt>
                <c:pt idx="32">
                  <c:v>-0.75517884671327429</c:v>
                </c:pt>
                <c:pt idx="33">
                  <c:v>-0.71495778957674727</c:v>
                </c:pt>
                <c:pt idx="34">
                  <c:v>-0.67346405995698377</c:v>
                </c:pt>
                <c:pt idx="35">
                  <c:v>-0.63081089339455265</c:v>
                </c:pt>
                <c:pt idx="36">
                  <c:v>-0.58710785814983069</c:v>
                </c:pt>
                <c:pt idx="37">
                  <c:v>-0.54246100340422754</c:v>
                </c:pt>
                <c:pt idx="38">
                  <c:v>-0.49697301748677125</c:v>
                </c:pt>
                <c:pt idx="39">
                  <c:v>-0.45074339273157527</c:v>
                </c:pt>
                <c:pt idx="40">
                  <c:v>-0.40386859421219357</c:v>
                </c:pt>
                <c:pt idx="41">
                  <c:v>-0.35644223014316673</c:v>
                </c:pt>
                <c:pt idx="42">
                  <c:v>-0.30855522220163284</c:v>
                </c:pt>
                <c:pt idx="43">
                  <c:v>-0.26029597441491603</c:v>
                </c:pt>
                <c:pt idx="44">
                  <c:v>-0.21175053959257006</c:v>
                </c:pt>
                <c:pt idx="45">
                  <c:v>-0.16300278256080358</c:v>
                </c:pt>
                <c:pt idx="46">
                  <c:v>-0.11413453968899216</c:v>
                </c:pt>
                <c:pt idx="47">
                  <c:v>-6.5225774386495336E-2</c:v>
                </c:pt>
                <c:pt idx="48">
                  <c:v>-1.6354728397250943E-2</c:v>
                </c:pt>
                <c:pt idx="49">
                  <c:v>3.2401931167061006E-2</c:v>
                </c:pt>
                <c:pt idx="50">
                  <c:v>8.0968969033158353E-2</c:v>
                </c:pt>
                <c:pt idx="51">
                  <c:v>0.12927244313638425</c:v>
                </c:pt>
                <c:pt idx="52">
                  <c:v>0.17723957005079721</c:v>
                </c:pt>
                <c:pt idx="53">
                  <c:v>0.22479859436546321</c:v>
                </c:pt>
                <c:pt idx="54">
                  <c:v>0.27187866189913584</c:v>
                </c:pt>
                <c:pt idx="55">
                  <c:v>0.31840969666217439</c:v>
                </c:pt>
                <c:pt idx="56">
                  <c:v>0.36432228149809898</c:v>
                </c:pt>
                <c:pt idx="57">
                  <c:v>0.40954754236426394</c:v>
                </c:pt>
                <c:pt idx="58">
                  <c:v>0.45401703623900952</c:v>
                </c:pt>
                <c:pt idx="59">
                  <c:v>0.49766264266977778</c:v>
                </c:pt>
                <c:pt idx="60">
                  <c:v>0.54041645900226354</c:v>
                </c:pt>
                <c:pt idx="61">
                  <c:v>0.58221069935534309</c:v>
                </c:pt>
                <c:pt idx="62">
                  <c:v>0.62297759743145298</c:v>
                </c:pt>
                <c:pt idx="63">
                  <c:v>0.66264931327996679</c:v>
                </c:pt>
                <c:pt idx="64">
                  <c:v>0.70115784416471194</c:v>
                </c:pt>
                <c:pt idx="65">
                  <c:v>0.73843493973005281</c:v>
                </c:pt>
                <c:pt idx="66">
                  <c:v>0.77441202171648871</c:v>
                </c:pt>
                <c:pt idx="67">
                  <c:v>0.8090201085507327</c:v>
                </c:pt>
                <c:pt idx="68">
                  <c:v>0.84218974523028689</c:v>
                </c:pt>
                <c:pt idx="69">
                  <c:v>0.87385093904209388</c:v>
                </c:pt>
                <c:pt idx="70">
                  <c:v>0.90393310180176378</c:v>
                </c:pt>
                <c:pt idx="71">
                  <c:v>0.93236499947655138</c:v>
                </c:pt>
                <c:pt idx="72">
                  <c:v>0.95907471026347246</c:v>
                </c:pt>
                <c:pt idx="73">
                  <c:v>0.98398959243543882</c:v>
                </c:pt>
                <c:pt idx="74">
                  <c:v>1.0070362635442642</c:v>
                </c:pt>
                <c:pt idx="75">
                  <c:v>1.028140592881698</c:v>
                </c:pt>
                <c:pt idx="76">
                  <c:v>1.0472277094502669</c:v>
                </c:pt>
                <c:pt idx="77">
                  <c:v>1.0642220280875505</c:v>
                </c:pt>
                <c:pt idx="78">
                  <c:v>1.0790472968245526</c:v>
                </c:pt>
                <c:pt idx="79">
                  <c:v>1.0916266690459286</c:v>
                </c:pt>
                <c:pt idx="80">
                  <c:v>1.1018828045629203</c:v>
                </c:pt>
                <c:pt idx="81">
                  <c:v>1.1097380043153338</c:v>
                </c:pt>
                <c:pt idx="82">
                  <c:v>1.1151143840929134</c:v>
                </c:pt>
                <c:pt idx="83">
                  <c:v>1.1179340934137498</c:v>
                </c:pt>
                <c:pt idx="84">
                  <c:v>1.1181195865196902</c:v>
                </c:pt>
                <c:pt idx="85">
                  <c:v>1.1155939533427404</c:v>
                </c:pt>
                <c:pt idx="86">
                  <c:v>1.1102813192513454</c:v>
                </c:pt>
                <c:pt idx="87">
                  <c:v>1.1021073233798264</c:v>
                </c:pt>
                <c:pt idx="88">
                  <c:v>1.0909996863429146</c:v>
                </c:pt>
                <c:pt idx="89">
                  <c:v>1.0768888790874027</c:v>
                </c:pt>
                <c:pt idx="90">
                  <c:v>1.0597089054597846</c:v>
                </c:pt>
                <c:pt idx="91">
                  <c:v>1.0393982116714404</c:v>
                </c:pt>
                <c:pt idx="92">
                  <c:v>1.0159007360892853</c:v>
                </c:pt>
                <c:pt idx="93">
                  <c:v>0.98916711250161526</c:v>
                </c:pt>
                <c:pt idx="94">
                  <c:v>0.95915603899652913</c:v>
                </c:pt>
                <c:pt idx="95">
                  <c:v>0.92583582258920383</c:v>
                </c:pt>
                <c:pt idx="96">
                  <c:v>0.88918610644267126</c:v>
                </c:pt>
                <c:pt idx="97">
                  <c:v>0.84919978159881315</c:v>
                </c:pt>
                <c:pt idx="98">
                  <c:v>0.80588507819341548</c:v>
                </c:pt>
                <c:pt idx="99">
                  <c:v>0.75926782178486218</c:v>
                </c:pt>
                <c:pt idx="100">
                  <c:v>0.70939382833045173</c:v>
                </c:pt>
                <c:pt idx="101">
                  <c:v>0.65633139625558135</c:v>
                </c:pt>
                <c:pt idx="102">
                  <c:v>0.60017383594736851</c:v>
                </c:pt>
                <c:pt idx="103">
                  <c:v>0.54104195617773343</c:v>
                </c:pt>
                <c:pt idx="104">
                  <c:v>0.47908640423284421</c:v>
                </c:pt>
                <c:pt idx="105">
                  <c:v>0.4144897333626153</c:v>
                </c:pt>
                <c:pt idx="106">
                  <c:v>0.34746804980053009</c:v>
                </c:pt>
                <c:pt idx="107">
                  <c:v>0.27827207506616181</c:v>
                </c:pt>
                <c:pt idx="108">
                  <c:v>0.20718745122389107</c:v>
                </c:pt>
                <c:pt idx="109">
                  <c:v>0.13453412119814206</c:v>
                </c:pt>
                <c:pt idx="110">
                  <c:v>6.0664636798597814E-2</c:v>
                </c:pt>
                <c:pt idx="111">
                  <c:v>-1.4038713661163549E-2</c:v>
                </c:pt>
                <c:pt idx="112">
                  <c:v>-8.9168007813813663E-2</c:v>
                </c:pt>
                <c:pt idx="113">
                  <c:v>-0.16429499597785419</c:v>
                </c:pt>
                <c:pt idx="114">
                  <c:v>-0.23897749941906007</c:v>
                </c:pt>
                <c:pt idx="115">
                  <c:v>-0.31276669729265705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6-4DC6-9C6D-9A10318B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1416"/>
        <c:axId val="1"/>
      </c:scatterChart>
      <c:valAx>
        <c:axId val="671971416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4071762870519"/>
              <c:y val="0.82245430809399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7336814621409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1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33697347893917"/>
          <c:y val="0.93211488250652741"/>
          <c:w val="0.22464898595943839"/>
          <c:h val="5.22193211488251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25819750758215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2987029457981761"/>
          <c:w val="0.81959626779702976"/>
          <c:h val="0.644156661115895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8E2-AC37-FA7E44833F6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8E2-AC37-FA7E44833F6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8E2-AC37-FA7E44833F6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  <c:pt idx="586">
                  <c:v>-0.11685199999192264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8E2-AC37-FA7E44833F6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8E2-AC37-FA7E44833F6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8E2-AC37-FA7E44833F6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8E2-AC37-FA7E44833F6C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1'!$F$21:$F$1114</c:f>
              <c:numCache>
                <c:formatCode>General</c:formatCode>
                <c:ptCount val="1094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1'!$O$21:$O$1114</c:f>
              <c:numCache>
                <c:formatCode>General</c:formatCode>
                <c:ptCount val="1094"/>
                <c:pt idx="546">
                  <c:v>7.968426537664175E-2</c:v>
                </c:pt>
                <c:pt idx="547">
                  <c:v>7.9603518087619896E-2</c:v>
                </c:pt>
                <c:pt idx="548">
                  <c:v>7.8917166130934246E-2</c:v>
                </c:pt>
                <c:pt idx="549">
                  <c:v>7.6898483905388171E-2</c:v>
                </c:pt>
                <c:pt idx="550">
                  <c:v>7.4193449723156446E-2</c:v>
                </c:pt>
                <c:pt idx="551">
                  <c:v>7.4193449723156446E-2</c:v>
                </c:pt>
                <c:pt idx="552">
                  <c:v>7.3991581500601866E-2</c:v>
                </c:pt>
                <c:pt idx="553">
                  <c:v>7.3870460567069085E-2</c:v>
                </c:pt>
                <c:pt idx="554">
                  <c:v>6.3292565705207693E-2</c:v>
                </c:pt>
                <c:pt idx="555">
                  <c:v>6.2485092814989318E-2</c:v>
                </c:pt>
                <c:pt idx="556">
                  <c:v>6.1758367213792686E-2</c:v>
                </c:pt>
                <c:pt idx="557">
                  <c:v>6.1354630768683471E-2</c:v>
                </c:pt>
                <c:pt idx="558">
                  <c:v>6.0062674144334027E-2</c:v>
                </c:pt>
                <c:pt idx="559">
                  <c:v>5.6671288005416653E-2</c:v>
                </c:pt>
                <c:pt idx="560">
                  <c:v>5.3037659999433717E-2</c:v>
                </c:pt>
                <c:pt idx="561">
                  <c:v>5.2068692531171634E-2</c:v>
                </c:pt>
                <c:pt idx="562">
                  <c:v>4.9646273860516343E-2</c:v>
                </c:pt>
                <c:pt idx="563">
                  <c:v>4.2379017848550526E-2</c:v>
                </c:pt>
                <c:pt idx="564">
                  <c:v>4.1975281403441311E-2</c:v>
                </c:pt>
                <c:pt idx="565">
                  <c:v>4.1167808513222881E-2</c:v>
                </c:pt>
                <c:pt idx="566">
                  <c:v>3.8341653397458375E-2</c:v>
                </c:pt>
                <c:pt idx="567">
                  <c:v>3.4546530813431786E-2</c:v>
                </c:pt>
                <c:pt idx="568">
                  <c:v>2.1788459147980666E-2</c:v>
                </c:pt>
                <c:pt idx="569">
                  <c:v>9.9186076617698293E-3</c:v>
                </c:pt>
                <c:pt idx="570">
                  <c:v>6.3266942425793671E-4</c:v>
                </c:pt>
                <c:pt idx="571">
                  <c:v>-1.2206149530214983E-2</c:v>
                </c:pt>
                <c:pt idx="572">
                  <c:v>-2.028087843239923E-2</c:v>
                </c:pt>
                <c:pt idx="573">
                  <c:v>-2.3510769993272951E-2</c:v>
                </c:pt>
                <c:pt idx="574">
                  <c:v>-2.3510769993272951E-2</c:v>
                </c:pt>
                <c:pt idx="575">
                  <c:v>-3.0899146938771549E-2</c:v>
                </c:pt>
                <c:pt idx="576">
                  <c:v>-3.142400431741349E-2</c:v>
                </c:pt>
                <c:pt idx="577">
                  <c:v>-4.1921151890253028E-2</c:v>
                </c:pt>
                <c:pt idx="578">
                  <c:v>-5.4113992532551225E-2</c:v>
                </c:pt>
                <c:pt idx="579">
                  <c:v>-5.451772897766044E-2</c:v>
                </c:pt>
                <c:pt idx="580">
                  <c:v>-6.5822349440718408E-2</c:v>
                </c:pt>
                <c:pt idx="581">
                  <c:v>-7.3735583764858947E-2</c:v>
                </c:pt>
                <c:pt idx="582">
                  <c:v>-7.4866045811164739E-2</c:v>
                </c:pt>
                <c:pt idx="583">
                  <c:v>-7.5431276834317662E-2</c:v>
                </c:pt>
                <c:pt idx="584">
                  <c:v>-9.5779593667821961E-2</c:v>
                </c:pt>
                <c:pt idx="585">
                  <c:v>-9.5860340956843815E-2</c:v>
                </c:pt>
                <c:pt idx="586">
                  <c:v>-0.10619599395163964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67-48E2-AC37-FA7E4483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7144"/>
        <c:axId val="1"/>
      </c:scatterChart>
      <c:valAx>
        <c:axId val="671947144"/>
        <c:scaling>
          <c:orientation val="minMax"/>
          <c:max val="50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6129078344215"/>
              <c:y val="0.8233777141493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40265194123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17123637150333"/>
          <c:y val="0.93246862324027668"/>
          <c:w val="0.63141573088744929"/>
          <c:h val="5.1948051948051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Quad. + LiTE Residuals</a:t>
            </a:r>
          </a:p>
        </c:rich>
      </c:tx>
      <c:layout>
        <c:manualLayout>
          <c:xMode val="edge"/>
          <c:yMode val="edge"/>
          <c:x val="0.30482131413200098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2987029457981761"/>
          <c:w val="0.81648584552835035"/>
          <c:h val="0.6441566611158953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1'!$AD$21:$AD$983</c:f>
              <c:numCache>
                <c:formatCode>General</c:formatCode>
                <c:ptCount val="963"/>
                <c:pt idx="0">
                  <c:v>8.4160901897655016E-2</c:v>
                </c:pt>
                <c:pt idx="1">
                  <c:v>-0.1284685215666368</c:v>
                </c:pt>
                <c:pt idx="2">
                  <c:v>5.7985265641860462E-2</c:v>
                </c:pt>
                <c:pt idx="3">
                  <c:v>-0.132546682206929</c:v>
                </c:pt>
                <c:pt idx="4">
                  <c:v>-2.4426416640769055E-2</c:v>
                </c:pt>
                <c:pt idx="5">
                  <c:v>-0.11529115547914315</c:v>
                </c:pt>
                <c:pt idx="6">
                  <c:v>-0.11455292251698657</c:v>
                </c:pt>
                <c:pt idx="7">
                  <c:v>-0.11355292251678284</c:v>
                </c:pt>
                <c:pt idx="8">
                  <c:v>-4.3533734596447937E-2</c:v>
                </c:pt>
                <c:pt idx="9">
                  <c:v>-6.5940732721333717E-2</c:v>
                </c:pt>
                <c:pt idx="10">
                  <c:v>-3.8383782189264082E-2</c:v>
                </c:pt>
                <c:pt idx="11">
                  <c:v>-5.5770403361629084E-2</c:v>
                </c:pt>
                <c:pt idx="12">
                  <c:v>-1.6905117155757043E-2</c:v>
                </c:pt>
                <c:pt idx="13">
                  <c:v>-1.9309250333968686E-3</c:v>
                </c:pt>
                <c:pt idx="14">
                  <c:v>6.907496701058502E-5</c:v>
                </c:pt>
                <c:pt idx="15">
                  <c:v>2.014933895883475E-3</c:v>
                </c:pt>
                <c:pt idx="16">
                  <c:v>-1.0829439244020023E-5</c:v>
                </c:pt>
                <c:pt idx="17">
                  <c:v>4.6542878049593561E-4</c:v>
                </c:pt>
                <c:pt idx="18">
                  <c:v>1.0249314630905948E-2</c:v>
                </c:pt>
                <c:pt idx="19">
                  <c:v>-3.7986976086390456E-3</c:v>
                </c:pt>
                <c:pt idx="20">
                  <c:v>-6.3069871065573047E-3</c:v>
                </c:pt>
                <c:pt idx="21">
                  <c:v>-4.306987106149851E-3</c:v>
                </c:pt>
                <c:pt idx="22">
                  <c:v>6.0560425919775618E-4</c:v>
                </c:pt>
                <c:pt idx="23">
                  <c:v>-2.4900030554177999E-3</c:v>
                </c:pt>
                <c:pt idx="24">
                  <c:v>-1.2530539059655621E-2</c:v>
                </c:pt>
                <c:pt idx="25">
                  <c:v>1.1851238339475878E-2</c:v>
                </c:pt>
                <c:pt idx="26">
                  <c:v>-1.8264815941679613E-2</c:v>
                </c:pt>
                <c:pt idx="27">
                  <c:v>-1.8259033923598844E-3</c:v>
                </c:pt>
                <c:pt idx="28">
                  <c:v>3.0661634473922561E-2</c:v>
                </c:pt>
                <c:pt idx="29">
                  <c:v>-5.9018987878081131E-3</c:v>
                </c:pt>
                <c:pt idx="30">
                  <c:v>-2.2650702835937953E-3</c:v>
                </c:pt>
                <c:pt idx="31">
                  <c:v>5.7349297180360193E-3</c:v>
                </c:pt>
                <c:pt idx="32">
                  <c:v>2.6741819266481448E-3</c:v>
                </c:pt>
                <c:pt idx="33">
                  <c:v>-2.4512070036146749E-3</c:v>
                </c:pt>
                <c:pt idx="34">
                  <c:v>1.3901531446671611E-2</c:v>
                </c:pt>
                <c:pt idx="35">
                  <c:v>1.5901531447079065E-2</c:v>
                </c:pt>
                <c:pt idx="36">
                  <c:v>1.4153120234350336E-4</c:v>
                </c:pt>
                <c:pt idx="37">
                  <c:v>4.5508242347064298E-3</c:v>
                </c:pt>
                <c:pt idx="38">
                  <c:v>6.526174879400326E-3</c:v>
                </c:pt>
                <c:pt idx="39">
                  <c:v>6.838254616122641E-3</c:v>
                </c:pt>
                <c:pt idx="40">
                  <c:v>1.1838254617141275E-2</c:v>
                </c:pt>
                <c:pt idx="41">
                  <c:v>1.0316972895035414E-2</c:v>
                </c:pt>
                <c:pt idx="42">
                  <c:v>1.9709360037666768E-2</c:v>
                </c:pt>
                <c:pt idx="43">
                  <c:v>-1.7411379867864341E-3</c:v>
                </c:pt>
                <c:pt idx="44">
                  <c:v>3.999784620116742E-4</c:v>
                </c:pt>
                <c:pt idx="45">
                  <c:v>6.875413653991469E-3</c:v>
                </c:pt>
                <c:pt idx="46">
                  <c:v>1.2301240214473874E-2</c:v>
                </c:pt>
                <c:pt idx="47">
                  <c:v>6.7763561016185303E-3</c:v>
                </c:pt>
                <c:pt idx="48">
                  <c:v>8.2513921922777733E-3</c:v>
                </c:pt>
                <c:pt idx="49">
                  <c:v>2.0016981969682046E-2</c:v>
                </c:pt>
                <c:pt idx="50">
                  <c:v>6.4882800178194255E-3</c:v>
                </c:pt>
                <c:pt idx="51">
                  <c:v>1.2488280019041786E-2</c:v>
                </c:pt>
                <c:pt idx="52">
                  <c:v>1.2372679643367301E-2</c:v>
                </c:pt>
                <c:pt idx="53">
                  <c:v>6.8435814621425894E-3</c:v>
                </c:pt>
                <c:pt idx="54">
                  <c:v>1.0843581462957497E-2</c:v>
                </c:pt>
                <c:pt idx="55">
                  <c:v>1.3843581463568677E-2</c:v>
                </c:pt>
                <c:pt idx="56">
                  <c:v>6.3144040687221903E-3</c:v>
                </c:pt>
                <c:pt idx="57">
                  <c:v>-1.9817241791698637E-3</c:v>
                </c:pt>
                <c:pt idx="58">
                  <c:v>5.8976093198794821E-3</c:v>
                </c:pt>
                <c:pt idx="59">
                  <c:v>-7.6327549526540306E-3</c:v>
                </c:pt>
                <c:pt idx="60">
                  <c:v>9.0879800600593974E-3</c:v>
                </c:pt>
                <c:pt idx="61">
                  <c:v>1.0587980062183977E-2</c:v>
                </c:pt>
                <c:pt idx="62">
                  <c:v>1.1087980060466851E-2</c:v>
                </c:pt>
                <c:pt idx="63">
                  <c:v>2.1885226426978543E-2</c:v>
                </c:pt>
                <c:pt idx="64">
                  <c:v>1.5748486499542524E-2</c:v>
                </c:pt>
                <c:pt idx="65">
                  <c:v>9.2141052628640363E-3</c:v>
                </c:pt>
                <c:pt idx="66">
                  <c:v>3.1075795626596348E-2</c:v>
                </c:pt>
                <c:pt idx="67">
                  <c:v>1.0541022099125774E-2</c:v>
                </c:pt>
                <c:pt idx="68">
                  <c:v>1.2541022099533228E-2</c:v>
                </c:pt>
                <c:pt idx="69">
                  <c:v>1.6541022100348135E-2</c:v>
                </c:pt>
                <c:pt idx="70">
                  <c:v>2.0541022101163042E-2</c:v>
                </c:pt>
                <c:pt idx="71">
                  <c:v>2.8006170146468112E-2</c:v>
                </c:pt>
                <c:pt idx="72">
                  <c:v>1.0865978297454282E-2</c:v>
                </c:pt>
                <c:pt idx="73">
                  <c:v>1.7865978295242391E-2</c:v>
                </c:pt>
                <c:pt idx="74">
                  <c:v>4.3307343785226049E-3</c:v>
                </c:pt>
                <c:pt idx="75">
                  <c:v>1.4330734376921894E-2</c:v>
                </c:pt>
                <c:pt idx="76">
                  <c:v>2.3330734378755436E-2</c:v>
                </c:pt>
                <c:pt idx="77">
                  <c:v>1.5653339597546889E-2</c:v>
                </c:pt>
                <c:pt idx="78">
                  <c:v>2.2653339598972977E-2</c:v>
                </c:pt>
                <c:pt idx="79">
                  <c:v>2.8973987166827198E-2</c:v>
                </c:pt>
                <c:pt idx="80">
                  <c:v>1.2774618100110935E-2</c:v>
                </c:pt>
                <c:pt idx="81">
                  <c:v>3.16161399035364E-3</c:v>
                </c:pt>
                <c:pt idx="82">
                  <c:v>1.0547907770085185E-2</c:v>
                </c:pt>
                <c:pt idx="83">
                  <c:v>1.2624982667077456E-2</c:v>
                </c:pt>
                <c:pt idx="84">
                  <c:v>1.3624982667281182E-2</c:v>
                </c:pt>
                <c:pt idx="85">
                  <c:v>1.9624982664865565E-2</c:v>
                </c:pt>
                <c:pt idx="86">
                  <c:v>2.6993004658561137E-2</c:v>
                </c:pt>
                <c:pt idx="87">
                  <c:v>2.5128774207254012E-2</c:v>
                </c:pt>
                <c:pt idx="88">
                  <c:v>2.1587916054167211E-2</c:v>
                </c:pt>
                <c:pt idx="89">
                  <c:v>2.2882461785427854E-2</c:v>
                </c:pt>
                <c:pt idx="90">
                  <c:v>2.4175069340849786E-2</c:v>
                </c:pt>
                <c:pt idx="91">
                  <c:v>7.3460580175512824E-3</c:v>
                </c:pt>
                <c:pt idx="92">
                  <c:v>1.0901515480362223E-2</c:v>
                </c:pt>
                <c:pt idx="93">
                  <c:v>2.3709679910525971E-2</c:v>
                </c:pt>
                <c:pt idx="94">
                  <c:v>2.309275815702605E-2</c:v>
                </c:pt>
                <c:pt idx="95">
                  <c:v>2.207888796486579E-2</c:v>
                </c:pt>
                <c:pt idx="96">
                  <c:v>1.3239225213445005E-2</c:v>
                </c:pt>
                <c:pt idx="97">
                  <c:v>8.5641606642237189E-3</c:v>
                </c:pt>
                <c:pt idx="98">
                  <c:v>1.552730742890529E-2</c:v>
                </c:pt>
                <c:pt idx="99">
                  <c:v>2.4527307430738832E-2</c:v>
                </c:pt>
                <c:pt idx="100">
                  <c:v>3.0448482891454964E-2</c:v>
                </c:pt>
                <c:pt idx="101">
                  <c:v>2.4840225396401294E-2</c:v>
                </c:pt>
                <c:pt idx="102">
                  <c:v>9.7979158581146253E-3</c:v>
                </c:pt>
                <c:pt idx="103">
                  <c:v>-1.5246096239385498E-2</c:v>
                </c:pt>
                <c:pt idx="104">
                  <c:v>4.2317469053930856E-2</c:v>
                </c:pt>
                <c:pt idx="105">
                  <c:v>-7.2918096838258672E-3</c:v>
                </c:pt>
                <c:pt idx="106">
                  <c:v>4.3660776726097916E-2</c:v>
                </c:pt>
                <c:pt idx="107">
                  <c:v>3.1611664196554035E-2</c:v>
                </c:pt>
                <c:pt idx="108">
                  <c:v>1.0843101289150003E-2</c:v>
                </c:pt>
                <c:pt idx="109">
                  <c:v>2.2398248808409127E-2</c:v>
                </c:pt>
                <c:pt idx="110">
                  <c:v>2.5545011991789102E-2</c:v>
                </c:pt>
                <c:pt idx="111">
                  <c:v>1.780701227207826E-2</c:v>
                </c:pt>
                <c:pt idx="112">
                  <c:v>2.4361053919056852E-2</c:v>
                </c:pt>
                <c:pt idx="113">
                  <c:v>7.2668569679544825E-3</c:v>
                </c:pt>
                <c:pt idx="114">
                  <c:v>3.9453762261622949E-2</c:v>
                </c:pt>
                <c:pt idx="115">
                  <c:v>-1.6126575449681435E-2</c:v>
                </c:pt>
                <c:pt idx="116">
                  <c:v>-9.5933947568861422E-3</c:v>
                </c:pt>
                <c:pt idx="117">
                  <c:v>1.3660771098587599E-2</c:v>
                </c:pt>
                <c:pt idx="118">
                  <c:v>2.1787254003592604E-2</c:v>
                </c:pt>
                <c:pt idx="119">
                  <c:v>2.3042822503895943E-2</c:v>
                </c:pt>
                <c:pt idx="120">
                  <c:v>2.6042822504507124E-2</c:v>
                </c:pt>
                <c:pt idx="121">
                  <c:v>3.837955604655241E-2</c:v>
                </c:pt>
                <c:pt idx="122">
                  <c:v>2.7726806027135731E-2</c:v>
                </c:pt>
                <c:pt idx="123">
                  <c:v>2.3881351461391753E-2</c:v>
                </c:pt>
                <c:pt idx="124">
                  <c:v>5.1881351463458125E-2</c:v>
                </c:pt>
                <c:pt idx="125">
                  <c:v>8.249047561353029E-3</c:v>
                </c:pt>
                <c:pt idx="126">
                  <c:v>4.5249047561614963E-2</c:v>
                </c:pt>
                <c:pt idx="127">
                  <c:v>2.0865575520702118E-3</c:v>
                </c:pt>
                <c:pt idx="128">
                  <c:v>4.5756728758654885E-2</c:v>
                </c:pt>
                <c:pt idx="129">
                  <c:v>6.985058308762393E-3</c:v>
                </c:pt>
                <c:pt idx="130">
                  <c:v>2.9221952306090926E-2</c:v>
                </c:pt>
                <c:pt idx="131">
                  <c:v>1.8072035854908131E-2</c:v>
                </c:pt>
                <c:pt idx="132">
                  <c:v>9.5962548829858219E-3</c:v>
                </c:pt>
                <c:pt idx="133">
                  <c:v>2.1100312659247944E-3</c:v>
                </c:pt>
                <c:pt idx="134">
                  <c:v>1.8778433673487749E-2</c:v>
                </c:pt>
                <c:pt idx="135">
                  <c:v>-5.2025488141309029E-2</c:v>
                </c:pt>
                <c:pt idx="136">
                  <c:v>-1.4657857412409936E-2</c:v>
                </c:pt>
                <c:pt idx="137">
                  <c:v>2.4592293780304808E-2</c:v>
                </c:pt>
                <c:pt idx="138">
                  <c:v>3.1245973233331725E-2</c:v>
                </c:pt>
                <c:pt idx="139">
                  <c:v>1.4500411213894393E-2</c:v>
                </c:pt>
                <c:pt idx="140">
                  <c:v>1.4865685451755928E-2</c:v>
                </c:pt>
                <c:pt idx="141">
                  <c:v>3.0802481464443088E-3</c:v>
                </c:pt>
                <c:pt idx="142">
                  <c:v>1.3680248147876217E-2</c:v>
                </c:pt>
                <c:pt idx="143">
                  <c:v>1.4080248148685304E-2</c:v>
                </c:pt>
                <c:pt idx="144">
                  <c:v>-1.7935256280601997E-2</c:v>
                </c:pt>
                <c:pt idx="145">
                  <c:v>-1.5123314666918353E-2</c:v>
                </c:pt>
                <c:pt idx="146">
                  <c:v>-7.6480541182001316E-3</c:v>
                </c:pt>
                <c:pt idx="147">
                  <c:v>-6.6384752538591885E-2</c:v>
                </c:pt>
                <c:pt idx="148">
                  <c:v>2.6256504768098488E-3</c:v>
                </c:pt>
                <c:pt idx="149">
                  <c:v>9.6256504745979576E-3</c:v>
                </c:pt>
                <c:pt idx="150">
                  <c:v>-3.2580616366871595E-2</c:v>
                </c:pt>
                <c:pt idx="151">
                  <c:v>-3.4011714919399694E-2</c:v>
                </c:pt>
                <c:pt idx="152">
                  <c:v>1.2556978509860095E-2</c:v>
                </c:pt>
                <c:pt idx="153">
                  <c:v>4.6050028348537386E-2</c:v>
                </c:pt>
                <c:pt idx="154">
                  <c:v>1.9514373281068476E-2</c:v>
                </c:pt>
                <c:pt idx="155">
                  <c:v>-6.7959845083823689E-2</c:v>
                </c:pt>
                <c:pt idx="156">
                  <c:v>-9.0498580662873473E-2</c:v>
                </c:pt>
                <c:pt idx="157">
                  <c:v>-4.1200831400300286E-2</c:v>
                </c:pt>
                <c:pt idx="158">
                  <c:v>-6.20009534234367E-2</c:v>
                </c:pt>
                <c:pt idx="159">
                  <c:v>-6.2667886611918466E-2</c:v>
                </c:pt>
                <c:pt idx="160">
                  <c:v>-6.2397261824527428E-2</c:v>
                </c:pt>
                <c:pt idx="161">
                  <c:v>-6.6550944925330535E-2</c:v>
                </c:pt>
                <c:pt idx="162">
                  <c:v>-6.3493909924509428E-2</c:v>
                </c:pt>
                <c:pt idx="163">
                  <c:v>-6.7592146867726299E-2</c:v>
                </c:pt>
                <c:pt idx="164">
                  <c:v>-7.6795292542553129E-2</c:v>
                </c:pt>
                <c:pt idx="165">
                  <c:v>-6.3590627848086223E-2</c:v>
                </c:pt>
                <c:pt idx="166">
                  <c:v>-6.3433523112322088E-2</c:v>
                </c:pt>
                <c:pt idx="167">
                  <c:v>-6.7151806142938919E-2</c:v>
                </c:pt>
                <c:pt idx="168">
                  <c:v>-6.6915420378436896E-2</c:v>
                </c:pt>
                <c:pt idx="169">
                  <c:v>-5.8886158898400764E-2</c:v>
                </c:pt>
                <c:pt idx="170">
                  <c:v>-5.4392253649421241E-2</c:v>
                </c:pt>
                <c:pt idx="171">
                  <c:v>-7.4181847416217583E-2</c:v>
                </c:pt>
                <c:pt idx="172">
                  <c:v>-5.2984469397721279E-2</c:v>
                </c:pt>
                <c:pt idx="173">
                  <c:v>-4.8984469396906372E-2</c:v>
                </c:pt>
                <c:pt idx="174">
                  <c:v>-6.0987153715318043E-2</c:v>
                </c:pt>
                <c:pt idx="175">
                  <c:v>-5.9987153718752295E-2</c:v>
                </c:pt>
                <c:pt idx="176">
                  <c:v>-5.898715371491059E-2</c:v>
                </c:pt>
                <c:pt idx="177">
                  <c:v>-4.6040440902031854E-2</c:v>
                </c:pt>
                <c:pt idx="178">
                  <c:v>-3.8040440900402039E-2</c:v>
                </c:pt>
                <c:pt idx="179">
                  <c:v>-4.9905230089412167E-2</c:v>
                </c:pt>
                <c:pt idx="180">
                  <c:v>-4.8905230085570461E-2</c:v>
                </c:pt>
                <c:pt idx="181">
                  <c:v>-4.7905230089004713E-2</c:v>
                </c:pt>
                <c:pt idx="182">
                  <c:v>-4.6905230085163008E-2</c:v>
                </c:pt>
                <c:pt idx="183">
                  <c:v>-5.6774778994140518E-2</c:v>
                </c:pt>
                <c:pt idx="184">
                  <c:v>-4.557847313575436E-2</c:v>
                </c:pt>
                <c:pt idx="185">
                  <c:v>-4.3813280284536904E-2</c:v>
                </c:pt>
                <c:pt idx="186">
                  <c:v>-5.3585759868977956E-2</c:v>
                </c:pt>
                <c:pt idx="187">
                  <c:v>-4.9585759868163048E-2</c:v>
                </c:pt>
                <c:pt idx="188">
                  <c:v>-4.7585759867755595E-2</c:v>
                </c:pt>
                <c:pt idx="189">
                  <c:v>-5.0669081294822282E-2</c:v>
                </c:pt>
                <c:pt idx="190">
                  <c:v>-3.5474909645230368E-2</c:v>
                </c:pt>
                <c:pt idx="191">
                  <c:v>-3.2474909640981209E-2</c:v>
                </c:pt>
                <c:pt idx="192">
                  <c:v>-3.0474909640573755E-2</c:v>
                </c:pt>
                <c:pt idx="193">
                  <c:v>-3.9698564450250329E-2</c:v>
                </c:pt>
                <c:pt idx="194">
                  <c:v>-4.9504563462876905E-2</c:v>
                </c:pt>
                <c:pt idx="195">
                  <c:v>-4.5504563462061998E-2</c:v>
                </c:pt>
                <c:pt idx="196">
                  <c:v>-3.9504563468115594E-2</c:v>
                </c:pt>
                <c:pt idx="197">
                  <c:v>-4.6792126816366797E-2</c:v>
                </c:pt>
                <c:pt idx="198">
                  <c:v>-5.0617245856716453E-2</c:v>
                </c:pt>
                <c:pt idx="199">
                  <c:v>-3.9617245858113437E-2</c:v>
                </c:pt>
                <c:pt idx="200">
                  <c:v>-3.8617245861547689E-2</c:v>
                </c:pt>
                <c:pt idx="201">
                  <c:v>-3.2617245860325328E-2</c:v>
                </c:pt>
                <c:pt idx="202">
                  <c:v>-4.6583755574124197E-2</c:v>
                </c:pt>
                <c:pt idx="203">
                  <c:v>-3.0583755578140526E-2</c:v>
                </c:pt>
                <c:pt idx="204">
                  <c:v>-3.36098704565303E-2</c:v>
                </c:pt>
                <c:pt idx="205">
                  <c:v>-3.776130593358773E-2</c:v>
                </c:pt>
                <c:pt idx="206">
                  <c:v>-3.6761305929746024E-2</c:v>
                </c:pt>
                <c:pt idx="207">
                  <c:v>-3.0813435043984927E-2</c:v>
                </c:pt>
                <c:pt idx="208">
                  <c:v>-2.6920162669146985E-2</c:v>
                </c:pt>
                <c:pt idx="209">
                  <c:v>-3.0897756572476731E-2</c:v>
                </c:pt>
                <c:pt idx="210">
                  <c:v>-2.9954973772477578E-2</c:v>
                </c:pt>
                <c:pt idx="211">
                  <c:v>-1.182471238927818E-2</c:v>
                </c:pt>
                <c:pt idx="212">
                  <c:v>-4.2883724949213886E-2</c:v>
                </c:pt>
                <c:pt idx="213">
                  <c:v>-1.7943551830222781E-2</c:v>
                </c:pt>
                <c:pt idx="214">
                  <c:v>-3.3423256645668808E-2</c:v>
                </c:pt>
                <c:pt idx="215">
                  <c:v>-1.9678964918908082E-2</c:v>
                </c:pt>
                <c:pt idx="216">
                  <c:v>-2.0944878082941987E-2</c:v>
                </c:pt>
                <c:pt idx="217">
                  <c:v>-2.2608657468487392E-2</c:v>
                </c:pt>
                <c:pt idx="218">
                  <c:v>-1.2329322323633374E-2</c:v>
                </c:pt>
                <c:pt idx="219">
                  <c:v>-2.9664726909491845E-3</c:v>
                </c:pt>
                <c:pt idx="220">
                  <c:v>-1.2501171192770166E-2</c:v>
                </c:pt>
                <c:pt idx="221">
                  <c:v>-6.5011711915478054E-3</c:v>
                </c:pt>
                <c:pt idx="222">
                  <c:v>-3.2635332319643773E-3</c:v>
                </c:pt>
                <c:pt idx="223">
                  <c:v>-7.1012247309920618E-4</c:v>
                </c:pt>
                <c:pt idx="224">
                  <c:v>5.2898775281231547E-3</c:v>
                </c:pt>
                <c:pt idx="225">
                  <c:v>7.2898775285306083E-3</c:v>
                </c:pt>
                <c:pt idx="226">
                  <c:v>1.4289877526318717E-2</c:v>
                </c:pt>
                <c:pt idx="227">
                  <c:v>6.9372527456825761E-3</c:v>
                </c:pt>
                <c:pt idx="228">
                  <c:v>8.9372527460900297E-3</c:v>
                </c:pt>
                <c:pt idx="229">
                  <c:v>-5.2309604460454295E-5</c:v>
                </c:pt>
                <c:pt idx="230">
                  <c:v>2.9676598603230575E-2</c:v>
                </c:pt>
                <c:pt idx="231">
                  <c:v>1.2855907828980606E-2</c:v>
                </c:pt>
                <c:pt idx="232">
                  <c:v>-6.2010648777479638E-3</c:v>
                </c:pt>
                <c:pt idx="233">
                  <c:v>5.7989351174208004E-3</c:v>
                </c:pt>
                <c:pt idx="234">
                  <c:v>8.7989351216699596E-3</c:v>
                </c:pt>
                <c:pt idx="235">
                  <c:v>1.5798935119458068E-2</c:v>
                </c:pt>
                <c:pt idx="236">
                  <c:v>1.7798935119865522E-2</c:v>
                </c:pt>
                <c:pt idx="237">
                  <c:v>2.5615178449743814E-2</c:v>
                </c:pt>
                <c:pt idx="238">
                  <c:v>4.0133437991864973E-2</c:v>
                </c:pt>
                <c:pt idx="239">
                  <c:v>2.3649683192351167E-2</c:v>
                </c:pt>
                <c:pt idx="240">
                  <c:v>2.8902048799458013E-2</c:v>
                </c:pt>
                <c:pt idx="241">
                  <c:v>1.3805664454631161E-2</c:v>
                </c:pt>
                <c:pt idx="242">
                  <c:v>3.6926571775031114E-2</c:v>
                </c:pt>
                <c:pt idx="243">
                  <c:v>3.267085070625142E-2</c:v>
                </c:pt>
                <c:pt idx="244">
                  <c:v>3.2770850703725207E-2</c:v>
                </c:pt>
                <c:pt idx="245">
                  <c:v>3.2870850708474952E-2</c:v>
                </c:pt>
                <c:pt idx="246">
                  <c:v>3.2870850708474952E-2</c:v>
                </c:pt>
                <c:pt idx="247">
                  <c:v>3.2214661210418383E-2</c:v>
                </c:pt>
                <c:pt idx="248">
                  <c:v>2.0533576600407999E-2</c:v>
                </c:pt>
                <c:pt idx="249">
                  <c:v>3.2533576602852721E-2</c:v>
                </c:pt>
                <c:pt idx="250">
                  <c:v>2.2644336764802153E-2</c:v>
                </c:pt>
                <c:pt idx="251">
                  <c:v>3.544433676158909E-2</c:v>
                </c:pt>
                <c:pt idx="252">
                  <c:v>3.1312633207809526E-2</c:v>
                </c:pt>
                <c:pt idx="253">
                  <c:v>4.4640579614169118E-2</c:v>
                </c:pt>
                <c:pt idx="254">
                  <c:v>3.3463007561568059E-2</c:v>
                </c:pt>
                <c:pt idx="255">
                  <c:v>3.5700931812204795E-2</c:v>
                </c:pt>
                <c:pt idx="256">
                  <c:v>2.9392795117544557E-2</c:v>
                </c:pt>
                <c:pt idx="257">
                  <c:v>3.0392795114110305E-2</c:v>
                </c:pt>
                <c:pt idx="258">
                  <c:v>4.1851080133932017E-2</c:v>
                </c:pt>
                <c:pt idx="259">
                  <c:v>3.3579579957797812E-2</c:v>
                </c:pt>
                <c:pt idx="260">
                  <c:v>3.5611221346459665E-2</c:v>
                </c:pt>
                <c:pt idx="261">
                  <c:v>3.8611221343432867E-2</c:v>
                </c:pt>
                <c:pt idx="262">
                  <c:v>2.7932117560498071E-2</c:v>
                </c:pt>
                <c:pt idx="263">
                  <c:v>2.8794560528818902E-2</c:v>
                </c:pt>
                <c:pt idx="264">
                  <c:v>3.3794560526199557E-2</c:v>
                </c:pt>
                <c:pt idx="265">
                  <c:v>2.8091608005003765E-2</c:v>
                </c:pt>
                <c:pt idx="266">
                  <c:v>3.3959433698430797E-2</c:v>
                </c:pt>
                <c:pt idx="267">
                  <c:v>4.8364403618174734E-2</c:v>
                </c:pt>
                <c:pt idx="268">
                  <c:v>3.4074275075854477E-2</c:v>
                </c:pt>
                <c:pt idx="269">
                  <c:v>2.3783775192483869E-2</c:v>
                </c:pt>
                <c:pt idx="270">
                  <c:v>3.378377518724518E-2</c:v>
                </c:pt>
                <c:pt idx="271">
                  <c:v>2.4925630755551209E-2</c:v>
                </c:pt>
                <c:pt idx="272">
                  <c:v>2.149290515155533E-2</c:v>
                </c:pt>
                <c:pt idx="273">
                  <c:v>2.0343374185378238E-2</c:v>
                </c:pt>
                <c:pt idx="274">
                  <c:v>3.1343374191257212E-2</c:v>
                </c:pt>
                <c:pt idx="275">
                  <c:v>3.3343374184388708E-2</c:v>
                </c:pt>
                <c:pt idx="276">
                  <c:v>3.4343374188230413E-2</c:v>
                </c:pt>
                <c:pt idx="277">
                  <c:v>3.605169402930386E-2</c:v>
                </c:pt>
                <c:pt idx="278">
                  <c:v>3.5022651105694802E-2</c:v>
                </c:pt>
                <c:pt idx="279">
                  <c:v>2.5329079170679947E-2</c:v>
                </c:pt>
                <c:pt idx="280">
                  <c:v>2.6960127754460439E-2</c:v>
                </c:pt>
                <c:pt idx="281">
                  <c:v>3.2914287509930862E-2</c:v>
                </c:pt>
                <c:pt idx="282">
                  <c:v>2.2257202250479224E-2</c:v>
                </c:pt>
                <c:pt idx="283">
                  <c:v>2.3304288267939954E-2</c:v>
                </c:pt>
                <c:pt idx="284">
                  <c:v>2.029888107407074E-2</c:v>
                </c:pt>
                <c:pt idx="285">
                  <c:v>2.9438491287466118E-2</c:v>
                </c:pt>
                <c:pt idx="286">
                  <c:v>1.7973330653444641E-2</c:v>
                </c:pt>
                <c:pt idx="287">
                  <c:v>1.8670458009978574E-2</c:v>
                </c:pt>
                <c:pt idx="288">
                  <c:v>3.2202986628126817E-2</c:v>
                </c:pt>
                <c:pt idx="289">
                  <c:v>2.8680176888682629E-2</c:v>
                </c:pt>
                <c:pt idx="290">
                  <c:v>3.0930005556290441E-2</c:v>
                </c:pt>
                <c:pt idx="291">
                  <c:v>2.2623910875695374E-2</c:v>
                </c:pt>
                <c:pt idx="292">
                  <c:v>1.6842293221713822E-2</c:v>
                </c:pt>
                <c:pt idx="293">
                  <c:v>2.3811829471870549E-2</c:v>
                </c:pt>
                <c:pt idx="294">
                  <c:v>1.761078722527154E-2</c:v>
                </c:pt>
                <c:pt idx="295">
                  <c:v>3.7490823930312889E-3</c:v>
                </c:pt>
                <c:pt idx="296">
                  <c:v>1.5269521877738335E-2</c:v>
                </c:pt>
                <c:pt idx="297">
                  <c:v>1.8281154652844744E-2</c:v>
                </c:pt>
                <c:pt idx="298">
                  <c:v>2.7381154655790052E-2</c:v>
                </c:pt>
                <c:pt idx="299">
                  <c:v>1.8066624379360574E-2</c:v>
                </c:pt>
                <c:pt idx="300">
                  <c:v>1.4110605642357887E-2</c:v>
                </c:pt>
                <c:pt idx="301">
                  <c:v>1.3984446070697043E-2</c:v>
                </c:pt>
                <c:pt idx="302">
                  <c:v>1.472134959709237E-2</c:v>
                </c:pt>
                <c:pt idx="303">
                  <c:v>2.1130432677046729E-2</c:v>
                </c:pt>
                <c:pt idx="304">
                  <c:v>1.6913575739665676E-2</c:v>
                </c:pt>
                <c:pt idx="305">
                  <c:v>1.4042550403996046E-2</c:v>
                </c:pt>
                <c:pt idx="306">
                  <c:v>3.7043054496226357E-2</c:v>
                </c:pt>
                <c:pt idx="307">
                  <c:v>1.662135630283279E-2</c:v>
                </c:pt>
                <c:pt idx="308">
                  <c:v>2.6621356297594101E-2</c:v>
                </c:pt>
                <c:pt idx="309">
                  <c:v>1.4900456073087209E-2</c:v>
                </c:pt>
                <c:pt idx="310">
                  <c:v>1.6482591867944762E-2</c:v>
                </c:pt>
                <c:pt idx="311">
                  <c:v>2.018259186906235E-2</c:v>
                </c:pt>
                <c:pt idx="312">
                  <c:v>1.6418024203099124E-2</c:v>
                </c:pt>
                <c:pt idx="313">
                  <c:v>1.6459656205322748E-2</c:v>
                </c:pt>
                <c:pt idx="314">
                  <c:v>1.6536477905968017E-2</c:v>
                </c:pt>
                <c:pt idx="315">
                  <c:v>2.0511641711332684E-2</c:v>
                </c:pt>
                <c:pt idx="316">
                  <c:v>2.2511641711740138E-2</c:v>
                </c:pt>
                <c:pt idx="317">
                  <c:v>2.2187174195236414E-2</c:v>
                </c:pt>
                <c:pt idx="318">
                  <c:v>2.1235479721433803E-2</c:v>
                </c:pt>
                <c:pt idx="319">
                  <c:v>1.2717791955051849E-2</c:v>
                </c:pt>
                <c:pt idx="320">
                  <c:v>7.5554528834127721E-2</c:v>
                </c:pt>
                <c:pt idx="321">
                  <c:v>8.3912096550029514E-3</c:v>
                </c:pt>
                <c:pt idx="322">
                  <c:v>2.906440369233243E-2</c:v>
                </c:pt>
                <c:pt idx="323">
                  <c:v>4.498939099846222E-3</c:v>
                </c:pt>
                <c:pt idx="324">
                  <c:v>9.7332887597900708E-3</c:v>
                </c:pt>
                <c:pt idx="325">
                  <c:v>1.0633288758882031E-2</c:v>
                </c:pt>
                <c:pt idx="326">
                  <c:v>9.0490833814249605E-4</c:v>
                </c:pt>
                <c:pt idx="327">
                  <c:v>1.7918489812247529E-2</c:v>
                </c:pt>
                <c:pt idx="328">
                  <c:v>1.1052661005896081E-2</c:v>
                </c:pt>
                <c:pt idx="329">
                  <c:v>9.7233912829179925E-3</c:v>
                </c:pt>
                <c:pt idx="330">
                  <c:v>3.4940963521057355E-4</c:v>
                </c:pt>
                <c:pt idx="331">
                  <c:v>1.6686848000484922E-2</c:v>
                </c:pt>
                <c:pt idx="332">
                  <c:v>5.6915392312448798E-3</c:v>
                </c:pt>
                <c:pt idx="333">
                  <c:v>5.6915392312448798E-3</c:v>
                </c:pt>
                <c:pt idx="334">
                  <c:v>-2.3507070608832503E-2</c:v>
                </c:pt>
                <c:pt idx="335">
                  <c:v>-3.8394554375551504E-3</c:v>
                </c:pt>
                <c:pt idx="336">
                  <c:v>2.1622574490098856E-3</c:v>
                </c:pt>
                <c:pt idx="337">
                  <c:v>4.1958010378988497E-3</c:v>
                </c:pt>
                <c:pt idx="338">
                  <c:v>4.0927301280417883E-3</c:v>
                </c:pt>
                <c:pt idx="339">
                  <c:v>2.3229539111293551E-3</c:v>
                </c:pt>
                <c:pt idx="340">
                  <c:v>6.3229539119442624E-3</c:v>
                </c:pt>
                <c:pt idx="341">
                  <c:v>-3.3137806737038034E-4</c:v>
                </c:pt>
                <c:pt idx="342">
                  <c:v>2.9277624843682126E-4</c:v>
                </c:pt>
                <c:pt idx="343">
                  <c:v>3.7546286843008758E-3</c:v>
                </c:pt>
                <c:pt idx="344">
                  <c:v>-9.7898158786171585E-3</c:v>
                </c:pt>
                <c:pt idx="345">
                  <c:v>-1.4411244840293547E-2</c:v>
                </c:pt>
                <c:pt idx="346">
                  <c:v>-8.5172195154803454E-4</c:v>
                </c:pt>
                <c:pt idx="347">
                  <c:v>-7.1929461806907735E-3</c:v>
                </c:pt>
                <c:pt idx="348">
                  <c:v>-1.3612055282101743E-3</c:v>
                </c:pt>
                <c:pt idx="349">
                  <c:v>-8.7440618806380321E-3</c:v>
                </c:pt>
                <c:pt idx="350">
                  <c:v>8.5726105052297275E-3</c:v>
                </c:pt>
                <c:pt idx="351">
                  <c:v>-5.4692269833318541E-3</c:v>
                </c:pt>
                <c:pt idx="352">
                  <c:v>-1.7954196556442259E-3</c:v>
                </c:pt>
                <c:pt idx="353">
                  <c:v>-4.8638682322668103E-3</c:v>
                </c:pt>
                <c:pt idx="354">
                  <c:v>-7.3485950634992747E-3</c:v>
                </c:pt>
                <c:pt idx="355">
                  <c:v>-1.4617114652694108E-2</c:v>
                </c:pt>
                <c:pt idx="356">
                  <c:v>-6.759486957129468E-3</c:v>
                </c:pt>
                <c:pt idx="357">
                  <c:v>-1.8594869572226003E-3</c:v>
                </c:pt>
                <c:pt idx="358">
                  <c:v>-3.6781596670345529E-3</c:v>
                </c:pt>
                <c:pt idx="359">
                  <c:v>-2.1995817145459284E-5</c:v>
                </c:pt>
                <c:pt idx="360">
                  <c:v>-6.1035184894979722E-3</c:v>
                </c:pt>
                <c:pt idx="361">
                  <c:v>-2.1035184886830649E-3</c:v>
                </c:pt>
                <c:pt idx="362">
                  <c:v>-1.0272321756832126E-2</c:v>
                </c:pt>
                <c:pt idx="363">
                  <c:v>-8.1723217589508845E-3</c:v>
                </c:pt>
                <c:pt idx="364">
                  <c:v>-1.2447570234925154E-2</c:v>
                </c:pt>
                <c:pt idx="365">
                  <c:v>-1.1447570231083448E-2</c:v>
                </c:pt>
                <c:pt idx="366">
                  <c:v>-4.4802472384299907E-3</c:v>
                </c:pt>
                <c:pt idx="367">
                  <c:v>-1.2349119661045904E-2</c:v>
                </c:pt>
                <c:pt idx="368">
                  <c:v>-1.0693531919190757E-2</c:v>
                </c:pt>
                <c:pt idx="369">
                  <c:v>-5.2030424241382711E-3</c:v>
                </c:pt>
                <c:pt idx="370">
                  <c:v>-8.0110491693567987E-3</c:v>
                </c:pt>
                <c:pt idx="371">
                  <c:v>-3.5707333556407317E-3</c:v>
                </c:pt>
                <c:pt idx="372">
                  <c:v>-7.4293466343462455E-3</c:v>
                </c:pt>
                <c:pt idx="373">
                  <c:v>-3.4513383677572618E-2</c:v>
                </c:pt>
                <c:pt idx="374">
                  <c:v>-6.9133836763153322E-3</c:v>
                </c:pt>
                <c:pt idx="375">
                  <c:v>-6.3133836769206919E-3</c:v>
                </c:pt>
                <c:pt idx="376">
                  <c:v>-6.0133836772233717E-3</c:v>
                </c:pt>
                <c:pt idx="377">
                  <c:v>-5.2133836756051988E-3</c:v>
                </c:pt>
                <c:pt idx="378">
                  <c:v>2.1786616318981489E-2</c:v>
                </c:pt>
                <c:pt idx="379">
                  <c:v>-5.9591969519054988E-3</c:v>
                </c:pt>
                <c:pt idx="380">
                  <c:v>-5.9591969519054988E-3</c:v>
                </c:pt>
                <c:pt idx="381">
                  <c:v>-5.5591969474584335E-3</c:v>
                </c:pt>
                <c:pt idx="382">
                  <c:v>-1.9543434510879809E-2</c:v>
                </c:pt>
                <c:pt idx="383">
                  <c:v>-5.9432968291317501E-3</c:v>
                </c:pt>
                <c:pt idx="384">
                  <c:v>-5.5125649229650353E-3</c:v>
                </c:pt>
                <c:pt idx="385">
                  <c:v>-5.1983154973151979E-3</c:v>
                </c:pt>
                <c:pt idx="386">
                  <c:v>-6.5676217193471054E-3</c:v>
                </c:pt>
                <c:pt idx="387">
                  <c:v>-6.2475607003764644E-3</c:v>
                </c:pt>
                <c:pt idx="388">
                  <c:v>-5.4475606987582914E-3</c:v>
                </c:pt>
                <c:pt idx="389">
                  <c:v>-5.3475606940085463E-3</c:v>
                </c:pt>
                <c:pt idx="390">
                  <c:v>3.7362895434569499E-3</c:v>
                </c:pt>
                <c:pt idx="391">
                  <c:v>-9.1533577179496728E-3</c:v>
                </c:pt>
                <c:pt idx="392">
                  <c:v>-1.3908609094609226E-2</c:v>
                </c:pt>
                <c:pt idx="393">
                  <c:v>-1.2908609098043478E-2</c:v>
                </c:pt>
                <c:pt idx="394">
                  <c:v>-1.1602760443683691E-2</c:v>
                </c:pt>
                <c:pt idx="395">
                  <c:v>-6.6027604390270778E-3</c:v>
                </c:pt>
                <c:pt idx="396">
                  <c:v>-1.6472180567913997E-2</c:v>
                </c:pt>
                <c:pt idx="397">
                  <c:v>-1.2080446127914923E-2</c:v>
                </c:pt>
                <c:pt idx="398">
                  <c:v>5.4448539622458103E-3</c:v>
                </c:pt>
                <c:pt idx="399">
                  <c:v>3.1699714706845405E-4</c:v>
                </c:pt>
                <c:pt idx="400">
                  <c:v>6.1446235999575993E-3</c:v>
                </c:pt>
                <c:pt idx="401">
                  <c:v>-1.220266555133076E-2</c:v>
                </c:pt>
                <c:pt idx="402">
                  <c:v>-6.2026655501083994E-3</c:v>
                </c:pt>
                <c:pt idx="403">
                  <c:v>1.0233282756776152E-2</c:v>
                </c:pt>
                <c:pt idx="404">
                  <c:v>-1.461319623152546E-3</c:v>
                </c:pt>
                <c:pt idx="405">
                  <c:v>-6.7199723660600341E-3</c:v>
                </c:pt>
                <c:pt idx="406">
                  <c:v>-3.4563407964416371E-3</c:v>
                </c:pt>
                <c:pt idx="407">
                  <c:v>-4.6257908299109918E-3</c:v>
                </c:pt>
                <c:pt idx="408">
                  <c:v>-1.32579083324047E-3</c:v>
                </c:pt>
                <c:pt idx="409">
                  <c:v>-7.1952404255029023E-3</c:v>
                </c:pt>
                <c:pt idx="410">
                  <c:v>-3.1952404246879951E-3</c:v>
                </c:pt>
                <c:pt idx="411">
                  <c:v>-2.4952404205436096E-3</c:v>
                </c:pt>
                <c:pt idx="412">
                  <c:v>1.6804759579386541E-2</c:v>
                </c:pt>
                <c:pt idx="413">
                  <c:v>-2.9424813626515167E-3</c:v>
                </c:pt>
                <c:pt idx="414">
                  <c:v>-2.5424813582044514E-3</c:v>
                </c:pt>
                <c:pt idx="415">
                  <c:v>1.110290269972003E-3</c:v>
                </c:pt>
                <c:pt idx="416">
                  <c:v>7.6307563691635494E-4</c:v>
                </c:pt>
                <c:pt idx="417">
                  <c:v>-3.7080569831307031E-3</c:v>
                </c:pt>
                <c:pt idx="418">
                  <c:v>1.1206170143343908E-2</c:v>
                </c:pt>
                <c:pt idx="419">
                  <c:v>-3.0489308452590347E-3</c:v>
                </c:pt>
                <c:pt idx="420">
                  <c:v>-5.6917465229844311E-6</c:v>
                </c:pt>
                <c:pt idx="421">
                  <c:v>-1.0437854785988243E-2</c:v>
                </c:pt>
                <c:pt idx="422">
                  <c:v>6.9995199893211346E-3</c:v>
                </c:pt>
                <c:pt idx="423">
                  <c:v>-4.3470640231799695E-3</c:v>
                </c:pt>
                <c:pt idx="424">
                  <c:v>-1.8693606511626992E-2</c:v>
                </c:pt>
                <c:pt idx="425">
                  <c:v>-9.755125316729174E-3</c:v>
                </c:pt>
                <c:pt idx="426">
                  <c:v>-1.2875779692183897E-2</c:v>
                </c:pt>
                <c:pt idx="427">
                  <c:v>-1.2780922586595578E-2</c:v>
                </c:pt>
                <c:pt idx="428">
                  <c:v>-7.7809225892149225E-3</c:v>
                </c:pt>
                <c:pt idx="429">
                  <c:v>2.1907741241489198E-4</c:v>
                </c:pt>
                <c:pt idx="430">
                  <c:v>-3.8163542064442169E-3</c:v>
                </c:pt>
                <c:pt idx="431">
                  <c:v>-9.6853601799109512E-3</c:v>
                </c:pt>
                <c:pt idx="432">
                  <c:v>7.96965360952262E-3</c:v>
                </c:pt>
                <c:pt idx="433">
                  <c:v>-8.4431238826172539E-3</c:v>
                </c:pt>
                <c:pt idx="434">
                  <c:v>-8.6563522223155331E-3</c:v>
                </c:pt>
                <c:pt idx="435">
                  <c:v>7.3436477736681383E-3</c:v>
                </c:pt>
                <c:pt idx="436">
                  <c:v>-1.7901698038312874E-2</c:v>
                </c:pt>
                <c:pt idx="437">
                  <c:v>8.4919482996350659E-3</c:v>
                </c:pt>
                <c:pt idx="438">
                  <c:v>-6.2456031510595977E-3</c:v>
                </c:pt>
                <c:pt idx="439">
                  <c:v>-2.2456031502446905E-3</c:v>
                </c:pt>
                <c:pt idx="440">
                  <c:v>-1.3767811979046307E-3</c:v>
                </c:pt>
                <c:pt idx="441">
                  <c:v>-1.951903010121625E-2</c:v>
                </c:pt>
                <c:pt idx="442">
                  <c:v>-4.2052198139506114E-3</c:v>
                </c:pt>
                <c:pt idx="443">
                  <c:v>7.9478019070600148E-4</c:v>
                </c:pt>
                <c:pt idx="444">
                  <c:v>1.7947801872717495E-3</c:v>
                </c:pt>
                <c:pt idx="445">
                  <c:v>3.7947801876792031E-3</c:v>
                </c:pt>
                <c:pt idx="446">
                  <c:v>3.7947801876792031E-3</c:v>
                </c:pt>
                <c:pt idx="447">
                  <c:v>6.7947801919283624E-3</c:v>
                </c:pt>
                <c:pt idx="448">
                  <c:v>8.794780192335816E-3</c:v>
                </c:pt>
                <c:pt idx="449">
                  <c:v>-1.4576401131738637E-2</c:v>
                </c:pt>
                <c:pt idx="450">
                  <c:v>-2.0504045682365746E-3</c:v>
                </c:pt>
                <c:pt idx="451">
                  <c:v>-1.0284461574511683E-2</c:v>
                </c:pt>
                <c:pt idx="452">
                  <c:v>-3.1208422511157519E-3</c:v>
                </c:pt>
                <c:pt idx="453">
                  <c:v>-5.746279185701253E-3</c:v>
                </c:pt>
                <c:pt idx="455">
                  <c:v>4.1776023789108496E-3</c:v>
                </c:pt>
                <c:pt idx="456">
                  <c:v>-3.3313461464390404E-3</c:v>
                </c:pt>
                <c:pt idx="457">
                  <c:v>-4.1264391350548379E-6</c:v>
                </c:pt>
                <c:pt idx="458">
                  <c:v>1.9958735612723988E-3</c:v>
                </c:pt>
                <c:pt idx="459">
                  <c:v>-1.0574649531241542E-2</c:v>
                </c:pt>
                <c:pt idx="460">
                  <c:v>-7.1092217695702953E-3</c:v>
                </c:pt>
                <c:pt idx="461">
                  <c:v>-1.1095651912773619E-3</c:v>
                </c:pt>
                <c:pt idx="462">
                  <c:v>4.5573363559654467E-3</c:v>
                </c:pt>
                <c:pt idx="463">
                  <c:v>-1.3775585705602555E-2</c:v>
                </c:pt>
                <c:pt idx="464">
                  <c:v>-8.8413783379490685E-3</c:v>
                </c:pt>
                <c:pt idx="465">
                  <c:v>-6.7047265945989754E-3</c:v>
                </c:pt>
                <c:pt idx="466">
                  <c:v>-1.7047265972183201E-3</c:v>
                </c:pt>
                <c:pt idx="467">
                  <c:v>-2.7475622287249646E-3</c:v>
                </c:pt>
                <c:pt idx="468">
                  <c:v>-2.3252309120160186E-2</c:v>
                </c:pt>
                <c:pt idx="469">
                  <c:v>-1.7152580899957082E-2</c:v>
                </c:pt>
                <c:pt idx="470">
                  <c:v>-1.5987322270645477E-2</c:v>
                </c:pt>
                <c:pt idx="471">
                  <c:v>-1.1006324484686303E-2</c:v>
                </c:pt>
                <c:pt idx="472">
                  <c:v>-2.5302952599018047E-2</c:v>
                </c:pt>
                <c:pt idx="473">
                  <c:v>-7.8556559651694613E-3</c:v>
                </c:pt>
                <c:pt idx="474">
                  <c:v>-1.5113062044409764E-2</c:v>
                </c:pt>
                <c:pt idx="475">
                  <c:v>-1.1860999052648591E-2</c:v>
                </c:pt>
                <c:pt idx="476">
                  <c:v>-1.1460999055477483E-2</c:v>
                </c:pt>
                <c:pt idx="477">
                  <c:v>-1.1160999055780163E-2</c:v>
                </c:pt>
                <c:pt idx="478">
                  <c:v>1.5930668205976772E-3</c:v>
                </c:pt>
                <c:pt idx="479">
                  <c:v>-6.0322315893466261E-3</c:v>
                </c:pt>
                <c:pt idx="480">
                  <c:v>-4.7004810272066599E-3</c:v>
                </c:pt>
                <c:pt idx="481">
                  <c:v>-1.5891442468922934E-2</c:v>
                </c:pt>
                <c:pt idx="482">
                  <c:v>-1.0481677275106849E-2</c:v>
                </c:pt>
                <c:pt idx="483">
                  <c:v>-2.7658395691603221E-3</c:v>
                </c:pt>
                <c:pt idx="484">
                  <c:v>-1.8442745558594487E-3</c:v>
                </c:pt>
                <c:pt idx="485">
                  <c:v>2.8768168335863153E-3</c:v>
                </c:pt>
                <c:pt idx="486">
                  <c:v>-8.6799942477709946E-3</c:v>
                </c:pt>
                <c:pt idx="487">
                  <c:v>-1.0644917212563221E-2</c:v>
                </c:pt>
                <c:pt idx="488">
                  <c:v>-2.0473357502651113E-2</c:v>
                </c:pt>
                <c:pt idx="489">
                  <c:v>5.3961203911759847E-3</c:v>
                </c:pt>
                <c:pt idx="490">
                  <c:v>-1.7878941145005212E-2</c:v>
                </c:pt>
                <c:pt idx="491">
                  <c:v>-3.6056936538154227E-2</c:v>
                </c:pt>
                <c:pt idx="492">
                  <c:v>-3.205693653733932E-2</c:v>
                </c:pt>
                <c:pt idx="493">
                  <c:v>-2.205693654257801E-2</c:v>
                </c:pt>
                <c:pt idx="494">
                  <c:v>-1.3155434483319572E-2</c:v>
                </c:pt>
                <c:pt idx="495">
                  <c:v>-1.9972497153224023E-2</c:v>
                </c:pt>
                <c:pt idx="496">
                  <c:v>-3.5230665470558309E-2</c:v>
                </c:pt>
                <c:pt idx="497">
                  <c:v>-2.4130665467205548E-2</c:v>
                </c:pt>
                <c:pt idx="498">
                  <c:v>-1.7830665466285867E-2</c:v>
                </c:pt>
                <c:pt idx="499">
                  <c:v>-1.5730665468404625E-2</c:v>
                </c:pt>
                <c:pt idx="500">
                  <c:v>-1.2330665466984359E-2</c:v>
                </c:pt>
                <c:pt idx="501">
                  <c:v>-8.8306654680903041E-3</c:v>
                </c:pt>
                <c:pt idx="502">
                  <c:v>-3.2306654713150085E-3</c:v>
                </c:pt>
                <c:pt idx="503">
                  <c:v>1.6933453010525845E-4</c:v>
                </c:pt>
                <c:pt idx="504">
                  <c:v>2.0745572231619325E-2</c:v>
                </c:pt>
                <c:pt idx="505">
                  <c:v>-2.51140912171115E-2</c:v>
                </c:pt>
                <c:pt idx="506">
                  <c:v>-2.0469440540391348E-2</c:v>
                </c:pt>
                <c:pt idx="507">
                  <c:v>-1.9713763045314914E-2</c:v>
                </c:pt>
                <c:pt idx="508">
                  <c:v>-2.2857914941695534E-2</c:v>
                </c:pt>
                <c:pt idx="509">
                  <c:v>-1.4357914938144867E-2</c:v>
                </c:pt>
                <c:pt idx="510">
                  <c:v>-2.0187995664627589E-2</c:v>
                </c:pt>
                <c:pt idx="511">
                  <c:v>-2.1121711562630208E-2</c:v>
                </c:pt>
                <c:pt idx="512">
                  <c:v>-1.1915375278386819E-2</c:v>
                </c:pt>
                <c:pt idx="513">
                  <c:v>-4.6112359931071989E-4</c:v>
                </c:pt>
                <c:pt idx="514">
                  <c:v>-1.0059547779186717E-2</c:v>
                </c:pt>
                <c:pt idx="515">
                  <c:v>-1.8848312168837311E-2</c:v>
                </c:pt>
                <c:pt idx="516">
                  <c:v>-1.5494576156889428E-2</c:v>
                </c:pt>
                <c:pt idx="517">
                  <c:v>-5.8565429423123039E-3</c:v>
                </c:pt>
                <c:pt idx="518">
                  <c:v>-8.7498570848775215E-3</c:v>
                </c:pt>
                <c:pt idx="519">
                  <c:v>-3.3721962396566774E-3</c:v>
                </c:pt>
                <c:pt idx="520">
                  <c:v>-4.0416444315115596E-3</c:v>
                </c:pt>
                <c:pt idx="521">
                  <c:v>-3.5654644437984717E-2</c:v>
                </c:pt>
                <c:pt idx="522">
                  <c:v>-4.1644430696652357E-5</c:v>
                </c:pt>
                <c:pt idx="523">
                  <c:v>-1.1153903370890728E-3</c:v>
                </c:pt>
                <c:pt idx="524">
                  <c:v>-1.8277060042426463E-5</c:v>
                </c:pt>
                <c:pt idx="525">
                  <c:v>-3.0278794113800522E-3</c:v>
                </c:pt>
                <c:pt idx="526">
                  <c:v>-2.5104374116470263E-3</c:v>
                </c:pt>
                <c:pt idx="527">
                  <c:v>-2.1012748314024332E-3</c:v>
                </c:pt>
                <c:pt idx="528">
                  <c:v>2.6643066680511751E-3</c:v>
                </c:pt>
                <c:pt idx="529">
                  <c:v>4.0385525799008226E-3</c:v>
                </c:pt>
                <c:pt idx="530">
                  <c:v>-2.2719742293201284E-3</c:v>
                </c:pt>
                <c:pt idx="531">
                  <c:v>2.7458218740296081E-3</c:v>
                </c:pt>
                <c:pt idx="532">
                  <c:v>2.0589419811813947E-3</c:v>
                </c:pt>
                <c:pt idx="533">
                  <c:v>5.8537123113860945E-3</c:v>
                </c:pt>
                <c:pt idx="534">
                  <c:v>8.6069764541488736E-3</c:v>
                </c:pt>
                <c:pt idx="535">
                  <c:v>7.9404411201579039E-3</c:v>
                </c:pt>
                <c:pt idx="536">
                  <c:v>9.9018403468736915E-3</c:v>
                </c:pt>
                <c:pt idx="537">
                  <c:v>7.1538586609939392E-3</c:v>
                </c:pt>
                <c:pt idx="538">
                  <c:v>6.8976070297716019E-3</c:v>
                </c:pt>
                <c:pt idx="539">
                  <c:v>7.6672641482082859E-3</c:v>
                </c:pt>
                <c:pt idx="540">
                  <c:v>-6.6146336193672051E-3</c:v>
                </c:pt>
                <c:pt idx="541">
                  <c:v>5.695290447482626E-3</c:v>
                </c:pt>
                <c:pt idx="542">
                  <c:v>7.6417835511315424E-3</c:v>
                </c:pt>
                <c:pt idx="543">
                  <c:v>5.0167708055867122E-3</c:v>
                </c:pt>
                <c:pt idx="544">
                  <c:v>7.2811986477683277E-3</c:v>
                </c:pt>
                <c:pt idx="545">
                  <c:v>6.2356595815510341E-3</c:v>
                </c:pt>
                <c:pt idx="546">
                  <c:v>8.3835353757674147E-3</c:v>
                </c:pt>
                <c:pt idx="547">
                  <c:v>6.3480122415850992E-3</c:v>
                </c:pt>
                <c:pt idx="548">
                  <c:v>7.5461900371462942E-3</c:v>
                </c:pt>
                <c:pt idx="549">
                  <c:v>1.2949675148798856E-2</c:v>
                </c:pt>
                <c:pt idx="550">
                  <c:v>7.454117917235048E-3</c:v>
                </c:pt>
                <c:pt idx="551">
                  <c:v>7.8841179172862708E-3</c:v>
                </c:pt>
                <c:pt idx="552">
                  <c:v>5.3057341892374099E-3</c:v>
                </c:pt>
                <c:pt idx="553">
                  <c:v>8.0527092459140581E-3</c:v>
                </c:pt>
                <c:pt idx="554">
                  <c:v>9.3989100040904883E-3</c:v>
                </c:pt>
                <c:pt idx="555">
                  <c:v>9.1757889459360142E-3</c:v>
                </c:pt>
                <c:pt idx="556">
                  <c:v>8.557863981986602E-3</c:v>
                </c:pt>
                <c:pt idx="557">
                  <c:v>7.8811849489604513E-3</c:v>
                </c:pt>
                <c:pt idx="558">
                  <c:v>7.315512911170774E-3</c:v>
                </c:pt>
                <c:pt idx="559">
                  <c:v>6.0278413105213646E-3</c:v>
                </c:pt>
                <c:pt idx="560">
                  <c:v>4.2277846435107569E-3</c:v>
                </c:pt>
                <c:pt idx="561">
                  <c:v>3.3997491013756376E-3</c:v>
                </c:pt>
                <c:pt idx="562">
                  <c:v>2.8266941472938067E-3</c:v>
                </c:pt>
                <c:pt idx="563">
                  <c:v>3.7573949111291416E-4</c:v>
                </c:pt>
                <c:pt idx="564">
                  <c:v>1.2934603149795665E-3</c:v>
                </c:pt>
                <c:pt idx="565">
                  <c:v>9.2830025236850799E-4</c:v>
                </c:pt>
                <c:pt idx="566">
                  <c:v>-1.5645885265436199E-4</c:v>
                </c:pt>
                <c:pt idx="567">
                  <c:v>-1.599844509850068E-3</c:v>
                </c:pt>
                <c:pt idx="568">
                  <c:v>-8.6530610912309847E-3</c:v>
                </c:pt>
                <c:pt idx="569">
                  <c:v>-1.6638135840092994E-2</c:v>
                </c:pt>
                <c:pt idx="570">
                  <c:v>-2.1932780386543449E-2</c:v>
                </c:pt>
                <c:pt idx="571">
                  <c:v>-3.230849692189941E-2</c:v>
                </c:pt>
                <c:pt idx="572">
                  <c:v>-4.1916025574490728E-2</c:v>
                </c:pt>
                <c:pt idx="573">
                  <c:v>-4.5458935982335275E-2</c:v>
                </c:pt>
                <c:pt idx="574">
                  <c:v>-4.2858935982533181E-2</c:v>
                </c:pt>
                <c:pt idx="575">
                  <c:v>-5.2296592879629566E-2</c:v>
                </c:pt>
                <c:pt idx="576">
                  <c:v>-5.3474726264516048E-2</c:v>
                </c:pt>
                <c:pt idx="577">
                  <c:v>-6.6636301016743643E-2</c:v>
                </c:pt>
                <c:pt idx="578">
                  <c:v>-7.8738203668367382E-2</c:v>
                </c:pt>
                <c:pt idx="579">
                  <c:v>-7.5600584226354628E-2</c:v>
                </c:pt>
                <c:pt idx="580">
                  <c:v>-9.3852610365025513E-2</c:v>
                </c:pt>
                <c:pt idx="581">
                  <c:v>-0.10432489568552721</c:v>
                </c:pt>
                <c:pt idx="582">
                  <c:v>-0.10556034692843175</c:v>
                </c:pt>
                <c:pt idx="583">
                  <c:v>-0.10728326574677387</c:v>
                </c:pt>
                <c:pt idx="584">
                  <c:v>-0.14757833784484528</c:v>
                </c:pt>
                <c:pt idx="585">
                  <c:v>-0.14778731295762068</c:v>
                </c:pt>
                <c:pt idx="586">
                  <c:v>-0.17445965811165748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9-4565-AC57-55B1408D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376"/>
        <c:axId val="1"/>
      </c:scatterChart>
      <c:valAx>
        <c:axId val="671953376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233777141493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40265194123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00155520995337"/>
          <c:y val="0.93246753246753245"/>
          <c:w val="0.10419906687402802"/>
          <c:h val="5.1948051948051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LiTE Residuals</a:t>
            </a:r>
          </a:p>
        </c:rich>
      </c:tx>
      <c:layout>
        <c:manualLayout>
          <c:xMode val="edge"/>
          <c:yMode val="edge"/>
          <c:x val="0.35202541271126153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2605098515835"/>
          <c:y val="0.13020866447109089"/>
          <c:w val="0.82554642709919424"/>
          <c:h val="0.643230802487188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  <c:pt idx="586">
                  <c:v>5816</c:v>
                </c:pt>
              </c:numCache>
            </c:numRef>
          </c:xVal>
          <c:yVal>
            <c:numRef>
              <c:f>'Active 1'!$AB$21:$AB$983</c:f>
              <c:numCache>
                <c:formatCode>General</c:formatCode>
                <c:ptCount val="963"/>
                <c:pt idx="0">
                  <c:v>6.934085907145259</c:v>
                </c:pt>
                <c:pt idx="1">
                  <c:v>5.0151367558804338</c:v>
                </c:pt>
                <c:pt idx="2">
                  <c:v>3.3660836451545797</c:v>
                </c:pt>
                <c:pt idx="3">
                  <c:v>2.1961996483643942</c:v>
                </c:pt>
                <c:pt idx="4">
                  <c:v>2.220472056198898</c:v>
                </c:pt>
                <c:pt idx="5">
                  <c:v>2.0819630665250752</c:v>
                </c:pt>
                <c:pt idx="6">
                  <c:v>2.0320302856519565</c:v>
                </c:pt>
                <c:pt idx="7">
                  <c:v>2.0330302856521603</c:v>
                </c:pt>
                <c:pt idx="8">
                  <c:v>1.6588984860456593</c:v>
                </c:pt>
                <c:pt idx="9">
                  <c:v>1.4319815800374376</c:v>
                </c:pt>
                <c:pt idx="10">
                  <c:v>1.3782226110814095</c:v>
                </c:pt>
                <c:pt idx="11">
                  <c:v>1.3554999570875812</c:v>
                </c:pt>
                <c:pt idx="12">
                  <c:v>1.3214173782520826</c:v>
                </c:pt>
                <c:pt idx="13">
                  <c:v>1.3049566354427946</c:v>
                </c:pt>
                <c:pt idx="14">
                  <c:v>1.3069566354432021</c:v>
                </c:pt>
                <c:pt idx="15">
                  <c:v>1.2996272042218369</c:v>
                </c:pt>
                <c:pt idx="16">
                  <c:v>1.2941277757705938</c:v>
                </c:pt>
                <c:pt idx="17">
                  <c:v>1.2917112166811644</c:v>
                </c:pt>
                <c:pt idx="18">
                  <c:v>1.2818698393991999</c:v>
                </c:pt>
                <c:pt idx="19">
                  <c:v>1.2643668521399103</c:v>
                </c:pt>
                <c:pt idx="20">
                  <c:v>1.2612829757510617</c:v>
                </c:pt>
                <c:pt idx="21">
                  <c:v>1.2632829757514692</c:v>
                </c:pt>
                <c:pt idx="22">
                  <c:v>1.2624435054493661</c:v>
                </c:pt>
                <c:pt idx="23">
                  <c:v>1.2536027587252152</c:v>
                </c:pt>
                <c:pt idx="24">
                  <c:v>1.2412661051893794</c:v>
                </c:pt>
                <c:pt idx="25">
                  <c:v>1.2593392702393968</c:v>
                </c:pt>
                <c:pt idx="26">
                  <c:v>1.2234953821934937</c:v>
                </c:pt>
                <c:pt idx="27">
                  <c:v>1.237072973707158</c:v>
                </c:pt>
                <c:pt idx="28">
                  <c:v>1.2689884550340462</c:v>
                </c:pt>
                <c:pt idx="29">
                  <c:v>1.2295656774140344</c:v>
                </c:pt>
                <c:pt idx="30">
                  <c:v>1.2183623319545849</c:v>
                </c:pt>
                <c:pt idx="31">
                  <c:v>1.2263623319562147</c:v>
                </c:pt>
                <c:pt idx="32">
                  <c:v>1.2210226338328583</c:v>
                </c:pt>
                <c:pt idx="33">
                  <c:v>1.2113426669224578</c:v>
                </c:pt>
                <c:pt idx="34">
                  <c:v>1.2225768006723947</c:v>
                </c:pt>
                <c:pt idx="35">
                  <c:v>1.2245768006728022</c:v>
                </c:pt>
                <c:pt idx="36">
                  <c:v>1.2002982526583974</c:v>
                </c:pt>
                <c:pt idx="37">
                  <c:v>1.2018714908964943</c:v>
                </c:pt>
                <c:pt idx="38">
                  <c:v>1.1885620498063478</c:v>
                </c:pt>
                <c:pt idx="39">
                  <c:v>1.1837904130226127</c:v>
                </c:pt>
                <c:pt idx="40">
                  <c:v>1.1887904130236313</c:v>
                </c:pt>
                <c:pt idx="41">
                  <c:v>1.1867046200232589</c:v>
                </c:pt>
                <c:pt idx="42">
                  <c:v>1.1932754891132469</c:v>
                </c:pt>
                <c:pt idx="43">
                  <c:v>1.1605562245230061</c:v>
                </c:pt>
                <c:pt idx="44">
                  <c:v>1.1542639369744907</c:v>
                </c:pt>
                <c:pt idx="45">
                  <c:v>1.1601776990139496</c:v>
                </c:pt>
                <c:pt idx="46">
                  <c:v>1.1639189214523435</c:v>
                </c:pt>
                <c:pt idx="47">
                  <c:v>1.1578326410772839</c:v>
                </c:pt>
                <c:pt idx="48">
                  <c:v>1.1587463501283179</c:v>
                </c:pt>
                <c:pt idx="49">
                  <c:v>1.1447657256910224</c:v>
                </c:pt>
                <c:pt idx="50">
                  <c:v>1.1306789501607548</c:v>
                </c:pt>
                <c:pt idx="51">
                  <c:v>1.1366789501619772</c:v>
                </c:pt>
                <c:pt idx="52">
                  <c:v>1.1343317476984733</c:v>
                </c:pt>
                <c:pt idx="53">
                  <c:v>1.1282449220517392</c:v>
                </c:pt>
                <c:pt idx="54">
                  <c:v>1.1322449220525541</c:v>
                </c:pt>
                <c:pt idx="55">
                  <c:v>1.1352449220531653</c:v>
                </c:pt>
                <c:pt idx="56">
                  <c:v>1.1271580864153887</c:v>
                </c:pt>
                <c:pt idx="57">
                  <c:v>1.1132891829800475</c:v>
                </c:pt>
                <c:pt idx="58">
                  <c:v>1.1189413446363332</c:v>
                </c:pt>
                <c:pt idx="59">
                  <c:v>1.1048543604595569</c:v>
                </c:pt>
                <c:pt idx="60">
                  <c:v>1.0993670618174542</c:v>
                </c:pt>
                <c:pt idx="61">
                  <c:v>1.1008670618195788</c:v>
                </c:pt>
                <c:pt idx="62">
                  <c:v>1.1013670618178617</c:v>
                </c:pt>
                <c:pt idx="63">
                  <c:v>1.1088426558520741</c:v>
                </c:pt>
                <c:pt idx="64">
                  <c:v>1.1004928654880213</c:v>
                </c:pt>
                <c:pt idx="65">
                  <c:v>1.0934053946986368</c:v>
                </c:pt>
                <c:pt idx="66">
                  <c:v>1.113055419077335</c:v>
                </c:pt>
                <c:pt idx="67">
                  <c:v>1.0919679021100541</c:v>
                </c:pt>
                <c:pt idx="68">
                  <c:v>1.0939679021104616</c:v>
                </c:pt>
                <c:pt idx="69">
                  <c:v>1.0979679021112765</c:v>
                </c:pt>
                <c:pt idx="70">
                  <c:v>1.1019679021120914</c:v>
                </c:pt>
                <c:pt idx="71">
                  <c:v>1.1088803759401649</c:v>
                </c:pt>
                <c:pt idx="72">
                  <c:v>1.089530179448017</c:v>
                </c:pt>
                <c:pt idx="73">
                  <c:v>1.0965301794458051</c:v>
                </c:pt>
                <c:pt idx="74">
                  <c:v>1.08244260742475</c:v>
                </c:pt>
                <c:pt idx="75">
                  <c:v>1.0924426074231492</c:v>
                </c:pt>
                <c:pt idx="76">
                  <c:v>1.1014426074249828</c:v>
                </c:pt>
                <c:pt idx="77">
                  <c:v>1.0910046104607833</c:v>
                </c:pt>
                <c:pt idx="78">
                  <c:v>1.0980046104622094</c:v>
                </c:pt>
                <c:pt idx="79">
                  <c:v>1.1015663864115512</c:v>
                </c:pt>
                <c:pt idx="80">
                  <c:v>1.0748990879425357</c:v>
                </c:pt>
                <c:pt idx="81">
                  <c:v>1.0636355372196329</c:v>
                </c:pt>
                <c:pt idx="82">
                  <c:v>1.069371907389431</c:v>
                </c:pt>
                <c:pt idx="83">
                  <c:v>1.0654045925219282</c:v>
                </c:pt>
                <c:pt idx="84">
                  <c:v>1.0664045925221319</c:v>
                </c:pt>
                <c:pt idx="85">
                  <c:v>1.0724045925197163</c:v>
                </c:pt>
                <c:pt idx="86">
                  <c:v>1.0709957269330621</c:v>
                </c:pt>
                <c:pt idx="87">
                  <c:v>1.064202284757962</c:v>
                </c:pt>
                <c:pt idx="88">
                  <c:v>1.0601140825262385</c:v>
                </c:pt>
                <c:pt idx="89">
                  <c:v>1.0586729462030027</c:v>
                </c:pt>
                <c:pt idx="90">
                  <c:v>1.0572316022684072</c:v>
                </c:pt>
                <c:pt idx="91">
                  <c:v>1.023490717906165</c:v>
                </c:pt>
                <c:pt idx="92">
                  <c:v>1.021604923081914</c:v>
                </c:pt>
                <c:pt idx="93">
                  <c:v>1.0202982277327584</c:v>
                </c:pt>
                <c:pt idx="94">
                  <c:v>0.62483352198099384</c:v>
                </c:pt>
                <c:pt idx="95">
                  <c:v>0.62137574290545905</c:v>
                </c:pt>
                <c:pt idx="96">
                  <c:v>0.58770705938664358</c:v>
                </c:pt>
                <c:pt idx="97">
                  <c:v>0.57770032074786704</c:v>
                </c:pt>
                <c:pt idx="98">
                  <c:v>0.58224274819318933</c:v>
                </c:pt>
                <c:pt idx="99">
                  <c:v>0.59124274819502287</c:v>
                </c:pt>
                <c:pt idx="100">
                  <c:v>0.59232767671045738</c:v>
                </c:pt>
                <c:pt idx="101">
                  <c:v>0.58623617524506066</c:v>
                </c:pt>
                <c:pt idx="102">
                  <c:v>0.56877868419374711</c:v>
                </c:pt>
                <c:pt idx="103">
                  <c:v>0.54132122114769843</c:v>
                </c:pt>
                <c:pt idx="104">
                  <c:v>0.59695527168860096</c:v>
                </c:pt>
                <c:pt idx="105">
                  <c:v>0.54686378731918872</c:v>
                </c:pt>
                <c:pt idx="106">
                  <c:v>0.59540638390952161</c:v>
                </c:pt>
                <c:pt idx="107">
                  <c:v>0.58094901212486594</c:v>
                </c:pt>
                <c:pt idx="108">
                  <c:v>0.55248564899440111</c:v>
                </c:pt>
                <c:pt idx="109">
                  <c:v>0.56211986536106107</c:v>
                </c:pt>
                <c:pt idx="110">
                  <c:v>0.5551999109203225</c:v>
                </c:pt>
                <c:pt idx="111">
                  <c:v>0.51744492127269026</c:v>
                </c:pt>
                <c:pt idx="112">
                  <c:v>0.51216360381708359</c:v>
                </c:pt>
                <c:pt idx="113">
                  <c:v>0.49270752673890061</c:v>
                </c:pt>
                <c:pt idx="114">
                  <c:v>0.5197043873399565</c:v>
                </c:pt>
                <c:pt idx="115">
                  <c:v>0.45988387945772946</c:v>
                </c:pt>
                <c:pt idx="116">
                  <c:v>0.43969285673939662</c:v>
                </c:pt>
                <c:pt idx="117">
                  <c:v>0.46014703161905318</c:v>
                </c:pt>
                <c:pt idx="118">
                  <c:v>0.4631466700462108</c:v>
                </c:pt>
                <c:pt idx="119">
                  <c:v>0.43797001597424529</c:v>
                </c:pt>
                <c:pt idx="120">
                  <c:v>0.44097001597485647</c:v>
                </c:pt>
                <c:pt idx="121">
                  <c:v>0.44915379979570924</c:v>
                </c:pt>
                <c:pt idx="122">
                  <c:v>0.42561661905080517</c:v>
                </c:pt>
                <c:pt idx="123">
                  <c:v>0.41534930056058789</c:v>
                </c:pt>
                <c:pt idx="124">
                  <c:v>0.44334930056265426</c:v>
                </c:pt>
                <c:pt idx="125">
                  <c:v>0.39925881126385887</c:v>
                </c:pt>
                <c:pt idx="126">
                  <c:v>0.4362588112641208</c:v>
                </c:pt>
                <c:pt idx="127">
                  <c:v>0.39080643260981274</c:v>
                </c:pt>
                <c:pt idx="128">
                  <c:v>0.42990201822030638</c:v>
                </c:pt>
                <c:pt idx="129">
                  <c:v>0.34216590960698279</c:v>
                </c:pt>
                <c:pt idx="130">
                  <c:v>0.3065350013366851</c:v>
                </c:pt>
                <c:pt idx="131">
                  <c:v>0.27300259773304381</c:v>
                </c:pt>
                <c:pt idx="132">
                  <c:v>0.25885027349165718</c:v>
                </c:pt>
                <c:pt idx="133">
                  <c:v>0.24569920522100805</c:v>
                </c:pt>
                <c:pt idx="134">
                  <c:v>0.23766754165439938</c:v>
                </c:pt>
                <c:pt idx="135">
                  <c:v>0.15782028882565316</c:v>
                </c:pt>
                <c:pt idx="136">
                  <c:v>0.19346884144275783</c:v>
                </c:pt>
                <c:pt idx="137">
                  <c:v>0.17955590868629487</c:v>
                </c:pt>
                <c:pt idx="138">
                  <c:v>0.16900766104084292</c:v>
                </c:pt>
                <c:pt idx="139">
                  <c:v>9.6443971595996103E-2</c:v>
                </c:pt>
                <c:pt idx="140">
                  <c:v>7.3620377985132573E-2</c:v>
                </c:pt>
                <c:pt idx="141">
                  <c:v>-2.4387567986935588E-2</c:v>
                </c:pt>
                <c:pt idx="142">
                  <c:v>-1.3787567985503679E-2</c:v>
                </c:pt>
                <c:pt idx="143">
                  <c:v>-1.3387567984694593E-2</c:v>
                </c:pt>
                <c:pt idx="144">
                  <c:v>-9.0920860591794939E-2</c:v>
                </c:pt>
                <c:pt idx="145">
                  <c:v>-0.13340969666086472</c:v>
                </c:pt>
                <c:pt idx="146">
                  <c:v>-0.12780033645960975</c:v>
                </c:pt>
                <c:pt idx="147">
                  <c:v>-0.20583981063131818</c:v>
                </c:pt>
                <c:pt idx="148">
                  <c:v>-0.15959962303238218</c:v>
                </c:pt>
                <c:pt idx="149">
                  <c:v>-0.15259962303459407</c:v>
                </c:pt>
                <c:pt idx="150">
                  <c:v>-0.22487205074096805</c:v>
                </c:pt>
                <c:pt idx="151">
                  <c:v>-0.22702175117824175</c:v>
                </c:pt>
                <c:pt idx="152">
                  <c:v>-0.18117138274341132</c:v>
                </c:pt>
                <c:pt idx="153">
                  <c:v>-0.17229098450490926</c:v>
                </c:pt>
                <c:pt idx="154">
                  <c:v>-0.22590383182038304</c:v>
                </c:pt>
                <c:pt idx="155">
                  <c:v>-0.32034394123103227</c:v>
                </c:pt>
                <c:pt idx="156">
                  <c:v>-0.39255731178872727</c:v>
                </c:pt>
                <c:pt idx="157">
                  <c:v>-0.46123498157463449</c:v>
                </c:pt>
                <c:pt idx="158">
                  <c:v>-0.73968474047354471</c:v>
                </c:pt>
                <c:pt idx="159">
                  <c:v>-0.74308528591088396</c:v>
                </c:pt>
                <c:pt idx="160">
                  <c:v>-0.74430219199860592</c:v>
                </c:pt>
                <c:pt idx="161">
                  <c:v>-0.74944617789790124</c:v>
                </c:pt>
                <c:pt idx="162">
                  <c:v>-0.74762546388716444</c:v>
                </c:pt>
                <c:pt idx="163">
                  <c:v>-0.75861511754328614</c:v>
                </c:pt>
                <c:pt idx="164">
                  <c:v>-0.77805363109611825</c:v>
                </c:pt>
                <c:pt idx="165">
                  <c:v>-0.77088347337137753</c:v>
                </c:pt>
                <c:pt idx="166">
                  <c:v>-0.79279491027119209</c:v>
                </c:pt>
                <c:pt idx="167">
                  <c:v>-0.80141355295356698</c:v>
                </c:pt>
                <c:pt idx="168">
                  <c:v>-0.80373183907081702</c:v>
                </c:pt>
                <c:pt idx="169">
                  <c:v>-0.79801773820338084</c:v>
                </c:pt>
                <c:pt idx="170">
                  <c:v>-0.80545108134233079</c:v>
                </c:pt>
                <c:pt idx="171">
                  <c:v>-0.8300043893896405</c:v>
                </c:pt>
                <c:pt idx="172">
                  <c:v>-0.81241601808239272</c:v>
                </c:pt>
                <c:pt idx="173">
                  <c:v>-0.80841601808157781</c:v>
                </c:pt>
                <c:pt idx="174">
                  <c:v>-0.82154288281184928</c:v>
                </c:pt>
                <c:pt idx="175">
                  <c:v>-0.82054288281528354</c:v>
                </c:pt>
                <c:pt idx="176">
                  <c:v>-0.81954288281144183</c:v>
                </c:pt>
                <c:pt idx="177">
                  <c:v>-0.81552731297220438</c:v>
                </c:pt>
                <c:pt idx="178">
                  <c:v>-0.80752731297057456</c:v>
                </c:pt>
                <c:pt idx="179">
                  <c:v>-0.82513795211954022</c:v>
                </c:pt>
                <c:pt idx="180">
                  <c:v>-0.82413795211569851</c:v>
                </c:pt>
                <c:pt idx="181">
                  <c:v>-0.82313795211913277</c:v>
                </c:pt>
                <c:pt idx="182">
                  <c:v>-0.82213795211529106</c:v>
                </c:pt>
                <c:pt idx="183">
                  <c:v>-0.83661421849526751</c:v>
                </c:pt>
                <c:pt idx="184">
                  <c:v>-0.82563651868712973</c:v>
                </c:pt>
                <c:pt idx="185">
                  <c:v>-0.82583566527208541</c:v>
                </c:pt>
                <c:pt idx="186">
                  <c:v>-0.84362485412371457</c:v>
                </c:pt>
                <c:pt idx="187">
                  <c:v>-0.83962485412289967</c:v>
                </c:pt>
                <c:pt idx="188">
                  <c:v>-0.83762485412249221</c:v>
                </c:pt>
                <c:pt idx="189">
                  <c:v>-0.84393119601417177</c:v>
                </c:pt>
                <c:pt idx="190">
                  <c:v>-0.82895133861492087</c:v>
                </c:pt>
                <c:pt idx="191">
                  <c:v>-0.82595133861067171</c:v>
                </c:pt>
                <c:pt idx="192">
                  <c:v>-0.82395133861026426</c:v>
                </c:pt>
                <c:pt idx="193">
                  <c:v>-0.83403155819551311</c:v>
                </c:pt>
                <c:pt idx="194">
                  <c:v>-0.84405152534558481</c:v>
                </c:pt>
                <c:pt idx="195">
                  <c:v>-0.8400515253447699</c:v>
                </c:pt>
                <c:pt idx="196">
                  <c:v>-0.8340515253508235</c:v>
                </c:pt>
                <c:pt idx="197">
                  <c:v>-0.84432737425249693</c:v>
                </c:pt>
                <c:pt idx="198">
                  <c:v>-0.85493191245384215</c:v>
                </c:pt>
                <c:pt idx="199">
                  <c:v>-0.84393191245523913</c:v>
                </c:pt>
                <c:pt idx="200">
                  <c:v>-0.84293191245867338</c:v>
                </c:pt>
                <c:pt idx="201">
                  <c:v>-0.83693191245745102</c:v>
                </c:pt>
                <c:pt idx="202">
                  <c:v>-0.85530889363035589</c:v>
                </c:pt>
                <c:pt idx="203">
                  <c:v>-0.83930889363437222</c:v>
                </c:pt>
                <c:pt idx="204">
                  <c:v>-0.85209544600165799</c:v>
                </c:pt>
                <c:pt idx="205">
                  <c:v>-0.85932972622054726</c:v>
                </c:pt>
                <c:pt idx="206">
                  <c:v>-0.85832972621670556</c:v>
                </c:pt>
                <c:pt idx="207">
                  <c:v>-0.8534060091159309</c:v>
                </c:pt>
                <c:pt idx="208">
                  <c:v>-0.85155585261762945</c:v>
                </c:pt>
                <c:pt idx="209">
                  <c:v>-0.85878803362695388</c:v>
                </c:pt>
                <c:pt idx="210">
                  <c:v>-0.85885867511217295</c:v>
                </c:pt>
                <c:pt idx="211">
                  <c:v>-0.84194223852612293</c:v>
                </c:pt>
                <c:pt idx="212">
                  <c:v>-0.87401086812942341</c:v>
                </c:pt>
                <c:pt idx="213">
                  <c:v>-0.85007858148931814</c:v>
                </c:pt>
                <c:pt idx="214">
                  <c:v>-0.87889700026092266</c:v>
                </c:pt>
                <c:pt idx="215">
                  <c:v>-0.87121920320719137</c:v>
                </c:pt>
                <c:pt idx="216">
                  <c:v>-0.88059811997245885</c:v>
                </c:pt>
                <c:pt idx="217">
                  <c:v>-0.89681859604721881</c:v>
                </c:pt>
                <c:pt idx="218">
                  <c:v>-0.89430629005300144</c:v>
                </c:pt>
                <c:pt idx="219">
                  <c:v>-0.90347423515611525</c:v>
                </c:pt>
                <c:pt idx="220">
                  <c:v>-0.91844238784462917</c:v>
                </c:pt>
                <c:pt idx="221">
                  <c:v>-0.91244238784340681</c:v>
                </c:pt>
                <c:pt idx="222">
                  <c:v>-0.94137519432371408</c:v>
                </c:pt>
                <c:pt idx="223">
                  <c:v>-0.94122763148258326</c:v>
                </c:pt>
                <c:pt idx="224">
                  <c:v>-0.9352276314813609</c:v>
                </c:pt>
                <c:pt idx="225">
                  <c:v>-0.93322763148095345</c:v>
                </c:pt>
                <c:pt idx="226">
                  <c:v>-0.92622763148316534</c:v>
                </c:pt>
                <c:pt idx="227">
                  <c:v>-0.94258043361877419</c:v>
                </c:pt>
                <c:pt idx="228">
                  <c:v>-0.94058043361836674</c:v>
                </c:pt>
                <c:pt idx="229">
                  <c:v>-0.9505042999914548</c:v>
                </c:pt>
                <c:pt idx="230">
                  <c:v>-0.95873063622995303</c:v>
                </c:pt>
                <c:pt idx="231">
                  <c:v>-0.98328099314143713</c:v>
                </c:pt>
                <c:pt idx="232">
                  <c:v>-1.0097130035671196</c:v>
                </c:pt>
                <c:pt idx="233">
                  <c:v>-0.99771300357195081</c:v>
                </c:pt>
                <c:pt idx="234">
                  <c:v>-0.99471300356770165</c:v>
                </c:pt>
                <c:pt idx="235">
                  <c:v>-0.98771300356991354</c:v>
                </c:pt>
                <c:pt idx="236">
                  <c:v>-0.98571300356950609</c:v>
                </c:pt>
                <c:pt idx="237">
                  <c:v>-1.0166269601165048</c:v>
                </c:pt>
                <c:pt idx="238">
                  <c:v>-1.0031764703106816</c:v>
                </c:pt>
                <c:pt idx="239">
                  <c:v>-1.0207210725885782</c:v>
                </c:pt>
                <c:pt idx="240">
                  <c:v>-1.0208735270714708</c:v>
                </c:pt>
                <c:pt idx="241">
                  <c:v>-1.0401986976562065</c:v>
                </c:pt>
                <c:pt idx="242">
                  <c:v>-1.0210881089706256</c:v>
                </c:pt>
                <c:pt idx="243">
                  <c:v>-1.0258249326909517</c:v>
                </c:pt>
                <c:pt idx="244">
                  <c:v>-1.0257249326934779</c:v>
                </c:pt>
                <c:pt idx="245">
                  <c:v>-1.0256249326887281</c:v>
                </c:pt>
                <c:pt idx="246">
                  <c:v>-1.0256249326887281</c:v>
                </c:pt>
                <c:pt idx="247">
                  <c:v>-1.0267604942738522</c:v>
                </c:pt>
                <c:pt idx="248">
                  <c:v>-1.0404360438854379</c:v>
                </c:pt>
                <c:pt idx="249">
                  <c:v>-1.0284360438829931</c:v>
                </c:pt>
                <c:pt idx="250">
                  <c:v>-1.0402892215652135</c:v>
                </c:pt>
                <c:pt idx="251">
                  <c:v>-1.0274892215684266</c:v>
                </c:pt>
                <c:pt idx="252">
                  <c:v>-1.0363526248525403</c:v>
                </c:pt>
                <c:pt idx="253">
                  <c:v>-1.0273978721485131</c:v>
                </c:pt>
                <c:pt idx="254">
                  <c:v>-1.0391738814149001</c:v>
                </c:pt>
                <c:pt idx="255">
                  <c:v>-1.0371913919171987</c:v>
                </c:pt>
                <c:pt idx="256">
                  <c:v>-1.0436694723342534</c:v>
                </c:pt>
                <c:pt idx="257">
                  <c:v>-1.0426694723376877</c:v>
                </c:pt>
                <c:pt idx="258">
                  <c:v>-1.0320567525750888</c:v>
                </c:pt>
                <c:pt idx="259">
                  <c:v>-1.0407484395331164</c:v>
                </c:pt>
                <c:pt idx="260">
                  <c:v>-1.0454390978648245</c:v>
                </c:pt>
                <c:pt idx="261">
                  <c:v>-1.0424390978678513</c:v>
                </c:pt>
                <c:pt idx="262">
                  <c:v>-1.0554306162660057</c:v>
                </c:pt>
                <c:pt idx="263">
                  <c:v>-1.0550231801821806</c:v>
                </c:pt>
                <c:pt idx="264">
                  <c:v>-1.0500231801847999</c:v>
                </c:pt>
                <c:pt idx="265">
                  <c:v>-1.0569273012240534</c:v>
                </c:pt>
                <c:pt idx="266">
                  <c:v>-1.0540565832744113</c:v>
                </c:pt>
                <c:pt idx="267">
                  <c:v>-1.0432854429796654</c:v>
                </c:pt>
                <c:pt idx="268">
                  <c:v>-1.0579151139991683</c:v>
                </c:pt>
                <c:pt idx="269">
                  <c:v>-1.0685434257952424</c:v>
                </c:pt>
                <c:pt idx="270">
                  <c:v>-1.0585434258004811</c:v>
                </c:pt>
                <c:pt idx="271">
                  <c:v>-1.0674689249469784</c:v>
                </c:pt>
                <c:pt idx="272">
                  <c:v>-1.0711703771843959</c:v>
                </c:pt>
                <c:pt idx="273">
                  <c:v>-1.0727209214233309</c:v>
                </c:pt>
                <c:pt idx="274">
                  <c:v>-1.0617209214174519</c:v>
                </c:pt>
                <c:pt idx="275">
                  <c:v>-1.0597209214243204</c:v>
                </c:pt>
                <c:pt idx="276">
                  <c:v>-1.0587209214204787</c:v>
                </c:pt>
                <c:pt idx="277">
                  <c:v>-1.0573448756857766</c:v>
                </c:pt>
                <c:pt idx="278">
                  <c:v>-1.0597505720920377</c:v>
                </c:pt>
                <c:pt idx="279">
                  <c:v>-1.0697674191981343</c:v>
                </c:pt>
                <c:pt idx="280">
                  <c:v>-1.0700396797867906</c:v>
                </c:pt>
                <c:pt idx="281">
                  <c:v>-1.0653807677608906</c:v>
                </c:pt>
                <c:pt idx="282">
                  <c:v>-1.0764023167713084</c:v>
                </c:pt>
                <c:pt idx="283">
                  <c:v>-1.0774896809898056</c:v>
                </c:pt>
                <c:pt idx="284">
                  <c:v>-1.081924563075376</c:v>
                </c:pt>
                <c:pt idx="285">
                  <c:v>-1.0728412319641198</c:v>
                </c:pt>
                <c:pt idx="286">
                  <c:v>-1.0849208940314474</c:v>
                </c:pt>
                <c:pt idx="287">
                  <c:v>-1.0845003166050682</c:v>
                </c:pt>
                <c:pt idx="288">
                  <c:v>-1.0715701062462955</c:v>
                </c:pt>
                <c:pt idx="289">
                  <c:v>-1.0764306709600662</c:v>
                </c:pt>
                <c:pt idx="290">
                  <c:v>-1.0746518430286054</c:v>
                </c:pt>
                <c:pt idx="291">
                  <c:v>-1.0832171819945677</c:v>
                </c:pt>
                <c:pt idx="292">
                  <c:v>-1.0898167519684265</c:v>
                </c:pt>
                <c:pt idx="293">
                  <c:v>-1.0831994974405945</c:v>
                </c:pt>
                <c:pt idx="294">
                  <c:v>-1.0900457782362214</c:v>
                </c:pt>
                <c:pt idx="295">
                  <c:v>-1.1039566322449481</c:v>
                </c:pt>
                <c:pt idx="296">
                  <c:v>-1.0929722650113691</c:v>
                </c:pt>
                <c:pt idx="297">
                  <c:v>-1.0939476766905039</c:v>
                </c:pt>
                <c:pt idx="298">
                  <c:v>-1.0848476766875585</c:v>
                </c:pt>
                <c:pt idx="299">
                  <c:v>-1.0943726493310535</c:v>
                </c:pt>
                <c:pt idx="300">
                  <c:v>-1.0988266690459403</c:v>
                </c:pt>
                <c:pt idx="301">
                  <c:v>-1.0990348596644737</c:v>
                </c:pt>
                <c:pt idx="302">
                  <c:v>-1.098338867827646</c:v>
                </c:pt>
                <c:pt idx="303">
                  <c:v>-1.0928123286056526</c:v>
                </c:pt>
                <c:pt idx="304">
                  <c:v>-1.0972250911684776</c:v>
                </c:pt>
                <c:pt idx="305">
                  <c:v>-1.1004443856074597</c:v>
                </c:pt>
                <c:pt idx="306">
                  <c:v>-1.0782716010905027</c:v>
                </c:pt>
                <c:pt idx="307">
                  <c:v>-1.1001464666222958</c:v>
                </c:pt>
                <c:pt idx="308">
                  <c:v>-1.0901464666275344</c:v>
                </c:pt>
                <c:pt idx="309">
                  <c:v>-1.1020366217845121</c:v>
                </c:pt>
                <c:pt idx="310">
                  <c:v>-1.1016220352400306</c:v>
                </c:pt>
                <c:pt idx="311">
                  <c:v>-1.097922035238913</c:v>
                </c:pt>
                <c:pt idx="312">
                  <c:v>-1.1017177542107832</c:v>
                </c:pt>
                <c:pt idx="313">
                  <c:v>-1.1018000352063972</c:v>
                </c:pt>
                <c:pt idx="314">
                  <c:v>-1.101876547245018</c:v>
                </c:pt>
                <c:pt idx="315">
                  <c:v>-1.0985554927864158</c:v>
                </c:pt>
                <c:pt idx="316">
                  <c:v>-1.0965554927860084</c:v>
                </c:pt>
                <c:pt idx="317">
                  <c:v>-1.0970239489935925</c:v>
                </c:pt>
                <c:pt idx="318">
                  <c:v>-1.0988032337598246</c:v>
                </c:pt>
                <c:pt idx="319">
                  <c:v>-1.1076087616084986</c:v>
                </c:pt>
                <c:pt idx="320">
                  <c:v>-1.0448362747989204</c:v>
                </c:pt>
                <c:pt idx="321">
                  <c:v>-1.1120634114064234</c:v>
                </c:pt>
                <c:pt idx="322">
                  <c:v>-1.0915165543024909</c:v>
                </c:pt>
                <c:pt idx="323">
                  <c:v>-1.1168036986413055</c:v>
                </c:pt>
                <c:pt idx="324">
                  <c:v>-1.1115923320229291</c:v>
                </c:pt>
                <c:pt idx="325">
                  <c:v>-1.1106923320238371</c:v>
                </c:pt>
                <c:pt idx="326">
                  <c:v>-1.1205345893137266</c:v>
                </c:pt>
                <c:pt idx="327">
                  <c:v>-1.1038522550601984</c:v>
                </c:pt>
                <c:pt idx="328">
                  <c:v>-1.1107396132339551</c:v>
                </c:pt>
                <c:pt idx="329">
                  <c:v>-1.1121754914552724</c:v>
                </c:pt>
                <c:pt idx="330">
                  <c:v>-1.1223766618034055</c:v>
                </c:pt>
                <c:pt idx="331">
                  <c:v>-1.1062181752581295</c:v>
                </c:pt>
                <c:pt idx="332">
                  <c:v>-1.1174689325237759</c:v>
                </c:pt>
                <c:pt idx="333">
                  <c:v>-1.1174689325237759</c:v>
                </c:pt>
                <c:pt idx="334">
                  <c:v>-1.1467653607399295</c:v>
                </c:pt>
                <c:pt idx="335">
                  <c:v>-1.1271773572611221</c:v>
                </c:pt>
                <c:pt idx="336">
                  <c:v>-1.1214040960650948</c:v>
                </c:pt>
                <c:pt idx="337">
                  <c:v>-1.119514200780837</c:v>
                </c:pt>
                <c:pt idx="338">
                  <c:v>-1.1199705454349125</c:v>
                </c:pt>
                <c:pt idx="339">
                  <c:v>-1.1224706388265637</c:v>
                </c:pt>
                <c:pt idx="340">
                  <c:v>-1.1184706388257488</c:v>
                </c:pt>
                <c:pt idx="341">
                  <c:v>-1.1252788823760378</c:v>
                </c:pt>
                <c:pt idx="342">
                  <c:v>-1.1247014647540501</c:v>
                </c:pt>
                <c:pt idx="343">
                  <c:v>-1.1212603848183778</c:v>
                </c:pt>
                <c:pt idx="344">
                  <c:v>-1.1348444372947524</c:v>
                </c:pt>
                <c:pt idx="345">
                  <c:v>-1.1395200104062844</c:v>
                </c:pt>
                <c:pt idx="346">
                  <c:v>-1.1258894960741404</c:v>
                </c:pt>
                <c:pt idx="347">
                  <c:v>-1.1322120359333587</c:v>
                </c:pt>
                <c:pt idx="348">
                  <c:v>-1.1263763507391558</c:v>
                </c:pt>
                <c:pt idx="349">
                  <c:v>-1.1337159544325071</c:v>
                </c:pt>
                <c:pt idx="350">
                  <c:v>-1.1163491071296474</c:v>
                </c:pt>
                <c:pt idx="351">
                  <c:v>-1.130363261312995</c:v>
                </c:pt>
                <c:pt idx="352">
                  <c:v>-1.1265960206827927</c:v>
                </c:pt>
                <c:pt idx="353">
                  <c:v>-1.1296576865919477</c:v>
                </c:pt>
                <c:pt idx="354">
                  <c:v>-1.1320707795066516</c:v>
                </c:pt>
                <c:pt idx="355">
                  <c:v>-1.1390241007008064</c:v>
                </c:pt>
                <c:pt idx="356">
                  <c:v>-1.1309411775611797</c:v>
                </c:pt>
                <c:pt idx="357">
                  <c:v>-1.1260411775612729</c:v>
                </c:pt>
                <c:pt idx="358">
                  <c:v>-1.1277539500325873</c:v>
                </c:pt>
                <c:pt idx="359">
                  <c:v>-1.1240365299265958</c:v>
                </c:pt>
                <c:pt idx="360">
                  <c:v>-1.1300293864920807</c:v>
                </c:pt>
                <c:pt idx="361">
                  <c:v>-1.1260293864912658</c:v>
                </c:pt>
                <c:pt idx="362">
                  <c:v>-1.1341852462824029</c:v>
                </c:pt>
                <c:pt idx="363">
                  <c:v>-1.1320852462845217</c:v>
                </c:pt>
                <c:pt idx="364">
                  <c:v>-1.1363080286266567</c:v>
                </c:pt>
                <c:pt idx="365">
                  <c:v>-1.135308028622815</c:v>
                </c:pt>
                <c:pt idx="366">
                  <c:v>-1.1281340934107347</c:v>
                </c:pt>
                <c:pt idx="367">
                  <c:v>-1.1359886379047555</c:v>
                </c:pt>
                <c:pt idx="368">
                  <c:v>-1.1342603721812383</c:v>
                </c:pt>
                <c:pt idx="369">
                  <c:v>-1.1284779236078228</c:v>
                </c:pt>
                <c:pt idx="370">
                  <c:v>-1.1307377241754217</c:v>
                </c:pt>
                <c:pt idx="371">
                  <c:v>-1.1260925913481796</c:v>
                </c:pt>
                <c:pt idx="372">
                  <c:v>-1.129475257659585</c:v>
                </c:pt>
                <c:pt idx="373">
                  <c:v>-1.1564129661875111</c:v>
                </c:pt>
                <c:pt idx="374">
                  <c:v>-1.1288129661862538</c:v>
                </c:pt>
                <c:pt idx="375">
                  <c:v>-1.1282129661868592</c:v>
                </c:pt>
                <c:pt idx="376">
                  <c:v>-1.1279129661871619</c:v>
                </c:pt>
                <c:pt idx="377">
                  <c:v>-1.1271129661855437</c:v>
                </c:pt>
                <c:pt idx="378">
                  <c:v>-1.100112966190957</c:v>
                </c:pt>
                <c:pt idx="379">
                  <c:v>-1.1277521824163979</c:v>
                </c:pt>
                <c:pt idx="380">
                  <c:v>-1.1277521824163979</c:v>
                </c:pt>
                <c:pt idx="381">
                  <c:v>-1.1273521824119508</c:v>
                </c:pt>
                <c:pt idx="382">
                  <c:v>-1.141184276763423</c:v>
                </c:pt>
                <c:pt idx="383">
                  <c:v>-1.1266743913901742</c:v>
                </c:pt>
                <c:pt idx="384">
                  <c:v>-1.1262189481685398</c:v>
                </c:pt>
                <c:pt idx="385">
                  <c:v>-1.1253959356919152</c:v>
                </c:pt>
                <c:pt idx="386">
                  <c:v>-1.1267390769243173</c:v>
                </c:pt>
                <c:pt idx="387">
                  <c:v>-1.1256018777171468</c:v>
                </c:pt>
                <c:pt idx="388">
                  <c:v>-1.1248018777155286</c:v>
                </c:pt>
                <c:pt idx="389">
                  <c:v>-1.1247018777107789</c:v>
                </c:pt>
                <c:pt idx="390">
                  <c:v>-1.1154471237971251</c:v>
                </c:pt>
                <c:pt idx="391">
                  <c:v>-1.1273522561098122</c:v>
                </c:pt>
                <c:pt idx="392">
                  <c:v>-1.1318574846928924</c:v>
                </c:pt>
                <c:pt idx="393">
                  <c:v>-1.1308574846963266</c:v>
                </c:pt>
                <c:pt idx="394">
                  <c:v>-1.1292328775178688</c:v>
                </c:pt>
                <c:pt idx="395">
                  <c:v>-1.1242328775132122</c:v>
                </c:pt>
                <c:pt idx="396">
                  <c:v>-1.134070041065504</c:v>
                </c:pt>
                <c:pt idx="397">
                  <c:v>-1.1295811215602447</c:v>
                </c:pt>
                <c:pt idx="398">
                  <c:v>-1.1111531207381853</c:v>
                </c:pt>
                <c:pt idx="399">
                  <c:v>-1.1155081326535052</c:v>
                </c:pt>
                <c:pt idx="400">
                  <c:v>-1.1091712517198518</c:v>
                </c:pt>
                <c:pt idx="401">
                  <c:v>-1.1273333761983573</c:v>
                </c:pt>
                <c:pt idx="402">
                  <c:v>-1.1213333761971349</c:v>
                </c:pt>
                <c:pt idx="403">
                  <c:v>-1.1044839740231629</c:v>
                </c:pt>
                <c:pt idx="404">
                  <c:v>-1.1157954408803834</c:v>
                </c:pt>
                <c:pt idx="405">
                  <c:v>-1.1202269770760895</c:v>
                </c:pt>
                <c:pt idx="406">
                  <c:v>-1.1159388799672674</c:v>
                </c:pt>
                <c:pt idx="407">
                  <c:v>-1.1170664514856397</c:v>
                </c:pt>
                <c:pt idx="408">
                  <c:v>-1.1137664514889691</c:v>
                </c:pt>
                <c:pt idx="409">
                  <c:v>-1.1195939533435553</c:v>
                </c:pt>
                <c:pt idx="410">
                  <c:v>-1.1155939533427404</c:v>
                </c:pt>
                <c:pt idx="411">
                  <c:v>-1.114893953338596</c:v>
                </c:pt>
                <c:pt idx="412">
                  <c:v>-1.0955939533386658</c:v>
                </c:pt>
                <c:pt idx="413">
                  <c:v>-1.1151304172536352</c:v>
                </c:pt>
                <c:pt idx="414">
                  <c:v>-1.1147304172491881</c:v>
                </c:pt>
                <c:pt idx="415">
                  <c:v>-1.1108651380294643</c:v>
                </c:pt>
                <c:pt idx="416">
                  <c:v>-1.1109981145064938</c:v>
                </c:pt>
                <c:pt idx="417">
                  <c:v>-1.1132316845199466</c:v>
                </c:pt>
                <c:pt idx="418">
                  <c:v>-1.0979903887240081</c:v>
                </c:pt>
                <c:pt idx="419">
                  <c:v>-1.1118675435927605</c:v>
                </c:pt>
                <c:pt idx="420">
                  <c:v>-1.107811117654065</c:v>
                </c:pt>
                <c:pt idx="421">
                  <c:v>-1.1176506107143105</c:v>
                </c:pt>
                <c:pt idx="422">
                  <c:v>-1.0996611984684532</c:v>
                </c:pt>
                <c:pt idx="423">
                  <c:v>-1.1107540874548121</c:v>
                </c:pt>
                <c:pt idx="424">
                  <c:v>-1.1248452043526382</c:v>
                </c:pt>
                <c:pt idx="425">
                  <c:v>-1.1118111870816734</c:v>
                </c:pt>
                <c:pt idx="426">
                  <c:v>-1.113671669600047</c:v>
                </c:pt>
                <c:pt idx="427">
                  <c:v>-1.112639280207065</c:v>
                </c:pt>
                <c:pt idx="428">
                  <c:v>-1.1076392802096844</c:v>
                </c:pt>
                <c:pt idx="429">
                  <c:v>-1.0996392802080546</c:v>
                </c:pt>
                <c:pt idx="430">
                  <c:v>-1.1027796810578296</c:v>
                </c:pt>
                <c:pt idx="431">
                  <c:v>-1.1085884645327242</c:v>
                </c:pt>
                <c:pt idx="432">
                  <c:v>-1.0906312999117427</c:v>
                </c:pt>
                <c:pt idx="433">
                  <c:v>-1.1048805657776406</c:v>
                </c:pt>
                <c:pt idx="434">
                  <c:v>-1.1047143920327476</c:v>
                </c:pt>
                <c:pt idx="435">
                  <c:v>-1.0887143920367639</c:v>
                </c:pt>
                <c:pt idx="436">
                  <c:v>-1.112612205951486</c:v>
                </c:pt>
                <c:pt idx="437">
                  <c:v>-1.0860235630439374</c:v>
                </c:pt>
                <c:pt idx="438">
                  <c:v>-1.1006307706686691</c:v>
                </c:pt>
                <c:pt idx="439">
                  <c:v>-1.0966307706678542</c:v>
                </c:pt>
                <c:pt idx="440">
                  <c:v>-1.0947755441419507</c:v>
                </c:pt>
                <c:pt idx="441">
                  <c:v>-1.1115106605073541</c:v>
                </c:pt>
                <c:pt idx="442">
                  <c:v>-1.0955160576070306</c:v>
                </c:pt>
                <c:pt idx="443">
                  <c:v>-1.090516057602374</c:v>
                </c:pt>
                <c:pt idx="444">
                  <c:v>-1.0895160576058083</c:v>
                </c:pt>
                <c:pt idx="445">
                  <c:v>-1.0875160576054008</c:v>
                </c:pt>
                <c:pt idx="446">
                  <c:v>-1.0875160576054008</c:v>
                </c:pt>
                <c:pt idx="447">
                  <c:v>-1.0845160576011517</c:v>
                </c:pt>
                <c:pt idx="448">
                  <c:v>-1.0825160576007442</c:v>
                </c:pt>
                <c:pt idx="449">
                  <c:v>-1.1045048869249576</c:v>
                </c:pt>
                <c:pt idx="450">
                  <c:v>-1.0889858233636922</c:v>
                </c:pt>
                <c:pt idx="451">
                  <c:v>-1.0956775561349772</c:v>
                </c:pt>
                <c:pt idx="452">
                  <c:v>-1.0867139003502797</c:v>
                </c:pt>
                <c:pt idx="453">
                  <c:v>-1.0879631438039699</c:v>
                </c:pt>
                <c:pt idx="455">
                  <c:v>-1.0774980189100005</c:v>
                </c:pt>
                <c:pt idx="456">
                  <c:v>-1.0823298231265184</c:v>
                </c:pt>
                <c:pt idx="457">
                  <c:v>-1.0725585551908678</c:v>
                </c:pt>
                <c:pt idx="458">
                  <c:v>-1.0705585551904604</c:v>
                </c:pt>
                <c:pt idx="459">
                  <c:v>-1.0755359444030343</c:v>
                </c:pt>
                <c:pt idx="460">
                  <c:v>-1.0710623715967891</c:v>
                </c:pt>
                <c:pt idx="461">
                  <c:v>-1.0636744733729606</c:v>
                </c:pt>
                <c:pt idx="462">
                  <c:v>-1.057541363481582</c:v>
                </c:pt>
                <c:pt idx="463">
                  <c:v>-1.0754063466345349</c:v>
                </c:pt>
                <c:pt idx="464">
                  <c:v>-1.0698141174464963</c:v>
                </c:pt>
                <c:pt idx="465">
                  <c:v>-1.0661606788734168</c:v>
                </c:pt>
                <c:pt idx="466">
                  <c:v>-1.0611606788760362</c:v>
                </c:pt>
                <c:pt idx="467">
                  <c:v>-1.0571515717909821</c:v>
                </c:pt>
                <c:pt idx="468">
                  <c:v>-1.0681543801994118</c:v>
                </c:pt>
                <c:pt idx="469">
                  <c:v>-1.0556066374486435</c:v>
                </c:pt>
                <c:pt idx="470">
                  <c:v>-1.0526798209497239</c:v>
                </c:pt>
                <c:pt idx="471">
                  <c:v>-1.045247746054969</c:v>
                </c:pt>
                <c:pt idx="472">
                  <c:v>-1.0547720099970384</c:v>
                </c:pt>
                <c:pt idx="473">
                  <c:v>-1.0326660795978941</c:v>
                </c:pt>
                <c:pt idx="474">
                  <c:v>-1.0222353433934772</c:v>
                </c:pt>
                <c:pt idx="475">
                  <c:v>-1.0113215160230269</c:v>
                </c:pt>
                <c:pt idx="476">
                  <c:v>-1.0109215160258558</c:v>
                </c:pt>
                <c:pt idx="477">
                  <c:v>-1.0106215160261585</c:v>
                </c:pt>
                <c:pt idx="478">
                  <c:v>-0.99733928645201497</c:v>
                </c:pt>
                <c:pt idx="479">
                  <c:v>-0.99292646494285997</c:v>
                </c:pt>
                <c:pt idx="480">
                  <c:v>-0.9872729073779698</c:v>
                </c:pt>
                <c:pt idx="481">
                  <c:v>-0.98744123039326159</c:v>
                </c:pt>
                <c:pt idx="482">
                  <c:v>-0.9592240443142751</c:v>
                </c:pt>
                <c:pt idx="483">
                  <c:v>-0.94742181987082508</c:v>
                </c:pt>
                <c:pt idx="484">
                  <c:v>-0.93314212270485719</c:v>
                </c:pt>
                <c:pt idx="485">
                  <c:v>-0.92760109559181358</c:v>
                </c:pt>
                <c:pt idx="486">
                  <c:v>-0.93751284353253872</c:v>
                </c:pt>
                <c:pt idx="487">
                  <c:v>-0.93600060195248946</c:v>
                </c:pt>
                <c:pt idx="488">
                  <c:v>-0.94332666318560543</c:v>
                </c:pt>
                <c:pt idx="489">
                  <c:v>-0.91645187264650307</c:v>
                </c:pt>
                <c:pt idx="490">
                  <c:v>-0.93888727002402816</c:v>
                </c:pt>
                <c:pt idx="491">
                  <c:v>-0.93480363937224886</c:v>
                </c:pt>
                <c:pt idx="492">
                  <c:v>-0.93080363937143396</c:v>
                </c:pt>
                <c:pt idx="493">
                  <c:v>-0.92080363937667264</c:v>
                </c:pt>
                <c:pt idx="494">
                  <c:v>-0.89861197142987048</c:v>
                </c:pt>
                <c:pt idx="495">
                  <c:v>-0.89901110275890861</c:v>
                </c:pt>
                <c:pt idx="496">
                  <c:v>-0.91334550148391824</c:v>
                </c:pt>
                <c:pt idx="497">
                  <c:v>-0.90224550148056548</c:v>
                </c:pt>
                <c:pt idx="498">
                  <c:v>-0.8959455014796458</c:v>
                </c:pt>
                <c:pt idx="499">
                  <c:v>-0.89384550148176456</c:v>
                </c:pt>
                <c:pt idx="500">
                  <c:v>-0.89044550148034429</c:v>
                </c:pt>
                <c:pt idx="501">
                  <c:v>-0.88694550148145024</c:v>
                </c:pt>
                <c:pt idx="502">
                  <c:v>-0.88134550148467494</c:v>
                </c:pt>
                <c:pt idx="503">
                  <c:v>-0.87794550148325468</c:v>
                </c:pt>
                <c:pt idx="504">
                  <c:v>-0.85440157169300468</c:v>
                </c:pt>
                <c:pt idx="505">
                  <c:v>-0.88783218897651661</c:v>
                </c:pt>
                <c:pt idx="506">
                  <c:v>-0.87993728078825506</c:v>
                </c:pt>
                <c:pt idx="507">
                  <c:v>-0.8704814149705945</c:v>
                </c:pt>
                <c:pt idx="508">
                  <c:v>-0.84973976113982186</c:v>
                </c:pt>
                <c:pt idx="509">
                  <c:v>-0.84123976113627119</c:v>
                </c:pt>
                <c:pt idx="510">
                  <c:v>-0.84523822272602023</c:v>
                </c:pt>
                <c:pt idx="511">
                  <c:v>-0.84474346949768642</c:v>
                </c:pt>
                <c:pt idx="512">
                  <c:v>-0.79980428644194468</c:v>
                </c:pt>
                <c:pt idx="513">
                  <c:v>-0.77349674694377868</c:v>
                </c:pt>
                <c:pt idx="514">
                  <c:v>-0.78110530917098187</c:v>
                </c:pt>
                <c:pt idx="515">
                  <c:v>-0.78389084552914601</c:v>
                </c:pt>
                <c:pt idx="516">
                  <c:v>-0.76996666784168899</c:v>
                </c:pt>
                <c:pt idx="517">
                  <c:v>-0.75578419521162998</c:v>
                </c:pt>
                <c:pt idx="518">
                  <c:v>-0.74904405878362856</c:v>
                </c:pt>
                <c:pt idx="519">
                  <c:v>-0.72686782178117182</c:v>
                </c:pt>
                <c:pt idx="520">
                  <c:v>-0.72257008941195855</c:v>
                </c:pt>
                <c:pt idx="521">
                  <c:v>-0.75418308941843171</c:v>
                </c:pt>
                <c:pt idx="522">
                  <c:v>-0.71857008941114364</c:v>
                </c:pt>
                <c:pt idx="523">
                  <c:v>-0.71225553728097302</c:v>
                </c:pt>
                <c:pt idx="524">
                  <c:v>-0.7034620174128513</c:v>
                </c:pt>
                <c:pt idx="525">
                  <c:v>-0.7004094810272663</c:v>
                </c:pt>
                <c:pt idx="526">
                  <c:v>-0.69452156886562033</c:v>
                </c:pt>
                <c:pt idx="527">
                  <c:v>-0.68426207908375036</c:v>
                </c:pt>
                <c:pt idx="528">
                  <c:v>-0.67676824067039776</c:v>
                </c:pt>
                <c:pt idx="529">
                  <c:v>-0.67016224549996462</c:v>
                </c:pt>
                <c:pt idx="530">
                  <c:v>-0.66869392048105225</c:v>
                </c:pt>
                <c:pt idx="531">
                  <c:v>-0.65988828202589545</c:v>
                </c:pt>
                <c:pt idx="532">
                  <c:v>-0.65804128086181157</c:v>
                </c:pt>
                <c:pt idx="533">
                  <c:v>-0.64224454591925395</c:v>
                </c:pt>
                <c:pt idx="534">
                  <c:v>-0.62759661101653286</c:v>
                </c:pt>
                <c:pt idx="535">
                  <c:v>-0.62016455542929172</c:v>
                </c:pt>
                <c:pt idx="536">
                  <c:v>-0.60087284801203322</c:v>
                </c:pt>
                <c:pt idx="537">
                  <c:v>-0.5908672728522496</c:v>
                </c:pt>
                <c:pt idx="538">
                  <c:v>-0.58923084874134835</c:v>
                </c:pt>
                <c:pt idx="539">
                  <c:v>-0.58303485654904519</c:v>
                </c:pt>
                <c:pt idx="540">
                  <c:v>-0.58994728024042964</c:v>
                </c:pt>
                <c:pt idx="541">
                  <c:v>-0.57544411713807164</c:v>
                </c:pt>
                <c:pt idx="542">
                  <c:v>-0.57157490569294778</c:v>
                </c:pt>
                <c:pt idx="543">
                  <c:v>-0.53673965019644465</c:v>
                </c:pt>
                <c:pt idx="544">
                  <c:v>-0.5316298396911513</c:v>
                </c:pt>
                <c:pt idx="545">
                  <c:v>-0.53239045976687194</c:v>
                </c:pt>
                <c:pt idx="546">
                  <c:v>-0.52910221578487804</c:v>
                </c:pt>
                <c:pt idx="547">
                  <c:v>-0.53085247381566814</c:v>
                </c:pt>
                <c:pt idx="548">
                  <c:v>-0.52722674777963952</c:v>
                </c:pt>
                <c:pt idx="549">
                  <c:v>-0.51465442794688665</c:v>
                </c:pt>
                <c:pt idx="550">
                  <c:v>-0.51047591717743057</c:v>
                </c:pt>
                <c:pt idx="551">
                  <c:v>-0.51004591717737935</c:v>
                </c:pt>
                <c:pt idx="552">
                  <c:v>-0.51189924051615587</c:v>
                </c:pt>
                <c:pt idx="553">
                  <c:v>-0.50871702155817855</c:v>
                </c:pt>
                <c:pt idx="554">
                  <c:v>-0.46875875462759165</c:v>
                </c:pt>
                <c:pt idx="555">
                  <c:v>-0.46598558780008503</c:v>
                </c:pt>
                <c:pt idx="556">
                  <c:v>-0.46390093513642205</c:v>
                </c:pt>
                <c:pt idx="557">
                  <c:v>-0.46307375936383771</c:v>
                </c:pt>
                <c:pt idx="558">
                  <c:v>-0.45881546663037642</c:v>
                </c:pt>
                <c:pt idx="559">
                  <c:v>-0.44735591760508597</c:v>
                </c:pt>
                <c:pt idx="560">
                  <c:v>-0.43536273468847281</c:v>
                </c:pt>
                <c:pt idx="561">
                  <c:v>-0.43248889888623865</c:v>
                </c:pt>
                <c:pt idx="562">
                  <c:v>-0.42376366525453196</c:v>
                </c:pt>
                <c:pt idx="563">
                  <c:v>-0.39794595222593165</c:v>
                </c:pt>
                <c:pt idx="564">
                  <c:v>-0.39544130950147327</c:v>
                </c:pt>
                <c:pt idx="565">
                  <c:v>-0.39262743406946449</c:v>
                </c:pt>
                <c:pt idx="566">
                  <c:v>-0.38253105616223626</c:v>
                </c:pt>
                <c:pt idx="567">
                  <c:v>-0.36882638020724212</c:v>
                </c:pt>
                <c:pt idx="568">
                  <c:v>-0.32383526616765468</c:v>
                </c:pt>
                <c:pt idx="569">
                  <c:v>-0.28184755260104111</c:v>
                </c:pt>
                <c:pt idx="570">
                  <c:v>-0.24700500078659648</c:v>
                </c:pt>
                <c:pt idx="571">
                  <c:v>-0.20037880517263229</c:v>
                </c:pt>
                <c:pt idx="572">
                  <c:v>-0.17323964221180857</c:v>
                </c:pt>
                <c:pt idx="573">
                  <c:v>-0.16189005275266408</c:v>
                </c:pt>
                <c:pt idx="574">
                  <c:v>-0.15929005275286198</c:v>
                </c:pt>
                <c:pt idx="575">
                  <c:v>-0.13424466451522582</c:v>
                </c:pt>
                <c:pt idx="576">
                  <c:v>-0.13295113528050223</c:v>
                </c:pt>
                <c:pt idx="577">
                  <c:v>-9.6065280307011641E-2</c:v>
                </c:pt>
                <c:pt idx="578">
                  <c:v>-4.856657680309108E-2</c:v>
                </c:pt>
                <c:pt idx="579">
                  <c:v>-4.3428430550058857E-2</c:v>
                </c:pt>
                <c:pt idx="580">
                  <c:v>-4.9630968018034641E-3</c:v>
                </c:pt>
                <c:pt idx="581">
                  <c:v>2.5074043516602987E-2</c:v>
                </c:pt>
                <c:pt idx="582">
                  <c:v>2.9679923581311107E-2</c:v>
                </c:pt>
                <c:pt idx="583">
                  <c:v>3.0882758276342973E-2</c:v>
                </c:pt>
                <c:pt idx="584">
                  <c:v>9.817382230775043E-2</c:v>
                </c:pt>
                <c:pt idx="585">
                  <c:v>9.8400532962862469E-2</c:v>
                </c:pt>
                <c:pt idx="586">
                  <c:v>0.1280674677119002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32-4832-9C7F-C153CF2A42E2}"/>
            </c:ext>
          </c:extLst>
        </c:ser>
        <c:ser>
          <c:idx val="9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1'!$AY$2:$AY$117</c:f>
              <c:numCache>
                <c:formatCode>General</c:formatCode>
                <c:ptCount val="116"/>
                <c:pt idx="0">
                  <c:v>8.1765640419914867</c:v>
                </c:pt>
                <c:pt idx="1">
                  <c:v>7.950988194254057</c:v>
                </c:pt>
                <c:pt idx="2">
                  <c:v>7.7281812496826685</c:v>
                </c:pt>
                <c:pt idx="3">
                  <c:v>7.508143208277323</c:v>
                </c:pt>
                <c:pt idx="4">
                  <c:v>7.2908740700380203</c:v>
                </c:pt>
                <c:pt idx="5">
                  <c:v>7.0763738349647598</c:v>
                </c:pt>
                <c:pt idx="6">
                  <c:v>6.8646425030575422</c:v>
                </c:pt>
                <c:pt idx="7">
                  <c:v>6.6556800743163667</c:v>
                </c:pt>
                <c:pt idx="8">
                  <c:v>6.4494865487412341</c:v>
                </c:pt>
                <c:pt idx="9">
                  <c:v>6.2460619263321444</c:v>
                </c:pt>
                <c:pt idx="10">
                  <c:v>6.0454062070890968</c:v>
                </c:pt>
                <c:pt idx="11">
                  <c:v>5.8475193910120922</c:v>
                </c:pt>
                <c:pt idx="12">
                  <c:v>5.6524014781011296</c:v>
                </c:pt>
                <c:pt idx="13">
                  <c:v>5.4600524683562099</c:v>
                </c:pt>
                <c:pt idx="14">
                  <c:v>5.2704723617773332</c:v>
                </c:pt>
                <c:pt idx="15">
                  <c:v>5.0836611583644986</c:v>
                </c:pt>
                <c:pt idx="16">
                  <c:v>4.8996188581177078</c:v>
                </c:pt>
                <c:pt idx="17">
                  <c:v>4.7183454610369573</c:v>
                </c:pt>
                <c:pt idx="18">
                  <c:v>4.5398409671222515</c:v>
                </c:pt>
                <c:pt idx="19">
                  <c:v>4.3641053763735869</c:v>
                </c:pt>
                <c:pt idx="20">
                  <c:v>4.1911386887909661</c:v>
                </c:pt>
                <c:pt idx="21">
                  <c:v>4.0209409043743873</c:v>
                </c:pt>
                <c:pt idx="22">
                  <c:v>3.8535120231238511</c:v>
                </c:pt>
                <c:pt idx="23">
                  <c:v>3.6888520450393569</c:v>
                </c:pt>
                <c:pt idx="24">
                  <c:v>3.5269609701209066</c:v>
                </c:pt>
                <c:pt idx="25">
                  <c:v>3.3678387983684974</c:v>
                </c:pt>
                <c:pt idx="26">
                  <c:v>3.2114855297821325</c:v>
                </c:pt>
                <c:pt idx="27">
                  <c:v>3.0579011643618093</c:v>
                </c:pt>
                <c:pt idx="28">
                  <c:v>2.907085702107528</c:v>
                </c:pt>
                <c:pt idx="29">
                  <c:v>2.7590391430192902</c:v>
                </c:pt>
                <c:pt idx="30">
                  <c:v>2.6137614870970944</c:v>
                </c:pt>
                <c:pt idx="31">
                  <c:v>2.4712527343409425</c:v>
                </c:pt>
                <c:pt idx="32">
                  <c:v>2.3315128847508317</c:v>
                </c:pt>
                <c:pt idx="33">
                  <c:v>2.1945419383267644</c:v>
                </c:pt>
                <c:pt idx="34">
                  <c:v>2.060339895068739</c:v>
                </c:pt>
                <c:pt idx="35">
                  <c:v>1.9289067549767571</c:v>
                </c:pt>
                <c:pt idx="36">
                  <c:v>1.8002425180508168</c:v>
                </c:pt>
                <c:pt idx="37">
                  <c:v>1.6743471842909199</c:v>
                </c:pt>
                <c:pt idx="38">
                  <c:v>1.5512207536970652</c:v>
                </c:pt>
                <c:pt idx="39">
                  <c:v>1.4308632262692529</c:v>
                </c:pt>
                <c:pt idx="40">
                  <c:v>1.3132746020074837</c:v>
                </c:pt>
                <c:pt idx="41">
                  <c:v>1.1984548809117568</c:v>
                </c:pt>
                <c:pt idx="42">
                  <c:v>1.0864040629820726</c:v>
                </c:pt>
                <c:pt idx="43">
                  <c:v>0.97712214821843113</c:v>
                </c:pt>
                <c:pt idx="44">
                  <c:v>0.87060913662083195</c:v>
                </c:pt>
                <c:pt idx="45">
                  <c:v>0.76686502818927549</c:v>
                </c:pt>
                <c:pt idx="46">
                  <c:v>0.66588982292376153</c:v>
                </c:pt>
                <c:pt idx="47">
                  <c:v>0.5676835208242903</c:v>
                </c:pt>
                <c:pt idx="48">
                  <c:v>0.47224612189086157</c:v>
                </c:pt>
                <c:pt idx="49">
                  <c:v>0.37957762612347556</c:v>
                </c:pt>
                <c:pt idx="50">
                  <c:v>0.28967803352213206</c:v>
                </c:pt>
                <c:pt idx="51">
                  <c:v>0.20254734408683128</c:v>
                </c:pt>
                <c:pt idx="52">
                  <c:v>0.11818555781757301</c:v>
                </c:pt>
                <c:pt idx="53">
                  <c:v>3.6592674714357454E-2</c:v>
                </c:pt>
                <c:pt idx="54">
                  <c:v>-4.2231305222815818E-2</c:v>
                </c:pt>
                <c:pt idx="55">
                  <c:v>-0.11828638199394637</c:v>
                </c:pt>
                <c:pt idx="56">
                  <c:v>-0.19157255559903397</c:v>
                </c:pt>
                <c:pt idx="57">
                  <c:v>-0.26208982603807951</c:v>
                </c:pt>
                <c:pt idx="58">
                  <c:v>-0.32983819331108188</c:v>
                </c:pt>
                <c:pt idx="59">
                  <c:v>-0.39481765741804209</c:v>
                </c:pt>
                <c:pt idx="60">
                  <c:v>-0.45702821835895946</c:v>
                </c:pt>
                <c:pt idx="61">
                  <c:v>-0.51646987613383444</c:v>
                </c:pt>
                <c:pt idx="62">
                  <c:v>-0.57314263074266669</c:v>
                </c:pt>
                <c:pt idx="63">
                  <c:v>-0.62704648218545644</c:v>
                </c:pt>
                <c:pt idx="64">
                  <c:v>-0.67818143046220358</c:v>
                </c:pt>
                <c:pt idx="65">
                  <c:v>-0.726547475572908</c:v>
                </c:pt>
                <c:pt idx="66">
                  <c:v>-0.7721446175175698</c:v>
                </c:pt>
                <c:pt idx="67">
                  <c:v>-0.81497285629618921</c:v>
                </c:pt>
                <c:pt idx="68">
                  <c:v>-0.855032191908766</c:v>
                </c:pt>
                <c:pt idx="69">
                  <c:v>-0.89232262435529996</c:v>
                </c:pt>
                <c:pt idx="70">
                  <c:v>-0.92684415363579165</c:v>
                </c:pt>
                <c:pt idx="71">
                  <c:v>-0.95859677975024038</c:v>
                </c:pt>
                <c:pt idx="72">
                  <c:v>-0.98758050269864672</c:v>
                </c:pt>
                <c:pt idx="73">
                  <c:v>-1.0137953224810103</c:v>
                </c:pt>
                <c:pt idx="74">
                  <c:v>-1.0372412390973316</c:v>
                </c:pt>
                <c:pt idx="75">
                  <c:v>-1.0579182525476098</c:v>
                </c:pt>
                <c:pt idx="76">
                  <c:v>-1.0758263628318461</c:v>
                </c:pt>
                <c:pt idx="77">
                  <c:v>-1.0909655699500393</c:v>
                </c:pt>
                <c:pt idx="78">
                  <c:v>-1.1033358739021901</c:v>
                </c:pt>
                <c:pt idx="79">
                  <c:v>-1.1129372746882982</c:v>
                </c:pt>
                <c:pt idx="80">
                  <c:v>-1.1197697723083637</c:v>
                </c:pt>
                <c:pt idx="81">
                  <c:v>-1.1238333667623868</c:v>
                </c:pt>
                <c:pt idx="82">
                  <c:v>-1.1251280580503669</c:v>
                </c:pt>
                <c:pt idx="83">
                  <c:v>-1.1236538461723047</c:v>
                </c:pt>
                <c:pt idx="84">
                  <c:v>-1.1194107311281998</c:v>
                </c:pt>
                <c:pt idx="85">
                  <c:v>-1.1123987129180524</c:v>
                </c:pt>
                <c:pt idx="86">
                  <c:v>-1.1026177915418625</c:v>
                </c:pt>
                <c:pt idx="87">
                  <c:v>-1.0900679669996296</c:v>
                </c:pt>
                <c:pt idx="88">
                  <c:v>-1.0747492392913545</c:v>
                </c:pt>
                <c:pt idx="89">
                  <c:v>-1.0566616084170366</c:v>
                </c:pt>
                <c:pt idx="90">
                  <c:v>-1.0358050743766762</c:v>
                </c:pt>
                <c:pt idx="91">
                  <c:v>-1.0121796371702729</c:v>
                </c:pt>
                <c:pt idx="92">
                  <c:v>-0.98578529679782745</c:v>
                </c:pt>
                <c:pt idx="93">
                  <c:v>-0.95662205325933902</c:v>
                </c:pt>
                <c:pt idx="94">
                  <c:v>-0.92468990655480832</c:v>
                </c:pt>
                <c:pt idx="95">
                  <c:v>-0.889988856684235</c:v>
                </c:pt>
                <c:pt idx="96">
                  <c:v>-0.85251890364761884</c:v>
                </c:pt>
                <c:pt idx="97">
                  <c:v>-0.8122800474449603</c:v>
                </c:pt>
                <c:pt idx="98">
                  <c:v>-0.76927228807625891</c:v>
                </c:pt>
                <c:pt idx="99">
                  <c:v>-0.72349562554151514</c:v>
                </c:pt>
                <c:pt idx="100">
                  <c:v>-0.67495005984072876</c:v>
                </c:pt>
                <c:pt idx="101">
                  <c:v>-0.62363559097389976</c:v>
                </c:pt>
                <c:pt idx="102">
                  <c:v>-0.56955221894102814</c:v>
                </c:pt>
                <c:pt idx="103">
                  <c:v>-0.51269994374211392</c:v>
                </c:pt>
                <c:pt idx="104">
                  <c:v>-0.45307876537715708</c:v>
                </c:pt>
                <c:pt idx="105">
                  <c:v>-0.39068868384615763</c:v>
                </c:pt>
                <c:pt idx="106">
                  <c:v>-0.32552969914911556</c:v>
                </c:pt>
                <c:pt idx="107">
                  <c:v>-0.25760181128603099</c:v>
                </c:pt>
                <c:pt idx="108">
                  <c:v>-0.18690502025690381</c:v>
                </c:pt>
                <c:pt idx="109">
                  <c:v>-0.1134393260617339</c:v>
                </c:pt>
                <c:pt idx="110">
                  <c:v>-3.7204728700521605E-2</c:v>
                </c:pt>
                <c:pt idx="111">
                  <c:v>4.1798771826733527E-2</c:v>
                </c:pt>
                <c:pt idx="112">
                  <c:v>0.12357117552003105</c:v>
                </c:pt>
                <c:pt idx="113">
                  <c:v>0.20811248237937108</c:v>
                </c:pt>
                <c:pt idx="114">
                  <c:v>0.29542269240475405</c:v>
                </c:pt>
                <c:pt idx="115">
                  <c:v>0.3855018055961793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32-4832-9C7F-C153CF2A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7800"/>
        <c:axId val="1"/>
      </c:scatterChart>
      <c:valAx>
        <c:axId val="671947800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00388386031"/>
              <c:y val="0.8229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723966535433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744613698988559"/>
          <c:y val="0.93229412729658789"/>
          <c:w val="0.24299098126752844"/>
          <c:h val="5.208333333333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9526</xdr:rowOff>
    </xdr:from>
    <xdr:to>
      <xdr:col>26</xdr:col>
      <xdr:colOff>581025</xdr:colOff>
      <xdr:row>18</xdr:row>
      <xdr:rowOff>133351</xdr:rowOff>
    </xdr:to>
    <xdr:graphicFrame macro="">
      <xdr:nvGraphicFramePr>
        <xdr:cNvPr id="1062" name="Chart 10">
          <a:extLst>
            <a:ext uri="{FF2B5EF4-FFF2-40B4-BE49-F238E27FC236}">
              <a16:creationId xmlns:a16="http://schemas.microsoft.com/office/drawing/2014/main" id="{2EC46064-5C6A-FAAC-CD98-05BFBD8F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0</xdr:row>
      <xdr:rowOff>0</xdr:rowOff>
    </xdr:from>
    <xdr:to>
      <xdr:col>17</xdr:col>
      <xdr:colOff>438149</xdr:colOff>
      <xdr:row>18</xdr:row>
      <xdr:rowOff>152400</xdr:rowOff>
    </xdr:to>
    <xdr:graphicFrame macro="">
      <xdr:nvGraphicFramePr>
        <xdr:cNvPr id="1063" name="Chart 11">
          <a:extLst>
            <a:ext uri="{FF2B5EF4-FFF2-40B4-BE49-F238E27FC236}">
              <a16:creationId xmlns:a16="http://schemas.microsoft.com/office/drawing/2014/main" id="{39ECC0EA-8234-636A-012C-FE382C6F3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114300</xdr:colOff>
      <xdr:row>19</xdr:row>
      <xdr:rowOff>142875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9FE11D36-2DDD-64E5-4D63-8B058DA14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20</xdr:row>
      <xdr:rowOff>142875</xdr:rowOff>
    </xdr:from>
    <xdr:to>
      <xdr:col>10</xdr:col>
      <xdr:colOff>200025</xdr:colOff>
      <xdr:row>40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4A8E989-EFFB-D328-DE3A-E5621A77E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400050</xdr:colOff>
      <xdr:row>0</xdr:row>
      <xdr:rowOff>0</xdr:rowOff>
    </xdr:from>
    <xdr:to>
      <xdr:col>20</xdr:col>
      <xdr:colOff>428625</xdr:colOff>
      <xdr:row>20</xdr:row>
      <xdr:rowOff>9525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A9FEFB7B-D0CB-3CDA-78BE-CD5B11D12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381001</xdr:colOff>
      <xdr:row>20</xdr:row>
      <xdr:rowOff>66675</xdr:rowOff>
    </xdr:from>
    <xdr:to>
      <xdr:col>20</xdr:col>
      <xdr:colOff>228601</xdr:colOff>
      <xdr:row>41</xdr:row>
      <xdr:rowOff>28575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49DC5964-3DB7-34BF-A982-672B06C30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552450</xdr:colOff>
      <xdr:row>0</xdr:row>
      <xdr:rowOff>57150</xdr:rowOff>
    </xdr:from>
    <xdr:to>
      <xdr:col>30</xdr:col>
      <xdr:colOff>514350</xdr:colOff>
      <xdr:row>20</xdr:row>
      <xdr:rowOff>47625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30ED4896-12B4-E8EF-E836-DC6603781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0" TargetMode="External"/><Relationship Id="rId117" Type="http://schemas.openxmlformats.org/officeDocument/2006/relationships/hyperlink" Target="http://www.konkoly.hu/cgi-bin/IBVS?5988" TargetMode="External"/><Relationship Id="rId21" Type="http://schemas.openxmlformats.org/officeDocument/2006/relationships/hyperlink" Target="http://www.bav-astro.de/sfs/BAVM_link.php?BAVMnr=10" TargetMode="External"/><Relationship Id="rId42" Type="http://schemas.openxmlformats.org/officeDocument/2006/relationships/hyperlink" Target="http://www.konkoly.hu/cgi-bin/IBVS?114" TargetMode="External"/><Relationship Id="rId47" Type="http://schemas.openxmlformats.org/officeDocument/2006/relationships/hyperlink" Target="http://www.bav-astro.de/sfs/BAVM_link.php?BAVMnr=23" TargetMode="External"/><Relationship Id="rId63" Type="http://schemas.openxmlformats.org/officeDocument/2006/relationships/hyperlink" Target="http://www.konkoly.hu/cgi-bin/IBVS?817" TargetMode="External"/><Relationship Id="rId68" Type="http://schemas.openxmlformats.org/officeDocument/2006/relationships/hyperlink" Target="http://www.konkoly.hu/cgi-bin/IBVS?1053" TargetMode="External"/><Relationship Id="rId84" Type="http://schemas.openxmlformats.org/officeDocument/2006/relationships/hyperlink" Target="http://www.bav-astro.de/sfs/BAVM_link.php?BAVMnr=143" TargetMode="External"/><Relationship Id="rId89" Type="http://schemas.openxmlformats.org/officeDocument/2006/relationships/hyperlink" Target="http://www.konkoly.hu/cgi-bin/IBVS?5662" TargetMode="External"/><Relationship Id="rId112" Type="http://schemas.openxmlformats.org/officeDocument/2006/relationships/hyperlink" Target="http://www.aavso.org/sites/default/files/jaavso/v36n2/186.pdf" TargetMode="External"/><Relationship Id="rId16" Type="http://schemas.openxmlformats.org/officeDocument/2006/relationships/hyperlink" Target="http://www.bav-astro.de/sfs/BAVM_link.php?BAVMnr=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8" TargetMode="External"/><Relationship Id="rId24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12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817" TargetMode="External"/><Relationship Id="rId66" Type="http://schemas.openxmlformats.org/officeDocument/2006/relationships/hyperlink" Target="http://www.konkoly.hu/cgi-bin/IBVS?937" TargetMode="External"/><Relationship Id="rId74" Type="http://schemas.openxmlformats.org/officeDocument/2006/relationships/hyperlink" Target="http://www.bav-astro.de/sfs/BAVM_link.php?BAVMnr=50" TargetMode="External"/><Relationship Id="rId79" Type="http://schemas.openxmlformats.org/officeDocument/2006/relationships/hyperlink" Target="http://www.konkoly.hu/cgi-bin/IBVS?5263" TargetMode="External"/><Relationship Id="rId87" Type="http://schemas.openxmlformats.org/officeDocument/2006/relationships/hyperlink" Target="http://www.konkoly.hu/cgi-bin/IBVS?5583" TargetMode="External"/><Relationship Id="rId102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aavso.org/sites/default/files/jaavso/v36n2/186.pdf" TargetMode="External"/><Relationship Id="rId115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www.bav-astro.de/sfs/BAVM_link.php?BAVMnr=4" TargetMode="External"/><Relationship Id="rId61" Type="http://schemas.openxmlformats.org/officeDocument/2006/relationships/hyperlink" Target="http://www.konkoly.hu/cgi-bin/IBVS?637" TargetMode="External"/><Relationship Id="rId82" Type="http://schemas.openxmlformats.org/officeDocument/2006/relationships/hyperlink" Target="http://www.konkoly.hu/cgi-bin/IBVS?5287" TargetMode="External"/><Relationship Id="rId90" Type="http://schemas.openxmlformats.org/officeDocument/2006/relationships/hyperlink" Target="http://www.konkoly.hu/cgi-bin/IBVS?5583" TargetMode="External"/><Relationship Id="rId95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8" TargetMode="External"/><Relationship Id="rId22" Type="http://schemas.openxmlformats.org/officeDocument/2006/relationships/hyperlink" Target="http://www.bav-astro.de/sfs/BAVM_link.php?BAVMnr=10" TargetMode="External"/><Relationship Id="rId27" Type="http://schemas.openxmlformats.org/officeDocument/2006/relationships/hyperlink" Target="http://www.konkoly.hu/cgi-bin/IBVS?443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konkoly.hu/cgi-bin/IBVS?456" TargetMode="External"/><Relationship Id="rId64" Type="http://schemas.openxmlformats.org/officeDocument/2006/relationships/hyperlink" Target="http://www.konkoly.hu/cgi-bin/IBVS?937" TargetMode="External"/><Relationship Id="rId69" Type="http://schemas.openxmlformats.org/officeDocument/2006/relationships/hyperlink" Target="http://www.konkoly.hu/cgi-bin/IBVS?1249" TargetMode="External"/><Relationship Id="rId77" Type="http://schemas.openxmlformats.org/officeDocument/2006/relationships/hyperlink" Target="http://www.konkoly.hu/cgi-bin/IBVS?4534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www.bav-astro.de/sfs/BAVM_link.php?BAVMnr=209" TargetMode="External"/><Relationship Id="rId11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328" TargetMode="External"/><Relationship Id="rId72" Type="http://schemas.openxmlformats.org/officeDocument/2006/relationships/hyperlink" Target="http://www.konkoly.hu/cgi-bin/IBVS?2545" TargetMode="External"/><Relationship Id="rId80" Type="http://schemas.openxmlformats.org/officeDocument/2006/relationships/hyperlink" Target="http://www.bav-astro.de/sfs/BAVM_link.php?BAVMnr=131" TargetMode="External"/><Relationship Id="rId85" Type="http://schemas.openxmlformats.org/officeDocument/2006/relationships/hyperlink" Target="http://www.bav-astro.de/sfs/BAVM_link.php?BAVMnr=157" TargetMode="External"/><Relationship Id="rId93" Type="http://schemas.openxmlformats.org/officeDocument/2006/relationships/hyperlink" Target="http://www.konkoly.hu/cgi-bin/IBVS?5741" TargetMode="External"/><Relationship Id="rId9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4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46" TargetMode="External"/><Relationship Id="rId46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bav-astro.de/sfs/BAVM_link.php?BAVMnr=28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var.astro.cz/oejv/issues/oejv0094.pdf" TargetMode="External"/><Relationship Id="rId1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konkoly.hu/cgi-bin/IBVS?443" TargetMode="External"/><Relationship Id="rId54" Type="http://schemas.openxmlformats.org/officeDocument/2006/relationships/hyperlink" Target="http://www.konkoly.hu/cgi-bin/IBVS?795" TargetMode="External"/><Relationship Id="rId62" Type="http://schemas.openxmlformats.org/officeDocument/2006/relationships/hyperlink" Target="http://www.bav-astro.de/sfs/BAVM_link.php?BAVMnr=26" TargetMode="External"/><Relationship Id="rId70" Type="http://schemas.openxmlformats.org/officeDocument/2006/relationships/hyperlink" Target="http://www.konkoly.hu/cgi-bin/IBVS?1358" TargetMode="External"/><Relationship Id="rId75" Type="http://schemas.openxmlformats.org/officeDocument/2006/relationships/hyperlink" Target="http://www.konkoly.hu/cgi-bin/IBVS?3423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bav-astro.de/sfs/BAVM_link.php?BAVMnr=157" TargetMode="External"/><Relationship Id="rId91" Type="http://schemas.openxmlformats.org/officeDocument/2006/relationships/hyperlink" Target="http://www.konkoly.hu/cgi-bin/IBVS?5583" TargetMode="External"/><Relationship Id="rId96" Type="http://schemas.openxmlformats.org/officeDocument/2006/relationships/hyperlink" Target="http://www.bav-astro.de/sfs/BAVM_link.php?BAVMnr=179" TargetMode="External"/><Relationship Id="rId11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4" TargetMode="External"/><Relationship Id="rId15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0" TargetMode="External"/><Relationship Id="rId28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530" TargetMode="External"/><Relationship Id="rId106" Type="http://schemas.openxmlformats.org/officeDocument/2006/relationships/hyperlink" Target="http://var.astro.cz/oejv/issues/oejv0074.pdf" TargetMode="External"/><Relationship Id="rId114" Type="http://schemas.openxmlformats.org/officeDocument/2006/relationships/hyperlink" Target="http://www.bav-astro.de/sfs/BAVM_link.php?BAVMnr=214" TargetMode="External"/><Relationship Id="rId119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44" Type="http://schemas.openxmlformats.org/officeDocument/2006/relationships/hyperlink" Target="http://www.bav-astro.de/sfs/BAVM_link.php?BAVMnr=23" TargetMode="External"/><Relationship Id="rId52" Type="http://schemas.openxmlformats.org/officeDocument/2006/relationships/hyperlink" Target="http://www.konkoly.hu/cgi-bin/IBVS?79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www.bav-astro.de/sfs/BAVM_link.php?BAVMnr=36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31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741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4" TargetMode="External"/><Relationship Id="rId9" Type="http://schemas.openxmlformats.org/officeDocument/2006/relationships/hyperlink" Target="http://www.bav-astro.de/sfs/BAVM_link.php?BAVMnr=8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8" TargetMode="External"/><Relationship Id="rId39" Type="http://schemas.openxmlformats.org/officeDocument/2006/relationships/hyperlink" Target="http://www.konkoly.hu/cgi-bin/IBVS?443" TargetMode="External"/><Relationship Id="rId109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bav-astro.de/sfs/BAVM_link.php?BAVMnr=12" TargetMode="External"/><Relationship Id="rId50" Type="http://schemas.openxmlformats.org/officeDocument/2006/relationships/hyperlink" Target="http://www.konkoly.hu/cgi-bin/IBVS?456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vsolj.cetus-net.org/no47.pdf" TargetMode="External"/><Relationship Id="rId97" Type="http://schemas.openxmlformats.org/officeDocument/2006/relationships/hyperlink" Target="http://www.konkoly.hu/cgi-bin/IBVS?5741" TargetMode="External"/><Relationship Id="rId104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31" TargetMode="External"/><Relationship Id="rId92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bav-astro.de/sfs/BAVM_link.php?BAVMnr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922"/>
  <sheetViews>
    <sheetView tabSelected="1" workbookViewId="0">
      <pane xSplit="14" ySplit="22" topLeftCell="O595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6.5703125" customWidth="1"/>
    <col min="2" max="2" width="4.42578125" customWidth="1"/>
    <col min="3" max="3" width="14.2851562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930</v>
      </c>
      <c r="E1" t="s">
        <v>909</v>
      </c>
      <c r="AA1" s="56" t="s">
        <v>334</v>
      </c>
      <c r="AB1" s="57"/>
      <c r="AC1" s="57" t="s">
        <v>335</v>
      </c>
      <c r="AD1" s="57" t="s">
        <v>336</v>
      </c>
      <c r="AE1" s="58"/>
      <c r="AM1" s="59"/>
      <c r="AW1" s="60" t="s">
        <v>862</v>
      </c>
      <c r="AX1" s="61" t="s">
        <v>385</v>
      </c>
      <c r="AY1" s="4" t="s">
        <v>337</v>
      </c>
      <c r="AZ1" s="62" t="s">
        <v>338</v>
      </c>
      <c r="BA1" s="63" t="s">
        <v>339</v>
      </c>
      <c r="BB1" s="62" t="s">
        <v>340</v>
      </c>
      <c r="BC1" s="63" t="s">
        <v>341</v>
      </c>
      <c r="BD1" s="62" t="s">
        <v>342</v>
      </c>
      <c r="BE1" s="64" t="s">
        <v>343</v>
      </c>
      <c r="BF1" s="63" t="s">
        <v>344</v>
      </c>
      <c r="BG1" s="62" t="s">
        <v>345</v>
      </c>
      <c r="BH1" s="64" t="s">
        <v>346</v>
      </c>
      <c r="BI1" s="63" t="s">
        <v>347</v>
      </c>
      <c r="BJ1" s="62" t="s">
        <v>348</v>
      </c>
      <c r="BK1" s="64" t="s">
        <v>349</v>
      </c>
      <c r="BL1" s="63" t="s">
        <v>381</v>
      </c>
    </row>
    <row r="2" spans="1:64" s="89" customFormat="1" ht="12.95" customHeight="1" thickBot="1" x14ac:dyDescent="0.35">
      <c r="A2" s="89" t="s">
        <v>876</v>
      </c>
      <c r="B2" s="89" t="s">
        <v>877</v>
      </c>
      <c r="D2" s="90"/>
      <c r="E2" s="146" t="s">
        <v>2006</v>
      </c>
      <c r="F2" s="147" t="s">
        <v>2005</v>
      </c>
      <c r="S2" s="91"/>
      <c r="AA2" s="92" t="s">
        <v>366</v>
      </c>
      <c r="AB2" s="93">
        <f>C7</f>
        <v>44136.294999999998</v>
      </c>
      <c r="AC2" s="94" t="s">
        <v>367</v>
      </c>
      <c r="AD2" s="93">
        <f>C8</f>
        <v>2.8068469999999999</v>
      </c>
      <c r="AE2" s="95" t="s">
        <v>331</v>
      </c>
      <c r="AL2" s="91"/>
      <c r="AW2" s="89">
        <v>-17000</v>
      </c>
      <c r="AX2" s="89">
        <f t="shared" ref="AX2:AX65" si="0">AB$3+AB$4*AW2+AB$5*AW2^2+AZ2</f>
        <v>7.5908411643709561</v>
      </c>
      <c r="AY2" s="89">
        <f t="shared" ref="AY2:AY65" si="1">AB$3+AB$4*AW2+AB$5*AW2^2</f>
        <v>8.1765640419914867</v>
      </c>
      <c r="AZ2" s="89">
        <f t="shared" ref="AZ2:AZ65" si="2">$AB$6*($AB$11/BA2*BB2+$AB$12)</f>
        <v>-0.58572287762053032</v>
      </c>
      <c r="BA2" s="89">
        <f t="shared" ref="BA2:BA65" si="3">1+$AB$7*COS(BC2)</f>
        <v>1.2191941340168664</v>
      </c>
      <c r="BB2" s="89">
        <f t="shared" ref="BB2:BB65" si="4">SIN(BC2+RADIANS($AB$9))</f>
        <v>-0.55761432996228966</v>
      </c>
      <c r="BC2" s="89">
        <f t="shared" ref="BC2:BC65" si="5">2*ATAN(BD2)</f>
        <v>-2.9019604353084438</v>
      </c>
      <c r="BD2" s="89">
        <f t="shared" ref="BD2:BD65" si="6">SQRT((1+$AB$7)/(1-$AB$7))*TAN(BE2/2)</f>
        <v>-8.3061461521709603</v>
      </c>
      <c r="BE2" s="89">
        <f t="shared" ref="BE2:BK17" si="7">$BL2+$AB$7*SIN(BF2)</f>
        <v>3.3324017824826062</v>
      </c>
      <c r="BF2" s="89">
        <f t="shared" si="7"/>
        <v>3.3323978236238672</v>
      </c>
      <c r="BG2" s="89">
        <f t="shared" si="7"/>
        <v>3.3323799544782244</v>
      </c>
      <c r="BH2" s="89">
        <f t="shared" si="7"/>
        <v>3.3322992990799367</v>
      </c>
      <c r="BI2" s="89">
        <f t="shared" si="7"/>
        <v>3.3319352629747248</v>
      </c>
      <c r="BJ2" s="89">
        <f t="shared" si="7"/>
        <v>3.3302925120984277</v>
      </c>
      <c r="BK2" s="89">
        <f t="shared" si="7"/>
        <v>3.3228857642629563</v>
      </c>
      <c r="BL2" s="89">
        <f t="shared" ref="BL2:BL65" si="8">RADIANS($AB$9)+$AB$18*(AW2-AB$15)</f>
        <v>3.2896089299206839</v>
      </c>
    </row>
    <row r="3" spans="1:64" s="89" customFormat="1" ht="12.95" customHeight="1" thickBot="1" x14ac:dyDescent="0.25">
      <c r="A3" s="89" t="s">
        <v>878</v>
      </c>
      <c r="E3" s="143" t="s">
        <v>938</v>
      </c>
      <c r="F3" s="148">
        <v>1</v>
      </c>
      <c r="S3" s="91"/>
      <c r="Z3" s="89">
        <v>0.03</v>
      </c>
      <c r="AA3" s="96" t="s">
        <v>350</v>
      </c>
      <c r="AB3" s="97">
        <f t="shared" ref="AB3:AB10" si="9">AC3*AD3</f>
        <v>-1.1123987129180524</v>
      </c>
      <c r="AC3" s="98">
        <v>-111.23987129180523</v>
      </c>
      <c r="AD3" s="89">
        <v>0.01</v>
      </c>
      <c r="AE3" s="99"/>
      <c r="AF3" s="98">
        <v>-37.770315974700686</v>
      </c>
      <c r="AG3" s="98"/>
      <c r="AH3" s="98"/>
      <c r="AI3" s="98"/>
      <c r="AJ3" s="98"/>
      <c r="AK3" s="98"/>
      <c r="AL3" s="98"/>
      <c r="AM3" s="98"/>
      <c r="AW3" s="89">
        <v>-16800</v>
      </c>
      <c r="AX3" s="89">
        <f t="shared" si="0"/>
        <v>7.3021340432334414</v>
      </c>
      <c r="AY3" s="89">
        <f t="shared" si="1"/>
        <v>7.950988194254057</v>
      </c>
      <c r="AZ3" s="89">
        <f t="shared" si="2"/>
        <v>-0.6488541510206155</v>
      </c>
      <c r="BA3" s="89">
        <f t="shared" si="3"/>
        <v>1.2138862372882855</v>
      </c>
      <c r="BB3" s="89">
        <f t="shared" si="4"/>
        <v>-0.62574767754535998</v>
      </c>
      <c r="BC3" s="89">
        <f t="shared" si="5"/>
        <v>-2.8173798029181629</v>
      </c>
      <c r="BD3" s="89">
        <f t="shared" si="6"/>
        <v>-6.1146565656951468</v>
      </c>
      <c r="BE3" s="89">
        <f t="shared" si="7"/>
        <v>3.4001272136957539</v>
      </c>
      <c r="BF3" s="89">
        <f t="shared" si="7"/>
        <v>3.4001223086795886</v>
      </c>
      <c r="BG3" s="89">
        <f t="shared" si="7"/>
        <v>3.4000998234222517</v>
      </c>
      <c r="BH3" s="89">
        <f t="shared" si="7"/>
        <v>3.3999967496731553</v>
      </c>
      <c r="BI3" s="89">
        <f t="shared" si="7"/>
        <v>3.3995242894323554</v>
      </c>
      <c r="BJ3" s="89">
        <f t="shared" si="7"/>
        <v>3.397359419936731</v>
      </c>
      <c r="BK3" s="89">
        <f t="shared" si="7"/>
        <v>3.3874552071296096</v>
      </c>
      <c r="BL3" s="89">
        <f t="shared" si="8"/>
        <v>3.3424397851974015</v>
      </c>
    </row>
    <row r="4" spans="1:64" s="89" customFormat="1" ht="12.95" customHeight="1" thickTop="1" thickBot="1" x14ac:dyDescent="0.25">
      <c r="A4" s="90" t="s">
        <v>852</v>
      </c>
      <c r="C4" s="100">
        <v>44136.294999999998</v>
      </c>
      <c r="D4" s="101">
        <v>2.8068469999999999</v>
      </c>
      <c r="E4" s="144" t="s">
        <v>931</v>
      </c>
      <c r="F4" s="149">
        <f ca="1">NOW()+15018.5+$C$5/24</f>
        <v>60680.715076967594</v>
      </c>
      <c r="S4" s="91"/>
      <c r="Z4" s="89">
        <v>-2.5000000000000002E-6</v>
      </c>
      <c r="AA4" s="102" t="s">
        <v>351</v>
      </c>
      <c r="AB4" s="103">
        <f t="shared" si="9"/>
        <v>4.1982348965843796E-5</v>
      </c>
      <c r="AC4" s="104">
        <v>41.982348965843798</v>
      </c>
      <c r="AD4" s="105">
        <v>9.9999999999999995E-7</v>
      </c>
      <c r="AE4" s="99"/>
      <c r="AF4" s="104">
        <v>36.541086478060208</v>
      </c>
      <c r="AG4" s="104"/>
      <c r="AH4" s="104"/>
      <c r="AI4" s="104"/>
      <c r="AJ4" s="104"/>
      <c r="AK4" s="104"/>
      <c r="AL4" s="104"/>
      <c r="AM4" s="104"/>
      <c r="AW4" s="89">
        <v>-16600</v>
      </c>
      <c r="AX4" s="89">
        <f t="shared" si="0"/>
        <v>7.0194617123673684</v>
      </c>
      <c r="AY4" s="89">
        <f t="shared" si="1"/>
        <v>7.7281812496826685</v>
      </c>
      <c r="AZ4" s="89">
        <f t="shared" si="2"/>
        <v>-0.7087195373152998</v>
      </c>
      <c r="BA4" s="89">
        <f t="shared" si="3"/>
        <v>1.2071242214216109</v>
      </c>
      <c r="BB4" s="89">
        <f t="shared" si="4"/>
        <v>-0.6887999329217217</v>
      </c>
      <c r="BC4" s="89">
        <f t="shared" si="5"/>
        <v>-2.7336371249106564</v>
      </c>
      <c r="BD4" s="89">
        <f t="shared" si="6"/>
        <v>-4.8343132120427423</v>
      </c>
      <c r="BE4" s="89">
        <f t="shared" si="7"/>
        <v>3.4675163478581732</v>
      </c>
      <c r="BF4" s="89">
        <f t="shared" si="7"/>
        <v>3.4675108486473221</v>
      </c>
      <c r="BG4" s="89">
        <f t="shared" si="7"/>
        <v>3.4674851230629771</v>
      </c>
      <c r="BH4" s="89">
        <f t="shared" si="7"/>
        <v>3.4673647804582926</v>
      </c>
      <c r="BI4" s="89">
        <f t="shared" si="7"/>
        <v>3.4668018905380777</v>
      </c>
      <c r="BJ4" s="89">
        <f t="shared" si="7"/>
        <v>3.4641704462910932</v>
      </c>
      <c r="BK4" s="89">
        <f t="shared" si="7"/>
        <v>3.4518990367056772</v>
      </c>
      <c r="BL4" s="89">
        <f t="shared" si="8"/>
        <v>3.3952706404741195</v>
      </c>
    </row>
    <row r="5" spans="1:64" s="89" customFormat="1" ht="12.95" customHeight="1" thickTop="1" x14ac:dyDescent="0.2">
      <c r="A5" s="51" t="s">
        <v>568</v>
      </c>
      <c r="B5" s="106"/>
      <c r="C5" s="83">
        <v>-9.5</v>
      </c>
      <c r="D5" s="107"/>
      <c r="E5" s="143" t="s">
        <v>939</v>
      </c>
      <c r="F5" s="149">
        <f ca="1">ROUND(2*($F$4-$C$7)/$C$8,0)/2+$F$3</f>
        <v>5895.5</v>
      </c>
      <c r="S5" s="91"/>
      <c r="Z5" s="89">
        <v>3E-11</v>
      </c>
      <c r="AA5" s="102" t="s">
        <v>333</v>
      </c>
      <c r="AB5" s="103">
        <f t="shared" si="9"/>
        <v>3.4611289575532472E-8</v>
      </c>
      <c r="AC5" s="104">
        <v>3.4611289575532473</v>
      </c>
      <c r="AD5" s="89">
        <v>1E-8</v>
      </c>
      <c r="AE5" s="99"/>
      <c r="AF5" s="104">
        <v>2.4625120467187842</v>
      </c>
      <c r="AG5" s="104"/>
      <c r="AH5" s="104"/>
      <c r="AI5" s="104"/>
      <c r="AJ5" s="104"/>
      <c r="AK5" s="104"/>
      <c r="AL5" s="104"/>
      <c r="AM5" s="104"/>
      <c r="AW5" s="89">
        <v>-16400</v>
      </c>
      <c r="AX5" s="89">
        <f t="shared" si="0"/>
        <v>6.7431134127262098</v>
      </c>
      <c r="AY5" s="89">
        <f t="shared" si="1"/>
        <v>7.508143208277323</v>
      </c>
      <c r="AZ5" s="89">
        <f t="shared" si="2"/>
        <v>-0.76502979555111283</v>
      </c>
      <c r="BA5" s="89">
        <f t="shared" si="3"/>
        <v>1.1990197594957377</v>
      </c>
      <c r="BB5" s="89">
        <f t="shared" si="4"/>
        <v>-0.7463418599063637</v>
      </c>
      <c r="BC5" s="89">
        <f t="shared" si="5"/>
        <v>-2.6509208005933118</v>
      </c>
      <c r="BD5" s="89">
        <f t="shared" si="6"/>
        <v>-3.9939351893673418</v>
      </c>
      <c r="BE5" s="89">
        <f t="shared" si="7"/>
        <v>3.5344912622381464</v>
      </c>
      <c r="BF5" s="89">
        <f t="shared" si="7"/>
        <v>3.5344855320969111</v>
      </c>
      <c r="BG5" s="89">
        <f t="shared" si="7"/>
        <v>3.5344580428479007</v>
      </c>
      <c r="BH5" s="89">
        <f t="shared" si="7"/>
        <v>3.5343261728239082</v>
      </c>
      <c r="BI5" s="89">
        <f t="shared" si="7"/>
        <v>3.5336936727681953</v>
      </c>
      <c r="BJ5" s="89">
        <f t="shared" si="7"/>
        <v>3.5306622481516889</v>
      </c>
      <c r="BK5" s="89">
        <f t="shared" si="7"/>
        <v>3.5161848475653592</v>
      </c>
      <c r="BL5" s="89">
        <f t="shared" si="8"/>
        <v>3.4481014957508371</v>
      </c>
    </row>
    <row r="6" spans="1:64" s="89" customFormat="1" ht="12.95" customHeight="1" x14ac:dyDescent="0.2">
      <c r="A6" s="90" t="s">
        <v>853</v>
      </c>
      <c r="E6" s="143" t="s">
        <v>569</v>
      </c>
      <c r="F6" s="149">
        <f ca="1">ROUND(2*($F$4-$C$15)/$C$16,0)/2+$F$3</f>
        <v>79.5</v>
      </c>
      <c r="S6" s="91"/>
      <c r="AA6" s="102" t="s">
        <v>352</v>
      </c>
      <c r="AB6" s="103">
        <f t="shared" si="9"/>
        <v>1.1443330500949962</v>
      </c>
      <c r="AC6" s="104">
        <v>11.443330500949962</v>
      </c>
      <c r="AD6" s="89">
        <v>0.1</v>
      </c>
      <c r="AE6" s="99" t="s">
        <v>331</v>
      </c>
      <c r="AF6" s="104">
        <v>3.7972759685623019</v>
      </c>
      <c r="AG6" s="104"/>
      <c r="AH6" s="104"/>
      <c r="AI6" s="104"/>
      <c r="AJ6" s="104"/>
      <c r="AK6" s="104"/>
      <c r="AL6" s="104"/>
      <c r="AM6" s="104"/>
      <c r="AW6" s="89">
        <v>-16200</v>
      </c>
      <c r="AX6" s="89">
        <f t="shared" si="0"/>
        <v>6.4733347657216314</v>
      </c>
      <c r="AY6" s="89">
        <f t="shared" si="1"/>
        <v>7.2908740700380203</v>
      </c>
      <c r="AZ6" s="89">
        <f t="shared" si="2"/>
        <v>-0.81753930431638944</v>
      </c>
      <c r="BA6" s="89">
        <f t="shared" si="3"/>
        <v>1.1897005002549206</v>
      </c>
      <c r="BB6" s="89">
        <f t="shared" si="4"/>
        <v>-0.79806083600541844</v>
      </c>
      <c r="BC6" s="89">
        <f t="shared" si="5"/>
        <v>-2.5693992911101926</v>
      </c>
      <c r="BD6" s="89">
        <f t="shared" si="6"/>
        <v>-3.3994318789824165</v>
      </c>
      <c r="BE6" s="89">
        <f t="shared" si="7"/>
        <v>3.6009807046972382</v>
      </c>
      <c r="BF6" s="89">
        <f t="shared" si="7"/>
        <v>3.6009750807522876</v>
      </c>
      <c r="BG6" s="89">
        <f t="shared" si="7"/>
        <v>3.600947273867606</v>
      </c>
      <c r="BH6" s="89">
        <f t="shared" si="7"/>
        <v>3.6008097918622202</v>
      </c>
      <c r="BI6" s="89">
        <f t="shared" si="7"/>
        <v>3.6001301944976656</v>
      </c>
      <c r="BJ6" s="89">
        <f t="shared" si="7"/>
        <v>3.5967741643102293</v>
      </c>
      <c r="BK6" s="89">
        <f t="shared" si="7"/>
        <v>3.5802806752262071</v>
      </c>
      <c r="BL6" s="89">
        <f t="shared" si="8"/>
        <v>3.5009323510275547</v>
      </c>
    </row>
    <row r="7" spans="1:64" s="89" customFormat="1" ht="12.95" customHeight="1" x14ac:dyDescent="0.2">
      <c r="A7" s="89" t="s">
        <v>854</v>
      </c>
      <c r="C7" s="89">
        <f>+C4</f>
        <v>44136.294999999998</v>
      </c>
      <c r="D7" s="89" t="s">
        <v>2004</v>
      </c>
      <c r="E7" s="143" t="s">
        <v>2002</v>
      </c>
      <c r="F7" s="150">
        <f ca="1">+$C$15+$C$16*$F$6-15018.5-$C$5/24</f>
        <v>45665.844706429896</v>
      </c>
      <c r="S7" s="91"/>
      <c r="AA7" s="108" t="s">
        <v>358</v>
      </c>
      <c r="AB7" s="109">
        <f t="shared" si="9"/>
        <v>-0.22564177279821879</v>
      </c>
      <c r="AC7" s="104">
        <v>-0.22564177279821879</v>
      </c>
      <c r="AD7" s="89">
        <v>1</v>
      </c>
      <c r="AE7" s="99"/>
      <c r="AF7" s="104">
        <v>0.17297530778180081</v>
      </c>
      <c r="AG7" s="104"/>
      <c r="AH7" s="104"/>
      <c r="AI7" s="104"/>
      <c r="AJ7" s="104"/>
      <c r="AK7" s="104"/>
      <c r="AL7" s="104"/>
      <c r="AM7" s="104"/>
      <c r="AW7" s="89">
        <v>-16000</v>
      </c>
      <c r="AX7" s="89">
        <f t="shared" si="0"/>
        <v>6.210326461717127</v>
      </c>
      <c r="AY7" s="89">
        <f t="shared" si="1"/>
        <v>7.0763738349647598</v>
      </c>
      <c r="AZ7" s="89">
        <f t="shared" si="2"/>
        <v>-0.86604737324763248</v>
      </c>
      <c r="BA7" s="89">
        <f t="shared" si="3"/>
        <v>1.1793051412916753</v>
      </c>
      <c r="BB7" s="89">
        <f t="shared" si="4"/>
        <v>-0.84375984200816967</v>
      </c>
      <c r="BC7" s="89">
        <f t="shared" si="5"/>
        <v>-2.4892191641231731</v>
      </c>
      <c r="BD7" s="89">
        <f t="shared" si="6"/>
        <v>-2.9562204526568587</v>
      </c>
      <c r="BE7" s="89">
        <f t="shared" si="7"/>
        <v>3.6669208502575872</v>
      </c>
      <c r="BF7" s="89">
        <f t="shared" si="7"/>
        <v>3.6669156133119722</v>
      </c>
      <c r="BG7" s="89">
        <f t="shared" si="7"/>
        <v>3.6668887871998339</v>
      </c>
      <c r="BH7" s="89">
        <f t="shared" si="7"/>
        <v>3.6667513777065195</v>
      </c>
      <c r="BI7" s="89">
        <f t="shared" si="7"/>
        <v>3.6660477062135883</v>
      </c>
      <c r="BJ7" s="89">
        <f t="shared" si="7"/>
        <v>3.6624486899557613</v>
      </c>
      <c r="BK7" s="89">
        <f t="shared" si="7"/>
        <v>3.644155085344416</v>
      </c>
      <c r="BL7" s="89">
        <f t="shared" si="8"/>
        <v>3.5537632063042728</v>
      </c>
    </row>
    <row r="8" spans="1:64" s="89" customFormat="1" ht="12.95" customHeight="1" x14ac:dyDescent="0.3">
      <c r="A8" s="89" t="s">
        <v>855</v>
      </c>
      <c r="C8" s="89">
        <f>+D4</f>
        <v>2.8068469999999999</v>
      </c>
      <c r="D8" s="89" t="s">
        <v>2004</v>
      </c>
      <c r="E8" s="145" t="s">
        <v>2003</v>
      </c>
      <c r="F8" s="151">
        <f ca="1">+($C$15+$C$16*$F$6)-($C$16/2)-15018.5-$C$5/24</f>
        <v>45664.441323303538</v>
      </c>
      <c r="S8" s="91"/>
      <c r="AA8" s="102" t="s">
        <v>368</v>
      </c>
      <c r="AB8" s="109">
        <f t="shared" si="9"/>
        <v>182.79319023949341</v>
      </c>
      <c r="AC8" s="104">
        <v>18.279319023949341</v>
      </c>
      <c r="AD8" s="89">
        <v>10</v>
      </c>
      <c r="AE8" s="99" t="s">
        <v>332</v>
      </c>
      <c r="AF8" s="104">
        <v>11.706050660997342</v>
      </c>
      <c r="AG8" s="104"/>
      <c r="AH8" s="104"/>
      <c r="AI8" s="104"/>
      <c r="AJ8" s="104"/>
      <c r="AK8" s="104"/>
      <c r="AL8" s="104"/>
      <c r="AM8" s="104"/>
      <c r="AW8" s="89">
        <v>-15800</v>
      </c>
      <c r="AX8" s="89">
        <f t="shared" si="0"/>
        <v>5.9542443105690026</v>
      </c>
      <c r="AY8" s="89">
        <f t="shared" si="1"/>
        <v>6.8646425030575422</v>
      </c>
      <c r="AZ8" s="89">
        <f t="shared" si="2"/>
        <v>-0.91039819248853915</v>
      </c>
      <c r="BA8" s="89">
        <f t="shared" si="3"/>
        <v>1.1679785672242384</v>
      </c>
      <c r="BB8" s="89">
        <f t="shared" si="4"/>
        <v>-0.88335162703303949</v>
      </c>
      <c r="BC8" s="89">
        <f t="shared" si="5"/>
        <v>-2.4105040485671365</v>
      </c>
      <c r="BD8" s="89">
        <f t="shared" si="6"/>
        <v>-2.6126989769710494</v>
      </c>
      <c r="BE8" s="89">
        <f t="shared" si="7"/>
        <v>3.7322557846775282</v>
      </c>
      <c r="BF8" s="89">
        <f t="shared" si="7"/>
        <v>3.7322511396507307</v>
      </c>
      <c r="BG8" s="89">
        <f t="shared" si="7"/>
        <v>3.7322263547773096</v>
      </c>
      <c r="BH8" s="89">
        <f t="shared" si="7"/>
        <v>3.7320941149337221</v>
      </c>
      <c r="BI8" s="89">
        <f t="shared" si="7"/>
        <v>3.7313887464014566</v>
      </c>
      <c r="BJ8" s="89">
        <f t="shared" si="7"/>
        <v>3.7276319066799366</v>
      </c>
      <c r="BK8" s="89">
        <f t="shared" si="7"/>
        <v>3.7077772614307949</v>
      </c>
      <c r="BL8" s="89">
        <f t="shared" si="8"/>
        <v>3.6065940615809904</v>
      </c>
    </row>
    <row r="9" spans="1:64" s="89" customFormat="1" ht="12.95" customHeight="1" x14ac:dyDescent="0.3">
      <c r="A9" s="17" t="s">
        <v>933</v>
      </c>
      <c r="B9" s="19">
        <v>590</v>
      </c>
      <c r="C9" s="110" t="str">
        <f>"F"&amp;B9</f>
        <v>F590</v>
      </c>
      <c r="D9" s="6" t="str">
        <f>"G"&amp;B9</f>
        <v>G590</v>
      </c>
      <c r="S9" s="91"/>
      <c r="AA9" s="108" t="s">
        <v>1995</v>
      </c>
      <c r="AB9" s="109">
        <f t="shared" si="9"/>
        <v>380.16105805441828</v>
      </c>
      <c r="AC9" s="104">
        <v>38.016105805441825</v>
      </c>
      <c r="AD9" s="89">
        <v>10</v>
      </c>
      <c r="AE9" s="99" t="s">
        <v>363</v>
      </c>
      <c r="AF9" s="104">
        <v>31.597125527414093</v>
      </c>
      <c r="AG9" s="104"/>
      <c r="AH9" s="104"/>
      <c r="AI9" s="104"/>
      <c r="AJ9" s="104"/>
      <c r="AK9" s="104"/>
      <c r="AL9" s="104"/>
      <c r="AM9" s="104"/>
      <c r="AW9" s="89">
        <v>-15600</v>
      </c>
      <c r="AX9" s="89">
        <f t="shared" si="0"/>
        <v>5.7052004946206374</v>
      </c>
      <c r="AY9" s="89">
        <f t="shared" si="1"/>
        <v>6.6556800743163667</v>
      </c>
      <c r="AZ9" s="89">
        <f t="shared" si="2"/>
        <v>-0.95047957969572938</v>
      </c>
      <c r="BA9" s="89">
        <f t="shared" si="3"/>
        <v>1.155867334490051</v>
      </c>
      <c r="BB9" s="89">
        <f t="shared" si="4"/>
        <v>-0.91684905070021883</v>
      </c>
      <c r="BC9" s="89">
        <f t="shared" si="5"/>
        <v>-2.3333544373476878</v>
      </c>
      <c r="BD9" s="89">
        <f t="shared" si="6"/>
        <v>-2.3383218096299383</v>
      </c>
      <c r="BE9" s="89">
        <f t="shared" si="7"/>
        <v>3.796937725723069</v>
      </c>
      <c r="BF9" s="89">
        <f t="shared" si="7"/>
        <v>3.7969337940068351</v>
      </c>
      <c r="BG9" s="89">
        <f t="shared" si="7"/>
        <v>3.7969118167541605</v>
      </c>
      <c r="BH9" s="89">
        <f t="shared" si="7"/>
        <v>3.7967889765675364</v>
      </c>
      <c r="BI9" s="89">
        <f t="shared" si="7"/>
        <v>3.7961025840354607</v>
      </c>
      <c r="BJ9" s="89">
        <f t="shared" si="7"/>
        <v>3.7922738625820123</v>
      </c>
      <c r="BK9" s="89">
        <f t="shared" si="7"/>
        <v>3.771117090842643</v>
      </c>
      <c r="BL9" s="89">
        <f t="shared" si="8"/>
        <v>3.6594249168577084</v>
      </c>
    </row>
    <row r="10" spans="1:64" s="89" customFormat="1" ht="12.95" customHeight="1" thickBot="1" x14ac:dyDescent="0.25">
      <c r="A10" s="106"/>
      <c r="B10" s="106"/>
      <c r="C10" s="111" t="s">
        <v>872</v>
      </c>
      <c r="D10" s="111" t="s">
        <v>873</v>
      </c>
      <c r="E10" s="106"/>
      <c r="S10" s="91"/>
      <c r="Z10" s="89">
        <f>Y10/AD10</f>
        <v>0</v>
      </c>
      <c r="AA10" s="112" t="s">
        <v>360</v>
      </c>
      <c r="AB10" s="113">
        <f t="shared" si="9"/>
        <v>31967.968382338157</v>
      </c>
      <c r="AC10" s="114">
        <v>3.1967968382338157</v>
      </c>
      <c r="AD10" s="89">
        <v>10000</v>
      </c>
      <c r="AE10" s="99" t="s">
        <v>359</v>
      </c>
      <c r="AF10" s="114">
        <v>2</v>
      </c>
      <c r="AG10" s="114"/>
      <c r="AH10" s="114"/>
      <c r="AI10" s="114"/>
      <c r="AJ10" s="114"/>
      <c r="AK10" s="114"/>
      <c r="AL10" s="114"/>
      <c r="AM10" s="114"/>
      <c r="AW10" s="89">
        <v>-15400</v>
      </c>
      <c r="AX10" s="89">
        <f t="shared" si="0"/>
        <v>5.4632658165217949</v>
      </c>
      <c r="AY10" s="89">
        <f t="shared" si="1"/>
        <v>6.4494865487412341</v>
      </c>
      <c r="AZ10" s="89">
        <f t="shared" si="2"/>
        <v>-0.98622073221943907</v>
      </c>
      <c r="BA10" s="89">
        <f t="shared" si="3"/>
        <v>1.1431157112055816</v>
      </c>
      <c r="BB10" s="89">
        <f t="shared" si="4"/>
        <v>-0.94435274127472935</v>
      </c>
      <c r="BC10" s="89">
        <f t="shared" si="5"/>
        <v>-2.2578482291807962</v>
      </c>
      <c r="BD10" s="89">
        <f t="shared" si="6"/>
        <v>-2.1138533850286603</v>
      </c>
      <c r="BE10" s="89">
        <f t="shared" si="7"/>
        <v>3.8609270067424766</v>
      </c>
      <c r="BF10" s="89">
        <f t="shared" si="7"/>
        <v>3.860923829727168</v>
      </c>
      <c r="BG10" s="89">
        <f t="shared" si="7"/>
        <v>3.8609051127363854</v>
      </c>
      <c r="BH10" s="89">
        <f t="shared" si="7"/>
        <v>3.8607948501395999</v>
      </c>
      <c r="BI10" s="89">
        <f t="shared" si="7"/>
        <v>3.8601455043694757</v>
      </c>
      <c r="BJ10" s="89">
        <f t="shared" si="7"/>
        <v>3.8563288981702355</v>
      </c>
      <c r="BK10" s="89">
        <f t="shared" si="7"/>
        <v>3.8341452488115775</v>
      </c>
      <c r="BL10" s="89">
        <f t="shared" si="8"/>
        <v>3.712255772134426</v>
      </c>
    </row>
    <row r="11" spans="1:64" s="89" customFormat="1" ht="12.95" customHeight="1" x14ac:dyDescent="0.2">
      <c r="A11" s="106" t="s">
        <v>868</v>
      </c>
      <c r="B11" s="106"/>
      <c r="C11" s="53">
        <f ca="1">INTERCEPT(INDIRECT($D$9):G987,INDIRECT($C$9):F987)</f>
        <v>0.36343023899939619</v>
      </c>
      <c r="D11" s="115">
        <f>AB3</f>
        <v>-1.1123987129180524</v>
      </c>
      <c r="E11" s="106"/>
      <c r="S11" s="91"/>
      <c r="AA11" s="116" t="s">
        <v>369</v>
      </c>
      <c r="AB11" s="6">
        <f>1-AB7^2</f>
        <v>0.94908579036847707</v>
      </c>
      <c r="AC11" s="6">
        <f>SUM(AE21:AE1947)</f>
        <v>0.23835166041054173</v>
      </c>
      <c r="AD11" s="116" t="s">
        <v>370</v>
      </c>
      <c r="AE11" s="99"/>
      <c r="AF11" s="6">
        <v>0.76086528845789048</v>
      </c>
      <c r="AG11" s="6"/>
      <c r="AH11" s="6"/>
      <c r="AI11" s="6"/>
      <c r="AJ11" s="6"/>
      <c r="AK11" s="6"/>
      <c r="AL11" s="6"/>
      <c r="AM11" s="6"/>
      <c r="AW11" s="89">
        <v>-15200</v>
      </c>
      <c r="AX11" s="89">
        <f t="shared" si="0"/>
        <v>5.2284727103919506</v>
      </c>
      <c r="AY11" s="89">
        <f t="shared" si="1"/>
        <v>6.2460619263321444</v>
      </c>
      <c r="AZ11" s="89">
        <f t="shared" si="2"/>
        <v>-1.017589215940194</v>
      </c>
      <c r="BA11" s="89">
        <f t="shared" si="3"/>
        <v>1.1298624006689868</v>
      </c>
      <c r="BB11" s="89">
        <f t="shared" si="4"/>
        <v>-0.96603720660534254</v>
      </c>
      <c r="BC11" s="89">
        <f t="shared" si="5"/>
        <v>-2.1840418716890553</v>
      </c>
      <c r="BD11" s="89">
        <f t="shared" si="6"/>
        <v>-1.9265769451444359</v>
      </c>
      <c r="BE11" s="89">
        <f t="shared" si="7"/>
        <v>3.9241918569111873</v>
      </c>
      <c r="BF11" s="89">
        <f t="shared" si="7"/>
        <v>3.9241894083280751</v>
      </c>
      <c r="BG11" s="89">
        <f t="shared" si="7"/>
        <v>3.924174104721033</v>
      </c>
      <c r="BH11" s="89">
        <f t="shared" si="7"/>
        <v>3.924078462686452</v>
      </c>
      <c r="BI11" s="89">
        <f t="shared" si="7"/>
        <v>3.9234809402653359</v>
      </c>
      <c r="BJ11" s="89">
        <f t="shared" si="7"/>
        <v>3.9197559148261107</v>
      </c>
      <c r="BK11" s="89">
        <f t="shared" si="7"/>
        <v>3.8968332802728387</v>
      </c>
      <c r="BL11" s="89">
        <f t="shared" si="8"/>
        <v>3.7650866274111436</v>
      </c>
    </row>
    <row r="12" spans="1:64" s="89" customFormat="1" ht="12.95" customHeight="1" x14ac:dyDescent="0.2">
      <c r="A12" s="106" t="s">
        <v>869</v>
      </c>
      <c r="B12" s="106"/>
      <c r="C12" s="53">
        <f ca="1">SLOPE(INDIRECT($D$9):G987,INDIRECT($C$9):F987)</f>
        <v>-8.0747289021842474E-5</v>
      </c>
      <c r="D12" s="115">
        <f>AB4</f>
        <v>4.1982348965843796E-5</v>
      </c>
      <c r="E12" s="106"/>
      <c r="S12" s="91"/>
      <c r="AA12" s="117" t="s">
        <v>354</v>
      </c>
      <c r="AB12" s="6">
        <f>AB7*SIN(RADIANS(AB9))</f>
        <v>-7.776975169043468E-2</v>
      </c>
      <c r="AE12" s="99"/>
      <c r="AW12" s="89">
        <v>-15000</v>
      </c>
      <c r="AX12" s="89">
        <f t="shared" si="0"/>
        <v>5.0008187827810104</v>
      </c>
      <c r="AY12" s="89">
        <f t="shared" si="1"/>
        <v>6.0454062070890968</v>
      </c>
      <c r="AZ12" s="89">
        <f t="shared" si="2"/>
        <v>-1.0445874243080866</v>
      </c>
      <c r="BA12" s="89">
        <f t="shared" si="3"/>
        <v>1.1162380016578526</v>
      </c>
      <c r="BB12" s="89">
        <f t="shared" si="4"/>
        <v>-0.98213642430616721</v>
      </c>
      <c r="BC12" s="89">
        <f t="shared" si="5"/>
        <v>-2.1119719558668497</v>
      </c>
      <c r="BD12" s="89">
        <f t="shared" si="6"/>
        <v>-1.7677488289227885</v>
      </c>
      <c r="BE12" s="89">
        <f t="shared" si="7"/>
        <v>3.9867080179397703</v>
      </c>
      <c r="BF12" s="89">
        <f t="shared" si="7"/>
        <v>3.9867062217143046</v>
      </c>
      <c r="BG12" s="89">
        <f t="shared" si="7"/>
        <v>3.9866942266740026</v>
      </c>
      <c r="BH12" s="89">
        <f t="shared" si="7"/>
        <v>3.9866141289760986</v>
      </c>
      <c r="BI12" s="89">
        <f t="shared" si="7"/>
        <v>3.9860794563485378</v>
      </c>
      <c r="BJ12" s="89">
        <f t="shared" si="7"/>
        <v>3.9825185837030066</v>
      </c>
      <c r="BK12" s="89">
        <f t="shared" si="7"/>
        <v>3.9591536792677298</v>
      </c>
      <c r="BL12" s="89">
        <f t="shared" si="8"/>
        <v>3.8179174826878617</v>
      </c>
    </row>
    <row r="13" spans="1:64" s="89" customFormat="1" ht="12.95" customHeight="1" x14ac:dyDescent="0.3">
      <c r="A13" s="106" t="s">
        <v>871</v>
      </c>
      <c r="B13" s="106"/>
      <c r="C13" s="91" t="s">
        <v>866</v>
      </c>
      <c r="D13" s="115">
        <f>AB5</f>
        <v>3.4611289575532472E-8</v>
      </c>
      <c r="S13" s="91"/>
      <c r="AA13" s="66" t="s">
        <v>371</v>
      </c>
      <c r="AB13" s="118">
        <f>AB6*86400*300000/149600000</f>
        <v>198.26946964212769</v>
      </c>
      <c r="AC13" s="89" t="s">
        <v>383</v>
      </c>
      <c r="AE13" s="99"/>
      <c r="AW13" s="89">
        <v>-14800</v>
      </c>
      <c r="AX13" s="89">
        <f t="shared" si="0"/>
        <v>4.7802706651366513</v>
      </c>
      <c r="AY13" s="89">
        <f t="shared" si="1"/>
        <v>5.8475193910120922</v>
      </c>
      <c r="AZ13" s="89">
        <f t="shared" si="2"/>
        <v>-1.0672487258754404</v>
      </c>
      <c r="BA13" s="89">
        <f t="shared" si="3"/>
        <v>1.1023631954430291</v>
      </c>
      <c r="BB13" s="89">
        <f t="shared" si="4"/>
        <v>-0.99292975766682923</v>
      </c>
      <c r="BC13" s="89">
        <f t="shared" si="5"/>
        <v>-2.041657114528681</v>
      </c>
      <c r="BD13" s="89">
        <f t="shared" si="6"/>
        <v>-1.6311594030308305</v>
      </c>
      <c r="BE13" s="89">
        <f t="shared" si="7"/>
        <v>4.0484582385023398</v>
      </c>
      <c r="BF13" s="89">
        <f t="shared" si="7"/>
        <v>4.0484569885845385</v>
      </c>
      <c r="BG13" s="89">
        <f t="shared" si="7"/>
        <v>4.0484479993061466</v>
      </c>
      <c r="BH13" s="89">
        <f t="shared" si="7"/>
        <v>4.0483833523960016</v>
      </c>
      <c r="BI13" s="89">
        <f t="shared" si="7"/>
        <v>4.0479185976376622</v>
      </c>
      <c r="BJ13" s="89">
        <f t="shared" si="7"/>
        <v>4.0445854940422974</v>
      </c>
      <c r="BK13" s="89">
        <f t="shared" si="7"/>
        <v>4.0210799656976199</v>
      </c>
      <c r="BL13" s="89">
        <f t="shared" si="8"/>
        <v>3.8707483379645793</v>
      </c>
    </row>
    <row r="14" spans="1:64" s="89" customFormat="1" ht="12.95" customHeight="1" x14ac:dyDescent="0.2">
      <c r="A14" s="106"/>
      <c r="B14" s="106"/>
      <c r="C14" s="106"/>
      <c r="S14" s="91"/>
      <c r="AA14" s="66" t="s">
        <v>355</v>
      </c>
      <c r="AB14" s="6">
        <f>2*AB5*365.24/C8</f>
        <v>9.00756429158232E-6</v>
      </c>
      <c r="AC14" s="89" t="s">
        <v>382</v>
      </c>
      <c r="AE14" s="99"/>
      <c r="AW14" s="89">
        <v>-14600</v>
      </c>
      <c r="AX14" s="89">
        <f t="shared" si="0"/>
        <v>4.5667679866733302</v>
      </c>
      <c r="AY14" s="89">
        <f t="shared" si="1"/>
        <v>5.6524014781011296</v>
      </c>
      <c r="AZ14" s="89">
        <f t="shared" si="2"/>
        <v>-1.0856334914277996</v>
      </c>
      <c r="BA14" s="89">
        <f t="shared" si="3"/>
        <v>1.088347602379836</v>
      </c>
      <c r="BB14" s="89">
        <f t="shared" si="4"/>
        <v>-0.99872883226706144</v>
      </c>
      <c r="BC14" s="89">
        <f t="shared" si="5"/>
        <v>-1.9731000906324943</v>
      </c>
      <c r="BD14" s="89">
        <f t="shared" si="6"/>
        <v>-1.5122772805980842</v>
      </c>
      <c r="BE14" s="89">
        <f t="shared" si="7"/>
        <v>4.1094316858898248</v>
      </c>
      <c r="BF14" s="89">
        <f t="shared" si="7"/>
        <v>4.1094308649305704</v>
      </c>
      <c r="BG14" s="89">
        <f t="shared" si="7"/>
        <v>4.1094244490740266</v>
      </c>
      <c r="BH14" s="89">
        <f t="shared" si="7"/>
        <v>4.1093743107456762</v>
      </c>
      <c r="BI14" s="89">
        <f t="shared" si="7"/>
        <v>4.1089826178015576</v>
      </c>
      <c r="BJ14" s="89">
        <f t="shared" si="7"/>
        <v>4.1059302409813503</v>
      </c>
      <c r="BK14" s="89">
        <f t="shared" si="7"/>
        <v>4.082586759215344</v>
      </c>
      <c r="BL14" s="89">
        <f t="shared" si="8"/>
        <v>3.9235791932412969</v>
      </c>
    </row>
    <row r="15" spans="1:64" s="89" customFormat="1" ht="12.95" customHeight="1" x14ac:dyDescent="0.3">
      <c r="A15" s="16" t="s">
        <v>870</v>
      </c>
      <c r="B15" s="106"/>
      <c r="C15" s="18">
        <f ca="1">(C7+C11)+(C8+C12)*INT(MAX(F21:F3528))</f>
        <v>60460.81095600604</v>
      </c>
      <c r="E15" s="17"/>
      <c r="F15" s="52"/>
      <c r="Q15" s="89" t="s">
        <v>764</v>
      </c>
      <c r="S15" s="91">
        <v>0.2</v>
      </c>
      <c r="AA15" s="117" t="s">
        <v>372</v>
      </c>
      <c r="AB15" s="119">
        <f>(AB10-AB2)/AD2</f>
        <v>-4335.2297498445205</v>
      </c>
      <c r="AC15" s="89" t="s">
        <v>361</v>
      </c>
      <c r="AE15" s="99"/>
      <c r="AW15" s="89">
        <v>-14400</v>
      </c>
      <c r="AX15" s="89">
        <f t="shared" si="0"/>
        <v>4.3602273103242339</v>
      </c>
      <c r="AY15" s="89">
        <f t="shared" si="1"/>
        <v>5.4600524683562099</v>
      </c>
      <c r="AZ15" s="89">
        <f t="shared" si="2"/>
        <v>-1.0998251580319764</v>
      </c>
      <c r="BA15" s="89">
        <f t="shared" si="3"/>
        <v>1.0742892207366124</v>
      </c>
      <c r="BB15" s="89">
        <f t="shared" si="4"/>
        <v>-0.99986579659291808</v>
      </c>
      <c r="BC15" s="89">
        <f t="shared" si="5"/>
        <v>-1.9062898614048625</v>
      </c>
      <c r="BD15" s="89">
        <f t="shared" si="6"/>
        <v>-1.4077184379158558</v>
      </c>
      <c r="BE15" s="89">
        <f t="shared" si="7"/>
        <v>4.1696233103421072</v>
      </c>
      <c r="BF15" s="89">
        <f t="shared" si="7"/>
        <v>4.1696228049241437</v>
      </c>
      <c r="BG15" s="89">
        <f t="shared" si="7"/>
        <v>4.1696184682804747</v>
      </c>
      <c r="BH15" s="89">
        <f t="shared" si="7"/>
        <v>4.169581259807404</v>
      </c>
      <c r="BI15" s="89">
        <f t="shared" si="7"/>
        <v>4.1692621047703389</v>
      </c>
      <c r="BJ15" s="89">
        <f t="shared" si="7"/>
        <v>4.1665314539724054</v>
      </c>
      <c r="BK15" s="89">
        <f t="shared" si="7"/>
        <v>4.1436498500477947</v>
      </c>
      <c r="BL15" s="89">
        <f t="shared" si="8"/>
        <v>3.9764100485180149</v>
      </c>
    </row>
    <row r="16" spans="1:64" s="89" customFormat="1" ht="12.95" customHeight="1" x14ac:dyDescent="0.3">
      <c r="A16" s="16" t="s">
        <v>856</v>
      </c>
      <c r="B16" s="106"/>
      <c r="C16" s="18">
        <f ca="1">+C8+C12</f>
        <v>2.806766252710978</v>
      </c>
      <c r="E16" s="17"/>
      <c r="F16" s="53"/>
      <c r="Q16" s="89" t="s">
        <v>936</v>
      </c>
      <c r="S16" s="91">
        <v>0.1</v>
      </c>
      <c r="AA16" s="116" t="s">
        <v>373</v>
      </c>
      <c r="AB16" s="119">
        <f>365.24*AB8</f>
        <v>66763.384803072579</v>
      </c>
      <c r="AC16" s="89" t="s">
        <v>331</v>
      </c>
      <c r="AD16" s="6"/>
      <c r="AE16" s="99"/>
      <c r="AW16" s="89">
        <v>-14200</v>
      </c>
      <c r="AX16" s="89">
        <f t="shared" si="0"/>
        <v>4.1605459102672304</v>
      </c>
      <c r="AY16" s="89">
        <f t="shared" si="1"/>
        <v>5.2704723617773332</v>
      </c>
      <c r="AZ16" s="89">
        <f t="shared" si="2"/>
        <v>-1.1099264515101031</v>
      </c>
      <c r="BA16" s="89">
        <f t="shared" si="3"/>
        <v>1.0602743453995476</v>
      </c>
      <c r="BB16" s="89">
        <f t="shared" si="4"/>
        <v>-0.99668320006265398</v>
      </c>
      <c r="BC16" s="89">
        <f t="shared" si="5"/>
        <v>-1.8412037273289088</v>
      </c>
      <c r="BD16" s="89">
        <f t="shared" si="6"/>
        <v>-1.3149048714914979</v>
      </c>
      <c r="BE16" s="89">
        <f t="shared" si="7"/>
        <v>4.2290331920938007</v>
      </c>
      <c r="BF16" s="89">
        <f t="shared" si="7"/>
        <v>4.229032903266206</v>
      </c>
      <c r="BG16" s="89">
        <f t="shared" si="7"/>
        <v>4.2290301490662188</v>
      </c>
      <c r="BH16" s="89">
        <f t="shared" si="7"/>
        <v>4.2290038863127926</v>
      </c>
      <c r="BI16" s="89">
        <f t="shared" si="7"/>
        <v>4.2287535230379225</v>
      </c>
      <c r="BJ16" s="89">
        <f t="shared" si="7"/>
        <v>4.2263727679066676</v>
      </c>
      <c r="BK16" s="89">
        <f t="shared" si="7"/>
        <v>4.2042462665520839</v>
      </c>
      <c r="BL16" s="89">
        <f t="shared" si="8"/>
        <v>4.029240903794733</v>
      </c>
    </row>
    <row r="17" spans="1:64" s="89" customFormat="1" ht="12.95" customHeight="1" thickBot="1" x14ac:dyDescent="0.35">
      <c r="A17" s="17" t="s">
        <v>928</v>
      </c>
      <c r="B17" s="106"/>
      <c r="C17" s="106">
        <f>COUNT(C21:C2186)</f>
        <v>587</v>
      </c>
      <c r="E17" s="17"/>
      <c r="F17" s="53"/>
      <c r="Q17" s="89" t="s">
        <v>942</v>
      </c>
      <c r="S17" s="91">
        <v>1</v>
      </c>
      <c r="AA17" s="116" t="s">
        <v>374</v>
      </c>
      <c r="AB17" s="120">
        <f>AB13^3/AB8^2</f>
        <v>233.26388772582129</v>
      </c>
      <c r="AE17" s="99"/>
      <c r="AW17" s="89">
        <v>-14000</v>
      </c>
      <c r="AX17" s="89">
        <f t="shared" si="0"/>
        <v>3.9676053038857848</v>
      </c>
      <c r="AY17" s="89">
        <f t="shared" si="1"/>
        <v>5.0836611583644986</v>
      </c>
      <c r="AZ17" s="89">
        <f t="shared" si="2"/>
        <v>-1.1160558544787138</v>
      </c>
      <c r="BA17" s="89">
        <f t="shared" si="3"/>
        <v>1.0463778612374883</v>
      </c>
      <c r="BB17" s="89">
        <f t="shared" si="4"/>
        <v>-0.98952556614699028</v>
      </c>
      <c r="BC17" s="89">
        <f t="shared" si="5"/>
        <v>-1.777809298373445</v>
      </c>
      <c r="BD17" s="89">
        <f t="shared" si="6"/>
        <v>-1.2318382681939806</v>
      </c>
      <c r="BE17" s="89">
        <f t="shared" si="7"/>
        <v>4.2876658951956683</v>
      </c>
      <c r="BF17" s="89">
        <f t="shared" si="7"/>
        <v>4.2876657440761061</v>
      </c>
      <c r="BG17" s="89">
        <f t="shared" si="7"/>
        <v>4.2876641187861351</v>
      </c>
      <c r="BH17" s="89">
        <f t="shared" si="7"/>
        <v>4.2876466391715651</v>
      </c>
      <c r="BI17" s="89">
        <f t="shared" si="7"/>
        <v>4.2874586926768936</v>
      </c>
      <c r="BJ17" s="89">
        <f t="shared" si="7"/>
        <v>4.2854427399235826</v>
      </c>
      <c r="BK17" s="89">
        <f t="shared" si="7"/>
        <v>4.2643543393167693</v>
      </c>
      <c r="BL17" s="89">
        <f t="shared" si="8"/>
        <v>4.0820717590714501</v>
      </c>
    </row>
    <row r="18" spans="1:64" s="89" customFormat="1" ht="12.95" customHeight="1" thickTop="1" thickBot="1" x14ac:dyDescent="0.35">
      <c r="A18" s="16" t="s">
        <v>857</v>
      </c>
      <c r="B18" s="106"/>
      <c r="C18" s="121">
        <f ca="1">+C15</f>
        <v>60460.81095600604</v>
      </c>
      <c r="D18" s="122">
        <f ca="1">+C16</f>
        <v>2.806766252710978</v>
      </c>
      <c r="E18" s="17"/>
      <c r="F18" s="6"/>
      <c r="Q18" s="89" t="s">
        <v>953</v>
      </c>
      <c r="S18" s="91">
        <v>1</v>
      </c>
      <c r="AA18" s="123" t="s">
        <v>375</v>
      </c>
      <c r="AB18" s="67">
        <f>2*PI()/(AB8*365.2422)*AD2</f>
        <v>2.6415427638358882E-4</v>
      </c>
      <c r="AC18" s="124" t="s">
        <v>353</v>
      </c>
      <c r="AD18" s="124"/>
      <c r="AE18" s="125"/>
      <c r="AW18" s="89">
        <v>-13800</v>
      </c>
      <c r="AX18" s="89">
        <f t="shared" si="0"/>
        <v>3.7812744816822894</v>
      </c>
      <c r="AY18" s="89">
        <f t="shared" si="1"/>
        <v>4.8996188581177078</v>
      </c>
      <c r="AZ18" s="89">
        <f t="shared" si="2"/>
        <v>-1.1183443764354184</v>
      </c>
      <c r="BA18" s="89">
        <f t="shared" si="3"/>
        <v>1.0326638117586171</v>
      </c>
      <c r="BB18" s="89">
        <f t="shared" si="4"/>
        <v>-0.97873262102932823</v>
      </c>
      <c r="BC18" s="89">
        <f t="shared" si="5"/>
        <v>-1.7160663313092985</v>
      </c>
      <c r="BD18" s="89">
        <f t="shared" si="6"/>
        <v>-1.1569458727532917</v>
      </c>
      <c r="BE18" s="89">
        <f t="shared" ref="BE18:BK33" si="10">$BL18+$AB$7*SIN(BF18)</f>
        <v>4.3455298462819378</v>
      </c>
      <c r="BF18" s="89">
        <f t="shared" si="10"/>
        <v>4.3455297753112383</v>
      </c>
      <c r="BG18" s="89">
        <f t="shared" si="10"/>
        <v>4.345528898420703</v>
      </c>
      <c r="BH18" s="89">
        <f t="shared" si="10"/>
        <v>4.3455180640158213</v>
      </c>
      <c r="BI18" s="89">
        <f t="shared" si="10"/>
        <v>4.3453842249201431</v>
      </c>
      <c r="BJ18" s="89">
        <f t="shared" si="10"/>
        <v>4.3437347156648549</v>
      </c>
      <c r="BK18" s="89">
        <f t="shared" si="10"/>
        <v>4.3239537616292694</v>
      </c>
      <c r="BL18" s="89">
        <f t="shared" si="8"/>
        <v>4.1349026143481682</v>
      </c>
    </row>
    <row r="19" spans="1:64" s="89" customFormat="1" ht="12.95" customHeight="1" thickTop="1" x14ac:dyDescent="0.2">
      <c r="E19" s="17"/>
      <c r="F19" s="126"/>
      <c r="S19" s="91"/>
      <c r="AA19" s="68"/>
      <c r="AC19" s="68"/>
      <c r="AW19" s="89">
        <v>-13600</v>
      </c>
      <c r="AX19" s="89">
        <f t="shared" si="0"/>
        <v>3.6014128043984659</v>
      </c>
      <c r="AY19" s="89">
        <f t="shared" si="1"/>
        <v>4.7183454610369573</v>
      </c>
      <c r="AZ19" s="89">
        <f t="shared" si="2"/>
        <v>-1.1169326566384916</v>
      </c>
      <c r="BA19" s="89">
        <f t="shared" si="3"/>
        <v>1.019186154964659</v>
      </c>
      <c r="BB19" s="89">
        <f t="shared" si="4"/>
        <v>-0.96463405802691915</v>
      </c>
      <c r="BC19" s="89">
        <f t="shared" si="5"/>
        <v>-1.655928390382873</v>
      </c>
      <c r="BD19" s="89">
        <f t="shared" si="6"/>
        <v>-1.0889730348819509</v>
      </c>
      <c r="BE19" s="89">
        <f t="shared" si="10"/>
        <v>4.402636751076451</v>
      </c>
      <c r="BF19" s="89">
        <f t="shared" si="10"/>
        <v>4.4026367220376956</v>
      </c>
      <c r="BG19" s="89">
        <f t="shared" si="10"/>
        <v>4.4026362998448141</v>
      </c>
      <c r="BH19" s="89">
        <f t="shared" si="10"/>
        <v>4.4026301616683661</v>
      </c>
      <c r="BI19" s="89">
        <f t="shared" si="10"/>
        <v>4.4025409332626744</v>
      </c>
      <c r="BJ19" s="89">
        <f t="shared" si="10"/>
        <v>4.4012466493937374</v>
      </c>
      <c r="BK19" s="89">
        <f t="shared" si="10"/>
        <v>4.3830256461407293</v>
      </c>
      <c r="BL19" s="89">
        <f t="shared" si="8"/>
        <v>4.1877334696248862</v>
      </c>
    </row>
    <row r="20" spans="1:64" s="89" customFormat="1" ht="12.95" customHeight="1" thickBot="1" x14ac:dyDescent="0.25">
      <c r="A20" s="111" t="s">
        <v>858</v>
      </c>
      <c r="B20" s="111" t="s">
        <v>859</v>
      </c>
      <c r="C20" s="111" t="s">
        <v>860</v>
      </c>
      <c r="D20" s="111" t="s">
        <v>865</v>
      </c>
      <c r="E20" s="111" t="s">
        <v>861</v>
      </c>
      <c r="F20" s="111" t="s">
        <v>862</v>
      </c>
      <c r="G20" s="111" t="s">
        <v>863</v>
      </c>
      <c r="H20" s="5" t="s">
        <v>764</v>
      </c>
      <c r="I20" s="127" t="s">
        <v>936</v>
      </c>
      <c r="J20" s="5" t="s">
        <v>942</v>
      </c>
      <c r="K20" s="5" t="s">
        <v>953</v>
      </c>
      <c r="L20" s="5" t="s">
        <v>377</v>
      </c>
      <c r="M20" s="5" t="s">
        <v>378</v>
      </c>
      <c r="N20" s="5" t="s">
        <v>379</v>
      </c>
      <c r="O20" s="5" t="s">
        <v>875</v>
      </c>
      <c r="P20" s="5" t="s">
        <v>874</v>
      </c>
      <c r="Q20" s="111" t="s">
        <v>867</v>
      </c>
      <c r="R20" s="91"/>
      <c r="S20" s="111" t="s">
        <v>365</v>
      </c>
      <c r="Z20" s="111" t="s">
        <v>862</v>
      </c>
      <c r="AA20" s="5" t="s">
        <v>362</v>
      </c>
      <c r="AB20" s="5" t="s">
        <v>380</v>
      </c>
      <c r="AC20" s="5" t="s">
        <v>364</v>
      </c>
      <c r="AD20" s="5" t="s">
        <v>356</v>
      </c>
      <c r="AE20" s="5" t="s">
        <v>376</v>
      </c>
      <c r="AF20" s="5" t="s">
        <v>384</v>
      </c>
      <c r="AG20" s="63"/>
      <c r="AH20" s="5" t="s">
        <v>338</v>
      </c>
      <c r="AI20" s="5" t="s">
        <v>339</v>
      </c>
      <c r="AJ20" s="5" t="s">
        <v>340</v>
      </c>
      <c r="AK20" s="5" t="s">
        <v>357</v>
      </c>
      <c r="AL20" s="5" t="s">
        <v>341</v>
      </c>
      <c r="AM20" s="5" t="s">
        <v>342</v>
      </c>
      <c r="AN20" s="111" t="s">
        <v>343</v>
      </c>
      <c r="AO20" s="111" t="s">
        <v>344</v>
      </c>
      <c r="AP20" s="111" t="s">
        <v>345</v>
      </c>
      <c r="AQ20" s="111" t="s">
        <v>346</v>
      </c>
      <c r="AR20" s="111" t="s">
        <v>347</v>
      </c>
      <c r="AS20" s="111" t="s">
        <v>348</v>
      </c>
      <c r="AT20" s="111" t="s">
        <v>349</v>
      </c>
      <c r="AU20" s="111" t="s">
        <v>381</v>
      </c>
      <c r="AV20" s="69"/>
      <c r="AW20" s="89">
        <v>-13400</v>
      </c>
      <c r="AX20" s="89">
        <f t="shared" si="0"/>
        <v>3.427872557050009</v>
      </c>
      <c r="AY20" s="89">
        <f t="shared" si="1"/>
        <v>4.5398409671222515</v>
      </c>
      <c r="AZ20" s="89">
        <f t="shared" si="2"/>
        <v>-1.1119684100722425</v>
      </c>
      <c r="BA20" s="89">
        <f t="shared" si="3"/>
        <v>1.0059896322759658</v>
      </c>
      <c r="BB20" s="89">
        <f t="shared" si="4"/>
        <v>-0.94754566983195598</v>
      </c>
      <c r="BC20" s="89">
        <f t="shared" si="5"/>
        <v>-1.5973443184967169</v>
      </c>
      <c r="BD20" s="89">
        <f t="shared" si="6"/>
        <v>-1.0269067318805045</v>
      </c>
      <c r="BE20" s="89">
        <f t="shared" si="10"/>
        <v>4.4590010568148539</v>
      </c>
      <c r="BF20" s="89">
        <f t="shared" si="10"/>
        <v>4.4590010469410455</v>
      </c>
      <c r="BG20" s="89">
        <f t="shared" si="10"/>
        <v>4.4590008723843786</v>
      </c>
      <c r="BH20" s="89">
        <f t="shared" si="10"/>
        <v>4.4589977864587222</v>
      </c>
      <c r="BI20" s="89">
        <f t="shared" si="10"/>
        <v>4.4589432375393789</v>
      </c>
      <c r="BJ20" s="89">
        <f t="shared" si="10"/>
        <v>4.4579808829339225</v>
      </c>
      <c r="BK20" s="89">
        <f t="shared" si="10"/>
        <v>4.4415525775702234</v>
      </c>
      <c r="BL20" s="89">
        <f t="shared" si="8"/>
        <v>4.2405643249016034</v>
      </c>
    </row>
    <row r="21" spans="1:64" s="89" customFormat="1" ht="12.95" customHeight="1" x14ac:dyDescent="0.2">
      <c r="A21" s="43" t="s">
        <v>964</v>
      </c>
      <c r="B21" s="44" t="s">
        <v>912</v>
      </c>
      <c r="C21" s="45">
        <v>-166.57099999999627</v>
      </c>
      <c r="D21" s="45" t="s">
        <v>936</v>
      </c>
      <c r="E21" s="89">
        <f t="shared" ref="E21:E84" si="11">+(C21-C$7)/C$8</f>
        <v>-15783.854980339149</v>
      </c>
      <c r="F21" s="55">
        <f>ROUND(2*E21,0)/2-2</f>
        <v>-15786</v>
      </c>
      <c r="G21" s="89">
        <f t="shared" ref="G21:G84" si="12">+C21-(C$7+F21*C$8)</f>
        <v>6.0207420000006096</v>
      </c>
      <c r="H21" s="89">
        <f t="shared" ref="H21:H52" si="13">+G21</f>
        <v>6.0207420000006096</v>
      </c>
      <c r="P21" s="89">
        <f t="shared" ref="P21:P84" si="14">+D$11+D$12*F21+D$13*F21^2</f>
        <v>6.8499250052476039</v>
      </c>
      <c r="Q21" s="128" t="s">
        <v>1996</v>
      </c>
      <c r="R21" s="128"/>
      <c r="S21" s="91">
        <f t="shared" ref="S21:S52" si="15">S$15</f>
        <v>0.2</v>
      </c>
      <c r="Z21" s="89">
        <f t="shared" ref="Z21:Z84" si="16">F21</f>
        <v>-15786</v>
      </c>
      <c r="AA21" s="89">
        <f t="shared" ref="AA21:AA84" si="17">AB$3+AB$4*Z21+AB$5*Z21^2+AH21</f>
        <v>5.9365810981029545</v>
      </c>
      <c r="AB21" s="89">
        <f t="shared" ref="AB21:AB84" si="18">G21-AH21</f>
        <v>6.934085907145259</v>
      </c>
      <c r="AC21" s="89">
        <f t="shared" ref="AC21:AC84" si="19">+G21-P21</f>
        <v>-0.8291830052469944</v>
      </c>
      <c r="AD21" s="89">
        <f t="shared" ref="AD21:AD84" si="20">G21-AA21</f>
        <v>8.4160901897655016E-2</v>
      </c>
      <c r="AE21" s="89">
        <f t="shared" ref="AE21:AE84" si="21">+(G21-AA21)^2*S21</f>
        <v>1.4166114816453424E-3</v>
      </c>
      <c r="AF21" s="89">
        <f t="shared" ref="AF21:AF84" si="22">IF(S21&lt;&gt;0,G21-O21, -9999)</f>
        <v>6.0207420000006096</v>
      </c>
      <c r="AG21" s="91"/>
      <c r="AH21" s="89">
        <f t="shared" ref="AH21:AH84" si="23">$AB$6*($AB$11/AI21*AJ21+$AB$12)</f>
        <v>-0.91334390714464975</v>
      </c>
      <c r="AI21" s="89">
        <f t="shared" ref="AI21:AI84" si="24">1+$AB$7*COS(AL21)</f>
        <v>1.1671546254571601</v>
      </c>
      <c r="AJ21" s="89">
        <f t="shared" ref="AJ21:AJ84" si="25">SIN(AL21+RADIANS($AB$9))</f>
        <v>-0.88589411054756773</v>
      </c>
      <c r="AK21" s="89">
        <f t="shared" ref="AK21:AK84" si="26">$AB$7*SIN(AL21)</f>
        <v>0.15157025044447053</v>
      </c>
      <c r="AL21" s="89">
        <f t="shared" ref="AL21:AL84" si="27">2*ATAN(AM21)</f>
        <v>-2.4050515897305256</v>
      </c>
      <c r="AM21" s="89">
        <f t="shared" ref="AM21:AM84" si="28">SQRT((1+$AB$7)/(1-$AB$7))*TAN(AN21/2)</f>
        <v>-2.5915138168837708</v>
      </c>
      <c r="AN21" s="89">
        <f t="shared" ref="AN21:AT30" si="29">$AU21+$AB$7*SIN(AO21)</f>
        <v>3.7368052811568915</v>
      </c>
      <c r="AO21" s="89">
        <f t="shared" si="29"/>
        <v>3.7368006830828215</v>
      </c>
      <c r="AP21" s="89">
        <f t="shared" si="29"/>
        <v>3.7367760734131541</v>
      </c>
      <c r="AQ21" s="89">
        <f t="shared" si="29"/>
        <v>3.7366443652708985</v>
      </c>
      <c r="AR21" s="89">
        <f t="shared" si="29"/>
        <v>3.7359396777646161</v>
      </c>
      <c r="AS21" s="89">
        <f t="shared" si="29"/>
        <v>3.7321750164499576</v>
      </c>
      <c r="AT21" s="89">
        <f t="shared" si="29"/>
        <v>3.7122205849254941</v>
      </c>
      <c r="AU21" s="89">
        <f t="shared" ref="AU21:AU84" si="30">RADIANS($AB$9)+$AB$18*(F21-AB$15)</f>
        <v>3.6102922214503606</v>
      </c>
      <c r="AW21" s="89">
        <v>-13200</v>
      </c>
      <c r="AX21" s="89">
        <f t="shared" si="0"/>
        <v>3.260501164968173</v>
      </c>
      <c r="AY21" s="89">
        <f t="shared" si="1"/>
        <v>4.3641053763735869</v>
      </c>
      <c r="AZ21" s="89">
        <f t="shared" si="2"/>
        <v>-1.1036042114054141</v>
      </c>
      <c r="BA21" s="89">
        <f t="shared" si="3"/>
        <v>0.99311069101541005</v>
      </c>
      <c r="BB21" s="89">
        <f t="shared" si="4"/>
        <v>-0.92776665801883573</v>
      </c>
      <c r="BC21" s="89">
        <f t="shared" si="5"/>
        <v>-1.5402595173853681</v>
      </c>
      <c r="BD21" s="89">
        <f t="shared" si="6"/>
        <v>-0.96992012481319578</v>
      </c>
      <c r="BE21" s="89">
        <f t="shared" si="10"/>
        <v>4.5146394650014123</v>
      </c>
      <c r="BF21" s="89">
        <f t="shared" si="10"/>
        <v>4.5146394624295745</v>
      </c>
      <c r="BG21" s="89">
        <f t="shared" si="10"/>
        <v>4.5146394044142282</v>
      </c>
      <c r="BH21" s="89">
        <f t="shared" si="10"/>
        <v>4.5146380957127032</v>
      </c>
      <c r="BI21" s="89">
        <f t="shared" si="10"/>
        <v>4.5146085764895956</v>
      </c>
      <c r="BJ21" s="89">
        <f t="shared" si="10"/>
        <v>4.5139438887845227</v>
      </c>
      <c r="BK21" s="89">
        <f t="shared" si="10"/>
        <v>4.499518661301237</v>
      </c>
      <c r="BL21" s="89">
        <f t="shared" si="8"/>
        <v>4.2933951801783214</v>
      </c>
    </row>
    <row r="22" spans="1:64" s="89" customFormat="1" ht="12.95" customHeight="1" x14ac:dyDescent="0.2">
      <c r="A22" s="46" t="s">
        <v>969</v>
      </c>
      <c r="B22" s="47" t="s">
        <v>912</v>
      </c>
      <c r="C22" s="48">
        <v>4663.2960000000003</v>
      </c>
      <c r="D22" s="48" t="s">
        <v>936</v>
      </c>
      <c r="E22" s="89">
        <f t="shared" si="11"/>
        <v>-14063.110315596112</v>
      </c>
      <c r="F22" s="129">
        <f>ROUND(2*E22,0)/2-1.5</f>
        <v>-14064.5</v>
      </c>
      <c r="G22" s="89">
        <f t="shared" si="12"/>
        <v>3.9006314999987808</v>
      </c>
      <c r="H22" s="89">
        <f t="shared" si="13"/>
        <v>3.9006314999987808</v>
      </c>
      <c r="P22" s="89">
        <f t="shared" si="14"/>
        <v>5.1436052774470706</v>
      </c>
      <c r="Q22" s="128" t="s">
        <v>1997</v>
      </c>
      <c r="R22" s="128"/>
      <c r="S22" s="91">
        <f t="shared" si="15"/>
        <v>0.2</v>
      </c>
      <c r="Z22" s="89">
        <f t="shared" si="16"/>
        <v>-14064.5</v>
      </c>
      <c r="AA22" s="89">
        <f t="shared" si="17"/>
        <v>4.0291000215654176</v>
      </c>
      <c r="AB22" s="89">
        <f t="shared" si="18"/>
        <v>5.0151367558804338</v>
      </c>
      <c r="AC22" s="89">
        <f t="shared" si="19"/>
        <v>-1.2429737774482899</v>
      </c>
      <c r="AD22" s="89">
        <f t="shared" si="20"/>
        <v>-0.1284685215666368</v>
      </c>
      <c r="AE22" s="89">
        <f t="shared" si="21"/>
        <v>3.3008322067034851E-3</v>
      </c>
      <c r="AF22" s="89">
        <f t="shared" si="22"/>
        <v>3.9006314999987808</v>
      </c>
      <c r="AG22" s="91"/>
      <c r="AH22" s="89">
        <f t="shared" si="23"/>
        <v>-1.1145052558816528</v>
      </c>
      <c r="AI22" s="89">
        <f t="shared" si="24"/>
        <v>1.0508424198797091</v>
      </c>
      <c r="AJ22" s="89">
        <f t="shared" si="25"/>
        <v>-0.99224725096572541</v>
      </c>
      <c r="AK22" s="89">
        <f t="shared" si="26"/>
        <v>0.21983916387281491</v>
      </c>
      <c r="AL22" s="89">
        <f t="shared" si="27"/>
        <v>-1.7980715066902691</v>
      </c>
      <c r="AM22" s="89">
        <f t="shared" si="28"/>
        <v>-1.2576657762303176</v>
      </c>
      <c r="AN22" s="89">
        <f t="shared" si="29"/>
        <v>4.2688413095464295</v>
      </c>
      <c r="AO22" s="89">
        <f t="shared" si="29"/>
        <v>4.2688411213160453</v>
      </c>
      <c r="AP22" s="89">
        <f t="shared" si="29"/>
        <v>4.2688391774624552</v>
      </c>
      <c r="AQ22" s="89">
        <f t="shared" si="29"/>
        <v>4.2688191037679575</v>
      </c>
      <c r="AR22" s="89">
        <f t="shared" si="29"/>
        <v>4.2686118572723339</v>
      </c>
      <c r="AS22" s="89">
        <f t="shared" si="29"/>
        <v>4.2664774420887044</v>
      </c>
      <c r="AT22" s="89">
        <f t="shared" si="29"/>
        <v>4.2450241045095778</v>
      </c>
      <c r="AU22" s="89">
        <f t="shared" si="30"/>
        <v>4.0650338082447091</v>
      </c>
      <c r="AW22" s="89">
        <v>-13000</v>
      </c>
      <c r="AX22" s="89">
        <f t="shared" si="0"/>
        <v>3.0991430878262629</v>
      </c>
      <c r="AY22" s="89">
        <f t="shared" si="1"/>
        <v>4.1911386887909661</v>
      </c>
      <c r="AZ22" s="89">
        <f t="shared" si="2"/>
        <v>-1.0919956009647032</v>
      </c>
      <c r="BA22" s="89">
        <f t="shared" si="3"/>
        <v>0.98057841482258146</v>
      </c>
      <c r="BB22" s="89">
        <f t="shared" si="4"/>
        <v>-0.90557792550078864</v>
      </c>
      <c r="BC22" s="89">
        <f t="shared" si="5"/>
        <v>-1.4846170433943591</v>
      </c>
      <c r="BD22" s="89">
        <f t="shared" si="6"/>
        <v>-0.91733169405906634</v>
      </c>
      <c r="BE22" s="89">
        <f t="shared" si="10"/>
        <v>4.569570496004383</v>
      </c>
      <c r="BF22" s="89">
        <f t="shared" si="10"/>
        <v>4.5695704955665768</v>
      </c>
      <c r="BG22" s="89">
        <f t="shared" si="10"/>
        <v>4.5695704819347034</v>
      </c>
      <c r="BH22" s="89">
        <f t="shared" si="10"/>
        <v>4.5695700574829505</v>
      </c>
      <c r="BI22" s="89">
        <f t="shared" si="10"/>
        <v>4.5695568420764685</v>
      </c>
      <c r="BJ22" s="89">
        <f t="shared" si="10"/>
        <v>4.5691459830376164</v>
      </c>
      <c r="BK22" s="89">
        <f t="shared" si="10"/>
        <v>4.5569095677347926</v>
      </c>
      <c r="BL22" s="89">
        <f t="shared" si="8"/>
        <v>4.3462260354550395</v>
      </c>
    </row>
    <row r="23" spans="1:64" s="89" customFormat="1" ht="12.95" customHeight="1" x14ac:dyDescent="0.2">
      <c r="A23" s="89" t="s">
        <v>763</v>
      </c>
      <c r="B23" s="91"/>
      <c r="C23" s="130">
        <v>10669.837</v>
      </c>
      <c r="D23" s="130"/>
      <c r="E23" s="89">
        <f t="shared" si="11"/>
        <v>-11923.150068386343</v>
      </c>
      <c r="F23" s="54">
        <f>ROUND(2*E23,0)/2-1</f>
        <v>-11924</v>
      </c>
      <c r="G23" s="89">
        <f t="shared" si="12"/>
        <v>2.385627999996359</v>
      </c>
      <c r="H23" s="89">
        <f t="shared" si="13"/>
        <v>2.385627999996359</v>
      </c>
      <c r="P23" s="89">
        <f t="shared" si="14"/>
        <v>3.3080983795127192</v>
      </c>
      <c r="Q23" s="128" t="s">
        <v>1998</v>
      </c>
      <c r="R23" s="128"/>
      <c r="S23" s="91">
        <f t="shared" si="15"/>
        <v>0.2</v>
      </c>
      <c r="Z23" s="89">
        <f t="shared" si="16"/>
        <v>-11924</v>
      </c>
      <c r="AA23" s="89">
        <f t="shared" si="17"/>
        <v>2.3276427343544985</v>
      </c>
      <c r="AB23" s="89">
        <f t="shared" si="18"/>
        <v>3.3660836451545797</v>
      </c>
      <c r="AC23" s="89">
        <f t="shared" si="19"/>
        <v>-0.92247037951636024</v>
      </c>
      <c r="AD23" s="89">
        <f t="shared" si="20"/>
        <v>5.7985265641860462E-2</v>
      </c>
      <c r="AE23" s="89">
        <f t="shared" si="21"/>
        <v>6.7245820631142478E-4</v>
      </c>
      <c r="AF23" s="89">
        <f t="shared" si="22"/>
        <v>2.385627999996359</v>
      </c>
      <c r="AG23" s="91"/>
      <c r="AH23" s="89">
        <f t="shared" si="23"/>
        <v>-0.98045564515822059</v>
      </c>
      <c r="AI23" s="89">
        <f t="shared" si="24"/>
        <v>0.91982448070927414</v>
      </c>
      <c r="AJ23" s="89">
        <f t="shared" si="25"/>
        <v>-0.75500438127793701</v>
      </c>
      <c r="AK23" s="89">
        <f t="shared" si="26"/>
        <v>0.21091727226091614</v>
      </c>
      <c r="AL23" s="89">
        <f t="shared" si="27"/>
        <v>-1.2075376448453501</v>
      </c>
      <c r="AM23" s="89">
        <f t="shared" si="28"/>
        <v>-0.68968393127872052</v>
      </c>
      <c r="AN23" s="89">
        <f t="shared" si="29"/>
        <v>4.8538440768926483</v>
      </c>
      <c r="AO23" s="89">
        <f t="shared" si="29"/>
        <v>4.8538440768420763</v>
      </c>
      <c r="AP23" s="89">
        <f t="shared" si="29"/>
        <v>4.8538440784318002</v>
      </c>
      <c r="AQ23" s="89">
        <f t="shared" si="29"/>
        <v>4.8538440284590783</v>
      </c>
      <c r="AR23" s="89">
        <f t="shared" si="29"/>
        <v>4.8538455993353011</v>
      </c>
      <c r="AS23" s="89">
        <f t="shared" si="29"/>
        <v>4.8537962110620292</v>
      </c>
      <c r="AT23" s="89">
        <f t="shared" si="29"/>
        <v>4.8553408658047088</v>
      </c>
      <c r="AU23" s="89">
        <f t="shared" si="30"/>
        <v>4.6304560368437802</v>
      </c>
      <c r="AW23" s="89">
        <v>-12800</v>
      </c>
      <c r="AX23" s="89">
        <f t="shared" si="0"/>
        <v>2.9436414147424186</v>
      </c>
      <c r="AY23" s="89">
        <f t="shared" si="1"/>
        <v>4.0209409043743873</v>
      </c>
      <c r="AZ23" s="89">
        <f t="shared" si="2"/>
        <v>-1.077299489631969</v>
      </c>
      <c r="BA23" s="89">
        <f t="shared" si="3"/>
        <v>0.96841542871283237</v>
      </c>
      <c r="BB23" s="89">
        <f t="shared" si="4"/>
        <v>-0.88124116665890406</v>
      </c>
      <c r="BC23" s="89">
        <f t="shared" si="5"/>
        <v>-1.4303585308596483</v>
      </c>
      <c r="BD23" s="89">
        <f t="shared" si="6"/>
        <v>-0.86857466892613688</v>
      </c>
      <c r="BE23" s="89">
        <f t="shared" si="10"/>
        <v>4.6238141048420198</v>
      </c>
      <c r="BF23" s="89">
        <f t="shared" si="10"/>
        <v>4.6238141048088313</v>
      </c>
      <c r="BG23" s="89">
        <f t="shared" si="10"/>
        <v>4.623814103146084</v>
      </c>
      <c r="BH23" s="89">
        <f t="shared" si="10"/>
        <v>4.6238140198424365</v>
      </c>
      <c r="BI23" s="89">
        <f t="shared" si="10"/>
        <v>4.6238098464293591</v>
      </c>
      <c r="BJ23" s="89">
        <f t="shared" si="10"/>
        <v>4.6236010138657333</v>
      </c>
      <c r="BK23" s="89">
        <f t="shared" si="10"/>
        <v>4.6137125722754835</v>
      </c>
      <c r="BL23" s="89">
        <f t="shared" si="8"/>
        <v>4.3990568907317567</v>
      </c>
    </row>
    <row r="24" spans="1:64" s="89" customFormat="1" ht="12.95" customHeight="1" x14ac:dyDescent="0.2">
      <c r="A24" s="89" t="s">
        <v>763</v>
      </c>
      <c r="B24" s="91"/>
      <c r="C24" s="130">
        <v>14396.386</v>
      </c>
      <c r="D24" s="130"/>
      <c r="E24" s="89">
        <f t="shared" si="11"/>
        <v>-10595.486323265928</v>
      </c>
      <c r="F24" s="6">
        <f t="shared" ref="F24:F55" si="31">ROUND(2*E24,0)/2-0.5</f>
        <v>-10596</v>
      </c>
      <c r="G24" s="89">
        <f t="shared" si="12"/>
        <v>1.4418119999991177</v>
      </c>
      <c r="H24" s="89">
        <f t="shared" si="13"/>
        <v>1.4418119999991177</v>
      </c>
      <c r="P24" s="89">
        <f t="shared" si="14"/>
        <v>2.328746330571323</v>
      </c>
      <c r="Q24" s="128" t="s">
        <v>1999</v>
      </c>
      <c r="R24" s="128"/>
      <c r="S24" s="91">
        <f t="shared" si="15"/>
        <v>0.2</v>
      </c>
      <c r="Z24" s="89">
        <f t="shared" si="16"/>
        <v>-10596</v>
      </c>
      <c r="AA24" s="89">
        <f t="shared" si="17"/>
        <v>1.5743586822060467</v>
      </c>
      <c r="AB24" s="89">
        <f t="shared" si="18"/>
        <v>2.1961996483643942</v>
      </c>
      <c r="AC24" s="89">
        <f t="shared" si="19"/>
        <v>-0.88693433057220528</v>
      </c>
      <c r="AD24" s="89">
        <f t="shared" si="20"/>
        <v>-0.132546682206929</v>
      </c>
      <c r="AE24" s="89">
        <f t="shared" si="21"/>
        <v>3.5137245928129261E-3</v>
      </c>
      <c r="AF24" s="89">
        <f t="shared" si="22"/>
        <v>1.4418119999991177</v>
      </c>
      <c r="AG24" s="91"/>
      <c r="AH24" s="89">
        <f t="shared" si="23"/>
        <v>-0.75438764836527628</v>
      </c>
      <c r="AI24" s="89">
        <f t="shared" si="24"/>
        <v>0.86108529805392053</v>
      </c>
      <c r="AJ24" s="89">
        <f t="shared" si="25"/>
        <v>-0.52755359667956836</v>
      </c>
      <c r="AK24" s="89">
        <f t="shared" si="26"/>
        <v>0.17781145973967727</v>
      </c>
      <c r="AL24" s="89">
        <f t="shared" si="27"/>
        <v>-0.90759508368035235</v>
      </c>
      <c r="AM24" s="89">
        <f t="shared" si="28"/>
        <v>-0.4877473644224673</v>
      </c>
      <c r="AN24" s="89">
        <f t="shared" si="29"/>
        <v>5.1824243693230327</v>
      </c>
      <c r="AO24" s="89">
        <f t="shared" si="29"/>
        <v>5.1824241653385403</v>
      </c>
      <c r="AP24" s="89">
        <f t="shared" si="29"/>
        <v>5.1824261613247895</v>
      </c>
      <c r="AQ24" s="89">
        <f t="shared" si="29"/>
        <v>5.182406630281883</v>
      </c>
      <c r="AR24" s="89">
        <f t="shared" si="29"/>
        <v>5.1825977123799909</v>
      </c>
      <c r="AS24" s="89">
        <f t="shared" si="29"/>
        <v>5.1807251599776079</v>
      </c>
      <c r="AT24" s="89">
        <f t="shared" si="29"/>
        <v>5.1987881240567599</v>
      </c>
      <c r="AU24" s="89">
        <f t="shared" si="30"/>
        <v>4.9812529158811865</v>
      </c>
      <c r="AW24" s="89">
        <v>-12600</v>
      </c>
      <c r="AX24" s="89">
        <f t="shared" si="0"/>
        <v>2.7938391876520456</v>
      </c>
      <c r="AY24" s="89">
        <f t="shared" si="1"/>
        <v>3.8535120231238511</v>
      </c>
      <c r="AZ24" s="89">
        <f t="shared" si="2"/>
        <v>-1.0596728354718055</v>
      </c>
      <c r="BA24" s="89">
        <f t="shared" si="3"/>
        <v>0.95663875592361136</v>
      </c>
      <c r="BB24" s="89">
        <f t="shared" si="4"/>
        <v>-0.85499858672207341</v>
      </c>
      <c r="BC24" s="89">
        <f t="shared" si="5"/>
        <v>-1.3774249582856395</v>
      </c>
      <c r="BD24" s="89">
        <f t="shared" si="6"/>
        <v>-0.82317384785868308</v>
      </c>
      <c r="BE24" s="89">
        <f t="shared" si="10"/>
        <v>4.6773913460067282</v>
      </c>
      <c r="BF24" s="89">
        <f t="shared" si="10"/>
        <v>4.6773913460064769</v>
      </c>
      <c r="BG24" s="89">
        <f t="shared" si="10"/>
        <v>4.6773913459745549</v>
      </c>
      <c r="BH24" s="89">
        <f t="shared" si="10"/>
        <v>4.6773913419314486</v>
      </c>
      <c r="BI24" s="89">
        <f t="shared" si="10"/>
        <v>4.677390829845975</v>
      </c>
      <c r="BJ24" s="89">
        <f t="shared" si="10"/>
        <v>4.6773260313647542</v>
      </c>
      <c r="BK24" s="89">
        <f t="shared" si="10"/>
        <v>4.66991659083883</v>
      </c>
      <c r="BL24" s="89">
        <f t="shared" si="8"/>
        <v>4.4518877460084747</v>
      </c>
    </row>
    <row r="25" spans="1:64" s="89" customFormat="1" ht="12.95" customHeight="1" x14ac:dyDescent="0.2">
      <c r="A25" s="29" t="s">
        <v>763</v>
      </c>
      <c r="B25" s="12"/>
      <c r="C25" s="7">
        <v>14738.87</v>
      </c>
      <c r="D25" s="7"/>
      <c r="E25" s="89">
        <f t="shared" si="11"/>
        <v>-10473.468984950016</v>
      </c>
      <c r="F25" s="6">
        <f t="shared" si="31"/>
        <v>-10474</v>
      </c>
      <c r="G25" s="89">
        <f t="shared" si="12"/>
        <v>1.4904780000015307</v>
      </c>
      <c r="H25" s="89">
        <f t="shared" si="13"/>
        <v>1.4904780000015307</v>
      </c>
      <c r="P25" s="89">
        <f t="shared" si="14"/>
        <v>2.244898472839667</v>
      </c>
      <c r="Q25" s="128" t="s">
        <v>2000</v>
      </c>
      <c r="R25" s="128"/>
      <c r="S25" s="91">
        <f t="shared" si="15"/>
        <v>0.2</v>
      </c>
      <c r="Z25" s="89">
        <f t="shared" si="16"/>
        <v>-10474</v>
      </c>
      <c r="AA25" s="89">
        <f t="shared" si="17"/>
        <v>1.5149044166422998</v>
      </c>
      <c r="AB25" s="89">
        <f t="shared" si="18"/>
        <v>2.220472056198898</v>
      </c>
      <c r="AC25" s="89">
        <f t="shared" si="19"/>
        <v>-0.75442047283813629</v>
      </c>
      <c r="AD25" s="89">
        <f t="shared" si="20"/>
        <v>-2.4426416640769055E-2</v>
      </c>
      <c r="AE25" s="89">
        <f t="shared" si="21"/>
        <v>1.1932996598168788E-4</v>
      </c>
      <c r="AF25" s="89">
        <f t="shared" si="22"/>
        <v>1.4904780000015307</v>
      </c>
      <c r="AG25" s="91"/>
      <c r="AH25" s="89">
        <f t="shared" si="23"/>
        <v>-0.72999405619736724</v>
      </c>
      <c r="AI25" s="89">
        <f t="shared" si="24"/>
        <v>0.85656065485817212</v>
      </c>
      <c r="AJ25" s="89">
        <f t="shared" si="25"/>
        <v>-0.50554281224323538</v>
      </c>
      <c r="AK25" s="89">
        <f t="shared" si="26"/>
        <v>0.17418198499502346</v>
      </c>
      <c r="AL25" s="89">
        <f t="shared" si="27"/>
        <v>-0.88188782077662009</v>
      </c>
      <c r="AM25" s="89">
        <f t="shared" si="28"/>
        <v>-0.47193415357357166</v>
      </c>
      <c r="AN25" s="89">
        <f t="shared" si="29"/>
        <v>5.211585869124054</v>
      </c>
      <c r="AO25" s="89">
        <f t="shared" si="29"/>
        <v>5.2115855817902172</v>
      </c>
      <c r="AP25" s="89">
        <f t="shared" si="29"/>
        <v>5.211588241806731</v>
      </c>
      <c r="AQ25" s="89">
        <f t="shared" si="29"/>
        <v>5.2115636159900607</v>
      </c>
      <c r="AR25" s="89">
        <f t="shared" si="29"/>
        <v>5.2117915536010448</v>
      </c>
      <c r="AS25" s="89">
        <f t="shared" si="29"/>
        <v>5.2096780986293014</v>
      </c>
      <c r="AT25" s="89">
        <f t="shared" si="29"/>
        <v>5.2289706948568471</v>
      </c>
      <c r="AU25" s="89">
        <f t="shared" si="30"/>
        <v>5.0134797375999849</v>
      </c>
      <c r="AW25" s="89">
        <v>-12400</v>
      </c>
      <c r="AX25" s="89">
        <f t="shared" si="0"/>
        <v>2.6495804819437692</v>
      </c>
      <c r="AY25" s="89">
        <f t="shared" si="1"/>
        <v>3.6888520450393569</v>
      </c>
      <c r="AZ25" s="89">
        <f t="shared" si="2"/>
        <v>-1.0392715630955878</v>
      </c>
      <c r="BA25" s="89">
        <f t="shared" si="3"/>
        <v>0.94526061213094048</v>
      </c>
      <c r="BB25" s="89">
        <f t="shared" si="4"/>
        <v>-0.82707310282341573</v>
      </c>
      <c r="BC25" s="89">
        <f t="shared" si="5"/>
        <v>-1.3257572740531445</v>
      </c>
      <c r="BD25" s="89">
        <f t="shared" si="6"/>
        <v>-0.78072780563191879</v>
      </c>
      <c r="BE25" s="89">
        <f t="shared" si="10"/>
        <v>4.7303240841931125</v>
      </c>
      <c r="BF25" s="89">
        <f t="shared" si="10"/>
        <v>4.7303240841931169</v>
      </c>
      <c r="BG25" s="89">
        <f t="shared" si="10"/>
        <v>4.7303240841919942</v>
      </c>
      <c r="BH25" s="89">
        <f t="shared" si="10"/>
        <v>4.7303240844693404</v>
      </c>
      <c r="BI25" s="89">
        <f t="shared" si="10"/>
        <v>4.7303240159328173</v>
      </c>
      <c r="BJ25" s="89">
        <f t="shared" si="10"/>
        <v>4.7303409444421654</v>
      </c>
      <c r="BK25" s="89">
        <f t="shared" si="10"/>
        <v>4.7255122107808534</v>
      </c>
      <c r="BL25" s="89">
        <f t="shared" si="8"/>
        <v>4.5047186012851927</v>
      </c>
    </row>
    <row r="26" spans="1:64" s="89" customFormat="1" ht="12.95" customHeight="1" x14ac:dyDescent="0.2">
      <c r="A26" s="24" t="s">
        <v>941</v>
      </c>
      <c r="B26" s="25" t="s">
        <v>912</v>
      </c>
      <c r="C26" s="24">
        <v>14935.225</v>
      </c>
      <c r="D26" s="24" t="s">
        <v>764</v>
      </c>
      <c r="E26" s="89">
        <f t="shared" si="11"/>
        <v>-10403.513265952864</v>
      </c>
      <c r="F26" s="6">
        <f t="shared" si="31"/>
        <v>-10404</v>
      </c>
      <c r="G26" s="89">
        <f t="shared" si="12"/>
        <v>1.3661880000017845</v>
      </c>
      <c r="H26" s="89">
        <f t="shared" si="13"/>
        <v>1.3661880000017845</v>
      </c>
      <c r="P26" s="89">
        <f t="shared" si="14"/>
        <v>2.1972542220042186</v>
      </c>
      <c r="Q26" s="128" t="s">
        <v>2001</v>
      </c>
      <c r="R26" s="128"/>
      <c r="S26" s="91">
        <f t="shared" si="15"/>
        <v>0.2</v>
      </c>
      <c r="Z26" s="89">
        <f t="shared" si="16"/>
        <v>-10404</v>
      </c>
      <c r="AA26" s="89">
        <f t="shared" si="17"/>
        <v>1.4814791554809277</v>
      </c>
      <c r="AB26" s="89">
        <f t="shared" si="18"/>
        <v>2.0819630665250752</v>
      </c>
      <c r="AC26" s="89">
        <f t="shared" si="19"/>
        <v>-0.83106622200243407</v>
      </c>
      <c r="AD26" s="89">
        <f t="shared" si="20"/>
        <v>-0.11529115547914315</v>
      </c>
      <c r="AE26" s="89">
        <f t="shared" si="21"/>
        <v>2.658410106343192E-3</v>
      </c>
      <c r="AF26" s="89">
        <f t="shared" si="22"/>
        <v>1.3661880000017845</v>
      </c>
      <c r="AG26" s="91"/>
      <c r="AH26" s="89">
        <f t="shared" si="23"/>
        <v>-0.71577506652329093</v>
      </c>
      <c r="AI26" s="89">
        <f t="shared" si="24"/>
        <v>0.85402792441862263</v>
      </c>
      <c r="AJ26" s="89">
        <f t="shared" si="25"/>
        <v>-0.49286693469787607</v>
      </c>
      <c r="AK26" s="89">
        <f t="shared" si="26"/>
        <v>0.1720649958067812</v>
      </c>
      <c r="AL26" s="89">
        <f t="shared" si="27"/>
        <v>-0.8672584642249308</v>
      </c>
      <c r="AM26" s="89">
        <f t="shared" si="28"/>
        <v>-0.46302094649341535</v>
      </c>
      <c r="AN26" s="89">
        <f t="shared" si="29"/>
        <v>5.2282492843275818</v>
      </c>
      <c r="AO26" s="89">
        <f t="shared" si="29"/>
        <v>5.2282489389591698</v>
      </c>
      <c r="AP26" s="89">
        <f t="shared" si="29"/>
        <v>5.2282520418443221</v>
      </c>
      <c r="AQ26" s="89">
        <f t="shared" si="29"/>
        <v>5.2282241640586005</v>
      </c>
      <c r="AR26" s="89">
        <f t="shared" si="29"/>
        <v>5.2284745821171201</v>
      </c>
      <c r="AS26" s="89">
        <f t="shared" si="29"/>
        <v>5.2262211690241882</v>
      </c>
      <c r="AT26" s="89">
        <f t="shared" si="29"/>
        <v>5.2461873815793174</v>
      </c>
      <c r="AU26" s="89">
        <f t="shared" si="30"/>
        <v>5.0319705369468357</v>
      </c>
      <c r="AW26" s="89">
        <v>-12200</v>
      </c>
      <c r="AX26" s="89">
        <f t="shared" si="0"/>
        <v>2.5107112734710411</v>
      </c>
      <c r="AY26" s="89">
        <f t="shared" si="1"/>
        <v>3.5269609701209066</v>
      </c>
      <c r="AZ26" s="89">
        <f t="shared" si="2"/>
        <v>-1.0162496966498658</v>
      </c>
      <c r="BA26" s="89">
        <f t="shared" si="3"/>
        <v>0.93428912918929996</v>
      </c>
      <c r="BB26" s="89">
        <f t="shared" si="4"/>
        <v>-0.79766890125701873</v>
      </c>
      <c r="BC26" s="89">
        <f t="shared" si="5"/>
        <v>-1.2752968987129365</v>
      </c>
      <c r="BD26" s="89">
        <f t="shared" si="6"/>
        <v>-0.74089508166060591</v>
      </c>
      <c r="BE26" s="89">
        <f t="shared" si="10"/>
        <v>4.7826347472187845</v>
      </c>
      <c r="BF26" s="89">
        <f t="shared" si="10"/>
        <v>4.7826347472209205</v>
      </c>
      <c r="BG26" s="89">
        <f t="shared" si="10"/>
        <v>4.7826347470860187</v>
      </c>
      <c r="BH26" s="89">
        <f t="shared" si="10"/>
        <v>4.7826347556039925</v>
      </c>
      <c r="BI26" s="89">
        <f t="shared" si="10"/>
        <v>4.782634217761065</v>
      </c>
      <c r="BJ26" s="89">
        <f t="shared" si="10"/>
        <v>4.7826681702428919</v>
      </c>
      <c r="BK26" s="89">
        <f t="shared" si="10"/>
        <v>4.7804917171635966</v>
      </c>
      <c r="BL26" s="89">
        <f t="shared" si="8"/>
        <v>4.5575494565619099</v>
      </c>
    </row>
    <row r="27" spans="1:64" s="89" customFormat="1" ht="12.95" customHeight="1" x14ac:dyDescent="0.2">
      <c r="A27" s="46" t="s">
        <v>980</v>
      </c>
      <c r="B27" s="47" t="s">
        <v>912</v>
      </c>
      <c r="C27" s="48">
        <v>15145.704</v>
      </c>
      <c r="D27" s="48" t="s">
        <v>936</v>
      </c>
      <c r="E27" s="89">
        <f t="shared" si="11"/>
        <v>-10328.525566231434</v>
      </c>
      <c r="F27" s="6">
        <f t="shared" si="31"/>
        <v>-10329</v>
      </c>
      <c r="G27" s="89">
        <f t="shared" si="12"/>
        <v>1.3316629999990255</v>
      </c>
      <c r="H27" s="89">
        <f t="shared" si="13"/>
        <v>1.3316629999990255</v>
      </c>
      <c r="P27" s="89">
        <f t="shared" si="14"/>
        <v>2.1465832081689431</v>
      </c>
      <c r="Q27" s="128">
        <f t="shared" ref="Q27:Q84" si="32">+C27-15018.5</f>
        <v>127.20399999999972</v>
      </c>
      <c r="R27" s="128"/>
      <c r="S27" s="91">
        <f t="shared" si="15"/>
        <v>0.2</v>
      </c>
      <c r="Z27" s="89">
        <f t="shared" si="16"/>
        <v>-10329</v>
      </c>
      <c r="AA27" s="89">
        <f t="shared" si="17"/>
        <v>1.4462159225160121</v>
      </c>
      <c r="AB27" s="89">
        <f t="shared" si="18"/>
        <v>2.0320302856519565</v>
      </c>
      <c r="AC27" s="89">
        <f t="shared" si="19"/>
        <v>-0.81492020816991761</v>
      </c>
      <c r="AD27" s="89">
        <f t="shared" si="20"/>
        <v>-0.11455292251698657</v>
      </c>
      <c r="AE27" s="89">
        <f t="shared" si="21"/>
        <v>2.6244744114365458E-3</v>
      </c>
      <c r="AF27" s="89">
        <f t="shared" si="22"/>
        <v>1.3316629999990255</v>
      </c>
      <c r="AG27" s="91"/>
      <c r="AH27" s="89">
        <f t="shared" si="23"/>
        <v>-0.70036728565293094</v>
      </c>
      <c r="AI27" s="89">
        <f t="shared" si="24"/>
        <v>0.85136510816986766</v>
      </c>
      <c r="AJ27" s="89">
        <f t="shared" si="25"/>
        <v>-0.47925211679373814</v>
      </c>
      <c r="AK27" s="89">
        <f t="shared" si="26"/>
        <v>0.16977007557920168</v>
      </c>
      <c r="AL27" s="89">
        <f t="shared" si="27"/>
        <v>-0.85167924129980588</v>
      </c>
      <c r="AM27" s="89">
        <f t="shared" si="28"/>
        <v>-0.45359513863302114</v>
      </c>
      <c r="AN27" s="89">
        <f t="shared" si="29"/>
        <v>5.2460487067127133</v>
      </c>
      <c r="AO27" s="89">
        <f t="shared" si="29"/>
        <v>5.2460482900188543</v>
      </c>
      <c r="AP27" s="89">
        <f t="shared" si="29"/>
        <v>5.2460519203432083</v>
      </c>
      <c r="AQ27" s="89">
        <f t="shared" si="29"/>
        <v>5.2460202914460892</v>
      </c>
      <c r="AR27" s="89">
        <f t="shared" si="29"/>
        <v>5.246295798706953</v>
      </c>
      <c r="AS27" s="89">
        <f t="shared" si="29"/>
        <v>5.2438916283600241</v>
      </c>
      <c r="AT27" s="89">
        <f t="shared" si="29"/>
        <v>5.2645525688767894</v>
      </c>
      <c r="AU27" s="89">
        <f t="shared" si="30"/>
        <v>5.0517821076756046</v>
      </c>
      <c r="AW27" s="89">
        <v>-12000</v>
      </c>
      <c r="AX27" s="89">
        <f t="shared" si="0"/>
        <v>2.3770801200001141</v>
      </c>
      <c r="AY27" s="89">
        <f t="shared" si="1"/>
        <v>3.3678387983684974</v>
      </c>
      <c r="AZ27" s="89">
        <f t="shared" si="2"/>
        <v>-0.99075867836838316</v>
      </c>
      <c r="BA27" s="89">
        <f t="shared" si="3"/>
        <v>0.92372900546907488</v>
      </c>
      <c r="BB27" s="89">
        <f t="shared" si="4"/>
        <v>-0.76697224698217736</v>
      </c>
      <c r="BC27" s="89">
        <f t="shared" si="5"/>
        <v>-1.2259861204155702</v>
      </c>
      <c r="BD27" s="89">
        <f t="shared" si="6"/>
        <v>-0.70338334782777079</v>
      </c>
      <c r="BE27" s="89">
        <f t="shared" si="10"/>
        <v>4.8343461171520428</v>
      </c>
      <c r="BF27" s="89">
        <f t="shared" si="10"/>
        <v>4.834346117143971</v>
      </c>
      <c r="BG27" s="89">
        <f t="shared" si="10"/>
        <v>4.8343461174380007</v>
      </c>
      <c r="BH27" s="89">
        <f t="shared" si="10"/>
        <v>4.8343461067267155</v>
      </c>
      <c r="BI27" s="89">
        <f t="shared" si="10"/>
        <v>4.8343464969303724</v>
      </c>
      <c r="BJ27" s="89">
        <f t="shared" si="10"/>
        <v>4.8343322813180762</v>
      </c>
      <c r="BK27" s="89">
        <f t="shared" si="10"/>
        <v>4.8348491142832728</v>
      </c>
      <c r="BL27" s="89">
        <f t="shared" si="8"/>
        <v>4.610380311838628</v>
      </c>
    </row>
    <row r="28" spans="1:64" s="89" customFormat="1" ht="12.95" customHeight="1" x14ac:dyDescent="0.2">
      <c r="A28" s="29" t="s">
        <v>763</v>
      </c>
      <c r="B28" s="12"/>
      <c r="C28" s="7">
        <v>15145.705</v>
      </c>
      <c r="D28" s="7"/>
      <c r="E28" s="89">
        <f t="shared" si="11"/>
        <v>-10328.525209959787</v>
      </c>
      <c r="F28" s="6">
        <f t="shared" si="31"/>
        <v>-10329</v>
      </c>
      <c r="G28" s="89">
        <f t="shared" si="12"/>
        <v>1.3326629999992292</v>
      </c>
      <c r="H28" s="89">
        <f t="shared" si="13"/>
        <v>1.3326629999992292</v>
      </c>
      <c r="P28" s="89">
        <f t="shared" si="14"/>
        <v>2.1465832081689431</v>
      </c>
      <c r="Q28" s="128">
        <f t="shared" si="32"/>
        <v>127.20499999999993</v>
      </c>
      <c r="R28" s="128"/>
      <c r="S28" s="91">
        <f t="shared" si="15"/>
        <v>0.2</v>
      </c>
      <c r="Z28" s="89">
        <f t="shared" si="16"/>
        <v>-10329</v>
      </c>
      <c r="AA28" s="89">
        <f t="shared" si="17"/>
        <v>1.4462159225160121</v>
      </c>
      <c r="AB28" s="89">
        <f t="shared" si="18"/>
        <v>2.0330302856521603</v>
      </c>
      <c r="AC28" s="89">
        <f t="shared" si="19"/>
        <v>-0.81392020816971389</v>
      </c>
      <c r="AD28" s="89">
        <f t="shared" si="20"/>
        <v>-0.11355292251678284</v>
      </c>
      <c r="AE28" s="89">
        <f t="shared" si="21"/>
        <v>2.5788532424204976E-3</v>
      </c>
      <c r="AF28" s="89">
        <f t="shared" si="22"/>
        <v>1.3326629999992292</v>
      </c>
      <c r="AG28" s="91"/>
      <c r="AH28" s="89">
        <f t="shared" si="23"/>
        <v>-0.70036728565293094</v>
      </c>
      <c r="AI28" s="89">
        <f t="shared" si="24"/>
        <v>0.85136510816986766</v>
      </c>
      <c r="AJ28" s="89">
        <f t="shared" si="25"/>
        <v>-0.47925211679373814</v>
      </c>
      <c r="AK28" s="89">
        <f t="shared" si="26"/>
        <v>0.16977007557920168</v>
      </c>
      <c r="AL28" s="89">
        <f t="shared" si="27"/>
        <v>-0.85167924129980588</v>
      </c>
      <c r="AM28" s="89">
        <f t="shared" si="28"/>
        <v>-0.45359513863302114</v>
      </c>
      <c r="AN28" s="89">
        <f t="shared" si="29"/>
        <v>5.2460487067127133</v>
      </c>
      <c r="AO28" s="89">
        <f t="shared" si="29"/>
        <v>5.2460482900188543</v>
      </c>
      <c r="AP28" s="89">
        <f t="shared" si="29"/>
        <v>5.2460519203432083</v>
      </c>
      <c r="AQ28" s="89">
        <f t="shared" si="29"/>
        <v>5.2460202914460892</v>
      </c>
      <c r="AR28" s="89">
        <f t="shared" si="29"/>
        <v>5.246295798706953</v>
      </c>
      <c r="AS28" s="89">
        <f t="shared" si="29"/>
        <v>5.2438916283600241</v>
      </c>
      <c r="AT28" s="89">
        <f t="shared" si="29"/>
        <v>5.2645525688767894</v>
      </c>
      <c r="AU28" s="89">
        <f t="shared" si="30"/>
        <v>5.0517821076756046</v>
      </c>
      <c r="AW28" s="89">
        <v>-11800</v>
      </c>
      <c r="AX28" s="89">
        <f t="shared" si="0"/>
        <v>2.2485386833428223</v>
      </c>
      <c r="AY28" s="89">
        <f t="shared" si="1"/>
        <v>3.2114855297821325</v>
      </c>
      <c r="AZ28" s="89">
        <f t="shared" si="2"/>
        <v>-0.96294684643931006</v>
      </c>
      <c r="BA28" s="89">
        <f t="shared" si="3"/>
        <v>0.91358208339954294</v>
      </c>
      <c r="BB28" s="89">
        <f t="shared" si="4"/>
        <v>-0.73515246126107536</v>
      </c>
      <c r="BC28" s="89">
        <f t="shared" si="5"/>
        <v>-1.1777683989923657</v>
      </c>
      <c r="BD28" s="89">
        <f t="shared" si="6"/>
        <v>-0.66794083223312162</v>
      </c>
      <c r="BE28" s="89">
        <f t="shared" si="10"/>
        <v>4.8854811556038236</v>
      </c>
      <c r="BF28" s="89">
        <f t="shared" si="10"/>
        <v>4.8854811553160209</v>
      </c>
      <c r="BG28" s="89">
        <f t="shared" si="10"/>
        <v>4.8854811627217538</v>
      </c>
      <c r="BH28" s="89">
        <f t="shared" si="10"/>
        <v>4.885480972157203</v>
      </c>
      <c r="BI28" s="89">
        <f t="shared" si="10"/>
        <v>4.8854858757043402</v>
      </c>
      <c r="BJ28" s="89">
        <f t="shared" si="10"/>
        <v>4.8853596553805563</v>
      </c>
      <c r="BK28" s="89">
        <f t="shared" si="10"/>
        <v>4.8885801424009783</v>
      </c>
      <c r="BL28" s="89">
        <f t="shared" si="8"/>
        <v>4.663211167115346</v>
      </c>
    </row>
    <row r="29" spans="1:64" s="89" customFormat="1" ht="12.95" customHeight="1" x14ac:dyDescent="0.2">
      <c r="A29" s="29" t="s">
        <v>763</v>
      </c>
      <c r="B29" s="12"/>
      <c r="C29" s="7">
        <v>17065.362000000001</v>
      </c>
      <c r="D29" s="7"/>
      <c r="E29" s="89">
        <f t="shared" si="11"/>
        <v>-9644.6058513342541</v>
      </c>
      <c r="F29" s="6">
        <f t="shared" si="31"/>
        <v>-9645</v>
      </c>
      <c r="G29" s="89">
        <f t="shared" si="12"/>
        <v>1.1063150000009045</v>
      </c>
      <c r="H29" s="89">
        <f t="shared" si="13"/>
        <v>1.1063150000009045</v>
      </c>
      <c r="P29" s="89">
        <f t="shared" si="14"/>
        <v>1.7024322206421072</v>
      </c>
      <c r="Q29" s="128">
        <f t="shared" si="32"/>
        <v>2046.862000000001</v>
      </c>
      <c r="R29" s="128"/>
      <c r="S29" s="91">
        <f t="shared" si="15"/>
        <v>0.2</v>
      </c>
      <c r="Z29" s="89">
        <f t="shared" si="16"/>
        <v>-9645</v>
      </c>
      <c r="AA29" s="89">
        <f t="shared" si="17"/>
        <v>1.1498487345973525</v>
      </c>
      <c r="AB29" s="89">
        <f t="shared" si="18"/>
        <v>1.6588984860456593</v>
      </c>
      <c r="AC29" s="89">
        <f t="shared" si="19"/>
        <v>-0.59611722064120265</v>
      </c>
      <c r="AD29" s="89">
        <f t="shared" si="20"/>
        <v>-4.3533734596447937E-2</v>
      </c>
      <c r="AE29" s="89">
        <f t="shared" si="21"/>
        <v>3.7903720958279365E-4</v>
      </c>
      <c r="AF29" s="89">
        <f t="shared" si="22"/>
        <v>1.1063150000009045</v>
      </c>
      <c r="AG29" s="91"/>
      <c r="AH29" s="89">
        <f t="shared" si="23"/>
        <v>-0.55258348604475471</v>
      </c>
      <c r="AI29" s="89">
        <f t="shared" si="24"/>
        <v>0.82943758593874151</v>
      </c>
      <c r="AJ29" s="89">
        <f t="shared" si="25"/>
        <v>-0.35404536337243409</v>
      </c>
      <c r="AK29" s="89">
        <f t="shared" si="26"/>
        <v>0.14772498956208724</v>
      </c>
      <c r="AL29" s="89">
        <f t="shared" si="27"/>
        <v>-0.71376996097558831</v>
      </c>
      <c r="AM29" s="89">
        <f t="shared" si="28"/>
        <v>-0.37285065241998877</v>
      </c>
      <c r="AN29" s="89">
        <f t="shared" si="29"/>
        <v>5.4059732589192002</v>
      </c>
      <c r="AO29" s="89">
        <f t="shared" si="29"/>
        <v>5.405971646742592</v>
      </c>
      <c r="AP29" s="89">
        <f t="shared" si="29"/>
        <v>5.405982822785611</v>
      </c>
      <c r="AQ29" s="89">
        <f t="shared" si="29"/>
        <v>5.4059053443520044</v>
      </c>
      <c r="AR29" s="89">
        <f t="shared" si="29"/>
        <v>5.4064423187871133</v>
      </c>
      <c r="AS29" s="89">
        <f t="shared" si="29"/>
        <v>5.4027135856664321</v>
      </c>
      <c r="AT29" s="89">
        <f t="shared" si="29"/>
        <v>5.4282715205573417</v>
      </c>
      <c r="AU29" s="89">
        <f t="shared" si="30"/>
        <v>5.2324636327219798</v>
      </c>
      <c r="AW29" s="89">
        <v>-11600</v>
      </c>
      <c r="AX29" s="89">
        <f t="shared" si="0"/>
        <v>2.124942116164255</v>
      </c>
      <c r="AY29" s="89">
        <f t="shared" si="1"/>
        <v>3.0579011643618093</v>
      </c>
      <c r="AZ29" s="89">
        <f t="shared" si="2"/>
        <v>-0.93295904819755404</v>
      </c>
      <c r="BA29" s="89">
        <f t="shared" si="3"/>
        <v>0.90384785723710592</v>
      </c>
      <c r="BB29" s="89">
        <f t="shared" si="4"/>
        <v>-0.70236300088888159</v>
      </c>
      <c r="BC29" s="89">
        <f t="shared" si="5"/>
        <v>-1.1305885928607753</v>
      </c>
      <c r="BD29" s="89">
        <f t="shared" si="6"/>
        <v>-0.63434946933924263</v>
      </c>
      <c r="BE29" s="89">
        <f t="shared" si="10"/>
        <v>4.9360628592366096</v>
      </c>
      <c r="BF29" s="89">
        <f t="shared" si="10"/>
        <v>4.9360628573615735</v>
      </c>
      <c r="BG29" s="89">
        <f t="shared" si="10"/>
        <v>4.9360628948245431</v>
      </c>
      <c r="BH29" s="89">
        <f t="shared" si="10"/>
        <v>4.9360621463182959</v>
      </c>
      <c r="BI29" s="89">
        <f t="shared" si="10"/>
        <v>4.9360771009283804</v>
      </c>
      <c r="BJ29" s="89">
        <f t="shared" si="10"/>
        <v>4.9357781320693981</v>
      </c>
      <c r="BK29" s="89">
        <f t="shared" si="10"/>
        <v>4.9416822896292789</v>
      </c>
      <c r="BL29" s="89">
        <f t="shared" si="8"/>
        <v>4.7160420223920632</v>
      </c>
    </row>
    <row r="30" spans="1:64" s="89" customFormat="1" ht="12.95" customHeight="1" x14ac:dyDescent="0.2">
      <c r="A30" s="29" t="s">
        <v>763</v>
      </c>
      <c r="B30" s="12"/>
      <c r="C30" s="7">
        <v>17999.891</v>
      </c>
      <c r="D30" s="7"/>
      <c r="E30" s="89">
        <f t="shared" si="11"/>
        <v>-9311.6596665226134</v>
      </c>
      <c r="F30" s="6">
        <f t="shared" si="31"/>
        <v>-9312</v>
      </c>
      <c r="G30" s="89">
        <f t="shared" si="12"/>
        <v>0.9552640000001702</v>
      </c>
      <c r="H30" s="89">
        <f t="shared" si="13"/>
        <v>0.9552640000001702</v>
      </c>
      <c r="P30" s="89">
        <f t="shared" si="14"/>
        <v>1.4979223127587713</v>
      </c>
      <c r="Q30" s="128">
        <f t="shared" si="32"/>
        <v>2981.3909999999996</v>
      </c>
      <c r="R30" s="128"/>
      <c r="S30" s="91">
        <f t="shared" si="15"/>
        <v>0.2</v>
      </c>
      <c r="Z30" s="89">
        <f t="shared" si="16"/>
        <v>-9312</v>
      </c>
      <c r="AA30" s="89">
        <f t="shared" si="17"/>
        <v>1.0212047327215039</v>
      </c>
      <c r="AB30" s="89">
        <f t="shared" si="18"/>
        <v>1.4319815800374376</v>
      </c>
      <c r="AC30" s="89">
        <f t="shared" si="19"/>
        <v>-0.5426583127586011</v>
      </c>
      <c r="AD30" s="89">
        <f t="shared" si="20"/>
        <v>-6.5940732721333717E-2</v>
      </c>
      <c r="AE30" s="89">
        <f t="shared" si="21"/>
        <v>8.6963604636527438E-4</v>
      </c>
      <c r="AF30" s="89">
        <f t="shared" si="22"/>
        <v>0.9552640000001702</v>
      </c>
      <c r="AG30" s="91"/>
      <c r="AH30" s="89">
        <f t="shared" si="23"/>
        <v>-0.47671758003726727</v>
      </c>
      <c r="AI30" s="89">
        <f t="shared" si="24"/>
        <v>0.82024126040377687</v>
      </c>
      <c r="AJ30" s="89">
        <f t="shared" si="25"/>
        <v>-0.29282311518050419</v>
      </c>
      <c r="AK30" s="89">
        <f t="shared" si="26"/>
        <v>0.13638550205318831</v>
      </c>
      <c r="AL30" s="89">
        <f t="shared" si="27"/>
        <v>-0.6490548868524636</v>
      </c>
      <c r="AM30" s="89">
        <f t="shared" si="28"/>
        <v>-0.33642163214754278</v>
      </c>
      <c r="AN30" s="89">
        <f t="shared" si="29"/>
        <v>5.4824141041597931</v>
      </c>
      <c r="AO30" s="89">
        <f t="shared" si="29"/>
        <v>5.4824115091719507</v>
      </c>
      <c r="AP30" s="89">
        <f t="shared" si="29"/>
        <v>5.4824280291100873</v>
      </c>
      <c r="AQ30" s="89">
        <f t="shared" si="29"/>
        <v>5.4823228568132709</v>
      </c>
      <c r="AR30" s="89">
        <f t="shared" si="29"/>
        <v>5.4829922295094473</v>
      </c>
      <c r="AS30" s="89">
        <f t="shared" si="29"/>
        <v>5.4787240577997416</v>
      </c>
      <c r="AT30" s="89">
        <f t="shared" si="29"/>
        <v>5.5056270927126443</v>
      </c>
      <c r="AU30" s="89">
        <f t="shared" si="30"/>
        <v>5.3204270067577148</v>
      </c>
      <c r="AW30" s="89">
        <v>-11400</v>
      </c>
      <c r="AX30" s="89">
        <f t="shared" si="0"/>
        <v>2.0061493349867439</v>
      </c>
      <c r="AY30" s="89">
        <f t="shared" si="1"/>
        <v>2.907085702107528</v>
      </c>
      <c r="AZ30" s="89">
        <f t="shared" si="2"/>
        <v>-0.90093636712078429</v>
      </c>
      <c r="BA30" s="89">
        <f t="shared" si="3"/>
        <v>0.89452391561269984</v>
      </c>
      <c r="BB30" s="89">
        <f t="shared" si="4"/>
        <v>-0.66874258756906779</v>
      </c>
      <c r="BC30" s="89">
        <f t="shared" si="5"/>
        <v>-1.0843931214426543</v>
      </c>
      <c r="BD30" s="89">
        <f t="shared" si="6"/>
        <v>-0.60241938439516529</v>
      </c>
      <c r="BE30" s="89">
        <f t="shared" si="10"/>
        <v>4.9861141417400123</v>
      </c>
      <c r="BF30" s="89">
        <f t="shared" si="10"/>
        <v>4.9861141344404176</v>
      </c>
      <c r="BG30" s="89">
        <f t="shared" si="10"/>
        <v>4.9861142541148356</v>
      </c>
      <c r="BH30" s="89">
        <f t="shared" si="10"/>
        <v>4.986112292086216</v>
      </c>
      <c r="BI30" s="89">
        <f t="shared" si="10"/>
        <v>4.9861444572668878</v>
      </c>
      <c r="BJ30" s="89">
        <f t="shared" si="10"/>
        <v>4.9856166806795876</v>
      </c>
      <c r="BK30" s="89">
        <f t="shared" si="10"/>
        <v>4.9941547989415103</v>
      </c>
      <c r="BL30" s="89">
        <f t="shared" si="8"/>
        <v>4.7688728776687812</v>
      </c>
    </row>
    <row r="31" spans="1:64" s="89" customFormat="1" ht="12.95" customHeight="1" x14ac:dyDescent="0.2">
      <c r="A31" s="29" t="s">
        <v>763</v>
      </c>
      <c r="B31" s="12"/>
      <c r="C31" s="7">
        <v>18381.599999999999</v>
      </c>
      <c r="D31" s="7"/>
      <c r="E31" s="89">
        <f t="shared" si="11"/>
        <v>-9175.6675729029757</v>
      </c>
      <c r="F31" s="6">
        <f t="shared" si="31"/>
        <v>-9176</v>
      </c>
      <c r="G31" s="89">
        <f t="shared" si="12"/>
        <v>0.93307199999981094</v>
      </c>
      <c r="H31" s="89">
        <f t="shared" si="13"/>
        <v>0.93307199999981094</v>
      </c>
      <c r="P31" s="89">
        <f t="shared" si="14"/>
        <v>1.4166063932706736</v>
      </c>
      <c r="Q31" s="128">
        <f t="shared" si="32"/>
        <v>3363.0999999999985</v>
      </c>
      <c r="R31" s="128"/>
      <c r="S31" s="91">
        <f t="shared" si="15"/>
        <v>0.2</v>
      </c>
      <c r="Z31" s="89">
        <f t="shared" si="16"/>
        <v>-9176</v>
      </c>
      <c r="AA31" s="89">
        <f t="shared" si="17"/>
        <v>0.97145578218907502</v>
      </c>
      <c r="AB31" s="89">
        <f t="shared" si="18"/>
        <v>1.3782226110814095</v>
      </c>
      <c r="AC31" s="89">
        <f t="shared" si="19"/>
        <v>-0.48353439327086267</v>
      </c>
      <c r="AD31" s="89">
        <f t="shared" si="20"/>
        <v>-3.8383782189264082E-2</v>
      </c>
      <c r="AE31" s="89">
        <f t="shared" si="21"/>
        <v>2.9466294703057332E-4</v>
      </c>
      <c r="AF31" s="89">
        <f t="shared" si="22"/>
        <v>0.93307199999981094</v>
      </c>
      <c r="AG31" s="91"/>
      <c r="AH31" s="89">
        <f t="shared" si="23"/>
        <v>-0.44515061108159859</v>
      </c>
      <c r="AI31" s="89">
        <f t="shared" si="24"/>
        <v>0.81675254857671142</v>
      </c>
      <c r="AJ31" s="89">
        <f t="shared" si="25"/>
        <v>-0.26783849124139442</v>
      </c>
      <c r="AK31" s="89">
        <f t="shared" si="26"/>
        <v>0.13166085666739558</v>
      </c>
      <c r="AL31" s="89">
        <f t="shared" si="27"/>
        <v>-0.62302569646028505</v>
      </c>
      <c r="AM31" s="89">
        <f t="shared" si="28"/>
        <v>-0.32199639625638804</v>
      </c>
      <c r="AN31" s="89">
        <f t="shared" ref="AN31:AT40" si="33">$AU31+$AB$7*SIN(AO31)</f>
        <v>5.5133956048052104</v>
      </c>
      <c r="AO31" s="89">
        <f t="shared" si="33"/>
        <v>5.513392538412603</v>
      </c>
      <c r="AP31" s="89">
        <f t="shared" si="33"/>
        <v>5.5134114638799803</v>
      </c>
      <c r="AQ31" s="89">
        <f t="shared" si="33"/>
        <v>5.5132946522535153</v>
      </c>
      <c r="AR31" s="89">
        <f t="shared" si="33"/>
        <v>5.5140154251514373</v>
      </c>
      <c r="AS31" s="89">
        <f t="shared" si="33"/>
        <v>5.5095599061807343</v>
      </c>
      <c r="AT31" s="89">
        <f t="shared" si="33"/>
        <v>5.5368028530820759</v>
      </c>
      <c r="AU31" s="89">
        <f t="shared" si="30"/>
        <v>5.3563519883458826</v>
      </c>
      <c r="AW31" s="89">
        <v>-11200</v>
      </c>
      <c r="AX31" s="89">
        <f t="shared" si="0"/>
        <v>1.8920231984021969</v>
      </c>
      <c r="AY31" s="89">
        <f t="shared" si="1"/>
        <v>2.7590391430192902</v>
      </c>
      <c r="AZ31" s="89">
        <f t="shared" si="2"/>
        <v>-0.8670159446170933</v>
      </c>
      <c r="BA31" s="89">
        <f t="shared" si="3"/>
        <v>0.88560632428193176</v>
      </c>
      <c r="BB31" s="89">
        <f t="shared" si="4"/>
        <v>-0.63441634862789154</v>
      </c>
      <c r="BC31" s="89">
        <f t="shared" si="5"/>
        <v>-1.039130074269202</v>
      </c>
      <c r="BD31" s="89">
        <f t="shared" si="6"/>
        <v>-0.57198441855748461</v>
      </c>
      <c r="BE31" s="89">
        <f t="shared" si="10"/>
        <v>5.0356577387843604</v>
      </c>
      <c r="BF31" s="89">
        <f t="shared" si="10"/>
        <v>5.0356577175139732</v>
      </c>
      <c r="BG31" s="89">
        <f t="shared" si="10"/>
        <v>5.0356580142584741</v>
      </c>
      <c r="BH31" s="89">
        <f t="shared" si="10"/>
        <v>5.0356538743336898</v>
      </c>
      <c r="BI31" s="89">
        <f t="shared" si="10"/>
        <v>5.0357116263927821</v>
      </c>
      <c r="BJ31" s="89">
        <f t="shared" si="10"/>
        <v>5.0349050823167323</v>
      </c>
      <c r="BK31" s="89">
        <f t="shared" si="10"/>
        <v>5.0459986702842192</v>
      </c>
      <c r="BL31" s="89">
        <f t="shared" si="8"/>
        <v>4.8217037329454993</v>
      </c>
    </row>
    <row r="32" spans="1:64" s="89" customFormat="1" ht="12.95" customHeight="1" x14ac:dyDescent="0.2">
      <c r="A32" s="29" t="s">
        <v>763</v>
      </c>
      <c r="B32" s="12"/>
      <c r="C32" s="7">
        <v>18406.841</v>
      </c>
      <c r="D32" s="7"/>
      <c r="E32" s="89">
        <f t="shared" si="11"/>
        <v>-9166.674920293126</v>
      </c>
      <c r="F32" s="6">
        <f t="shared" si="31"/>
        <v>-9167</v>
      </c>
      <c r="G32" s="89">
        <f t="shared" si="12"/>
        <v>0.91244899999946938</v>
      </c>
      <c r="H32" s="89">
        <f t="shared" si="13"/>
        <v>0.91244899999946938</v>
      </c>
      <c r="P32" s="89">
        <f t="shared" si="14"/>
        <v>1.4112703604492103</v>
      </c>
      <c r="Q32" s="128">
        <f t="shared" si="32"/>
        <v>3388.3410000000003</v>
      </c>
      <c r="R32" s="128"/>
      <c r="S32" s="91">
        <f t="shared" si="15"/>
        <v>0.2</v>
      </c>
      <c r="Z32" s="89">
        <f t="shared" si="16"/>
        <v>-9167</v>
      </c>
      <c r="AA32" s="89">
        <f t="shared" si="17"/>
        <v>0.96821940336109846</v>
      </c>
      <c r="AB32" s="89">
        <f t="shared" si="18"/>
        <v>1.3554999570875812</v>
      </c>
      <c r="AC32" s="89">
        <f t="shared" si="19"/>
        <v>-0.4988213604497409</v>
      </c>
      <c r="AD32" s="89">
        <f t="shared" si="20"/>
        <v>-5.5770403361629084E-2</v>
      </c>
      <c r="AE32" s="89">
        <f t="shared" si="21"/>
        <v>6.2206757822376175E-4</v>
      </c>
      <c r="AF32" s="89">
        <f t="shared" si="22"/>
        <v>0.91244899999946938</v>
      </c>
      <c r="AG32" s="91"/>
      <c r="AH32" s="89">
        <f t="shared" si="23"/>
        <v>-0.44305095708811182</v>
      </c>
      <c r="AI32" s="89">
        <f t="shared" si="24"/>
        <v>0.81652705092599043</v>
      </c>
      <c r="AJ32" s="89">
        <f t="shared" si="25"/>
        <v>-0.26618598610073424</v>
      </c>
      <c r="AK32" s="89">
        <f t="shared" si="26"/>
        <v>0.13134643729317094</v>
      </c>
      <c r="AL32" s="89">
        <f t="shared" si="27"/>
        <v>-0.6213109334050817</v>
      </c>
      <c r="AM32" s="89">
        <f t="shared" si="28"/>
        <v>-0.32105038091049704</v>
      </c>
      <c r="AN32" s="89">
        <f t="shared" si="33"/>
        <v>5.5154412312924457</v>
      </c>
      <c r="AO32" s="89">
        <f t="shared" si="33"/>
        <v>5.5154381324583088</v>
      </c>
      <c r="AP32" s="89">
        <f t="shared" si="33"/>
        <v>5.5154572203446879</v>
      </c>
      <c r="AQ32" s="89">
        <f t="shared" si="33"/>
        <v>5.5153396391151368</v>
      </c>
      <c r="AR32" s="89">
        <f t="shared" si="33"/>
        <v>5.5160637266298584</v>
      </c>
      <c r="AS32" s="89">
        <f t="shared" si="33"/>
        <v>5.5115965808492309</v>
      </c>
      <c r="AT32" s="89">
        <f t="shared" si="33"/>
        <v>5.5388576708394783</v>
      </c>
      <c r="AU32" s="89">
        <f t="shared" si="30"/>
        <v>5.3587293768333346</v>
      </c>
      <c r="AW32" s="89">
        <v>-11000</v>
      </c>
      <c r="AX32" s="89">
        <f t="shared" si="0"/>
        <v>1.7824306070728149</v>
      </c>
      <c r="AY32" s="89">
        <f t="shared" si="1"/>
        <v>2.6137614870970944</v>
      </c>
      <c r="AZ32" s="89">
        <f t="shared" si="2"/>
        <v>-0.83133088002427957</v>
      </c>
      <c r="BA32" s="89">
        <f t="shared" si="3"/>
        <v>0.87708995488399644</v>
      </c>
      <c r="BB32" s="89">
        <f t="shared" si="4"/>
        <v>-0.5994969406213565</v>
      </c>
      <c r="BC32" s="89">
        <f t="shared" si="5"/>
        <v>-0.99474927647647582</v>
      </c>
      <c r="BD32" s="89">
        <f t="shared" si="6"/>
        <v>-0.54289847265073743</v>
      </c>
      <c r="BE32" s="89">
        <f t="shared" si="10"/>
        <v>5.0847161327625372</v>
      </c>
      <c r="BF32" s="89">
        <f t="shared" si="10"/>
        <v>5.0847160816115604</v>
      </c>
      <c r="BG32" s="89">
        <f t="shared" si="10"/>
        <v>5.0847167047584074</v>
      </c>
      <c r="BH32" s="89">
        <f t="shared" si="10"/>
        <v>5.0847091132033189</v>
      </c>
      <c r="BI32" s="89">
        <f t="shared" si="10"/>
        <v>5.0848015881097153</v>
      </c>
      <c r="BJ32" s="89">
        <f t="shared" si="10"/>
        <v>5.0836736294243368</v>
      </c>
      <c r="BK32" s="89">
        <f t="shared" si="10"/>
        <v>5.0972166577868663</v>
      </c>
      <c r="BL32" s="89">
        <f t="shared" si="8"/>
        <v>4.8745345882222164</v>
      </c>
    </row>
    <row r="33" spans="1:64" s="89" customFormat="1" ht="12.95" customHeight="1" x14ac:dyDescent="0.2">
      <c r="A33" s="24" t="s">
        <v>941</v>
      </c>
      <c r="B33" s="25" t="s">
        <v>912</v>
      </c>
      <c r="C33" s="24">
        <v>18754.884999999998</v>
      </c>
      <c r="D33" s="24" t="s">
        <v>764</v>
      </c>
      <c r="E33" s="89">
        <f t="shared" si="11"/>
        <v>-9042.6767116269621</v>
      </c>
      <c r="F33" s="6">
        <f t="shared" si="31"/>
        <v>-9043</v>
      </c>
      <c r="G33" s="89">
        <f t="shared" si="12"/>
        <v>0.90742099999988568</v>
      </c>
      <c r="H33" s="89">
        <f t="shared" si="13"/>
        <v>0.90742099999988568</v>
      </c>
      <c r="P33" s="89">
        <f t="shared" si="14"/>
        <v>1.3383224954078397</v>
      </c>
      <c r="Q33" s="128">
        <f t="shared" si="32"/>
        <v>3736.3849999999984</v>
      </c>
      <c r="R33" s="128"/>
      <c r="S33" s="91">
        <f t="shared" si="15"/>
        <v>0.2</v>
      </c>
      <c r="Z33" s="89">
        <f t="shared" si="16"/>
        <v>-9043</v>
      </c>
      <c r="AA33" s="89">
        <f t="shared" si="17"/>
        <v>0.92432611715564272</v>
      </c>
      <c r="AB33" s="89">
        <f t="shared" si="18"/>
        <v>1.3214173782520826</v>
      </c>
      <c r="AC33" s="89">
        <f t="shared" si="19"/>
        <v>-0.43090149540795397</v>
      </c>
      <c r="AD33" s="89">
        <f t="shared" si="20"/>
        <v>-1.6905117155757043E-2</v>
      </c>
      <c r="AE33" s="89">
        <f t="shared" si="21"/>
        <v>5.7156597209974222E-5</v>
      </c>
      <c r="AF33" s="89">
        <f t="shared" si="22"/>
        <v>0.90742099999988568</v>
      </c>
      <c r="AG33" s="91"/>
      <c r="AH33" s="89">
        <f t="shared" si="23"/>
        <v>-0.41399637825219698</v>
      </c>
      <c r="AI33" s="89">
        <f t="shared" si="24"/>
        <v>0.81348745537835077</v>
      </c>
      <c r="AJ33" s="89">
        <f t="shared" si="25"/>
        <v>-0.24343264750902024</v>
      </c>
      <c r="AK33" s="89">
        <f t="shared" si="26"/>
        <v>0.12699322946629979</v>
      </c>
      <c r="AL33" s="89">
        <f t="shared" si="27"/>
        <v>-0.59778024348706238</v>
      </c>
      <c r="AM33" s="89">
        <f t="shared" si="28"/>
        <v>-0.30812058517618246</v>
      </c>
      <c r="AN33" s="89">
        <f t="shared" si="33"/>
        <v>5.5435687210277527</v>
      </c>
      <c r="AO33" s="89">
        <f t="shared" si="33"/>
        <v>5.5435651613675079</v>
      </c>
      <c r="AP33" s="89">
        <f t="shared" si="33"/>
        <v>5.5435865164980802</v>
      </c>
      <c r="AQ33" s="89">
        <f t="shared" si="33"/>
        <v>5.5434583964574538</v>
      </c>
      <c r="AR33" s="89">
        <f t="shared" si="33"/>
        <v>5.5442268278234463</v>
      </c>
      <c r="AS33" s="89">
        <f t="shared" si="33"/>
        <v>5.5396098582678519</v>
      </c>
      <c r="AT33" s="89">
        <f t="shared" si="33"/>
        <v>5.5670656505125162</v>
      </c>
      <c r="AU33" s="89">
        <f t="shared" si="30"/>
        <v>5.3914845071049005</v>
      </c>
      <c r="AW33" s="89">
        <v>-10800</v>
      </c>
      <c r="AX33" s="89">
        <f t="shared" si="0"/>
        <v>1.6772425398219879</v>
      </c>
      <c r="AY33" s="89">
        <f t="shared" si="1"/>
        <v>2.4712527343409425</v>
      </c>
      <c r="AZ33" s="89">
        <f t="shared" si="2"/>
        <v>-0.7940101945189546</v>
      </c>
      <c r="BA33" s="89">
        <f t="shared" si="3"/>
        <v>0.86896876555392666</v>
      </c>
      <c r="BB33" s="89">
        <f t="shared" si="4"/>
        <v>-0.56408563571268955</v>
      </c>
      <c r="BC33" s="89">
        <f t="shared" si="5"/>
        <v>-0.95120231901716079</v>
      </c>
      <c r="BD33" s="89">
        <f t="shared" si="6"/>
        <v>-0.51503250000033962</v>
      </c>
      <c r="BE33" s="89">
        <f t="shared" si="10"/>
        <v>5.1333114944465184</v>
      </c>
      <c r="BF33" s="89">
        <f t="shared" si="10"/>
        <v>5.1333113873724558</v>
      </c>
      <c r="BG33" s="89">
        <f t="shared" si="10"/>
        <v>5.1333125487225928</v>
      </c>
      <c r="BH33" s="89">
        <f t="shared" si="10"/>
        <v>5.1332999522885761</v>
      </c>
      <c r="BI33" s="89">
        <f t="shared" si="10"/>
        <v>5.1334365589600877</v>
      </c>
      <c r="BJ33" s="89">
        <f t="shared" si="10"/>
        <v>5.1319528451156993</v>
      </c>
      <c r="BK33" s="89">
        <f t="shared" si="10"/>
        <v>5.1478132620765642</v>
      </c>
      <c r="BL33" s="89">
        <f t="shared" si="8"/>
        <v>4.9273654434989345</v>
      </c>
    </row>
    <row r="34" spans="1:64" s="89" customFormat="1" ht="12.95" customHeight="1" x14ac:dyDescent="0.2">
      <c r="A34" s="29" t="s">
        <v>763</v>
      </c>
      <c r="B34" s="12"/>
      <c r="C34" s="7">
        <v>18906.451000000001</v>
      </c>
      <c r="D34" s="7"/>
      <c r="E34" s="89">
        <f t="shared" si="11"/>
        <v>-8988.6780433703716</v>
      </c>
      <c r="F34" s="6">
        <f t="shared" si="31"/>
        <v>-8989</v>
      </c>
      <c r="G34" s="89">
        <f t="shared" si="12"/>
        <v>0.90368300000045565</v>
      </c>
      <c r="H34" s="89">
        <f t="shared" si="13"/>
        <v>0.90368300000045565</v>
      </c>
      <c r="P34" s="89">
        <f t="shared" si="14"/>
        <v>1.3068875604761914</v>
      </c>
      <c r="Q34" s="128">
        <f t="shared" si="32"/>
        <v>3887.9510000000009</v>
      </c>
      <c r="R34" s="128"/>
      <c r="S34" s="91">
        <f t="shared" si="15"/>
        <v>0.2</v>
      </c>
      <c r="Z34" s="89">
        <f t="shared" si="16"/>
        <v>-8989</v>
      </c>
      <c r="AA34" s="89">
        <f t="shared" si="17"/>
        <v>0.90561392503385252</v>
      </c>
      <c r="AB34" s="89">
        <f t="shared" si="18"/>
        <v>1.3049566354427946</v>
      </c>
      <c r="AC34" s="89">
        <f t="shared" si="19"/>
        <v>-0.40320456047573572</v>
      </c>
      <c r="AD34" s="89">
        <f t="shared" si="20"/>
        <v>-1.9309250333968686E-3</v>
      </c>
      <c r="AE34" s="89">
        <f t="shared" si="21"/>
        <v>7.4569429691973968E-7</v>
      </c>
      <c r="AF34" s="89">
        <f t="shared" si="22"/>
        <v>0.90368300000045565</v>
      </c>
      <c r="AG34" s="91"/>
      <c r="AH34" s="89">
        <f t="shared" si="23"/>
        <v>-0.40127363544233885</v>
      </c>
      <c r="AI34" s="89">
        <f t="shared" si="24"/>
        <v>0.81220270716906384</v>
      </c>
      <c r="AJ34" s="89">
        <f t="shared" si="25"/>
        <v>-0.23353366366031522</v>
      </c>
      <c r="AK34" s="89">
        <f t="shared" si="26"/>
        <v>0.12508551649529456</v>
      </c>
      <c r="AL34" s="89">
        <f t="shared" si="27"/>
        <v>-0.58758710260502922</v>
      </c>
      <c r="AM34" s="89">
        <f t="shared" si="28"/>
        <v>-0.30254885639542667</v>
      </c>
      <c r="AN34" s="89">
        <f t="shared" si="33"/>
        <v>5.5557854217953597</v>
      </c>
      <c r="AO34" s="89">
        <f t="shared" si="33"/>
        <v>5.5557816542623497</v>
      </c>
      <c r="AP34" s="89">
        <f t="shared" si="33"/>
        <v>5.5558040089628227</v>
      </c>
      <c r="AQ34" s="89">
        <f t="shared" si="33"/>
        <v>5.5556713605778274</v>
      </c>
      <c r="AR34" s="89">
        <f t="shared" si="33"/>
        <v>5.5564582408300796</v>
      </c>
      <c r="AS34" s="89">
        <f t="shared" si="33"/>
        <v>5.5517823046949104</v>
      </c>
      <c r="AT34" s="89">
        <f t="shared" si="33"/>
        <v>5.5792906005065577</v>
      </c>
      <c r="AU34" s="89">
        <f t="shared" si="30"/>
        <v>5.4057488380296137</v>
      </c>
      <c r="AW34" s="89">
        <v>-10600</v>
      </c>
      <c r="AX34" s="89">
        <f t="shared" si="0"/>
        <v>1.5763340380375575</v>
      </c>
      <c r="AY34" s="89">
        <f t="shared" si="1"/>
        <v>2.3315128847508317</v>
      </c>
      <c r="AZ34" s="89">
        <f t="shared" si="2"/>
        <v>-0.75517884671327429</v>
      </c>
      <c r="BA34" s="89">
        <f t="shared" si="3"/>
        <v>0.86123603903914048</v>
      </c>
      <c r="BB34" s="89">
        <f t="shared" si="4"/>
        <v>-0.52827335726562719</v>
      </c>
      <c r="BC34" s="89">
        <f t="shared" si="5"/>
        <v>-0.90844256065408691</v>
      </c>
      <c r="BD34" s="89">
        <f t="shared" si="6"/>
        <v>-0.48827201769775219</v>
      </c>
      <c r="BE34" s="89">
        <f t="shared" ref="BE34:BK70" si="34">$BL34+$AB$7*SIN(BF34)</f>
        <v>5.1814656390040463</v>
      </c>
      <c r="BF34" s="89">
        <f t="shared" si="34"/>
        <v>5.1814654373997824</v>
      </c>
      <c r="BG34" s="89">
        <f t="shared" si="34"/>
        <v>5.181467413826419</v>
      </c>
      <c r="BH34" s="89">
        <f t="shared" si="34"/>
        <v>5.1814480376028058</v>
      </c>
      <c r="BI34" s="89">
        <f t="shared" si="34"/>
        <v>5.1816379636414212</v>
      </c>
      <c r="BJ34" s="89">
        <f t="shared" si="34"/>
        <v>5.1797732242354746</v>
      </c>
      <c r="BK34" s="89">
        <f t="shared" si="34"/>
        <v>5.1977947177192991</v>
      </c>
      <c r="BL34" s="89">
        <f t="shared" si="8"/>
        <v>4.9801962987756525</v>
      </c>
    </row>
    <row r="35" spans="1:64" s="89" customFormat="1" ht="12.95" customHeight="1" x14ac:dyDescent="0.2">
      <c r="A35" s="29" t="s">
        <v>763</v>
      </c>
      <c r="B35" s="12"/>
      <c r="C35" s="7">
        <v>18906.453000000001</v>
      </c>
      <c r="D35" s="7"/>
      <c r="E35" s="89">
        <f t="shared" si="11"/>
        <v>-8988.6773308270804</v>
      </c>
      <c r="F35" s="6">
        <f t="shared" si="31"/>
        <v>-8989</v>
      </c>
      <c r="G35" s="89">
        <f t="shared" si="12"/>
        <v>0.9056830000008631</v>
      </c>
      <c r="H35" s="89">
        <f t="shared" si="13"/>
        <v>0.9056830000008631</v>
      </c>
      <c r="P35" s="89">
        <f t="shared" si="14"/>
        <v>1.3068875604761914</v>
      </c>
      <c r="Q35" s="128">
        <f t="shared" si="32"/>
        <v>3887.9530000000013</v>
      </c>
      <c r="R35" s="128"/>
      <c r="S35" s="91">
        <f t="shared" si="15"/>
        <v>0.2</v>
      </c>
      <c r="Z35" s="89">
        <f t="shared" si="16"/>
        <v>-8989</v>
      </c>
      <c r="AA35" s="89">
        <f t="shared" si="17"/>
        <v>0.90561392503385252</v>
      </c>
      <c r="AB35" s="89">
        <f t="shared" si="18"/>
        <v>1.3069566354432021</v>
      </c>
      <c r="AC35" s="89">
        <f t="shared" si="19"/>
        <v>-0.40120456047532826</v>
      </c>
      <c r="AD35" s="89">
        <f t="shared" si="20"/>
        <v>6.907496701058502E-5</v>
      </c>
      <c r="AE35" s="89">
        <f t="shared" si="21"/>
        <v>9.5427021350268179E-10</v>
      </c>
      <c r="AF35" s="89">
        <f t="shared" si="22"/>
        <v>0.9056830000008631</v>
      </c>
      <c r="AG35" s="91"/>
      <c r="AH35" s="89">
        <f t="shared" si="23"/>
        <v>-0.40127363544233885</v>
      </c>
      <c r="AI35" s="89">
        <f t="shared" si="24"/>
        <v>0.81220270716906384</v>
      </c>
      <c r="AJ35" s="89">
        <f t="shared" si="25"/>
        <v>-0.23353366366031522</v>
      </c>
      <c r="AK35" s="89">
        <f t="shared" si="26"/>
        <v>0.12508551649529456</v>
      </c>
      <c r="AL35" s="89">
        <f t="shared" si="27"/>
        <v>-0.58758710260502922</v>
      </c>
      <c r="AM35" s="89">
        <f t="shared" si="28"/>
        <v>-0.30254885639542667</v>
      </c>
      <c r="AN35" s="89">
        <f t="shared" si="33"/>
        <v>5.5557854217953597</v>
      </c>
      <c r="AO35" s="89">
        <f t="shared" si="33"/>
        <v>5.5557816542623497</v>
      </c>
      <c r="AP35" s="89">
        <f t="shared" si="33"/>
        <v>5.5558040089628227</v>
      </c>
      <c r="AQ35" s="89">
        <f t="shared" si="33"/>
        <v>5.5556713605778274</v>
      </c>
      <c r="AR35" s="89">
        <f t="shared" si="33"/>
        <v>5.5564582408300796</v>
      </c>
      <c r="AS35" s="89">
        <f t="shared" si="33"/>
        <v>5.5517823046949104</v>
      </c>
      <c r="AT35" s="89">
        <f t="shared" si="33"/>
        <v>5.5792906005065577</v>
      </c>
      <c r="AU35" s="89">
        <f t="shared" si="30"/>
        <v>5.4057488380296137</v>
      </c>
      <c r="AW35" s="89">
        <v>-10400</v>
      </c>
      <c r="AX35" s="89">
        <f t="shared" si="0"/>
        <v>1.4795841487500172</v>
      </c>
      <c r="AY35" s="89">
        <f t="shared" si="1"/>
        <v>2.1945419383267644</v>
      </c>
      <c r="AZ35" s="89">
        <f t="shared" si="2"/>
        <v>-0.71495778957674727</v>
      </c>
      <c r="BA35" s="89">
        <f t="shared" si="3"/>
        <v>0.85388458363085507</v>
      </c>
      <c r="BB35" s="89">
        <f t="shared" si="4"/>
        <v>-0.49214165618573902</v>
      </c>
      <c r="BC35" s="89">
        <f t="shared" si="5"/>
        <v>-0.86642510767113234</v>
      </c>
      <c r="BD35" s="89">
        <f t="shared" si="6"/>
        <v>-0.46251503480536482</v>
      </c>
      <c r="BE35" s="89">
        <f t="shared" si="34"/>
        <v>5.2291999941319309</v>
      </c>
      <c r="BF35" s="89">
        <f t="shared" si="34"/>
        <v>5.229199645204635</v>
      </c>
      <c r="BG35" s="89">
        <f t="shared" si="34"/>
        <v>5.2292027748183338</v>
      </c>
      <c r="BH35" s="89">
        <f t="shared" si="34"/>
        <v>5.229174703936641</v>
      </c>
      <c r="BI35" s="89">
        <f t="shared" si="34"/>
        <v>5.2294264344889259</v>
      </c>
      <c r="BJ35" s="89">
        <f t="shared" si="34"/>
        <v>5.2271649975874324</v>
      </c>
      <c r="BK35" s="89">
        <f t="shared" si="34"/>
        <v>5.2471689758226878</v>
      </c>
      <c r="BL35" s="89">
        <f t="shared" si="8"/>
        <v>5.0330271540523697</v>
      </c>
    </row>
    <row r="36" spans="1:64" s="89" customFormat="1" ht="12.95" customHeight="1" x14ac:dyDescent="0.2">
      <c r="A36" s="29" t="s">
        <v>763</v>
      </c>
      <c r="B36" s="12"/>
      <c r="C36" s="7">
        <v>18951.359</v>
      </c>
      <c r="D36" s="7"/>
      <c r="E36" s="89">
        <f t="shared" si="11"/>
        <v>-8972.6785963039656</v>
      </c>
      <c r="F36" s="6">
        <f t="shared" si="31"/>
        <v>-8973</v>
      </c>
      <c r="G36" s="89">
        <f t="shared" si="12"/>
        <v>0.90213100000255508</v>
      </c>
      <c r="H36" s="89">
        <f t="shared" si="13"/>
        <v>0.90213100000255508</v>
      </c>
      <c r="P36" s="89">
        <f t="shared" si="14"/>
        <v>1.2976122703259534</v>
      </c>
      <c r="Q36" s="128">
        <f t="shared" si="32"/>
        <v>3932.8590000000004</v>
      </c>
      <c r="R36" s="128"/>
      <c r="S36" s="91">
        <f t="shared" si="15"/>
        <v>0.2</v>
      </c>
      <c r="Z36" s="89">
        <f t="shared" si="16"/>
        <v>-8973</v>
      </c>
      <c r="AA36" s="89">
        <f t="shared" si="17"/>
        <v>0.90011606610667161</v>
      </c>
      <c r="AB36" s="89">
        <f t="shared" si="18"/>
        <v>1.2996272042218369</v>
      </c>
      <c r="AC36" s="89">
        <f t="shared" si="19"/>
        <v>-0.3954812703233983</v>
      </c>
      <c r="AD36" s="89">
        <f t="shared" si="20"/>
        <v>2.014933895883475E-3</v>
      </c>
      <c r="AE36" s="89">
        <f t="shared" si="21"/>
        <v>8.1199172095603174E-7</v>
      </c>
      <c r="AF36" s="89">
        <f t="shared" si="22"/>
        <v>0.90213100000255508</v>
      </c>
      <c r="AG36" s="91"/>
      <c r="AH36" s="89">
        <f t="shared" si="23"/>
        <v>-0.39749620421928178</v>
      </c>
      <c r="AI36" s="89">
        <f t="shared" si="24"/>
        <v>0.81182654866877657</v>
      </c>
      <c r="AJ36" s="89">
        <f t="shared" si="25"/>
        <v>-0.23060191459322976</v>
      </c>
      <c r="AK36" s="89">
        <f t="shared" si="26"/>
        <v>0.12451892163690888</v>
      </c>
      <c r="AL36" s="89">
        <f t="shared" si="27"/>
        <v>-0.58457306793210884</v>
      </c>
      <c r="AM36" s="89">
        <f t="shared" si="28"/>
        <v>-0.30090464143474593</v>
      </c>
      <c r="AN36" s="89">
        <f t="shared" si="33"/>
        <v>5.5594014949737547</v>
      </c>
      <c r="AO36" s="89">
        <f t="shared" si="33"/>
        <v>5.5593976651266672</v>
      </c>
      <c r="AP36" s="89">
        <f t="shared" si="33"/>
        <v>5.559420316795924</v>
      </c>
      <c r="AQ36" s="89">
        <f t="shared" si="33"/>
        <v>5.5592863366780776</v>
      </c>
      <c r="AR36" s="89">
        <f t="shared" si="33"/>
        <v>5.5600785720210659</v>
      </c>
      <c r="AS36" s="89">
        <f t="shared" si="33"/>
        <v>5.5553859233580187</v>
      </c>
      <c r="AT36" s="89">
        <f t="shared" si="33"/>
        <v>5.5829060079363195</v>
      </c>
      <c r="AU36" s="89">
        <f t="shared" si="30"/>
        <v>5.4099753064517513</v>
      </c>
      <c r="AW36" s="89">
        <v>-10200</v>
      </c>
      <c r="AX36" s="89">
        <f t="shared" si="0"/>
        <v>1.3868758351117552</v>
      </c>
      <c r="AY36" s="89">
        <f t="shared" si="1"/>
        <v>2.060339895068739</v>
      </c>
      <c r="AZ36" s="89">
        <f t="shared" si="2"/>
        <v>-0.67346405995698377</v>
      </c>
      <c r="BA36" s="89">
        <f t="shared" si="3"/>
        <v>0.84690690179690775</v>
      </c>
      <c r="BB36" s="89">
        <f t="shared" si="4"/>
        <v>-0.45576362340865123</v>
      </c>
      <c r="BC36" s="89">
        <f t="shared" si="5"/>
        <v>-0.82510677624038731</v>
      </c>
      <c r="BD36" s="89">
        <f t="shared" si="6"/>
        <v>-0.43767031803338446</v>
      </c>
      <c r="BE36" s="89">
        <f t="shared" si="34"/>
        <v>5.2765355783576835</v>
      </c>
      <c r="BF36" s="89">
        <f t="shared" si="34"/>
        <v>5.2765350147451873</v>
      </c>
      <c r="BG36" s="89">
        <f t="shared" si="34"/>
        <v>5.2765396862187464</v>
      </c>
      <c r="BH36" s="89">
        <f t="shared" si="34"/>
        <v>5.2765009659055329</v>
      </c>
      <c r="BI36" s="89">
        <f t="shared" si="34"/>
        <v>5.2768218343530604</v>
      </c>
      <c r="BJ36" s="89">
        <f t="shared" si="34"/>
        <v>5.2741579203034501</v>
      </c>
      <c r="BK36" s="89">
        <f t="shared" si="34"/>
        <v>5.2959456818488091</v>
      </c>
      <c r="BL36" s="89">
        <f t="shared" si="8"/>
        <v>5.0858580093290877</v>
      </c>
    </row>
    <row r="37" spans="1:64" s="89" customFormat="1" ht="12.95" customHeight="1" x14ac:dyDescent="0.2">
      <c r="A37" s="89" t="s">
        <v>763</v>
      </c>
      <c r="B37" s="91"/>
      <c r="C37" s="130">
        <v>18968.196</v>
      </c>
      <c r="D37" s="130"/>
      <c r="E37" s="89">
        <f t="shared" si="11"/>
        <v>-8966.6800506048239</v>
      </c>
      <c r="F37" s="6">
        <f t="shared" si="31"/>
        <v>-8967</v>
      </c>
      <c r="G37" s="89">
        <f t="shared" si="12"/>
        <v>0.8980489999994461</v>
      </c>
      <c r="H37" s="89">
        <f t="shared" si="13"/>
        <v>0.8980489999994461</v>
      </c>
      <c r="P37" s="89">
        <f t="shared" si="14"/>
        <v>1.2941386052098378</v>
      </c>
      <c r="Q37" s="128">
        <f t="shared" si="32"/>
        <v>3949.6959999999999</v>
      </c>
      <c r="R37" s="128"/>
      <c r="S37" s="91">
        <f t="shared" si="15"/>
        <v>0.2</v>
      </c>
      <c r="Z37" s="89">
        <f t="shared" si="16"/>
        <v>-8967</v>
      </c>
      <c r="AA37" s="89">
        <f t="shared" si="17"/>
        <v>0.89805982943869012</v>
      </c>
      <c r="AB37" s="89">
        <f t="shared" si="18"/>
        <v>1.2941277757705938</v>
      </c>
      <c r="AC37" s="89">
        <f t="shared" si="19"/>
        <v>-0.39608960521039172</v>
      </c>
      <c r="AD37" s="89">
        <f t="shared" si="20"/>
        <v>-1.0829439244020023E-5</v>
      </c>
      <c r="AE37" s="89">
        <f t="shared" si="21"/>
        <v>2.3455350867984194E-11</v>
      </c>
      <c r="AF37" s="89">
        <f t="shared" si="22"/>
        <v>0.8980489999994461</v>
      </c>
      <c r="AG37" s="91"/>
      <c r="AH37" s="89">
        <f t="shared" si="23"/>
        <v>-0.3960787757711477</v>
      </c>
      <c r="AI37" s="89">
        <f t="shared" si="24"/>
        <v>0.81168601909815941</v>
      </c>
      <c r="AJ37" s="89">
        <f t="shared" si="25"/>
        <v>-0.22950266665708802</v>
      </c>
      <c r="AK37" s="89">
        <f t="shared" si="26"/>
        <v>0.12430629199048696</v>
      </c>
      <c r="AL37" s="89">
        <f t="shared" si="27"/>
        <v>-0.58344352359351881</v>
      </c>
      <c r="AM37" s="89">
        <f t="shared" si="28"/>
        <v>-0.30028883734408918</v>
      </c>
      <c r="AN37" s="89">
        <f t="shared" si="33"/>
        <v>5.5607570912630306</v>
      </c>
      <c r="AO37" s="89">
        <f t="shared" si="33"/>
        <v>5.5607532379687878</v>
      </c>
      <c r="AP37" s="89">
        <f t="shared" si="33"/>
        <v>5.5607760010657188</v>
      </c>
      <c r="AQ37" s="89">
        <f t="shared" si="33"/>
        <v>5.5606415228605846</v>
      </c>
      <c r="AR37" s="89">
        <f t="shared" si="33"/>
        <v>5.5614357527604152</v>
      </c>
      <c r="AS37" s="89">
        <f t="shared" si="33"/>
        <v>5.5567369275671501</v>
      </c>
      <c r="AT37" s="89">
        <f t="shared" si="33"/>
        <v>5.5842609887354833</v>
      </c>
      <c r="AU37" s="89">
        <f t="shared" si="30"/>
        <v>5.4115602321100527</v>
      </c>
      <c r="AW37" s="89">
        <v>-10000</v>
      </c>
      <c r="AX37" s="89">
        <f t="shared" si="0"/>
        <v>1.2980958615822045</v>
      </c>
      <c r="AY37" s="89">
        <f t="shared" si="1"/>
        <v>1.9289067549767571</v>
      </c>
      <c r="AZ37" s="89">
        <f t="shared" si="2"/>
        <v>-0.63081089339455265</v>
      </c>
      <c r="BA37" s="89">
        <f t="shared" si="3"/>
        <v>0.84029533094027564</v>
      </c>
      <c r="BB37" s="89">
        <f t="shared" si="4"/>
        <v>-0.41920473681293052</v>
      </c>
      <c r="BC37" s="89">
        <f t="shared" si="5"/>
        <v>-0.78444604151708208</v>
      </c>
      <c r="BD37" s="89">
        <f t="shared" si="6"/>
        <v>-0.41365593220607605</v>
      </c>
      <c r="BE37" s="89">
        <f t="shared" si="34"/>
        <v>5.3234929878351078</v>
      </c>
      <c r="BF37" s="89">
        <f t="shared" si="34"/>
        <v>5.3234921287790584</v>
      </c>
      <c r="BG37" s="89">
        <f t="shared" si="34"/>
        <v>5.3234987640875042</v>
      </c>
      <c r="BH37" s="89">
        <f t="shared" si="34"/>
        <v>5.3234475116456723</v>
      </c>
      <c r="BI37" s="89">
        <f t="shared" si="34"/>
        <v>5.3238432983788009</v>
      </c>
      <c r="BJ37" s="89">
        <f t="shared" si="34"/>
        <v>5.320781084901002</v>
      </c>
      <c r="BK37" s="89">
        <f t="shared" si="34"/>
        <v>5.3441361486990209</v>
      </c>
      <c r="BL37" s="89">
        <f t="shared" si="8"/>
        <v>5.1386888646058058</v>
      </c>
    </row>
    <row r="38" spans="1:64" s="89" customFormat="1" ht="12.95" customHeight="1" x14ac:dyDescent="0.2">
      <c r="A38" s="89" t="s">
        <v>763</v>
      </c>
      <c r="B38" s="91"/>
      <c r="C38" s="130">
        <v>18982.228999999999</v>
      </c>
      <c r="D38" s="130"/>
      <c r="E38" s="89">
        <f t="shared" si="11"/>
        <v>-8961.6804906003072</v>
      </c>
      <c r="F38" s="6">
        <f t="shared" si="31"/>
        <v>-8962</v>
      </c>
      <c r="G38" s="89">
        <f t="shared" si="12"/>
        <v>0.896813999999722</v>
      </c>
      <c r="H38" s="89">
        <f t="shared" si="13"/>
        <v>0.896813999999722</v>
      </c>
      <c r="P38" s="89">
        <f t="shared" si="14"/>
        <v>1.2912457879006685</v>
      </c>
      <c r="Q38" s="128">
        <f t="shared" si="32"/>
        <v>3963.7289999999994</v>
      </c>
      <c r="R38" s="128"/>
      <c r="S38" s="91">
        <f t="shared" si="15"/>
        <v>0.2</v>
      </c>
      <c r="Z38" s="89">
        <f t="shared" si="16"/>
        <v>-8962</v>
      </c>
      <c r="AA38" s="89">
        <f t="shared" si="17"/>
        <v>0.89634857121922606</v>
      </c>
      <c r="AB38" s="89">
        <f t="shared" si="18"/>
        <v>1.2917112166811644</v>
      </c>
      <c r="AC38" s="89">
        <f t="shared" si="19"/>
        <v>-0.39443178790094646</v>
      </c>
      <c r="AD38" s="89">
        <f t="shared" si="20"/>
        <v>4.6542878049593561E-4</v>
      </c>
      <c r="AE38" s="89">
        <f t="shared" si="21"/>
        <v>4.3324789942786768E-8</v>
      </c>
      <c r="AF38" s="89">
        <f t="shared" si="22"/>
        <v>0.896813999999722</v>
      </c>
      <c r="AG38" s="91"/>
      <c r="AH38" s="89">
        <f t="shared" si="23"/>
        <v>-0.3948972166814424</v>
      </c>
      <c r="AI38" s="89">
        <f t="shared" si="24"/>
        <v>0.81156913169579648</v>
      </c>
      <c r="AJ38" s="89">
        <f t="shared" si="25"/>
        <v>-0.22858669351469577</v>
      </c>
      <c r="AK38" s="89">
        <f t="shared" si="26"/>
        <v>0.12412903569127938</v>
      </c>
      <c r="AL38" s="89">
        <f t="shared" si="27"/>
        <v>-0.58250253508895566</v>
      </c>
      <c r="AM38" s="89">
        <f t="shared" si="28"/>
        <v>-0.29977598945151185</v>
      </c>
      <c r="AN38" s="89">
        <f t="shared" si="33"/>
        <v>5.5618865757432001</v>
      </c>
      <c r="AO38" s="89">
        <f t="shared" si="33"/>
        <v>5.56188270287746</v>
      </c>
      <c r="AP38" s="89">
        <f t="shared" si="33"/>
        <v>5.561905558853125</v>
      </c>
      <c r="AQ38" s="89">
        <f t="shared" si="33"/>
        <v>5.5617706661420527</v>
      </c>
      <c r="AR38" s="89">
        <f t="shared" si="33"/>
        <v>5.5625665524327932</v>
      </c>
      <c r="AS38" s="89">
        <f t="shared" si="33"/>
        <v>5.557862618084636</v>
      </c>
      <c r="AT38" s="89">
        <f t="shared" si="33"/>
        <v>5.5853898079848197</v>
      </c>
      <c r="AU38" s="89">
        <f t="shared" si="30"/>
        <v>5.4128810034919708</v>
      </c>
      <c r="AW38" s="89">
        <v>-9800</v>
      </c>
      <c r="AX38" s="89">
        <f t="shared" si="0"/>
        <v>1.213134659900986</v>
      </c>
      <c r="AY38" s="89">
        <f t="shared" si="1"/>
        <v>1.8002425180508168</v>
      </c>
      <c r="AZ38" s="89">
        <f t="shared" si="2"/>
        <v>-0.58710785814983069</v>
      </c>
      <c r="BA38" s="89">
        <f t="shared" si="3"/>
        <v>0.83404216023869837</v>
      </c>
      <c r="BB38" s="89">
        <f t="shared" si="4"/>
        <v>-0.38252364292867591</v>
      </c>
      <c r="BC38" s="89">
        <f t="shared" si="5"/>
        <v>-0.74440297678833955</v>
      </c>
      <c r="BD38" s="89">
        <f t="shared" si="6"/>
        <v>-0.39039800572981903</v>
      </c>
      <c r="BE38" s="89">
        <f t="shared" si="34"/>
        <v>5.3700923902082094</v>
      </c>
      <c r="BF38" s="89">
        <f t="shared" si="34"/>
        <v>5.3700911444505195</v>
      </c>
      <c r="BG38" s="89">
        <f t="shared" si="34"/>
        <v>5.3701001758939384</v>
      </c>
      <c r="BH38" s="89">
        <f t="shared" si="34"/>
        <v>5.3700346977103726</v>
      </c>
      <c r="BI38" s="89">
        <f t="shared" si="34"/>
        <v>5.3705092904523308</v>
      </c>
      <c r="BJ38" s="89">
        <f t="shared" si="34"/>
        <v>5.3670627591876228</v>
      </c>
      <c r="BK38" s="89">
        <f t="shared" si="34"/>
        <v>5.3917533251458716</v>
      </c>
      <c r="BL38" s="89">
        <f t="shared" si="8"/>
        <v>5.1915197198825229</v>
      </c>
    </row>
    <row r="39" spans="1:64" s="89" customFormat="1" ht="12.95" customHeight="1" x14ac:dyDescent="0.2">
      <c r="A39" s="89" t="s">
        <v>763</v>
      </c>
      <c r="B39" s="91"/>
      <c r="C39" s="130">
        <v>19077.66</v>
      </c>
      <c r="D39" s="130"/>
      <c r="E39" s="89">
        <f t="shared" si="11"/>
        <v>-8927.6811311767251</v>
      </c>
      <c r="F39" s="6">
        <f t="shared" si="31"/>
        <v>-8928</v>
      </c>
      <c r="G39" s="89">
        <f t="shared" si="12"/>
        <v>0.89501600000221515</v>
      </c>
      <c r="H39" s="89">
        <f t="shared" si="13"/>
        <v>0.89501600000221515</v>
      </c>
      <c r="P39" s="89">
        <f t="shared" si="14"/>
        <v>1.2716205247682939</v>
      </c>
      <c r="Q39" s="128">
        <f t="shared" si="32"/>
        <v>4059.16</v>
      </c>
      <c r="R39" s="128"/>
      <c r="S39" s="91">
        <f t="shared" si="15"/>
        <v>0.2</v>
      </c>
      <c r="Z39" s="89">
        <f t="shared" si="16"/>
        <v>-8928</v>
      </c>
      <c r="AA39" s="89">
        <f t="shared" si="17"/>
        <v>0.8847666853713092</v>
      </c>
      <c r="AB39" s="89">
        <f t="shared" si="18"/>
        <v>1.2818698393991999</v>
      </c>
      <c r="AC39" s="89">
        <f t="shared" si="19"/>
        <v>-0.37660452476607875</v>
      </c>
      <c r="AD39" s="89">
        <f t="shared" si="20"/>
        <v>1.0249314630905948E-2</v>
      </c>
      <c r="AE39" s="89">
        <f t="shared" si="21"/>
        <v>2.1009690080660544E-5</v>
      </c>
      <c r="AF39" s="89">
        <f t="shared" si="22"/>
        <v>0.89501600000221515</v>
      </c>
      <c r="AG39" s="91"/>
      <c r="AH39" s="89">
        <f t="shared" si="23"/>
        <v>-0.3868538393969847</v>
      </c>
      <c r="AI39" s="89">
        <f t="shared" si="24"/>
        <v>0.81077960698100016</v>
      </c>
      <c r="AJ39" s="89">
        <f t="shared" si="25"/>
        <v>-0.22235972605103563</v>
      </c>
      <c r="AK39" s="89">
        <f t="shared" si="26"/>
        <v>0.12292213997998169</v>
      </c>
      <c r="AL39" s="89">
        <f t="shared" si="27"/>
        <v>-0.57611096844422405</v>
      </c>
      <c r="AM39" s="89">
        <f t="shared" si="28"/>
        <v>-0.29629633673112327</v>
      </c>
      <c r="AN39" s="89">
        <f t="shared" si="33"/>
        <v>5.5695627745828125</v>
      </c>
      <c r="AO39" s="89">
        <f t="shared" si="33"/>
        <v>5.5695587678902543</v>
      </c>
      <c r="AP39" s="89">
        <f t="shared" si="33"/>
        <v>5.5695822557978492</v>
      </c>
      <c r="AQ39" s="89">
        <f t="shared" si="33"/>
        <v>5.5694445589132986</v>
      </c>
      <c r="AR39" s="89">
        <f t="shared" si="33"/>
        <v>5.570251567394287</v>
      </c>
      <c r="AS39" s="89">
        <f t="shared" si="33"/>
        <v>5.5655138127632728</v>
      </c>
      <c r="AT39" s="89">
        <f t="shared" si="33"/>
        <v>5.5930578154255013</v>
      </c>
      <c r="AU39" s="89">
        <f t="shared" si="30"/>
        <v>5.4218622488890134</v>
      </c>
      <c r="AW39" s="89">
        <v>-9600</v>
      </c>
      <c r="AX39" s="89">
        <f t="shared" si="0"/>
        <v>1.1318861808866925</v>
      </c>
      <c r="AY39" s="89">
        <f t="shared" si="1"/>
        <v>1.6743471842909199</v>
      </c>
      <c r="AZ39" s="89">
        <f t="shared" si="2"/>
        <v>-0.54246100340422754</v>
      </c>
      <c r="BA39" s="89">
        <f t="shared" si="3"/>
        <v>0.82813972706616823</v>
      </c>
      <c r="BB39" s="89">
        <f t="shared" si="4"/>
        <v>-0.34577287529100287</v>
      </c>
      <c r="BC39" s="89">
        <f t="shared" si="5"/>
        <v>-0.70493918536826827</v>
      </c>
      <c r="BD39" s="89">
        <f t="shared" si="6"/>
        <v>-0.36782968125746485</v>
      </c>
      <c r="BE39" s="89">
        <f t="shared" si="34"/>
        <v>5.4163535243392751</v>
      </c>
      <c r="BF39" s="89">
        <f t="shared" si="34"/>
        <v>5.4163517947289845</v>
      </c>
      <c r="BG39" s="89">
        <f t="shared" si="34"/>
        <v>5.4163636376272422</v>
      </c>
      <c r="BH39" s="89">
        <f t="shared" si="34"/>
        <v>5.4162825442389142</v>
      </c>
      <c r="BI39" s="89">
        <f t="shared" si="34"/>
        <v>5.4168376703977552</v>
      </c>
      <c r="BJ39" s="89">
        <f t="shared" si="34"/>
        <v>5.4130302488244189</v>
      </c>
      <c r="BK39" s="89">
        <f t="shared" si="34"/>
        <v>5.4388117597002017</v>
      </c>
      <c r="BL39" s="89">
        <f t="shared" si="8"/>
        <v>5.244350575159241</v>
      </c>
    </row>
    <row r="40" spans="1:64" s="89" customFormat="1" ht="12.95" customHeight="1" x14ac:dyDescent="0.2">
      <c r="A40" s="89" t="s">
        <v>763</v>
      </c>
      <c r="B40" s="91"/>
      <c r="C40" s="130">
        <v>19094.485000000001</v>
      </c>
      <c r="D40" s="130"/>
      <c r="E40" s="89">
        <f t="shared" si="11"/>
        <v>-8921.6868607373326</v>
      </c>
      <c r="F40" s="6">
        <f t="shared" si="31"/>
        <v>-8922</v>
      </c>
      <c r="G40" s="89">
        <f t="shared" si="12"/>
        <v>0.87893400000029942</v>
      </c>
      <c r="H40" s="89">
        <f t="shared" si="13"/>
        <v>0.87893400000029942</v>
      </c>
      <c r="P40" s="89">
        <f t="shared" si="14"/>
        <v>1.2681655497485493</v>
      </c>
      <c r="Q40" s="128">
        <f t="shared" si="32"/>
        <v>4075.9850000000006</v>
      </c>
      <c r="R40" s="128"/>
      <c r="S40" s="91">
        <f t="shared" si="15"/>
        <v>0.2</v>
      </c>
      <c r="Z40" s="89">
        <f t="shared" si="16"/>
        <v>-8922</v>
      </c>
      <c r="AA40" s="89">
        <f t="shared" si="17"/>
        <v>0.88273269760893847</v>
      </c>
      <c r="AB40" s="89">
        <f t="shared" si="18"/>
        <v>1.2643668521399103</v>
      </c>
      <c r="AC40" s="89">
        <f t="shared" si="19"/>
        <v>-0.38923154974824992</v>
      </c>
      <c r="AD40" s="89">
        <f t="shared" si="20"/>
        <v>-3.7986976086390456E-3</v>
      </c>
      <c r="AE40" s="89">
        <f t="shared" si="21"/>
        <v>2.886020704376001E-6</v>
      </c>
      <c r="AF40" s="89">
        <f t="shared" si="22"/>
        <v>0.87893400000029942</v>
      </c>
      <c r="AG40" s="91"/>
      <c r="AH40" s="89">
        <f t="shared" si="23"/>
        <v>-0.38543285213961093</v>
      </c>
      <c r="AI40" s="89">
        <f t="shared" si="24"/>
        <v>0.8106412386286671</v>
      </c>
      <c r="AJ40" s="89">
        <f t="shared" si="25"/>
        <v>-0.22126115513376396</v>
      </c>
      <c r="AK40" s="89">
        <f t="shared" si="26"/>
        <v>0.12270887956231032</v>
      </c>
      <c r="AL40" s="89">
        <f t="shared" si="27"/>
        <v>-0.57498433274524019</v>
      </c>
      <c r="AM40" s="89">
        <f t="shared" si="28"/>
        <v>-0.29568366654722578</v>
      </c>
      <c r="AN40" s="89">
        <f t="shared" si="33"/>
        <v>5.5709166244266788</v>
      </c>
      <c r="AO40" s="89">
        <f t="shared" si="33"/>
        <v>5.5709125939901378</v>
      </c>
      <c r="AP40" s="89">
        <f t="shared" si="33"/>
        <v>5.5709361934464567</v>
      </c>
      <c r="AQ40" s="89">
        <f t="shared" si="33"/>
        <v>5.5707980044715528</v>
      </c>
      <c r="AR40" s="89">
        <f t="shared" si="33"/>
        <v>5.5716069496030132</v>
      </c>
      <c r="AS40" s="89">
        <f t="shared" si="33"/>
        <v>5.5668633947999728</v>
      </c>
      <c r="AT40" s="89">
        <f t="shared" si="33"/>
        <v>5.5944095567114802</v>
      </c>
      <c r="AU40" s="89">
        <f t="shared" si="30"/>
        <v>5.4234471745473147</v>
      </c>
      <c r="AW40" s="89">
        <v>-9400</v>
      </c>
      <c r="AX40" s="89">
        <f t="shared" si="0"/>
        <v>1.054247736210294</v>
      </c>
      <c r="AY40" s="89">
        <f t="shared" si="1"/>
        <v>1.5512207536970652</v>
      </c>
      <c r="AZ40" s="89">
        <f t="shared" si="2"/>
        <v>-0.49697301748677125</v>
      </c>
      <c r="BA40" s="89">
        <f t="shared" si="3"/>
        <v>0.82258049606967165</v>
      </c>
      <c r="BB40" s="89">
        <f t="shared" si="4"/>
        <v>-0.30899951229185096</v>
      </c>
      <c r="BC40" s="89">
        <f t="shared" si="5"/>
        <v>-0.66601772739921583</v>
      </c>
      <c r="BD40" s="89">
        <f t="shared" si="6"/>
        <v>-0.34589021952601445</v>
      </c>
      <c r="BE40" s="89">
        <f t="shared" si="34"/>
        <v>5.4622957048903391</v>
      </c>
      <c r="BF40" s="89">
        <f t="shared" si="34"/>
        <v>5.4622933945025745</v>
      </c>
      <c r="BG40" s="89">
        <f t="shared" si="34"/>
        <v>5.4623084173465752</v>
      </c>
      <c r="BH40" s="89">
        <f t="shared" si="34"/>
        <v>5.4622107299103586</v>
      </c>
      <c r="BI40" s="89">
        <f t="shared" si="34"/>
        <v>5.4628457683617579</v>
      </c>
      <c r="BJ40" s="89">
        <f t="shared" si="34"/>
        <v>5.4587097840588124</v>
      </c>
      <c r="BK40" s="89">
        <f t="shared" si="34"/>
        <v>5.4853275600142428</v>
      </c>
      <c r="BL40" s="89">
        <f t="shared" si="8"/>
        <v>5.297181430435959</v>
      </c>
    </row>
    <row r="41" spans="1:64" s="89" customFormat="1" ht="12.95" customHeight="1" x14ac:dyDescent="0.2">
      <c r="A41" s="89" t="s">
        <v>763</v>
      </c>
      <c r="B41" s="91"/>
      <c r="C41" s="130">
        <v>19097.289000000001</v>
      </c>
      <c r="D41" s="130"/>
      <c r="E41" s="89">
        <f t="shared" si="11"/>
        <v>-8920.6878750427077</v>
      </c>
      <c r="F41" s="6">
        <f t="shared" si="31"/>
        <v>-8921</v>
      </c>
      <c r="G41" s="89">
        <f t="shared" si="12"/>
        <v>0.87608700000055251</v>
      </c>
      <c r="H41" s="89">
        <f t="shared" si="13"/>
        <v>0.87608700000055251</v>
      </c>
      <c r="P41" s="89">
        <f t="shared" si="14"/>
        <v>1.267589962857619</v>
      </c>
      <c r="Q41" s="128">
        <f t="shared" si="32"/>
        <v>4078.7890000000007</v>
      </c>
      <c r="R41" s="128"/>
      <c r="S41" s="91">
        <f t="shared" si="15"/>
        <v>0.2</v>
      </c>
      <c r="Z41" s="89">
        <f t="shared" si="16"/>
        <v>-8921</v>
      </c>
      <c r="AA41" s="89">
        <f t="shared" si="17"/>
        <v>0.88239398710710981</v>
      </c>
      <c r="AB41" s="89">
        <f t="shared" si="18"/>
        <v>1.2612829757510617</v>
      </c>
      <c r="AC41" s="89">
        <f t="shared" si="19"/>
        <v>-0.39150296285706654</v>
      </c>
      <c r="AD41" s="89">
        <f t="shared" si="20"/>
        <v>-6.3069871065573047E-3</v>
      </c>
      <c r="AE41" s="89">
        <f t="shared" si="21"/>
        <v>7.9556172724560168E-6</v>
      </c>
      <c r="AF41" s="89">
        <f t="shared" si="22"/>
        <v>0.87608700000055251</v>
      </c>
      <c r="AG41" s="91"/>
      <c r="AH41" s="89">
        <f t="shared" si="23"/>
        <v>-0.38519597575050923</v>
      </c>
      <c r="AI41" s="89">
        <f t="shared" si="24"/>
        <v>0.81061820518396366</v>
      </c>
      <c r="AJ41" s="89">
        <f t="shared" si="25"/>
        <v>-0.22107806908369687</v>
      </c>
      <c r="AK41" s="89">
        <f t="shared" si="26"/>
        <v>0.12267332808634369</v>
      </c>
      <c r="AL41" s="89">
        <f t="shared" si="27"/>
        <v>-0.57479659749861078</v>
      </c>
      <c r="AM41" s="89">
        <f t="shared" si="28"/>
        <v>-0.29558159502007558</v>
      </c>
      <c r="AN41" s="89">
        <f t="shared" ref="AN41:AT50" si="35">$AU41+$AB$7*SIN(AO41)</f>
        <v>5.57114224361385</v>
      </c>
      <c r="AO41" s="89">
        <f t="shared" si="35"/>
        <v>5.5711382092164374</v>
      </c>
      <c r="AP41" s="89">
        <f t="shared" si="35"/>
        <v>5.5711618272642358</v>
      </c>
      <c r="AQ41" s="89">
        <f t="shared" si="35"/>
        <v>5.5710235563587505</v>
      </c>
      <c r="AR41" s="89">
        <f t="shared" si="35"/>
        <v>5.5718328234905963</v>
      </c>
      <c r="AS41" s="89">
        <f t="shared" si="35"/>
        <v>5.567088306928107</v>
      </c>
      <c r="AT41" s="89">
        <f t="shared" si="35"/>
        <v>5.5946348051573471</v>
      </c>
      <c r="AU41" s="89">
        <f t="shared" si="30"/>
        <v>5.423711328823698</v>
      </c>
      <c r="AW41" s="89">
        <v>-9200</v>
      </c>
      <c r="AX41" s="89">
        <f t="shared" si="0"/>
        <v>0.98011983353767762</v>
      </c>
      <c r="AY41" s="89">
        <f t="shared" si="1"/>
        <v>1.4308632262692529</v>
      </c>
      <c r="AZ41" s="89">
        <f t="shared" si="2"/>
        <v>-0.45074339273157527</v>
      </c>
      <c r="BA41" s="89">
        <f t="shared" si="3"/>
        <v>0.81735712358164625</v>
      </c>
      <c r="BB41" s="89">
        <f t="shared" si="4"/>
        <v>-0.27224577802839262</v>
      </c>
      <c r="BC41" s="89">
        <f t="shared" si="5"/>
        <v>-0.62760304327551364</v>
      </c>
      <c r="BD41" s="89">
        <f t="shared" si="6"/>
        <v>-0.32452423045340545</v>
      </c>
      <c r="BE41" s="89">
        <f t="shared" si="34"/>
        <v>5.5079378309129341</v>
      </c>
      <c r="BF41" s="89">
        <f t="shared" si="34"/>
        <v>5.5079348503099537</v>
      </c>
      <c r="BG41" s="89">
        <f t="shared" si="34"/>
        <v>5.5079533444022317</v>
      </c>
      <c r="BH41" s="89">
        <f t="shared" si="34"/>
        <v>5.5078385865548016</v>
      </c>
      <c r="BI41" s="89">
        <f t="shared" si="34"/>
        <v>5.5085504632014386</v>
      </c>
      <c r="BJ41" s="89">
        <f t="shared" si="34"/>
        <v>5.5041264298799915</v>
      </c>
      <c r="BK41" s="89">
        <f t="shared" si="34"/>
        <v>5.5313183479340209</v>
      </c>
      <c r="BL41" s="89">
        <f t="shared" si="8"/>
        <v>5.3500122857126762</v>
      </c>
    </row>
    <row r="42" spans="1:64" s="89" customFormat="1" ht="12.95" customHeight="1" x14ac:dyDescent="0.2">
      <c r="A42" s="43" t="s">
        <v>1018</v>
      </c>
      <c r="B42" s="44" t="s">
        <v>912</v>
      </c>
      <c r="C42" s="45">
        <v>19097.291000000001</v>
      </c>
      <c r="D42" s="45" t="s">
        <v>936</v>
      </c>
      <c r="E42" s="89">
        <f t="shared" si="11"/>
        <v>-8920.6871624994164</v>
      </c>
      <c r="F42" s="6">
        <f t="shared" si="31"/>
        <v>-8921</v>
      </c>
      <c r="G42" s="89">
        <f t="shared" si="12"/>
        <v>0.87808700000095996</v>
      </c>
      <c r="H42" s="89">
        <f t="shared" si="13"/>
        <v>0.87808700000095996</v>
      </c>
      <c r="P42" s="89">
        <f t="shared" si="14"/>
        <v>1.267589962857619</v>
      </c>
      <c r="Q42" s="128">
        <f t="shared" si="32"/>
        <v>4078.7910000000011</v>
      </c>
      <c r="R42" s="128"/>
      <c r="S42" s="91">
        <f t="shared" si="15"/>
        <v>0.2</v>
      </c>
      <c r="Z42" s="89">
        <f t="shared" si="16"/>
        <v>-8921</v>
      </c>
      <c r="AA42" s="89">
        <f t="shared" si="17"/>
        <v>0.88239398710710981</v>
      </c>
      <c r="AB42" s="89">
        <f t="shared" si="18"/>
        <v>1.2632829757514692</v>
      </c>
      <c r="AC42" s="89">
        <f t="shared" si="19"/>
        <v>-0.38950296285665909</v>
      </c>
      <c r="AD42" s="89">
        <f t="shared" si="20"/>
        <v>-4.306987106149851E-3</v>
      </c>
      <c r="AE42" s="89">
        <f t="shared" si="21"/>
        <v>3.7100275865082138E-6</v>
      </c>
      <c r="AF42" s="89">
        <f t="shared" si="22"/>
        <v>0.87808700000095996</v>
      </c>
      <c r="AG42" s="91"/>
      <c r="AH42" s="89">
        <f t="shared" si="23"/>
        <v>-0.38519597575050923</v>
      </c>
      <c r="AI42" s="89">
        <f t="shared" si="24"/>
        <v>0.81061820518396366</v>
      </c>
      <c r="AJ42" s="89">
        <f t="shared" si="25"/>
        <v>-0.22107806908369687</v>
      </c>
      <c r="AK42" s="89">
        <f t="shared" si="26"/>
        <v>0.12267332808634369</v>
      </c>
      <c r="AL42" s="89">
        <f t="shared" si="27"/>
        <v>-0.57479659749861078</v>
      </c>
      <c r="AM42" s="89">
        <f t="shared" si="28"/>
        <v>-0.29558159502007558</v>
      </c>
      <c r="AN42" s="89">
        <f t="shared" si="35"/>
        <v>5.57114224361385</v>
      </c>
      <c r="AO42" s="89">
        <f t="shared" si="35"/>
        <v>5.5711382092164374</v>
      </c>
      <c r="AP42" s="89">
        <f t="shared" si="35"/>
        <v>5.5711618272642358</v>
      </c>
      <c r="AQ42" s="89">
        <f t="shared" si="35"/>
        <v>5.5710235563587505</v>
      </c>
      <c r="AR42" s="89">
        <f t="shared" si="35"/>
        <v>5.5718328234905963</v>
      </c>
      <c r="AS42" s="89">
        <f t="shared" si="35"/>
        <v>5.567088306928107</v>
      </c>
      <c r="AT42" s="89">
        <f t="shared" si="35"/>
        <v>5.5946348051573471</v>
      </c>
      <c r="AU42" s="89">
        <f t="shared" si="30"/>
        <v>5.423711328823698</v>
      </c>
      <c r="AW42" s="89">
        <v>-9000</v>
      </c>
      <c r="AX42" s="89">
        <f t="shared" si="0"/>
        <v>0.90940600779529013</v>
      </c>
      <c r="AY42" s="89">
        <f t="shared" si="1"/>
        <v>1.3132746020074837</v>
      </c>
      <c r="AZ42" s="89">
        <f t="shared" si="2"/>
        <v>-0.40386859421219357</v>
      </c>
      <c r="BA42" s="89">
        <f t="shared" si="3"/>
        <v>0.81246250969329858</v>
      </c>
      <c r="BB42" s="89">
        <f t="shared" si="4"/>
        <v>-0.23554959002300968</v>
      </c>
      <c r="BC42" s="89">
        <f t="shared" si="5"/>
        <v>-0.5896608750403084</v>
      </c>
      <c r="BD42" s="89">
        <f t="shared" si="6"/>
        <v>-0.30368101040574669</v>
      </c>
      <c r="BE42" s="89">
        <f t="shared" si="34"/>
        <v>5.5532983977404031</v>
      </c>
      <c r="BF42" s="89">
        <f t="shared" si="34"/>
        <v>5.5532946728640429</v>
      </c>
      <c r="BG42" s="89">
        <f t="shared" si="34"/>
        <v>5.5533168235727546</v>
      </c>
      <c r="BH42" s="89">
        <f t="shared" si="34"/>
        <v>5.553185093576043</v>
      </c>
      <c r="BI42" s="89">
        <f t="shared" si="34"/>
        <v>5.5539682620766309</v>
      </c>
      <c r="BJ42" s="89">
        <f t="shared" si="34"/>
        <v>5.5493040186384723</v>
      </c>
      <c r="BK42" s="89">
        <f t="shared" si="34"/>
        <v>5.5768032103264744</v>
      </c>
      <c r="BL42" s="89">
        <f t="shared" si="8"/>
        <v>5.4028431409893942</v>
      </c>
    </row>
    <row r="43" spans="1:64" s="89" customFormat="1" ht="12.95" customHeight="1" x14ac:dyDescent="0.2">
      <c r="A43" s="89" t="s">
        <v>763</v>
      </c>
      <c r="B43" s="91"/>
      <c r="C43" s="130">
        <v>19125.361000000001</v>
      </c>
      <c r="D43" s="130"/>
      <c r="E43" s="89">
        <f t="shared" si="11"/>
        <v>-8910.6866174037987</v>
      </c>
      <c r="F43" s="6">
        <f t="shared" si="31"/>
        <v>-8911</v>
      </c>
      <c r="G43" s="89">
        <f t="shared" si="12"/>
        <v>0.87961700000232668</v>
      </c>
      <c r="H43" s="89">
        <f t="shared" si="13"/>
        <v>0.87961700000232668</v>
      </c>
      <c r="P43" s="89">
        <f t="shared" si="14"/>
        <v>1.2618379011901684</v>
      </c>
      <c r="Q43" s="128">
        <f t="shared" si="32"/>
        <v>4106.8610000000008</v>
      </c>
      <c r="R43" s="128"/>
      <c r="S43" s="91">
        <f t="shared" si="15"/>
        <v>0.2</v>
      </c>
      <c r="Z43" s="89">
        <f t="shared" si="16"/>
        <v>-8911</v>
      </c>
      <c r="AA43" s="89">
        <f t="shared" si="17"/>
        <v>0.87901139574312892</v>
      </c>
      <c r="AB43" s="89">
        <f t="shared" si="18"/>
        <v>1.2624435054493661</v>
      </c>
      <c r="AC43" s="89">
        <f t="shared" si="19"/>
        <v>-0.38222090118784169</v>
      </c>
      <c r="AD43" s="89">
        <f t="shared" si="20"/>
        <v>6.0560425919775618E-4</v>
      </c>
      <c r="AE43" s="89">
        <f t="shared" si="21"/>
        <v>7.335130375169262E-8</v>
      </c>
      <c r="AF43" s="89">
        <f t="shared" si="22"/>
        <v>0.87961700000232668</v>
      </c>
      <c r="AG43" s="91"/>
      <c r="AH43" s="89">
        <f t="shared" si="23"/>
        <v>-0.3828265054470395</v>
      </c>
      <c r="AI43" s="89">
        <f t="shared" si="24"/>
        <v>0.81038830965508946</v>
      </c>
      <c r="AJ43" s="89">
        <f t="shared" si="25"/>
        <v>-0.21924735283597532</v>
      </c>
      <c r="AK43" s="89">
        <f t="shared" si="26"/>
        <v>0.12231768684891309</v>
      </c>
      <c r="AL43" s="89">
        <f t="shared" si="27"/>
        <v>-0.57291983102653599</v>
      </c>
      <c r="AM43" s="89">
        <f t="shared" si="28"/>
        <v>-0.29456150930823832</v>
      </c>
      <c r="AN43" s="89">
        <f t="shared" si="35"/>
        <v>5.5733980833375281</v>
      </c>
      <c r="AO43" s="89">
        <f t="shared" si="35"/>
        <v>5.5733940092769174</v>
      </c>
      <c r="AP43" s="89">
        <f t="shared" si="35"/>
        <v>5.5734178132340686</v>
      </c>
      <c r="AQ43" s="89">
        <f t="shared" si="35"/>
        <v>5.5732787243755046</v>
      </c>
      <c r="AR43" s="89">
        <f t="shared" si="35"/>
        <v>5.5740911992482145</v>
      </c>
      <c r="AS43" s="89">
        <f t="shared" si="35"/>
        <v>5.5693371428647342</v>
      </c>
      <c r="AT43" s="89">
        <f t="shared" si="35"/>
        <v>5.5968866341008399</v>
      </c>
      <c r="AU43" s="89">
        <f t="shared" si="30"/>
        <v>5.4263528715875342</v>
      </c>
      <c r="AW43" s="89">
        <v>-8800</v>
      </c>
      <c r="AX43" s="89">
        <f t="shared" si="0"/>
        <v>0.84201265076859011</v>
      </c>
      <c r="AY43" s="89">
        <f t="shared" si="1"/>
        <v>1.1984548809117568</v>
      </c>
      <c r="AZ43" s="89">
        <f t="shared" si="2"/>
        <v>-0.35644223014316673</v>
      </c>
      <c r="BA43" s="89">
        <f t="shared" si="3"/>
        <v>0.80788983999657193</v>
      </c>
      <c r="BB43" s="89">
        <f t="shared" si="4"/>
        <v>-0.19894505787021</v>
      </c>
      <c r="BC43" s="89">
        <f t="shared" si="5"/>
        <v>-0.55215818680705675</v>
      </c>
      <c r="BD43" s="89">
        <f t="shared" si="6"/>
        <v>-0.28331396838098349</v>
      </c>
      <c r="BE43" s="89">
        <f t="shared" si="34"/>
        <v>5.5983955115923507</v>
      </c>
      <c r="BF43" s="89">
        <f t="shared" si="34"/>
        <v>5.5983909916808692</v>
      </c>
      <c r="BG43" s="89">
        <f t="shared" si="34"/>
        <v>5.5984168533679348</v>
      </c>
      <c r="BH43" s="89">
        <f t="shared" si="34"/>
        <v>5.5982688725473819</v>
      </c>
      <c r="BI43" s="89">
        <f t="shared" si="34"/>
        <v>5.5991153788325274</v>
      </c>
      <c r="BJ43" s="89">
        <f t="shared" si="34"/>
        <v>5.5942651040021563</v>
      </c>
      <c r="BK43" s="89">
        <f t="shared" si="34"/>
        <v>5.6218026458184998</v>
      </c>
      <c r="BL43" s="89">
        <f t="shared" si="8"/>
        <v>5.4556739962661123</v>
      </c>
    </row>
    <row r="44" spans="1:64" s="89" customFormat="1" ht="12.95" customHeight="1" x14ac:dyDescent="0.2">
      <c r="A44" s="89" t="s">
        <v>763</v>
      </c>
      <c r="B44" s="91"/>
      <c r="C44" s="130">
        <v>19153.422999999999</v>
      </c>
      <c r="D44" s="130"/>
      <c r="E44" s="89">
        <f t="shared" si="11"/>
        <v>-8900.6889224813458</v>
      </c>
      <c r="F44" s="6">
        <f t="shared" si="31"/>
        <v>-8901</v>
      </c>
      <c r="G44" s="89">
        <f t="shared" si="12"/>
        <v>0.8731469999984256</v>
      </c>
      <c r="H44" s="89">
        <f t="shared" si="13"/>
        <v>0.8731469999984256</v>
      </c>
      <c r="P44" s="89">
        <f t="shared" si="14"/>
        <v>1.256092761780633</v>
      </c>
      <c r="Q44" s="128">
        <f t="shared" si="32"/>
        <v>4134.9229999999989</v>
      </c>
      <c r="R44" s="128"/>
      <c r="S44" s="91">
        <f t="shared" si="15"/>
        <v>0.2</v>
      </c>
      <c r="Z44" s="89">
        <f t="shared" si="16"/>
        <v>-8901</v>
      </c>
      <c r="AA44" s="89">
        <f t="shared" si="17"/>
        <v>0.8756370030538434</v>
      </c>
      <c r="AB44" s="89">
        <f t="shared" si="18"/>
        <v>1.2536027587252152</v>
      </c>
      <c r="AC44" s="89">
        <f t="shared" si="19"/>
        <v>-0.38294576178220741</v>
      </c>
      <c r="AD44" s="89">
        <f t="shared" si="20"/>
        <v>-2.4900030554177999E-3</v>
      </c>
      <c r="AE44" s="89">
        <f t="shared" si="21"/>
        <v>1.2400230431979959E-6</v>
      </c>
      <c r="AF44" s="89">
        <f t="shared" si="22"/>
        <v>0.8731469999984256</v>
      </c>
      <c r="AG44" s="91"/>
      <c r="AH44" s="89">
        <f t="shared" si="23"/>
        <v>-0.38045575872678955</v>
      </c>
      <c r="AI44" s="89">
        <f t="shared" si="24"/>
        <v>0.81015921158857007</v>
      </c>
      <c r="AJ44" s="89">
        <f t="shared" si="25"/>
        <v>-0.21741690157189539</v>
      </c>
      <c r="AK44" s="89">
        <f t="shared" si="26"/>
        <v>0.12196181651176605</v>
      </c>
      <c r="AL44" s="89">
        <f t="shared" si="27"/>
        <v>-0.57104412720203479</v>
      </c>
      <c r="AM44" s="89">
        <f t="shared" si="28"/>
        <v>-0.29354256447414462</v>
      </c>
      <c r="AN44" s="89">
        <f t="shared" si="35"/>
        <v>5.5756532843457505</v>
      </c>
      <c r="AO44" s="89">
        <f t="shared" si="35"/>
        <v>5.5756491705255353</v>
      </c>
      <c r="AP44" s="89">
        <f t="shared" si="35"/>
        <v>5.5756731603690008</v>
      </c>
      <c r="AQ44" s="89">
        <f t="shared" si="35"/>
        <v>5.5755332560735695</v>
      </c>
      <c r="AR44" s="89">
        <f t="shared" si="35"/>
        <v>5.5763489161908497</v>
      </c>
      <c r="AS44" s="89">
        <f t="shared" si="35"/>
        <v>5.5715854618600549</v>
      </c>
      <c r="AT44" s="89">
        <f t="shared" si="35"/>
        <v>5.5991372731033735</v>
      </c>
      <c r="AU44" s="89">
        <f t="shared" si="30"/>
        <v>5.4289944143513695</v>
      </c>
      <c r="AW44" s="89">
        <v>-8600</v>
      </c>
      <c r="AX44" s="89">
        <f t="shared" si="0"/>
        <v>0.77784884078043981</v>
      </c>
      <c r="AY44" s="89">
        <f t="shared" si="1"/>
        <v>1.0864040629820726</v>
      </c>
      <c r="AZ44" s="89">
        <f t="shared" si="2"/>
        <v>-0.30855522220163284</v>
      </c>
      <c r="BA44" s="89">
        <f t="shared" si="3"/>
        <v>0.8036326187217514</v>
      </c>
      <c r="BB44" s="89">
        <f t="shared" si="4"/>
        <v>-0.16246293690509706</v>
      </c>
      <c r="BC44" s="89">
        <f t="shared" si="5"/>
        <v>-0.51506308501462428</v>
      </c>
      <c r="BD44" s="89">
        <f t="shared" si="6"/>
        <v>-0.26338012691912516</v>
      </c>
      <c r="BE44" s="89">
        <f t="shared" si="34"/>
        <v>5.6432469063948449</v>
      </c>
      <c r="BF44" s="89">
        <f t="shared" si="34"/>
        <v>5.6432415712737916</v>
      </c>
      <c r="BG44" s="89">
        <f t="shared" si="34"/>
        <v>5.643271047752318</v>
      </c>
      <c r="BH44" s="89">
        <f t="shared" si="34"/>
        <v>5.6431081824824689</v>
      </c>
      <c r="BI44" s="89">
        <f t="shared" si="34"/>
        <v>5.6440078091335062</v>
      </c>
      <c r="BJ44" s="89">
        <f t="shared" si="34"/>
        <v>5.6390309349930439</v>
      </c>
      <c r="BK44" s="89">
        <f t="shared" si="34"/>
        <v>5.6663385075965573</v>
      </c>
      <c r="BL44" s="89">
        <f t="shared" si="8"/>
        <v>5.5085048515428294</v>
      </c>
    </row>
    <row r="45" spans="1:64" s="89" customFormat="1" ht="12.95" customHeight="1" x14ac:dyDescent="0.2">
      <c r="A45" s="89" t="s">
        <v>763</v>
      </c>
      <c r="B45" s="91"/>
      <c r="C45" s="130">
        <v>19164.638999999999</v>
      </c>
      <c r="D45" s="130"/>
      <c r="E45" s="89">
        <f t="shared" si="11"/>
        <v>-8896.6929797028479</v>
      </c>
      <c r="F45" s="6">
        <f t="shared" si="31"/>
        <v>-8897</v>
      </c>
      <c r="G45" s="89">
        <f t="shared" si="12"/>
        <v>0.86175899999943795</v>
      </c>
      <c r="H45" s="89">
        <f t="shared" si="13"/>
        <v>0.86175899999943795</v>
      </c>
      <c r="P45" s="89">
        <f t="shared" si="14"/>
        <v>1.2537966442490351</v>
      </c>
      <c r="Q45" s="128">
        <f t="shared" si="32"/>
        <v>4146.1389999999992</v>
      </c>
      <c r="R45" s="128"/>
      <c r="S45" s="91">
        <f t="shared" si="15"/>
        <v>0.2</v>
      </c>
      <c r="Z45" s="89">
        <f t="shared" si="16"/>
        <v>-8897</v>
      </c>
      <c r="AA45" s="89">
        <f t="shared" si="17"/>
        <v>0.87428953905909357</v>
      </c>
      <c r="AB45" s="89">
        <f t="shared" si="18"/>
        <v>1.2412661051893794</v>
      </c>
      <c r="AC45" s="89">
        <f t="shared" si="19"/>
        <v>-0.39203764424959719</v>
      </c>
      <c r="AD45" s="89">
        <f t="shared" si="20"/>
        <v>-1.2530539059655621E-2</v>
      </c>
      <c r="AE45" s="89">
        <f t="shared" si="21"/>
        <v>3.1402881825111035E-5</v>
      </c>
      <c r="AF45" s="89">
        <f t="shared" si="22"/>
        <v>0.86175899999943795</v>
      </c>
      <c r="AG45" s="91"/>
      <c r="AH45" s="89">
        <f t="shared" si="23"/>
        <v>-0.37950710518994157</v>
      </c>
      <c r="AI45" s="89">
        <f t="shared" si="24"/>
        <v>0.81006779546910024</v>
      </c>
      <c r="AJ45" s="89">
        <f t="shared" si="25"/>
        <v>-0.21668479612469363</v>
      </c>
      <c r="AK45" s="89">
        <f t="shared" si="26"/>
        <v>0.12181940450336896</v>
      </c>
      <c r="AL45" s="89">
        <f t="shared" si="27"/>
        <v>-0.57029414231965314</v>
      </c>
      <c r="AM45" s="89">
        <f t="shared" si="28"/>
        <v>-0.29313530478086858</v>
      </c>
      <c r="AN45" s="89">
        <f t="shared" si="35"/>
        <v>5.5765551864055789</v>
      </c>
      <c r="AO45" s="89">
        <f t="shared" si="35"/>
        <v>5.576551056655382</v>
      </c>
      <c r="AP45" s="89">
        <f t="shared" si="35"/>
        <v>5.5765751208427004</v>
      </c>
      <c r="AQ45" s="89">
        <f t="shared" si="35"/>
        <v>5.5764348910952108</v>
      </c>
      <c r="AR45" s="89">
        <f t="shared" si="35"/>
        <v>5.5772518189475333</v>
      </c>
      <c r="AS45" s="89">
        <f t="shared" si="35"/>
        <v>5.5724846453109933</v>
      </c>
      <c r="AT45" s="89">
        <f t="shared" si="35"/>
        <v>5.6000371961316295</v>
      </c>
      <c r="AU45" s="89">
        <f t="shared" si="30"/>
        <v>5.4300510314569044</v>
      </c>
      <c r="AW45" s="89">
        <v>-8400</v>
      </c>
      <c r="AX45" s="89">
        <f t="shared" si="0"/>
        <v>0.7168261738035151</v>
      </c>
      <c r="AY45" s="89">
        <f t="shared" si="1"/>
        <v>0.97712214821843113</v>
      </c>
      <c r="AZ45" s="89">
        <f t="shared" si="2"/>
        <v>-0.26029597441491603</v>
      </c>
      <c r="BA45" s="89">
        <f t="shared" si="3"/>
        <v>0.79968469475095738</v>
      </c>
      <c r="BB45" s="89">
        <f t="shared" si="4"/>
        <v>-0.12613104092847266</v>
      </c>
      <c r="BC45" s="89">
        <f t="shared" si="5"/>
        <v>-0.47834473912929226</v>
      </c>
      <c r="BD45" s="89">
        <f t="shared" si="6"/>
        <v>-0.24383968601020536</v>
      </c>
      <c r="BE45" s="89">
        <f t="shared" si="34"/>
        <v>5.687869962395868</v>
      </c>
      <c r="BF45" s="89">
        <f t="shared" si="34"/>
        <v>5.6878638285055754</v>
      </c>
      <c r="BG45" s="89">
        <f t="shared" si="34"/>
        <v>5.6878966605541468</v>
      </c>
      <c r="BH45" s="89">
        <f t="shared" si="34"/>
        <v>5.6877209163631957</v>
      </c>
      <c r="BI45" s="89">
        <f t="shared" si="34"/>
        <v>5.6886614006689262</v>
      </c>
      <c r="BJ45" s="89">
        <f t="shared" si="34"/>
        <v>5.6836214487580046</v>
      </c>
      <c r="BK45" s="89">
        <f t="shared" si="34"/>
        <v>5.7104339424264463</v>
      </c>
      <c r="BL45" s="89">
        <f t="shared" si="8"/>
        <v>5.5613357068195475</v>
      </c>
    </row>
    <row r="46" spans="1:64" s="89" customFormat="1" ht="12.95" customHeight="1" x14ac:dyDescent="0.2">
      <c r="A46" s="89" t="s">
        <v>763</v>
      </c>
      <c r="B46" s="91"/>
      <c r="C46" s="130">
        <v>19195.535</v>
      </c>
      <c r="D46" s="130"/>
      <c r="E46" s="89">
        <f t="shared" si="11"/>
        <v>-8885.6856109363998</v>
      </c>
      <c r="F46" s="6">
        <f t="shared" si="31"/>
        <v>-8886</v>
      </c>
      <c r="G46" s="89">
        <f t="shared" si="12"/>
        <v>0.88244200000190176</v>
      </c>
      <c r="H46" s="89">
        <f t="shared" si="13"/>
        <v>0.88244200000190176</v>
      </c>
      <c r="P46" s="89">
        <f t="shared" si="14"/>
        <v>1.2474880318999209</v>
      </c>
      <c r="Q46" s="128">
        <f t="shared" si="32"/>
        <v>4177.0349999999999</v>
      </c>
      <c r="R46" s="128"/>
      <c r="S46" s="91">
        <f t="shared" si="15"/>
        <v>0.2</v>
      </c>
      <c r="Z46" s="89">
        <f t="shared" si="16"/>
        <v>-8886</v>
      </c>
      <c r="AA46" s="89">
        <f t="shared" si="17"/>
        <v>0.87059076166242588</v>
      </c>
      <c r="AB46" s="89">
        <f t="shared" si="18"/>
        <v>1.2593392702393968</v>
      </c>
      <c r="AC46" s="89">
        <f t="shared" si="19"/>
        <v>-0.3650460318980191</v>
      </c>
      <c r="AD46" s="89">
        <f t="shared" si="20"/>
        <v>1.1851238339475878E-2</v>
      </c>
      <c r="AE46" s="89">
        <f t="shared" si="21"/>
        <v>2.8090370035812593E-5</v>
      </c>
      <c r="AF46" s="89">
        <f t="shared" si="22"/>
        <v>0.88244200000190176</v>
      </c>
      <c r="AG46" s="91"/>
      <c r="AH46" s="89">
        <f t="shared" si="23"/>
        <v>-0.37689727023749497</v>
      </c>
      <c r="AI46" s="89">
        <f t="shared" si="24"/>
        <v>0.80981705795147563</v>
      </c>
      <c r="AJ46" s="89">
        <f t="shared" si="25"/>
        <v>-0.21467172993612638</v>
      </c>
      <c r="AK46" s="89">
        <f t="shared" si="26"/>
        <v>0.12142758412029207</v>
      </c>
      <c r="AL46" s="89">
        <f t="shared" si="27"/>
        <v>-0.56823255520412541</v>
      </c>
      <c r="AM46" s="89">
        <f t="shared" si="28"/>
        <v>-0.29201627460995327</v>
      </c>
      <c r="AN46" s="89">
        <f t="shared" si="35"/>
        <v>5.579034893117452</v>
      </c>
      <c r="AO46" s="89">
        <f t="shared" si="35"/>
        <v>5.5790307194854325</v>
      </c>
      <c r="AP46" s="89">
        <f t="shared" si="35"/>
        <v>5.5790549880738709</v>
      </c>
      <c r="AQ46" s="89">
        <f t="shared" si="35"/>
        <v>5.5789138655183139</v>
      </c>
      <c r="AR46" s="89">
        <f t="shared" si="35"/>
        <v>5.5797342606993086</v>
      </c>
      <c r="AS46" s="89">
        <f t="shared" si="35"/>
        <v>5.5749569769071332</v>
      </c>
      <c r="AT46" s="89">
        <f t="shared" si="35"/>
        <v>5.6025110064368278</v>
      </c>
      <c r="AU46" s="89">
        <f t="shared" si="30"/>
        <v>5.4329567284971239</v>
      </c>
      <c r="AW46" s="89">
        <v>-8200</v>
      </c>
      <c r="AX46" s="89">
        <f t="shared" si="0"/>
        <v>0.65885859702826188</v>
      </c>
      <c r="AY46" s="89">
        <f t="shared" si="1"/>
        <v>0.87060913662083195</v>
      </c>
      <c r="AZ46" s="89">
        <f t="shared" si="2"/>
        <v>-0.21175053959257006</v>
      </c>
      <c r="BA46" s="89">
        <f t="shared" si="3"/>
        <v>0.79604028177210517</v>
      </c>
      <c r="BB46" s="89">
        <f t="shared" si="4"/>
        <v>-8.9974617896774856E-2</v>
      </c>
      <c r="BC46" s="89">
        <f t="shared" si="5"/>
        <v>-0.44197330324977696</v>
      </c>
      <c r="BD46" s="89">
        <f t="shared" si="6"/>
        <v>-0.22465564025695084</v>
      </c>
      <c r="BE46" s="89">
        <f t="shared" si="34"/>
        <v>5.732281726216649</v>
      </c>
      <c r="BF46" s="89">
        <f t="shared" si="34"/>
        <v>5.7322748508066335</v>
      </c>
      <c r="BG46" s="89">
        <f t="shared" si="34"/>
        <v>5.732310611845123</v>
      </c>
      <c r="BH46" s="89">
        <f t="shared" si="34"/>
        <v>5.7321245995344556</v>
      </c>
      <c r="BI46" s="89">
        <f t="shared" si="34"/>
        <v>5.7330919170923202</v>
      </c>
      <c r="BJ46" s="89">
        <f t="shared" si="34"/>
        <v>5.72805528067033</v>
      </c>
      <c r="BK46" s="89">
        <f t="shared" si="34"/>
        <v>5.754113326063405</v>
      </c>
      <c r="BL46" s="89">
        <f t="shared" si="8"/>
        <v>5.6141665620962655</v>
      </c>
    </row>
    <row r="47" spans="1:64" s="89" customFormat="1" ht="12.95" customHeight="1" x14ac:dyDescent="0.2">
      <c r="A47" s="89" t="s">
        <v>763</v>
      </c>
      <c r="B47" s="91"/>
      <c r="C47" s="130">
        <v>19223.57</v>
      </c>
      <c r="D47" s="130"/>
      <c r="E47" s="89">
        <f t="shared" si="11"/>
        <v>-8875.6975353483813</v>
      </c>
      <c r="F47" s="6">
        <f t="shared" si="31"/>
        <v>-8876</v>
      </c>
      <c r="G47" s="89">
        <f t="shared" si="12"/>
        <v>0.84897199999977602</v>
      </c>
      <c r="H47" s="89">
        <f t="shared" si="13"/>
        <v>0.84897199999977602</v>
      </c>
      <c r="P47" s="89">
        <f t="shared" si="14"/>
        <v>1.2417601981351734</v>
      </c>
      <c r="Q47" s="128">
        <f t="shared" si="32"/>
        <v>4205.07</v>
      </c>
      <c r="R47" s="128"/>
      <c r="S47" s="91">
        <f t="shared" si="15"/>
        <v>0.2</v>
      </c>
      <c r="Z47" s="89">
        <f t="shared" si="16"/>
        <v>-8876</v>
      </c>
      <c r="AA47" s="89">
        <f t="shared" si="17"/>
        <v>0.86723681594145563</v>
      </c>
      <c r="AB47" s="89">
        <f t="shared" si="18"/>
        <v>1.2234953821934937</v>
      </c>
      <c r="AC47" s="89">
        <f t="shared" si="19"/>
        <v>-0.39278819813539734</v>
      </c>
      <c r="AD47" s="89">
        <f t="shared" si="20"/>
        <v>-1.8264815941679613E-2</v>
      </c>
      <c r="AE47" s="89">
        <f t="shared" si="21"/>
        <v>6.6720700276686747E-5</v>
      </c>
      <c r="AF47" s="89">
        <f t="shared" si="22"/>
        <v>0.84897199999977602</v>
      </c>
      <c r="AG47" s="91"/>
      <c r="AH47" s="89">
        <f t="shared" si="23"/>
        <v>-0.37452338219371772</v>
      </c>
      <c r="AI47" s="89">
        <f t="shared" si="24"/>
        <v>0.80958994998580336</v>
      </c>
      <c r="AJ47" s="89">
        <f t="shared" si="25"/>
        <v>-0.2128419579310577</v>
      </c>
      <c r="AK47" s="89">
        <f t="shared" si="26"/>
        <v>0.12107114637730215</v>
      </c>
      <c r="AL47" s="89">
        <f t="shared" si="27"/>
        <v>-0.56635949055914359</v>
      </c>
      <c r="AM47" s="89">
        <f t="shared" si="28"/>
        <v>-0.2910001584872019</v>
      </c>
      <c r="AN47" s="89">
        <f t="shared" si="35"/>
        <v>5.5812885070350022</v>
      </c>
      <c r="AO47" s="89">
        <f t="shared" si="35"/>
        <v>5.5812842934191593</v>
      </c>
      <c r="AP47" s="89">
        <f t="shared" si="35"/>
        <v>5.5813087477535444</v>
      </c>
      <c r="AQ47" s="89">
        <f t="shared" si="35"/>
        <v>5.5811668164062924</v>
      </c>
      <c r="AR47" s="89">
        <f t="shared" si="35"/>
        <v>5.5819903393478274</v>
      </c>
      <c r="AS47" s="89">
        <f t="shared" si="35"/>
        <v>5.5772040151738125</v>
      </c>
      <c r="AT47" s="89">
        <f t="shared" si="35"/>
        <v>5.6047586825384492</v>
      </c>
      <c r="AU47" s="89">
        <f t="shared" si="30"/>
        <v>5.4355982712609592</v>
      </c>
      <c r="AW47" s="89">
        <v>-8000</v>
      </c>
      <c r="AX47" s="89">
        <f t="shared" si="0"/>
        <v>0.60386224562847191</v>
      </c>
      <c r="AY47" s="89">
        <f t="shared" si="1"/>
        <v>0.76686502818927549</v>
      </c>
      <c r="AZ47" s="89">
        <f t="shared" si="2"/>
        <v>-0.16300278256080358</v>
      </c>
      <c r="BA47" s="89">
        <f t="shared" si="3"/>
        <v>0.79269397365008532</v>
      </c>
      <c r="BB47" s="89">
        <f t="shared" si="4"/>
        <v>-5.4016692314388423E-2</v>
      </c>
      <c r="BC47" s="89">
        <f t="shared" si="5"/>
        <v>-0.40591983894528588</v>
      </c>
      <c r="BD47" s="89">
        <f t="shared" si="6"/>
        <v>-0.20579344115817189</v>
      </c>
      <c r="BE47" s="89">
        <f t="shared" si="34"/>
        <v>5.7764989320290443</v>
      </c>
      <c r="BF47" s="89">
        <f t="shared" si="34"/>
        <v>5.7764914150659168</v>
      </c>
      <c r="BG47" s="89">
        <f t="shared" si="34"/>
        <v>5.7765295156095089</v>
      </c>
      <c r="BH47" s="89">
        <f t="shared" si="34"/>
        <v>5.7763363905594458</v>
      </c>
      <c r="BI47" s="89">
        <f t="shared" si="34"/>
        <v>5.7773150946744183</v>
      </c>
      <c r="BJ47" s="89">
        <f t="shared" si="34"/>
        <v>5.7723497903321199</v>
      </c>
      <c r="BK47" s="89">
        <f t="shared" si="34"/>
        <v>5.7974021952327828</v>
      </c>
      <c r="BL47" s="89">
        <f t="shared" si="8"/>
        <v>5.6669974173729836</v>
      </c>
    </row>
    <row r="48" spans="1:64" s="89" customFormat="1" ht="12.95" customHeight="1" x14ac:dyDescent="0.2">
      <c r="A48" s="89" t="s">
        <v>763</v>
      </c>
      <c r="B48" s="91"/>
      <c r="C48" s="130">
        <v>19237.618999999999</v>
      </c>
      <c r="D48" s="130"/>
      <c r="E48" s="89">
        <f t="shared" si="11"/>
        <v>-8870.6922749975329</v>
      </c>
      <c r="F48" s="6">
        <f t="shared" si="31"/>
        <v>-8871</v>
      </c>
      <c r="G48" s="89">
        <f t="shared" si="12"/>
        <v>0.86373699999967357</v>
      </c>
      <c r="H48" s="89">
        <f t="shared" si="13"/>
        <v>0.86373699999967357</v>
      </c>
      <c r="P48" s="89">
        <f t="shared" si="14"/>
        <v>1.2388988770995177</v>
      </c>
      <c r="Q48" s="128">
        <f t="shared" si="32"/>
        <v>4219.1189999999988</v>
      </c>
      <c r="R48" s="128"/>
      <c r="S48" s="91">
        <f t="shared" si="15"/>
        <v>0.2</v>
      </c>
      <c r="Z48" s="89">
        <f t="shared" si="16"/>
        <v>-8871</v>
      </c>
      <c r="AA48" s="89">
        <f t="shared" si="17"/>
        <v>0.86556290339203346</v>
      </c>
      <c r="AB48" s="89">
        <f t="shared" si="18"/>
        <v>1.237072973707158</v>
      </c>
      <c r="AC48" s="89">
        <f t="shared" si="19"/>
        <v>-0.37516187709984417</v>
      </c>
      <c r="AD48" s="89">
        <f t="shared" si="20"/>
        <v>-1.8259033923598844E-3</v>
      </c>
      <c r="AE48" s="89">
        <f t="shared" si="21"/>
        <v>6.6678463964626685E-7</v>
      </c>
      <c r="AF48" s="89">
        <f t="shared" si="22"/>
        <v>0.86373699999967357</v>
      </c>
      <c r="AG48" s="91"/>
      <c r="AH48" s="89">
        <f t="shared" si="23"/>
        <v>-0.37333597370748428</v>
      </c>
      <c r="AI48" s="89">
        <f t="shared" si="24"/>
        <v>0.80947669403733802</v>
      </c>
      <c r="AJ48" s="89">
        <f t="shared" si="25"/>
        <v>-0.21192717608133826</v>
      </c>
      <c r="AK48" s="89">
        <f t="shared" si="26"/>
        <v>0.12089284311563234</v>
      </c>
      <c r="AL48" s="89">
        <f t="shared" si="27"/>
        <v>-0.56542335175244274</v>
      </c>
      <c r="AM48" s="89">
        <f t="shared" si="28"/>
        <v>-0.29049252156280686</v>
      </c>
      <c r="AN48" s="89">
        <f t="shared" si="35"/>
        <v>5.5824150772444696</v>
      </c>
      <c r="AO48" s="89">
        <f t="shared" si="35"/>
        <v>5.5824108436053956</v>
      </c>
      <c r="AP48" s="89">
        <f t="shared" si="35"/>
        <v>5.5824353907803825</v>
      </c>
      <c r="AQ48" s="89">
        <f t="shared" si="35"/>
        <v>5.5822930560822286</v>
      </c>
      <c r="AR48" s="89">
        <f t="shared" si="35"/>
        <v>5.5831181341136462</v>
      </c>
      <c r="AS48" s="89">
        <f t="shared" si="35"/>
        <v>5.5783273437687502</v>
      </c>
      <c r="AT48" s="89">
        <f t="shared" si="35"/>
        <v>5.605882077782895</v>
      </c>
      <c r="AU48" s="89">
        <f t="shared" si="30"/>
        <v>5.4369190426428773</v>
      </c>
      <c r="AW48" s="89">
        <v>-7800</v>
      </c>
      <c r="AX48" s="89">
        <f t="shared" si="0"/>
        <v>0.55175528323476941</v>
      </c>
      <c r="AY48" s="89">
        <f t="shared" si="1"/>
        <v>0.66588982292376153</v>
      </c>
      <c r="AZ48" s="89">
        <f t="shared" si="2"/>
        <v>-0.11413453968899216</v>
      </c>
      <c r="BA48" s="89">
        <f t="shared" si="3"/>
        <v>0.78964075592880589</v>
      </c>
      <c r="BB48" s="89">
        <f t="shared" si="4"/>
        <v>-1.827837786851302E-2</v>
      </c>
      <c r="BC48" s="89">
        <f t="shared" si="5"/>
        <v>-0.37015623955514354</v>
      </c>
      <c r="BD48" s="89">
        <f t="shared" si="6"/>
        <v>-0.18722069768728086</v>
      </c>
      <c r="BE48" s="89">
        <f t="shared" si="34"/>
        <v>5.8205380235901991</v>
      </c>
      <c r="BF48" s="89">
        <f t="shared" si="34"/>
        <v>5.8205300070806532</v>
      </c>
      <c r="BG48" s="89">
        <f t="shared" si="34"/>
        <v>5.8205697080680174</v>
      </c>
      <c r="BH48" s="89">
        <f t="shared" si="34"/>
        <v>5.8203730850769633</v>
      </c>
      <c r="BI48" s="89">
        <f t="shared" si="34"/>
        <v>5.8213466909461031</v>
      </c>
      <c r="BJ48" s="89">
        <f t="shared" si="34"/>
        <v>5.8165211020467913</v>
      </c>
      <c r="BK48" s="89">
        <f t="shared" si="34"/>
        <v>5.8403271763710807</v>
      </c>
      <c r="BL48" s="89">
        <f t="shared" si="8"/>
        <v>5.7198282726497007</v>
      </c>
    </row>
    <row r="49" spans="1:64" s="89" customFormat="1" ht="12.95" customHeight="1" x14ac:dyDescent="0.2">
      <c r="A49" s="89" t="s">
        <v>763</v>
      </c>
      <c r="B49" s="91"/>
      <c r="C49" s="130">
        <v>19240.457999999999</v>
      </c>
      <c r="D49" s="130"/>
      <c r="E49" s="89">
        <f t="shared" si="11"/>
        <v>-8869.6808197953087</v>
      </c>
      <c r="F49" s="6">
        <f t="shared" si="31"/>
        <v>-8870</v>
      </c>
      <c r="G49" s="89">
        <f t="shared" si="12"/>
        <v>0.89588999999978114</v>
      </c>
      <c r="H49" s="89">
        <f t="shared" si="13"/>
        <v>0.89588999999978114</v>
      </c>
      <c r="P49" s="89">
        <f t="shared" si="14"/>
        <v>1.2383268205601237</v>
      </c>
      <c r="Q49" s="128">
        <f t="shared" si="32"/>
        <v>4221.9579999999987</v>
      </c>
      <c r="R49" s="128"/>
      <c r="S49" s="91">
        <f t="shared" si="15"/>
        <v>0.2</v>
      </c>
      <c r="Z49" s="89">
        <f t="shared" si="16"/>
        <v>-8870</v>
      </c>
      <c r="AA49" s="89">
        <f t="shared" si="17"/>
        <v>0.86522836552585858</v>
      </c>
      <c r="AB49" s="89">
        <f t="shared" si="18"/>
        <v>1.2689884550340462</v>
      </c>
      <c r="AC49" s="89">
        <f t="shared" si="19"/>
        <v>-0.34243682056034253</v>
      </c>
      <c r="AD49" s="89">
        <f t="shared" si="20"/>
        <v>3.0661634473922561E-2</v>
      </c>
      <c r="AE49" s="89">
        <f t="shared" si="21"/>
        <v>1.8802716572248728E-4</v>
      </c>
      <c r="AF49" s="89">
        <f t="shared" si="22"/>
        <v>0.89588999999978114</v>
      </c>
      <c r="AG49" s="91"/>
      <c r="AH49" s="89">
        <f t="shared" si="23"/>
        <v>-0.37309845503426509</v>
      </c>
      <c r="AI49" s="89">
        <f t="shared" si="24"/>
        <v>0.8094540666774781</v>
      </c>
      <c r="AJ49" s="89">
        <f t="shared" si="25"/>
        <v>-0.21174422810427451</v>
      </c>
      <c r="AK49" s="89">
        <f t="shared" si="26"/>
        <v>0.12085717573140624</v>
      </c>
      <c r="AL49" s="89">
        <f t="shared" si="27"/>
        <v>-0.56523615540886563</v>
      </c>
      <c r="AM49" s="89">
        <f t="shared" si="28"/>
        <v>-0.29039102778385345</v>
      </c>
      <c r="AN49" s="89">
        <f t="shared" si="35"/>
        <v>5.5826403723817926</v>
      </c>
      <c r="AO49" s="89">
        <f t="shared" si="35"/>
        <v>5.5826361347356306</v>
      </c>
      <c r="AP49" s="89">
        <f t="shared" si="35"/>
        <v>5.5826607004758415</v>
      </c>
      <c r="AQ49" s="89">
        <f t="shared" si="35"/>
        <v>5.5825182851924016</v>
      </c>
      <c r="AR49" s="89">
        <f t="shared" si="35"/>
        <v>5.5833436735340651</v>
      </c>
      <c r="AS49" s="89">
        <f t="shared" si="35"/>
        <v>5.5785519942868458</v>
      </c>
      <c r="AT49" s="89">
        <f t="shared" si="35"/>
        <v>5.6061067214513169</v>
      </c>
      <c r="AU49" s="89">
        <f t="shared" si="30"/>
        <v>5.4371831969192606</v>
      </c>
      <c r="AW49" s="89">
        <v>-7600</v>
      </c>
      <c r="AX49" s="89">
        <f t="shared" si="0"/>
        <v>0.50245774643779495</v>
      </c>
      <c r="AY49" s="89">
        <f t="shared" si="1"/>
        <v>0.5676835208242903</v>
      </c>
      <c r="AZ49" s="89">
        <f t="shared" si="2"/>
        <v>-6.5225774386495336E-2</v>
      </c>
      <c r="BA49" s="89">
        <f t="shared" si="3"/>
        <v>0.78687601423636444</v>
      </c>
      <c r="BB49" s="89">
        <f t="shared" si="4"/>
        <v>1.722083636485262E-2</v>
      </c>
      <c r="BC49" s="89">
        <f t="shared" si="5"/>
        <v>-0.33465515609634333</v>
      </c>
      <c r="BD49" s="89">
        <f t="shared" si="6"/>
        <v>-0.16890690940746372</v>
      </c>
      <c r="BE49" s="89">
        <f t="shared" si="34"/>
        <v>5.864415176900903</v>
      </c>
      <c r="BF49" s="89">
        <f t="shared" si="34"/>
        <v>5.8644068415124391</v>
      </c>
      <c r="BG49" s="89">
        <f t="shared" si="34"/>
        <v>5.864447276082549</v>
      </c>
      <c r="BH49" s="89">
        <f t="shared" si="34"/>
        <v>5.8642511231217211</v>
      </c>
      <c r="BI49" s="89">
        <f t="shared" si="34"/>
        <v>5.8652025248793116</v>
      </c>
      <c r="BJ49" s="89">
        <f t="shared" si="34"/>
        <v>5.8605841583518021</v>
      </c>
      <c r="BK49" s="89">
        <f t="shared" si="34"/>
        <v>5.8829159113262097</v>
      </c>
      <c r="BL49" s="89">
        <f t="shared" si="8"/>
        <v>5.7726591279264188</v>
      </c>
    </row>
    <row r="50" spans="1:64" s="89" customFormat="1" ht="12.95" customHeight="1" x14ac:dyDescent="0.2">
      <c r="A50" s="89" t="s">
        <v>763</v>
      </c>
      <c r="B50" s="91"/>
      <c r="C50" s="130">
        <v>19254.454000000002</v>
      </c>
      <c r="D50" s="130"/>
      <c r="E50" s="89">
        <f t="shared" si="11"/>
        <v>-8864.6944418416806</v>
      </c>
      <c r="F50" s="6">
        <f t="shared" si="31"/>
        <v>-8865</v>
      </c>
      <c r="G50" s="89">
        <f t="shared" si="12"/>
        <v>0.85765500000343309</v>
      </c>
      <c r="H50" s="89">
        <f t="shared" si="13"/>
        <v>0.85765500000343309</v>
      </c>
      <c r="P50" s="89">
        <f t="shared" si="14"/>
        <v>1.2354675762018426</v>
      </c>
      <c r="Q50" s="128">
        <f t="shared" si="32"/>
        <v>4235.9540000000015</v>
      </c>
      <c r="R50" s="128"/>
      <c r="S50" s="91">
        <f t="shared" si="15"/>
        <v>0.2</v>
      </c>
      <c r="Z50" s="89">
        <f t="shared" si="16"/>
        <v>-8865</v>
      </c>
      <c r="AA50" s="89">
        <f t="shared" si="17"/>
        <v>0.8635568987912412</v>
      </c>
      <c r="AB50" s="89">
        <f t="shared" si="18"/>
        <v>1.2295656774140344</v>
      </c>
      <c r="AC50" s="89">
        <f t="shared" si="19"/>
        <v>-0.37781257619840947</v>
      </c>
      <c r="AD50" s="89">
        <f t="shared" si="20"/>
        <v>-5.9018987878081131E-3</v>
      </c>
      <c r="AE50" s="89">
        <f t="shared" si="21"/>
        <v>6.9664818603061753E-6</v>
      </c>
      <c r="AF50" s="89">
        <f t="shared" si="22"/>
        <v>0.85765500000343309</v>
      </c>
      <c r="AG50" s="91"/>
      <c r="AH50" s="89">
        <f t="shared" si="23"/>
        <v>-0.37191067741060141</v>
      </c>
      <c r="AI50" s="89">
        <f t="shared" si="24"/>
        <v>0.80934104898300174</v>
      </c>
      <c r="AJ50" s="89">
        <f t="shared" si="25"/>
        <v>-0.210829530391279</v>
      </c>
      <c r="AK50" s="89">
        <f t="shared" si="26"/>
        <v>0.12067880521707545</v>
      </c>
      <c r="AL50" s="89">
        <f t="shared" si="27"/>
        <v>-0.56430033056169859</v>
      </c>
      <c r="AM50" s="89">
        <f t="shared" si="28"/>
        <v>-0.28988372662700684</v>
      </c>
      <c r="AN50" s="89">
        <f t="shared" si="35"/>
        <v>5.5837667536671036</v>
      </c>
      <c r="AO50" s="89">
        <f t="shared" si="35"/>
        <v>5.583762495973505</v>
      </c>
      <c r="AP50" s="89">
        <f t="shared" si="35"/>
        <v>5.5837871545242965</v>
      </c>
      <c r="AQ50" s="89">
        <f t="shared" si="35"/>
        <v>5.5836443367433617</v>
      </c>
      <c r="AR50" s="89">
        <f t="shared" si="35"/>
        <v>5.58447127308217</v>
      </c>
      <c r="AS50" s="89">
        <f t="shared" si="35"/>
        <v>5.579675171017632</v>
      </c>
      <c r="AT50" s="89">
        <f t="shared" si="35"/>
        <v>5.6072297630427235</v>
      </c>
      <c r="AU50" s="89">
        <f t="shared" si="30"/>
        <v>5.4385039683011787</v>
      </c>
      <c r="AW50" s="89">
        <v>-7400</v>
      </c>
      <c r="AX50" s="89">
        <f t="shared" si="0"/>
        <v>0.45589139349361063</v>
      </c>
      <c r="AY50" s="89">
        <f t="shared" si="1"/>
        <v>0.47224612189086157</v>
      </c>
      <c r="AZ50" s="89">
        <f t="shared" si="2"/>
        <v>-1.6354728397250943E-2</v>
      </c>
      <c r="BA50" s="89">
        <f t="shared" si="3"/>
        <v>0.78439554024330005</v>
      </c>
      <c r="BB50" s="89">
        <f t="shared" si="4"/>
        <v>5.2462823032000679E-2</v>
      </c>
      <c r="BC50" s="89">
        <f t="shared" si="5"/>
        <v>-0.29938992485804511</v>
      </c>
      <c r="BD50" s="89">
        <f t="shared" si="6"/>
        <v>-0.15082322723731401</v>
      </c>
      <c r="BE50" s="89">
        <f t="shared" si="34"/>
        <v>5.9081463232855578</v>
      </c>
      <c r="BF50" s="89">
        <f t="shared" si="34"/>
        <v>5.9081378823405215</v>
      </c>
      <c r="BG50" s="89">
        <f t="shared" si="34"/>
        <v>5.9081780851408983</v>
      </c>
      <c r="BH50" s="89">
        <f t="shared" si="34"/>
        <v>5.9079866002672672</v>
      </c>
      <c r="BI50" s="89">
        <f t="shared" si="34"/>
        <v>5.9088985084017729</v>
      </c>
      <c r="BJ50" s="89">
        <f t="shared" si="34"/>
        <v>5.9045527852399875</v>
      </c>
      <c r="BK50" s="89">
        <f t="shared" si="34"/>
        <v>5.9251969802242899</v>
      </c>
      <c r="BL50" s="89">
        <f t="shared" si="8"/>
        <v>5.8254899832031368</v>
      </c>
    </row>
    <row r="51" spans="1:64" s="89" customFormat="1" ht="12.95" customHeight="1" x14ac:dyDescent="0.2">
      <c r="A51" s="89" t="s">
        <v>763</v>
      </c>
      <c r="B51" s="91"/>
      <c r="C51" s="130">
        <v>19327.427</v>
      </c>
      <c r="D51" s="130"/>
      <c r="E51" s="89">
        <f t="shared" si="11"/>
        <v>-8838.6962310378876</v>
      </c>
      <c r="F51" s="6">
        <f t="shared" si="31"/>
        <v>-8839</v>
      </c>
      <c r="G51" s="89">
        <f t="shared" si="12"/>
        <v>0.85263299999860465</v>
      </c>
      <c r="H51" s="89">
        <f t="shared" si="13"/>
        <v>0.85263299999860465</v>
      </c>
      <c r="P51" s="89">
        <f t="shared" si="14"/>
        <v>1.2206274022381787</v>
      </c>
      <c r="Q51" s="128">
        <f t="shared" si="32"/>
        <v>4308.9269999999997</v>
      </c>
      <c r="R51" s="128"/>
      <c r="S51" s="91">
        <f t="shared" si="15"/>
        <v>0.2</v>
      </c>
      <c r="Z51" s="89">
        <f t="shared" si="16"/>
        <v>-8839</v>
      </c>
      <c r="AA51" s="89">
        <f t="shared" si="17"/>
        <v>0.85489807028219844</v>
      </c>
      <c r="AB51" s="89">
        <f t="shared" si="18"/>
        <v>1.2183623319545849</v>
      </c>
      <c r="AC51" s="89">
        <f t="shared" si="19"/>
        <v>-0.36799440223957403</v>
      </c>
      <c r="AD51" s="89">
        <f t="shared" si="20"/>
        <v>-2.2650702835937953E-3</v>
      </c>
      <c r="AE51" s="89">
        <f t="shared" si="21"/>
        <v>1.0261086779239351E-6</v>
      </c>
      <c r="AF51" s="89">
        <f t="shared" si="22"/>
        <v>0.85263299999860465</v>
      </c>
      <c r="AG51" s="91"/>
      <c r="AH51" s="89">
        <f t="shared" si="23"/>
        <v>-0.36572933195598023</v>
      </c>
      <c r="AI51" s="89">
        <f t="shared" si="24"/>
        <v>0.80875655346419206</v>
      </c>
      <c r="AJ51" s="89">
        <f t="shared" si="25"/>
        <v>-0.20607425148954348</v>
      </c>
      <c r="AK51" s="89">
        <f t="shared" si="26"/>
        <v>0.1197503811627695</v>
      </c>
      <c r="AL51" s="89">
        <f t="shared" si="27"/>
        <v>-0.55943823893166889</v>
      </c>
      <c r="AM51" s="89">
        <f t="shared" si="28"/>
        <v>-0.28725024445354647</v>
      </c>
      <c r="AN51" s="89">
        <f t="shared" ref="AN51:AT60" si="36">$AU51+$AB$7*SIN(AO51)</f>
        <v>5.5896214095923362</v>
      </c>
      <c r="AO51" s="89">
        <f t="shared" si="36"/>
        <v>5.5896170473470637</v>
      </c>
      <c r="AP51" s="89">
        <f t="shared" si="36"/>
        <v>5.5896421880123714</v>
      </c>
      <c r="AQ51" s="89">
        <f t="shared" si="36"/>
        <v>5.5894972891176238</v>
      </c>
      <c r="AR51" s="89">
        <f t="shared" si="36"/>
        <v>5.5903321783538518</v>
      </c>
      <c r="AS51" s="89">
        <f t="shared" si="36"/>
        <v>5.5855136632020574</v>
      </c>
      <c r="AT51" s="89">
        <f t="shared" si="36"/>
        <v>5.6130648424996785</v>
      </c>
      <c r="AU51" s="89">
        <f t="shared" si="30"/>
        <v>5.4453719794871525</v>
      </c>
      <c r="AW51" s="89">
        <v>-7200</v>
      </c>
      <c r="AX51" s="89">
        <f t="shared" si="0"/>
        <v>0.41197955729053659</v>
      </c>
      <c r="AY51" s="89">
        <f t="shared" si="1"/>
        <v>0.37957762612347556</v>
      </c>
      <c r="AZ51" s="89">
        <f t="shared" si="2"/>
        <v>3.2401931167061006E-2</v>
      </c>
      <c r="BA51" s="89">
        <f t="shared" si="3"/>
        <v>0.78219553571818423</v>
      </c>
      <c r="BB51" s="89">
        <f t="shared" si="4"/>
        <v>8.7430574033425468E-2</v>
      </c>
      <c r="BC51" s="89">
        <f t="shared" si="5"/>
        <v>-0.2643344967059964</v>
      </c>
      <c r="BD51" s="89">
        <f t="shared" si="6"/>
        <v>-0.13294223769475494</v>
      </c>
      <c r="BE51" s="89">
        <f t="shared" si="34"/>
        <v>5.9517471727212525</v>
      </c>
      <c r="BF51" s="89">
        <f t="shared" si="34"/>
        <v>5.9517388638298314</v>
      </c>
      <c r="BG51" s="89">
        <f t="shared" si="34"/>
        <v>5.9517778065040172</v>
      </c>
      <c r="BH51" s="89">
        <f t="shared" si="34"/>
        <v>5.9515952828353393</v>
      </c>
      <c r="BI51" s="89">
        <f t="shared" si="34"/>
        <v>5.9524506692659687</v>
      </c>
      <c r="BJ51" s="89">
        <f t="shared" si="34"/>
        <v>5.9484397677494414</v>
      </c>
      <c r="BK51" s="89">
        <f t="shared" si="34"/>
        <v>5.9671998217182329</v>
      </c>
      <c r="BL51" s="89">
        <f t="shared" si="8"/>
        <v>5.878320838479854</v>
      </c>
    </row>
    <row r="52" spans="1:64" s="89" customFormat="1" ht="12.95" customHeight="1" x14ac:dyDescent="0.2">
      <c r="A52" s="89" t="s">
        <v>763</v>
      </c>
      <c r="B52" s="91"/>
      <c r="C52" s="130">
        <v>19327.435000000001</v>
      </c>
      <c r="D52" s="130"/>
      <c r="E52" s="89">
        <f t="shared" si="11"/>
        <v>-8838.6933808647209</v>
      </c>
      <c r="F52" s="6">
        <f t="shared" si="31"/>
        <v>-8839</v>
      </c>
      <c r="G52" s="89">
        <f t="shared" si="12"/>
        <v>0.86063300000023446</v>
      </c>
      <c r="H52" s="89">
        <f t="shared" si="13"/>
        <v>0.86063300000023446</v>
      </c>
      <c r="P52" s="89">
        <f t="shared" si="14"/>
        <v>1.2206274022381787</v>
      </c>
      <c r="Q52" s="128">
        <f t="shared" si="32"/>
        <v>4308.9350000000013</v>
      </c>
      <c r="R52" s="128"/>
      <c r="S52" s="91">
        <f t="shared" si="15"/>
        <v>0.2</v>
      </c>
      <c r="Z52" s="89">
        <f t="shared" si="16"/>
        <v>-8839</v>
      </c>
      <c r="AA52" s="89">
        <f t="shared" si="17"/>
        <v>0.85489807028219844</v>
      </c>
      <c r="AB52" s="89">
        <f t="shared" si="18"/>
        <v>1.2263623319562147</v>
      </c>
      <c r="AC52" s="89">
        <f t="shared" si="19"/>
        <v>-0.35999440223794421</v>
      </c>
      <c r="AD52" s="89">
        <f t="shared" si="20"/>
        <v>5.7349297180360193E-3</v>
      </c>
      <c r="AE52" s="89">
        <f t="shared" si="21"/>
        <v>6.5778837741625388E-6</v>
      </c>
      <c r="AF52" s="89">
        <f t="shared" si="22"/>
        <v>0.86063300000023446</v>
      </c>
      <c r="AG52" s="91"/>
      <c r="AH52" s="89">
        <f t="shared" si="23"/>
        <v>-0.36572933195598023</v>
      </c>
      <c r="AI52" s="89">
        <f t="shared" si="24"/>
        <v>0.80875655346419206</v>
      </c>
      <c r="AJ52" s="89">
        <f t="shared" si="25"/>
        <v>-0.20607425148954348</v>
      </c>
      <c r="AK52" s="89">
        <f t="shared" si="26"/>
        <v>0.1197503811627695</v>
      </c>
      <c r="AL52" s="89">
        <f t="shared" si="27"/>
        <v>-0.55943823893166889</v>
      </c>
      <c r="AM52" s="89">
        <f t="shared" si="28"/>
        <v>-0.28725024445354647</v>
      </c>
      <c r="AN52" s="89">
        <f t="shared" si="36"/>
        <v>5.5896214095923362</v>
      </c>
      <c r="AO52" s="89">
        <f t="shared" si="36"/>
        <v>5.5896170473470637</v>
      </c>
      <c r="AP52" s="89">
        <f t="shared" si="36"/>
        <v>5.5896421880123714</v>
      </c>
      <c r="AQ52" s="89">
        <f t="shared" si="36"/>
        <v>5.5894972891176238</v>
      </c>
      <c r="AR52" s="89">
        <f t="shared" si="36"/>
        <v>5.5903321783538518</v>
      </c>
      <c r="AS52" s="89">
        <f t="shared" si="36"/>
        <v>5.5855136632020574</v>
      </c>
      <c r="AT52" s="89">
        <f t="shared" si="36"/>
        <v>5.6130648424996785</v>
      </c>
      <c r="AU52" s="89">
        <f t="shared" si="30"/>
        <v>5.4453719794871525</v>
      </c>
      <c r="AW52" s="89">
        <v>-7000</v>
      </c>
      <c r="AX52" s="89">
        <f t="shared" si="0"/>
        <v>0.37064700255529043</v>
      </c>
      <c r="AY52" s="89">
        <f t="shared" si="1"/>
        <v>0.28967803352213206</v>
      </c>
      <c r="AZ52" s="89">
        <f t="shared" si="2"/>
        <v>8.0968969033158353E-2</v>
      </c>
      <c r="BA52" s="89">
        <f t="shared" si="3"/>
        <v>0.78027261513363899</v>
      </c>
      <c r="BB52" s="89">
        <f t="shared" si="4"/>
        <v>0.12210797578967869</v>
      </c>
      <c r="BC52" s="89">
        <f t="shared" si="5"/>
        <v>-0.22946336807249446</v>
      </c>
      <c r="BD52" s="89">
        <f t="shared" si="6"/>
        <v>-0.11523776703182372</v>
      </c>
      <c r="BE52" s="89">
        <f t="shared" si="34"/>
        <v>5.9952332372720702</v>
      </c>
      <c r="BF52" s="89">
        <f t="shared" si="34"/>
        <v>5.9952253120429928</v>
      </c>
      <c r="BG52" s="89">
        <f t="shared" si="34"/>
        <v>5.995261943189699</v>
      </c>
      <c r="BH52" s="89">
        <f t="shared" si="34"/>
        <v>5.9950926272915144</v>
      </c>
      <c r="BI52" s="89">
        <f t="shared" si="34"/>
        <v>5.9958751654940681</v>
      </c>
      <c r="BJ52" s="89">
        <f t="shared" si="34"/>
        <v>5.9922569346628851</v>
      </c>
      <c r="BK52" s="89">
        <f t="shared" si="34"/>
        <v>6.0089546508406535</v>
      </c>
      <c r="BL52" s="89">
        <f t="shared" si="8"/>
        <v>5.931151693756572</v>
      </c>
    </row>
    <row r="53" spans="1:64" s="89" customFormat="1" ht="12.95" customHeight="1" x14ac:dyDescent="0.2">
      <c r="A53" s="89" t="s">
        <v>763</v>
      </c>
      <c r="B53" s="91"/>
      <c r="C53" s="130">
        <v>19338.657999999999</v>
      </c>
      <c r="D53" s="130"/>
      <c r="E53" s="89">
        <f t="shared" si="11"/>
        <v>-8834.6949441847028</v>
      </c>
      <c r="F53" s="6">
        <f t="shared" si="31"/>
        <v>-8835</v>
      </c>
      <c r="G53" s="89">
        <f t="shared" si="12"/>
        <v>0.85624499999903492</v>
      </c>
      <c r="H53" s="89">
        <f t="shared" ref="H53:H81" si="37">+G53</f>
        <v>0.85624499999903492</v>
      </c>
      <c r="P53" s="89">
        <f t="shared" si="14"/>
        <v>1.2183484519062102</v>
      </c>
      <c r="Q53" s="128">
        <f t="shared" si="32"/>
        <v>4320.1579999999994</v>
      </c>
      <c r="R53" s="128"/>
      <c r="S53" s="91">
        <f t="shared" ref="S53:S81" si="38">S$15</f>
        <v>0.2</v>
      </c>
      <c r="Z53" s="89">
        <f t="shared" si="16"/>
        <v>-8835</v>
      </c>
      <c r="AA53" s="89">
        <f t="shared" si="17"/>
        <v>0.85357081807238677</v>
      </c>
      <c r="AB53" s="89">
        <f t="shared" si="18"/>
        <v>1.2210226338328583</v>
      </c>
      <c r="AC53" s="89">
        <f t="shared" si="19"/>
        <v>-0.3621034519071753</v>
      </c>
      <c r="AD53" s="89">
        <f t="shared" si="20"/>
        <v>2.6741819266481448E-3</v>
      </c>
      <c r="AE53" s="89">
        <f t="shared" si="21"/>
        <v>1.4302497953623168E-6</v>
      </c>
      <c r="AF53" s="89">
        <f t="shared" si="22"/>
        <v>0.85624499999903492</v>
      </c>
      <c r="AG53" s="91"/>
      <c r="AH53" s="89">
        <f t="shared" si="23"/>
        <v>-0.36477763383382344</v>
      </c>
      <c r="AI53" s="89">
        <f t="shared" si="24"/>
        <v>0.80866710641963813</v>
      </c>
      <c r="AJ53" s="89">
        <f t="shared" si="25"/>
        <v>-0.20534284383978921</v>
      </c>
      <c r="AK53" s="89">
        <f t="shared" si="26"/>
        <v>0.11960741392442571</v>
      </c>
      <c r="AL53" s="89">
        <f t="shared" si="27"/>
        <v>-0.55869084701691896</v>
      </c>
      <c r="AM53" s="89">
        <f t="shared" si="28"/>
        <v>-0.28684575723320194</v>
      </c>
      <c r="AN53" s="89">
        <f t="shared" si="36"/>
        <v>5.5905217512401801</v>
      </c>
      <c r="AO53" s="89">
        <f t="shared" si="36"/>
        <v>5.5905173728674544</v>
      </c>
      <c r="AP53" s="89">
        <f t="shared" si="36"/>
        <v>5.5905425876161337</v>
      </c>
      <c r="AQ53" s="89">
        <f t="shared" si="36"/>
        <v>5.5903973703745962</v>
      </c>
      <c r="AR53" s="89">
        <f t="shared" si="36"/>
        <v>5.5912334685434741</v>
      </c>
      <c r="AS53" s="89">
        <f t="shared" si="36"/>
        <v>5.5864115928416478</v>
      </c>
      <c r="AT53" s="89">
        <f t="shared" si="36"/>
        <v>5.6139618437383625</v>
      </c>
      <c r="AU53" s="89">
        <f t="shared" si="30"/>
        <v>5.4464285965926864</v>
      </c>
      <c r="AW53" s="89">
        <v>-6800</v>
      </c>
      <c r="AX53" s="89">
        <f t="shared" si="0"/>
        <v>0.33181978722321553</v>
      </c>
      <c r="AY53" s="89">
        <f t="shared" si="1"/>
        <v>0.20254734408683128</v>
      </c>
      <c r="AZ53" s="89">
        <f t="shared" si="2"/>
        <v>0.12927244313638425</v>
      </c>
      <c r="BA53" s="89">
        <f t="shared" si="3"/>
        <v>0.77862380719732616</v>
      </c>
      <c r="BB53" s="89">
        <f t="shared" si="4"/>
        <v>0.15647959975405232</v>
      </c>
      <c r="BC53" s="89">
        <f t="shared" si="5"/>
        <v>-0.1947515135667349</v>
      </c>
      <c r="BD53" s="89">
        <f t="shared" si="6"/>
        <v>-9.7684702151316291E-2</v>
      </c>
      <c r="BE53" s="89">
        <f t="shared" si="34"/>
        <v>6.0386198545131897</v>
      </c>
      <c r="BF53" s="89">
        <f t="shared" si="34"/>
        <v>6.0386125669245079</v>
      </c>
      <c r="BG53" s="89">
        <f t="shared" si="34"/>
        <v>6.0386458545625548</v>
      </c>
      <c r="BH53" s="89">
        <f t="shared" si="34"/>
        <v>6.0384938038200673</v>
      </c>
      <c r="BI53" s="89">
        <f t="shared" si="34"/>
        <v>6.0391882917999986</v>
      </c>
      <c r="BJ53" s="89">
        <f t="shared" si="34"/>
        <v>6.0360152511241445</v>
      </c>
      <c r="BK53" s="89">
        <f t="shared" si="34"/>
        <v>6.0504923746903216</v>
      </c>
      <c r="BL53" s="89">
        <f t="shared" si="8"/>
        <v>5.9839825490332901</v>
      </c>
    </row>
    <row r="54" spans="1:64" s="89" customFormat="1" ht="12.95" customHeight="1" x14ac:dyDescent="0.2">
      <c r="A54" s="89" t="s">
        <v>763</v>
      </c>
      <c r="B54" s="91"/>
      <c r="C54" s="130">
        <v>19361.105</v>
      </c>
      <c r="D54" s="130"/>
      <c r="E54" s="89">
        <f t="shared" si="11"/>
        <v>-8826.69771455302</v>
      </c>
      <c r="F54" s="6">
        <f t="shared" si="31"/>
        <v>-8827</v>
      </c>
      <c r="G54" s="89">
        <f t="shared" si="12"/>
        <v>0.84846900000047754</v>
      </c>
      <c r="H54" s="89">
        <f t="shared" si="37"/>
        <v>0.84846900000047754</v>
      </c>
      <c r="P54" s="89">
        <f t="shared" si="14"/>
        <v>1.2137938739260725</v>
      </c>
      <c r="Q54" s="128">
        <f t="shared" si="32"/>
        <v>4342.6049999999996</v>
      </c>
      <c r="R54" s="128"/>
      <c r="S54" s="91">
        <f t="shared" si="38"/>
        <v>0.2</v>
      </c>
      <c r="Z54" s="89">
        <f t="shared" si="16"/>
        <v>-8827</v>
      </c>
      <c r="AA54" s="89">
        <f t="shared" si="17"/>
        <v>0.85092020700409221</v>
      </c>
      <c r="AB54" s="89">
        <f t="shared" si="18"/>
        <v>1.2113426669224578</v>
      </c>
      <c r="AC54" s="89">
        <f t="shared" si="19"/>
        <v>-0.36532487392559498</v>
      </c>
      <c r="AD54" s="89">
        <f t="shared" si="20"/>
        <v>-2.4512070036146749E-3</v>
      </c>
      <c r="AE54" s="89">
        <f t="shared" si="21"/>
        <v>1.2016831549139267E-6</v>
      </c>
      <c r="AF54" s="89">
        <f t="shared" si="22"/>
        <v>0.84846900000047754</v>
      </c>
      <c r="AG54" s="91"/>
      <c r="AH54" s="89">
        <f t="shared" si="23"/>
        <v>-0.36287366692198025</v>
      </c>
      <c r="AI54" s="89">
        <f t="shared" si="24"/>
        <v>0.80848859211846724</v>
      </c>
      <c r="AJ54" s="89">
        <f t="shared" si="25"/>
        <v>-0.20388016978118267</v>
      </c>
      <c r="AK54" s="89">
        <f t="shared" si="26"/>
        <v>0.11932137395603609</v>
      </c>
      <c r="AL54" s="89">
        <f t="shared" si="27"/>
        <v>-0.55719655853425099</v>
      </c>
      <c r="AM54" s="89">
        <f t="shared" si="28"/>
        <v>-0.28603731071066457</v>
      </c>
      <c r="AN54" s="89">
        <f t="shared" si="36"/>
        <v>5.5923221361567759</v>
      </c>
      <c r="AO54" s="89">
        <f t="shared" si="36"/>
        <v>5.592317725497562</v>
      </c>
      <c r="AP54" s="89">
        <f t="shared" si="36"/>
        <v>5.5923430883306633</v>
      </c>
      <c r="AQ54" s="89">
        <f t="shared" si="36"/>
        <v>5.59219723590458</v>
      </c>
      <c r="AR54" s="89">
        <f t="shared" si="36"/>
        <v>5.5930357400983306</v>
      </c>
      <c r="AS54" s="89">
        <f t="shared" si="36"/>
        <v>5.5882072137648091</v>
      </c>
      <c r="AT54" s="89">
        <f t="shared" si="36"/>
        <v>5.6157552852718853</v>
      </c>
      <c r="AU54" s="89">
        <f t="shared" si="30"/>
        <v>5.4485418308037552</v>
      </c>
      <c r="AW54" s="89">
        <v>-6600</v>
      </c>
      <c r="AX54" s="89">
        <f t="shared" si="0"/>
        <v>0.29542512786837022</v>
      </c>
      <c r="AY54" s="89">
        <f t="shared" si="1"/>
        <v>0.11818555781757301</v>
      </c>
      <c r="AZ54" s="89">
        <f t="shared" si="2"/>
        <v>0.17723957005079721</v>
      </c>
      <c r="BA54" s="89">
        <f t="shared" si="3"/>
        <v>0.77724655561488643</v>
      </c>
      <c r="BB54" s="89">
        <f t="shared" si="4"/>
        <v>0.19053050587241885</v>
      </c>
      <c r="BC54" s="89">
        <f t="shared" si="5"/>
        <v>-0.16017432010488253</v>
      </c>
      <c r="BD54" s="89">
        <f t="shared" si="6"/>
        <v>-8.0258825586751334E-2</v>
      </c>
      <c r="BE54" s="89">
        <f t="shared" si="34"/>
        <v>6.0819222108576394</v>
      </c>
      <c r="BF54" s="89">
        <f t="shared" si="34"/>
        <v>6.0819158049739528</v>
      </c>
      <c r="BG54" s="89">
        <f t="shared" si="34"/>
        <v>6.081944779397805</v>
      </c>
      <c r="BH54" s="89">
        <f t="shared" si="34"/>
        <v>6.0818137239459125</v>
      </c>
      <c r="BI54" s="89">
        <f t="shared" si="34"/>
        <v>6.0824064785477816</v>
      </c>
      <c r="BJ54" s="89">
        <f t="shared" si="34"/>
        <v>6.0797249180484947</v>
      </c>
      <c r="BK54" s="89">
        <f t="shared" si="34"/>
        <v>6.0918445061874467</v>
      </c>
      <c r="BL54" s="89">
        <f t="shared" si="8"/>
        <v>6.0368134043100072</v>
      </c>
    </row>
    <row r="55" spans="1:64" s="89" customFormat="1" ht="12.95" customHeight="1" x14ac:dyDescent="0.2">
      <c r="A55" s="43" t="s">
        <v>1018</v>
      </c>
      <c r="B55" s="44" t="s">
        <v>912</v>
      </c>
      <c r="C55" s="45">
        <v>19386.38</v>
      </c>
      <c r="D55" s="45" t="s">
        <v>936</v>
      </c>
      <c r="E55" s="89">
        <f t="shared" si="11"/>
        <v>-8817.6929487072139</v>
      </c>
      <c r="F55" s="6">
        <f t="shared" si="31"/>
        <v>-8818</v>
      </c>
      <c r="G55" s="89">
        <f t="shared" si="12"/>
        <v>0.86184600000342471</v>
      </c>
      <c r="H55" s="89">
        <f t="shared" si="37"/>
        <v>0.86184600000342471</v>
      </c>
      <c r="P55" s="89">
        <f t="shared" si="14"/>
        <v>1.208675269225723</v>
      </c>
      <c r="Q55" s="128">
        <f t="shared" si="32"/>
        <v>4367.880000000001</v>
      </c>
      <c r="R55" s="128"/>
      <c r="S55" s="91">
        <f t="shared" si="38"/>
        <v>0.2</v>
      </c>
      <c r="Z55" s="89">
        <f t="shared" si="16"/>
        <v>-8818</v>
      </c>
      <c r="AA55" s="89">
        <f t="shared" si="17"/>
        <v>0.84794446855675309</v>
      </c>
      <c r="AB55" s="89">
        <f t="shared" si="18"/>
        <v>1.2225768006723947</v>
      </c>
      <c r="AC55" s="89">
        <f t="shared" si="19"/>
        <v>-0.34682926922229829</v>
      </c>
      <c r="AD55" s="89">
        <f t="shared" si="20"/>
        <v>1.3901531446671611E-2</v>
      </c>
      <c r="AE55" s="89">
        <f t="shared" si="21"/>
        <v>3.8650515312559941E-5</v>
      </c>
      <c r="AF55" s="89">
        <f t="shared" si="22"/>
        <v>0.86184600000342471</v>
      </c>
      <c r="AG55" s="91"/>
      <c r="AH55" s="89">
        <f t="shared" si="23"/>
        <v>-0.3607308006689699</v>
      </c>
      <c r="AI55" s="89">
        <f t="shared" si="24"/>
        <v>0.80828836838959373</v>
      </c>
      <c r="AJ55" s="89">
        <f t="shared" si="25"/>
        <v>-0.20223488855111621</v>
      </c>
      <c r="AK55" s="89">
        <f t="shared" si="26"/>
        <v>0.11899941149769966</v>
      </c>
      <c r="AL55" s="89">
        <f t="shared" si="27"/>
        <v>-0.55551627134164483</v>
      </c>
      <c r="AM55" s="89">
        <f t="shared" si="28"/>
        <v>-0.28512864694686652</v>
      </c>
      <c r="AN55" s="89">
        <f t="shared" si="36"/>
        <v>5.594347094824708</v>
      </c>
      <c r="AO55" s="89">
        <f t="shared" si="36"/>
        <v>5.5943426477950773</v>
      </c>
      <c r="AP55" s="89">
        <f t="shared" si="36"/>
        <v>5.5943681770814582</v>
      </c>
      <c r="AQ55" s="89">
        <f t="shared" si="36"/>
        <v>5.5942216125212738</v>
      </c>
      <c r="AR55" s="89">
        <f t="shared" si="36"/>
        <v>5.5950628044748205</v>
      </c>
      <c r="AS55" s="89">
        <f t="shared" si="36"/>
        <v>5.5902269088149712</v>
      </c>
      <c r="AT55" s="89">
        <f t="shared" si="36"/>
        <v>5.6177720144870538</v>
      </c>
      <c r="AU55" s="89">
        <f t="shared" si="30"/>
        <v>5.4509192192912073</v>
      </c>
      <c r="AW55" s="89">
        <v>-6400</v>
      </c>
      <c r="AX55" s="89">
        <f t="shared" si="0"/>
        <v>0.26139126907982069</v>
      </c>
      <c r="AY55" s="89">
        <f t="shared" si="1"/>
        <v>3.6592674714357454E-2</v>
      </c>
      <c r="AZ55" s="89">
        <f t="shared" si="2"/>
        <v>0.22479859436546321</v>
      </c>
      <c r="BA55" s="89">
        <f t="shared" si="3"/>
        <v>0.7761387193337409</v>
      </c>
      <c r="BB55" s="89">
        <f t="shared" si="4"/>
        <v>0.22424605686352744</v>
      </c>
      <c r="BC55" s="89">
        <f t="shared" si="5"/>
        <v>-0.12570752242809149</v>
      </c>
      <c r="BD55" s="89">
        <f t="shared" si="6"/>
        <v>-6.2936662144241068E-2</v>
      </c>
      <c r="BE55" s="89">
        <f t="shared" si="34"/>
        <v>6.1251553647264334</v>
      </c>
      <c r="BF55" s="89">
        <f t="shared" si="34"/>
        <v>6.1251500625061741</v>
      </c>
      <c r="BG55" s="89">
        <f t="shared" si="34"/>
        <v>6.1251738573822134</v>
      </c>
      <c r="BH55" s="89">
        <f t="shared" si="34"/>
        <v>6.1250670719522047</v>
      </c>
      <c r="BI55" s="89">
        <f t="shared" si="34"/>
        <v>6.1255462839428159</v>
      </c>
      <c r="BJ55" s="89">
        <f t="shared" si="34"/>
        <v>6.123395477272056</v>
      </c>
      <c r="BK55" s="89">
        <f t="shared" si="34"/>
        <v>6.1330430761384473</v>
      </c>
      <c r="BL55" s="89">
        <f t="shared" si="8"/>
        <v>6.0896442595867253</v>
      </c>
    </row>
    <row r="56" spans="1:64" s="89" customFormat="1" ht="12.95" customHeight="1" x14ac:dyDescent="0.2">
      <c r="A56" s="29" t="s">
        <v>763</v>
      </c>
      <c r="B56" s="12"/>
      <c r="C56" s="7">
        <v>19386.382000000001</v>
      </c>
      <c r="D56" s="7"/>
      <c r="E56" s="89">
        <f t="shared" si="11"/>
        <v>-8817.6922361639226</v>
      </c>
      <c r="F56" s="6">
        <f t="shared" ref="F56:F87" si="39">ROUND(2*E56,0)/2-0.5</f>
        <v>-8818</v>
      </c>
      <c r="G56" s="89">
        <f t="shared" si="12"/>
        <v>0.86384600000383216</v>
      </c>
      <c r="H56" s="89">
        <f t="shared" si="37"/>
        <v>0.86384600000383216</v>
      </c>
      <c r="P56" s="89">
        <f t="shared" si="14"/>
        <v>1.208675269225723</v>
      </c>
      <c r="Q56" s="128">
        <f t="shared" si="32"/>
        <v>4367.8820000000014</v>
      </c>
      <c r="R56" s="128"/>
      <c r="S56" s="91">
        <f t="shared" si="38"/>
        <v>0.2</v>
      </c>
      <c r="Z56" s="89">
        <f t="shared" si="16"/>
        <v>-8818</v>
      </c>
      <c r="AA56" s="89">
        <f t="shared" si="17"/>
        <v>0.84794446855675309</v>
      </c>
      <c r="AB56" s="89">
        <f t="shared" si="18"/>
        <v>1.2245768006728022</v>
      </c>
      <c r="AC56" s="89">
        <f t="shared" si="19"/>
        <v>-0.34482926922189083</v>
      </c>
      <c r="AD56" s="89">
        <f t="shared" si="20"/>
        <v>1.5901531447079065E-2</v>
      </c>
      <c r="AE56" s="89">
        <f t="shared" si="21"/>
        <v>5.0571740472488888E-5</v>
      </c>
      <c r="AF56" s="89">
        <f t="shared" si="22"/>
        <v>0.86384600000383216</v>
      </c>
      <c r="AG56" s="91"/>
      <c r="AH56" s="89">
        <f t="shared" si="23"/>
        <v>-0.3607308006689699</v>
      </c>
      <c r="AI56" s="89">
        <f t="shared" si="24"/>
        <v>0.80828836838959373</v>
      </c>
      <c r="AJ56" s="89">
        <f t="shared" si="25"/>
        <v>-0.20223488855111621</v>
      </c>
      <c r="AK56" s="89">
        <f t="shared" si="26"/>
        <v>0.11899941149769966</v>
      </c>
      <c r="AL56" s="89">
        <f t="shared" si="27"/>
        <v>-0.55551627134164483</v>
      </c>
      <c r="AM56" s="89">
        <f t="shared" si="28"/>
        <v>-0.28512864694686652</v>
      </c>
      <c r="AN56" s="89">
        <f t="shared" si="36"/>
        <v>5.594347094824708</v>
      </c>
      <c r="AO56" s="89">
        <f t="shared" si="36"/>
        <v>5.5943426477950773</v>
      </c>
      <c r="AP56" s="89">
        <f t="shared" si="36"/>
        <v>5.5943681770814582</v>
      </c>
      <c r="AQ56" s="89">
        <f t="shared" si="36"/>
        <v>5.5942216125212738</v>
      </c>
      <c r="AR56" s="89">
        <f t="shared" si="36"/>
        <v>5.5950628044748205</v>
      </c>
      <c r="AS56" s="89">
        <f t="shared" si="36"/>
        <v>5.5902269088149712</v>
      </c>
      <c r="AT56" s="89">
        <f t="shared" si="36"/>
        <v>5.6177720144870538</v>
      </c>
      <c r="AU56" s="89">
        <f t="shared" si="30"/>
        <v>5.4509192192912073</v>
      </c>
      <c r="AW56" s="89">
        <v>-6200</v>
      </c>
      <c r="AX56" s="89">
        <f t="shared" si="0"/>
        <v>0.22964735667632002</v>
      </c>
      <c r="AY56" s="89">
        <f t="shared" si="1"/>
        <v>-4.2231305222815818E-2</v>
      </c>
      <c r="AZ56" s="89">
        <f t="shared" si="2"/>
        <v>0.27187866189913584</v>
      </c>
      <c r="BA56" s="89">
        <f t="shared" si="3"/>
        <v>0.77529857246673939</v>
      </c>
      <c r="BB56" s="89">
        <f t="shared" si="4"/>
        <v>0.2576117413500541</v>
      </c>
      <c r="BC56" s="89">
        <f t="shared" si="5"/>
        <v>-9.1327139849470468E-2</v>
      </c>
      <c r="BD56" s="89">
        <f t="shared" si="6"/>
        <v>-4.5695335060295016E-2</v>
      </c>
      <c r="BE56" s="89">
        <f t="shared" si="34"/>
        <v>6.168334269529737</v>
      </c>
      <c r="BF56" s="89">
        <f t="shared" si="34"/>
        <v>6.1683302594727687</v>
      </c>
      <c r="BG56" s="89">
        <f t="shared" si="34"/>
        <v>6.1683481491064889</v>
      </c>
      <c r="BH56" s="89">
        <f t="shared" si="34"/>
        <v>6.1682683397321219</v>
      </c>
      <c r="BI56" s="89">
        <f t="shared" si="34"/>
        <v>6.1686243802706215</v>
      </c>
      <c r="BJ56" s="89">
        <f t="shared" si="34"/>
        <v>6.1670359214504833</v>
      </c>
      <c r="BK56" s="89">
        <f t="shared" si="34"/>
        <v>6.1741205438555768</v>
      </c>
      <c r="BL56" s="89">
        <f t="shared" si="8"/>
        <v>6.1424751148634433</v>
      </c>
    </row>
    <row r="57" spans="1:64" s="89" customFormat="1" ht="12.95" customHeight="1" x14ac:dyDescent="0.2">
      <c r="A57" s="29" t="s">
        <v>763</v>
      </c>
      <c r="B57" s="12"/>
      <c r="C57" s="7">
        <v>19428.464</v>
      </c>
      <c r="D57" s="7"/>
      <c r="E57" s="89">
        <f t="shared" si="11"/>
        <v>-8802.6996127683487</v>
      </c>
      <c r="F57" s="6">
        <f t="shared" si="39"/>
        <v>-8803</v>
      </c>
      <c r="G57" s="89">
        <f t="shared" si="12"/>
        <v>0.84314100000119652</v>
      </c>
      <c r="H57" s="89">
        <f t="shared" si="37"/>
        <v>0.84314100000119652</v>
      </c>
      <c r="P57" s="89">
        <f t="shared" si="14"/>
        <v>1.2001567214560538</v>
      </c>
      <c r="Q57" s="128">
        <f t="shared" si="32"/>
        <v>4409.9639999999999</v>
      </c>
      <c r="R57" s="128"/>
      <c r="S57" s="91">
        <f t="shared" si="38"/>
        <v>0.2</v>
      </c>
      <c r="Z57" s="89">
        <f t="shared" si="16"/>
        <v>-8803</v>
      </c>
      <c r="AA57" s="89">
        <f t="shared" si="17"/>
        <v>0.84299946879885301</v>
      </c>
      <c r="AB57" s="89">
        <f t="shared" si="18"/>
        <v>1.2002982526583974</v>
      </c>
      <c r="AC57" s="89">
        <f t="shared" si="19"/>
        <v>-0.35701572145485727</v>
      </c>
      <c r="AD57" s="89">
        <f t="shared" si="20"/>
        <v>1.4153120234350336E-4</v>
      </c>
      <c r="AE57" s="89">
        <f t="shared" si="21"/>
        <v>4.0062162473595385E-9</v>
      </c>
      <c r="AF57" s="89">
        <f t="shared" si="22"/>
        <v>0.84314100000119652</v>
      </c>
      <c r="AG57" s="91"/>
      <c r="AH57" s="89">
        <f t="shared" si="23"/>
        <v>-0.35715725265720077</v>
      </c>
      <c r="AI57" s="89">
        <f t="shared" si="24"/>
        <v>0.80795608384710182</v>
      </c>
      <c r="AJ57" s="89">
        <f t="shared" si="25"/>
        <v>-0.19949329456568693</v>
      </c>
      <c r="AK57" s="89">
        <f t="shared" si="26"/>
        <v>0.11846241555945762</v>
      </c>
      <c r="AL57" s="89">
        <f t="shared" si="27"/>
        <v>-0.55271763772773719</v>
      </c>
      <c r="AM57" s="89">
        <f t="shared" si="28"/>
        <v>-0.28361617046764959</v>
      </c>
      <c r="AN57" s="89">
        <f t="shared" si="36"/>
        <v>5.5977209140105089</v>
      </c>
      <c r="AO57" s="89">
        <f t="shared" si="36"/>
        <v>5.5977164062583027</v>
      </c>
      <c r="AP57" s="89">
        <f t="shared" si="36"/>
        <v>5.597742212595648</v>
      </c>
      <c r="AQ57" s="89">
        <f t="shared" si="36"/>
        <v>5.5975944670624109</v>
      </c>
      <c r="AR57" s="89">
        <f t="shared" si="36"/>
        <v>5.5984400933403373</v>
      </c>
      <c r="AS57" s="89">
        <f t="shared" si="36"/>
        <v>5.5935921816459553</v>
      </c>
      <c r="AT57" s="89">
        <f t="shared" si="36"/>
        <v>5.6211311351934885</v>
      </c>
      <c r="AU57" s="89">
        <f t="shared" si="30"/>
        <v>5.4548815334369616</v>
      </c>
      <c r="AW57" s="89">
        <v>-6000</v>
      </c>
      <c r="AX57" s="89">
        <f t="shared" si="0"/>
        <v>0.20012331466822803</v>
      </c>
      <c r="AY57" s="89">
        <f t="shared" si="1"/>
        <v>-0.11828638199394637</v>
      </c>
      <c r="AZ57" s="89">
        <f t="shared" si="2"/>
        <v>0.31840969666217439</v>
      </c>
      <c r="BA57" s="89">
        <f t="shared" si="3"/>
        <v>0.77472480405162047</v>
      </c>
      <c r="BB57" s="89">
        <f t="shared" si="4"/>
        <v>0.29061300401044982</v>
      </c>
      <c r="BC57" s="89">
        <f t="shared" si="5"/>
        <v>-5.7009414047504113E-2</v>
      </c>
      <c r="BD57" s="89">
        <f t="shared" si="6"/>
        <v>-2.8512429732610273E-2</v>
      </c>
      <c r="BE57" s="89">
        <f t="shared" si="34"/>
        <v>6.2114737964518261</v>
      </c>
      <c r="BF57" s="89">
        <f t="shared" si="34"/>
        <v>6.2114712237934775</v>
      </c>
      <c r="BG57" s="89">
        <f t="shared" si="34"/>
        <v>6.2114826546865176</v>
      </c>
      <c r="BH57" s="89">
        <f t="shared" si="34"/>
        <v>6.2114318646154132</v>
      </c>
      <c r="BI57" s="89">
        <f t="shared" si="34"/>
        <v>6.211657535096438</v>
      </c>
      <c r="BJ57" s="89">
        <f t="shared" si="34"/>
        <v>6.2106548077766073</v>
      </c>
      <c r="BK57" s="89">
        <f t="shared" si="34"/>
        <v>6.2151097065808365</v>
      </c>
      <c r="BL57" s="89">
        <f t="shared" si="8"/>
        <v>6.1953059701401605</v>
      </c>
    </row>
    <row r="58" spans="1:64" s="89" customFormat="1" ht="12.95" customHeight="1" x14ac:dyDescent="0.2">
      <c r="A58" s="29" t="s">
        <v>763</v>
      </c>
      <c r="B58" s="12"/>
      <c r="C58" s="7">
        <v>19442.501</v>
      </c>
      <c r="D58" s="7"/>
      <c r="E58" s="89">
        <f t="shared" si="11"/>
        <v>-8797.6986276772477</v>
      </c>
      <c r="F58" s="6">
        <f t="shared" si="39"/>
        <v>-8798</v>
      </c>
      <c r="G58" s="89">
        <f t="shared" si="12"/>
        <v>0.84590600000228733</v>
      </c>
      <c r="H58" s="89">
        <f t="shared" si="37"/>
        <v>0.84590600000228733</v>
      </c>
      <c r="P58" s="89">
        <f t="shared" si="14"/>
        <v>1.1973206666617879</v>
      </c>
      <c r="Q58" s="128">
        <f t="shared" si="32"/>
        <v>4424.0010000000002</v>
      </c>
      <c r="R58" s="128"/>
      <c r="S58" s="91">
        <f t="shared" si="38"/>
        <v>0.2</v>
      </c>
      <c r="Z58" s="89">
        <f t="shared" si="16"/>
        <v>-8798</v>
      </c>
      <c r="AA58" s="89">
        <f t="shared" si="17"/>
        <v>0.8413551757675809</v>
      </c>
      <c r="AB58" s="89">
        <f t="shared" si="18"/>
        <v>1.2018714908964943</v>
      </c>
      <c r="AC58" s="89">
        <f t="shared" si="19"/>
        <v>-0.35141466665950061</v>
      </c>
      <c r="AD58" s="89">
        <f t="shared" si="20"/>
        <v>4.5508242347064298E-3</v>
      </c>
      <c r="AE58" s="89">
        <f t="shared" si="21"/>
        <v>4.1420002430382728E-6</v>
      </c>
      <c r="AF58" s="89">
        <f t="shared" si="22"/>
        <v>0.84590600000228733</v>
      </c>
      <c r="AG58" s="91"/>
      <c r="AH58" s="89">
        <f t="shared" si="23"/>
        <v>-0.35596549089420704</v>
      </c>
      <c r="AI58" s="89">
        <f t="shared" si="24"/>
        <v>0.80784571685832562</v>
      </c>
      <c r="AJ58" s="89">
        <f t="shared" si="25"/>
        <v>-0.19857958206579482</v>
      </c>
      <c r="AK58" s="89">
        <f t="shared" si="26"/>
        <v>0.11828330863580133</v>
      </c>
      <c r="AL58" s="89">
        <f t="shared" si="27"/>
        <v>-0.5517852704703673</v>
      </c>
      <c r="AM58" s="89">
        <f t="shared" si="28"/>
        <v>-0.28311255444885852</v>
      </c>
      <c r="AN58" s="89">
        <f t="shared" si="36"/>
        <v>5.5988452125987269</v>
      </c>
      <c r="AO58" s="89">
        <f t="shared" si="36"/>
        <v>5.5988406845784677</v>
      </c>
      <c r="AP58" s="89">
        <f t="shared" si="36"/>
        <v>5.5988665831534883</v>
      </c>
      <c r="AQ58" s="89">
        <f t="shared" si="36"/>
        <v>5.5987184456454475</v>
      </c>
      <c r="AR58" s="89">
        <f t="shared" si="36"/>
        <v>5.5995655373230653</v>
      </c>
      <c r="AS58" s="89">
        <f t="shared" si="36"/>
        <v>5.59471369450889</v>
      </c>
      <c r="AT58" s="89">
        <f t="shared" si="36"/>
        <v>5.6222502616036243</v>
      </c>
      <c r="AU58" s="89">
        <f t="shared" si="30"/>
        <v>5.4562023048188788</v>
      </c>
      <c r="AW58" s="89">
        <v>-5800</v>
      </c>
      <c r="AX58" s="89">
        <f t="shared" si="0"/>
        <v>0.17274972589906501</v>
      </c>
      <c r="AY58" s="89">
        <f t="shared" si="1"/>
        <v>-0.19157255559903397</v>
      </c>
      <c r="AZ58" s="89">
        <f t="shared" si="2"/>
        <v>0.36432228149809898</v>
      </c>
      <c r="BA58" s="89">
        <f t="shared" si="3"/>
        <v>0.77441651776493814</v>
      </c>
      <c r="BB58" s="89">
        <f t="shared" si="4"/>
        <v>0.32323508104333321</v>
      </c>
      <c r="BC58" s="89">
        <f t="shared" si="5"/>
        <v>-2.2730747703712851E-2</v>
      </c>
      <c r="BD58" s="89">
        <f t="shared" si="6"/>
        <v>-1.1365863238782629E-2</v>
      </c>
      <c r="BE58" s="89">
        <f t="shared" si="34"/>
        <v>6.2545887570550391</v>
      </c>
      <c r="BF58" s="89">
        <f t="shared" si="34"/>
        <v>6.2545877161208763</v>
      </c>
      <c r="BG58" s="89">
        <f t="shared" si="34"/>
        <v>6.2545923312232841</v>
      </c>
      <c r="BH58" s="89">
        <f t="shared" si="34"/>
        <v>6.2545718696265595</v>
      </c>
      <c r="BI58" s="89">
        <f t="shared" si="34"/>
        <v>6.2546625884195874</v>
      </c>
      <c r="BJ58" s="89">
        <f t="shared" si="34"/>
        <v>6.2542603746383199</v>
      </c>
      <c r="BK58" s="89">
        <f t="shared" si="34"/>
        <v>6.2560436079669071</v>
      </c>
      <c r="BL58" s="89">
        <f t="shared" si="8"/>
        <v>6.2481368254168785</v>
      </c>
    </row>
    <row r="59" spans="1:64" s="89" customFormat="1" ht="12.95" customHeight="1" x14ac:dyDescent="0.2">
      <c r="A59" s="29" t="s">
        <v>763</v>
      </c>
      <c r="B59" s="12"/>
      <c r="C59" s="7">
        <v>19518.278999999999</v>
      </c>
      <c r="D59" s="7"/>
      <c r="E59" s="89">
        <f t="shared" si="11"/>
        <v>-8770.7010749071833</v>
      </c>
      <c r="F59" s="6">
        <f t="shared" si="39"/>
        <v>-8771</v>
      </c>
      <c r="G59" s="89">
        <f t="shared" si="12"/>
        <v>0.8390369999979157</v>
      </c>
      <c r="H59" s="89">
        <f t="shared" si="37"/>
        <v>0.8390369999979157</v>
      </c>
      <c r="P59" s="89">
        <f t="shared" si="14"/>
        <v>1.1820358749269475</v>
      </c>
      <c r="Q59" s="128">
        <f t="shared" si="32"/>
        <v>4499.7789999999986</v>
      </c>
      <c r="R59" s="128"/>
      <c r="S59" s="91">
        <f t="shared" si="38"/>
        <v>0.2</v>
      </c>
      <c r="Z59" s="89">
        <f t="shared" si="16"/>
        <v>-8771</v>
      </c>
      <c r="AA59" s="89">
        <f t="shared" si="17"/>
        <v>0.83251082511851537</v>
      </c>
      <c r="AB59" s="89">
        <f t="shared" si="18"/>
        <v>1.1885620498063478</v>
      </c>
      <c r="AC59" s="89">
        <f t="shared" si="19"/>
        <v>-0.34299887492903181</v>
      </c>
      <c r="AD59" s="89">
        <f t="shared" si="20"/>
        <v>6.526174879400326E-3</v>
      </c>
      <c r="AE59" s="89">
        <f t="shared" si="21"/>
        <v>8.518191711303171E-6</v>
      </c>
      <c r="AF59" s="89">
        <f t="shared" si="22"/>
        <v>0.8390369999979157</v>
      </c>
      <c r="AG59" s="91"/>
      <c r="AH59" s="89">
        <f t="shared" si="23"/>
        <v>-0.34952504980843219</v>
      </c>
      <c r="AI59" s="89">
        <f t="shared" si="24"/>
        <v>0.80725313846749525</v>
      </c>
      <c r="AJ59" s="89">
        <f t="shared" si="25"/>
        <v>-0.19364687390612648</v>
      </c>
      <c r="AK59" s="89">
        <f t="shared" si="26"/>
        <v>0.11731520362209003</v>
      </c>
      <c r="AL59" s="89">
        <f t="shared" si="27"/>
        <v>-0.54675487248053412</v>
      </c>
      <c r="AM59" s="89">
        <f t="shared" si="28"/>
        <v>-0.28039768290970335</v>
      </c>
      <c r="AN59" s="89">
        <f t="shared" si="36"/>
        <v>5.6049137803676681</v>
      </c>
      <c r="AO59" s="89">
        <f t="shared" si="36"/>
        <v>5.6049091426937929</v>
      </c>
      <c r="AP59" s="89">
        <f t="shared" si="36"/>
        <v>5.6049355382445869</v>
      </c>
      <c r="AQ59" s="89">
        <f t="shared" si="36"/>
        <v>5.6047852991617972</v>
      </c>
      <c r="AR59" s="89">
        <f t="shared" si="36"/>
        <v>5.6056401923618751</v>
      </c>
      <c r="AS59" s="89">
        <f t="shared" si="36"/>
        <v>5.600767766758751</v>
      </c>
      <c r="AT59" s="89">
        <f t="shared" si="36"/>
        <v>5.6282885478293112</v>
      </c>
      <c r="AU59" s="89">
        <f t="shared" si="30"/>
        <v>5.4633344702812359</v>
      </c>
      <c r="AW59" s="89">
        <v>-5600</v>
      </c>
      <c r="AX59" s="89">
        <f t="shared" si="0"/>
        <v>0.14745771632618443</v>
      </c>
      <c r="AY59" s="89">
        <f t="shared" si="1"/>
        <v>-0.26208982603807951</v>
      </c>
      <c r="AZ59" s="89">
        <f t="shared" si="2"/>
        <v>0.40954754236426394</v>
      </c>
      <c r="BA59" s="89">
        <f t="shared" si="3"/>
        <v>0.7743732316763835</v>
      </c>
      <c r="BB59" s="89">
        <f t="shared" si="4"/>
        <v>0.35546283933944312</v>
      </c>
      <c r="BC59" s="89">
        <f t="shared" si="5"/>
        <v>1.1532356233490656E-2</v>
      </c>
      <c r="BD59" s="89">
        <f t="shared" si="6"/>
        <v>5.7662420237822804E-3</v>
      </c>
      <c r="BE59" s="89">
        <f t="shared" si="34"/>
        <v>6.2976939257367537</v>
      </c>
      <c r="BF59" s="89">
        <f t="shared" si="34"/>
        <v>6.2976944549392702</v>
      </c>
      <c r="BG59" s="89">
        <f t="shared" si="34"/>
        <v>6.2976921093708551</v>
      </c>
      <c r="BH59" s="89">
        <f t="shared" si="34"/>
        <v>6.2977025055638718</v>
      </c>
      <c r="BI59" s="89">
        <f t="shared" si="34"/>
        <v>6.2976564268391613</v>
      </c>
      <c r="BJ59" s="89">
        <f t="shared" si="34"/>
        <v>6.2978606603803788</v>
      </c>
      <c r="BK59" s="89">
        <f t="shared" si="34"/>
        <v>6.2969554458704762</v>
      </c>
      <c r="BL59" s="89">
        <f t="shared" si="8"/>
        <v>6.3009676806935966</v>
      </c>
    </row>
    <row r="60" spans="1:64" s="89" customFormat="1" ht="12.95" customHeight="1" x14ac:dyDescent="0.2">
      <c r="A60" s="24" t="s">
        <v>941</v>
      </c>
      <c r="B60" s="25" t="s">
        <v>912</v>
      </c>
      <c r="C60" s="24">
        <v>19543.538</v>
      </c>
      <c r="D60" s="24" t="s">
        <v>936</v>
      </c>
      <c r="E60" s="89">
        <f t="shared" si="11"/>
        <v>-8761.7020094077088</v>
      </c>
      <c r="F60" s="6">
        <f t="shared" si="39"/>
        <v>-8762</v>
      </c>
      <c r="G60" s="89">
        <f t="shared" si="12"/>
        <v>0.83641400000124122</v>
      </c>
      <c r="H60" s="89">
        <f t="shared" si="37"/>
        <v>0.83641400000124122</v>
      </c>
      <c r="P60" s="89">
        <f t="shared" si="14"/>
        <v>1.1769521584064899</v>
      </c>
      <c r="Q60" s="128">
        <f t="shared" si="32"/>
        <v>4525.0380000000005</v>
      </c>
      <c r="R60" s="128"/>
      <c r="S60" s="91">
        <f t="shared" si="38"/>
        <v>0.2</v>
      </c>
      <c r="Z60" s="89">
        <f t="shared" si="16"/>
        <v>-8762</v>
      </c>
      <c r="AA60" s="89">
        <f t="shared" si="17"/>
        <v>0.82957574538511858</v>
      </c>
      <c r="AB60" s="89">
        <f t="shared" si="18"/>
        <v>1.1837904130226127</v>
      </c>
      <c r="AC60" s="89">
        <f t="shared" si="19"/>
        <v>-0.3405381584052487</v>
      </c>
      <c r="AD60" s="89">
        <f t="shared" si="20"/>
        <v>6.838254616122641E-3</v>
      </c>
      <c r="AE60" s="89">
        <f t="shared" si="21"/>
        <v>9.3523452389845235E-6</v>
      </c>
      <c r="AF60" s="89">
        <f t="shared" si="22"/>
        <v>0.83641400000124122</v>
      </c>
      <c r="AG60" s="91"/>
      <c r="AH60" s="89">
        <f t="shared" si="23"/>
        <v>-0.34737641302137134</v>
      </c>
      <c r="AI60" s="89">
        <f t="shared" si="24"/>
        <v>0.8070568868492547</v>
      </c>
      <c r="AJ60" s="89">
        <f t="shared" si="25"/>
        <v>-0.19200314811603239</v>
      </c>
      <c r="AK60" s="89">
        <f t="shared" si="26"/>
        <v>0.11699215665685325</v>
      </c>
      <c r="AL60" s="89">
        <f t="shared" si="27"/>
        <v>-0.54507970895076752</v>
      </c>
      <c r="AM60" s="89">
        <f t="shared" si="28"/>
        <v>-0.27949445998658801</v>
      </c>
      <c r="AN60" s="89">
        <f t="shared" si="36"/>
        <v>5.6069356494123825</v>
      </c>
      <c r="AO60" s="89">
        <f t="shared" si="36"/>
        <v>5.606930975119548</v>
      </c>
      <c r="AP60" s="89">
        <f t="shared" si="36"/>
        <v>5.6069575358693493</v>
      </c>
      <c r="AQ60" s="89">
        <f t="shared" si="36"/>
        <v>5.6068066020995788</v>
      </c>
      <c r="AR60" s="89">
        <f t="shared" si="36"/>
        <v>5.6076640533477269</v>
      </c>
      <c r="AS60" s="89">
        <f t="shared" si="36"/>
        <v>5.6027850100572882</v>
      </c>
      <c r="AT60" s="89">
        <f t="shared" si="36"/>
        <v>5.6302994425193393</v>
      </c>
      <c r="AU60" s="89">
        <f t="shared" si="30"/>
        <v>5.4657118587686888</v>
      </c>
      <c r="AW60" s="89">
        <v>-5400</v>
      </c>
      <c r="AX60" s="89">
        <f t="shared" si="0"/>
        <v>0.12417884292792764</v>
      </c>
      <c r="AY60" s="89">
        <f t="shared" si="1"/>
        <v>-0.32983819331108188</v>
      </c>
      <c r="AZ60" s="89">
        <f t="shared" si="2"/>
        <v>0.45401703623900952</v>
      </c>
      <c r="BA60" s="89">
        <f t="shared" si="3"/>
        <v>0.77459487810016736</v>
      </c>
      <c r="BB60" s="89">
        <f t="shared" si="4"/>
        <v>0.38728061784089962</v>
      </c>
      <c r="BC60" s="89">
        <f t="shared" si="5"/>
        <v>4.5803354888501513E-2</v>
      </c>
      <c r="BD60" s="89">
        <f t="shared" si="6"/>
        <v>2.2905682160487537E-2</v>
      </c>
      <c r="BE60" s="89">
        <f t="shared" si="34"/>
        <v>6.3408040620878294</v>
      </c>
      <c r="BF60" s="89">
        <f t="shared" si="34"/>
        <v>6.340806141880873</v>
      </c>
      <c r="BG60" s="89">
        <f t="shared" si="34"/>
        <v>6.3407969093266843</v>
      </c>
      <c r="BH60" s="89">
        <f t="shared" si="34"/>
        <v>6.34083789423872</v>
      </c>
      <c r="BI60" s="89">
        <f t="shared" si="34"/>
        <v>6.3406559558329034</v>
      </c>
      <c r="BJ60" s="89">
        <f t="shared" si="34"/>
        <v>6.3414636233655779</v>
      </c>
      <c r="BK60" s="89">
        <f t="shared" si="34"/>
        <v>6.3378784797152825</v>
      </c>
      <c r="BL60" s="89">
        <f t="shared" si="8"/>
        <v>6.3537985359703137</v>
      </c>
    </row>
    <row r="61" spans="1:64" s="89" customFormat="1" ht="12.95" customHeight="1" x14ac:dyDescent="0.2">
      <c r="A61" s="29" t="s">
        <v>763</v>
      </c>
      <c r="B61" s="12"/>
      <c r="C61" s="7">
        <v>19543.543000000001</v>
      </c>
      <c r="D61" s="7"/>
      <c r="E61" s="89">
        <f t="shared" si="11"/>
        <v>-8761.7002280494798</v>
      </c>
      <c r="F61" s="6">
        <f t="shared" si="39"/>
        <v>-8762</v>
      </c>
      <c r="G61" s="89">
        <f t="shared" si="12"/>
        <v>0.84141400000225985</v>
      </c>
      <c r="H61" s="89">
        <f t="shared" si="37"/>
        <v>0.84141400000225985</v>
      </c>
      <c r="P61" s="89">
        <f t="shared" si="14"/>
        <v>1.1769521584064899</v>
      </c>
      <c r="Q61" s="128">
        <f t="shared" si="32"/>
        <v>4525.0430000000015</v>
      </c>
      <c r="R61" s="128"/>
      <c r="S61" s="91">
        <f t="shared" si="38"/>
        <v>0.2</v>
      </c>
      <c r="Z61" s="89">
        <f t="shared" si="16"/>
        <v>-8762</v>
      </c>
      <c r="AA61" s="89">
        <f t="shared" si="17"/>
        <v>0.82957574538511858</v>
      </c>
      <c r="AB61" s="89">
        <f t="shared" si="18"/>
        <v>1.1887904130236313</v>
      </c>
      <c r="AC61" s="89">
        <f t="shared" si="19"/>
        <v>-0.33553815840423007</v>
      </c>
      <c r="AD61" s="89">
        <f t="shared" si="20"/>
        <v>1.1838254617141275E-2</v>
      </c>
      <c r="AE61" s="89">
        <f t="shared" si="21"/>
        <v>2.8028854476053343E-5</v>
      </c>
      <c r="AF61" s="89">
        <f t="shared" si="22"/>
        <v>0.84141400000225985</v>
      </c>
      <c r="AG61" s="91"/>
      <c r="AH61" s="89">
        <f t="shared" si="23"/>
        <v>-0.34737641302137134</v>
      </c>
      <c r="AI61" s="89">
        <f t="shared" si="24"/>
        <v>0.8070568868492547</v>
      </c>
      <c r="AJ61" s="89">
        <f t="shared" si="25"/>
        <v>-0.19200314811603239</v>
      </c>
      <c r="AK61" s="89">
        <f t="shared" si="26"/>
        <v>0.11699215665685325</v>
      </c>
      <c r="AL61" s="89">
        <f t="shared" si="27"/>
        <v>-0.54507970895076752</v>
      </c>
      <c r="AM61" s="89">
        <f t="shared" si="28"/>
        <v>-0.27949445998658801</v>
      </c>
      <c r="AN61" s="89">
        <f t="shared" ref="AN61:AT70" si="40">$AU61+$AB$7*SIN(AO61)</f>
        <v>5.6069356494123825</v>
      </c>
      <c r="AO61" s="89">
        <f t="shared" si="40"/>
        <v>5.606930975119548</v>
      </c>
      <c r="AP61" s="89">
        <f t="shared" si="40"/>
        <v>5.6069575358693493</v>
      </c>
      <c r="AQ61" s="89">
        <f t="shared" si="40"/>
        <v>5.6068066020995788</v>
      </c>
      <c r="AR61" s="89">
        <f t="shared" si="40"/>
        <v>5.6076640533477269</v>
      </c>
      <c r="AS61" s="89">
        <f t="shared" si="40"/>
        <v>5.6027850100572882</v>
      </c>
      <c r="AT61" s="89">
        <f t="shared" si="40"/>
        <v>5.6302994425193393</v>
      </c>
      <c r="AU61" s="89">
        <f t="shared" si="30"/>
        <v>5.4657118587686888</v>
      </c>
      <c r="AW61" s="89">
        <v>-5200</v>
      </c>
      <c r="AX61" s="89">
        <f t="shared" si="0"/>
        <v>0.10284498525173569</v>
      </c>
      <c r="AY61" s="89">
        <f t="shared" si="1"/>
        <v>-0.39481765741804209</v>
      </c>
      <c r="AZ61" s="89">
        <f t="shared" si="2"/>
        <v>0.49766264266977778</v>
      </c>
      <c r="BA61" s="89">
        <f t="shared" si="3"/>
        <v>0.77508180357322998</v>
      </c>
      <c r="BB61" s="89">
        <f t="shared" si="4"/>
        <v>0.41867206963422388</v>
      </c>
      <c r="BC61" s="89">
        <f t="shared" si="5"/>
        <v>8.0105725638966438E-2</v>
      </c>
      <c r="BD61" s="89">
        <f t="shared" si="6"/>
        <v>4.0074294597877487E-2</v>
      </c>
      <c r="BE61" s="89">
        <f t="shared" si="34"/>
        <v>6.3839339332102991</v>
      </c>
      <c r="BF61" s="89">
        <f t="shared" si="34"/>
        <v>6.3839374871305266</v>
      </c>
      <c r="BG61" s="89">
        <f t="shared" si="34"/>
        <v>6.3839216565870114</v>
      </c>
      <c r="BH61" s="89">
        <f t="shared" si="34"/>
        <v>6.383992172182408</v>
      </c>
      <c r="BI61" s="89">
        <f t="shared" si="34"/>
        <v>6.3836780712792374</v>
      </c>
      <c r="BJ61" s="89">
        <f t="shared" si="34"/>
        <v>6.3850772625509666</v>
      </c>
      <c r="BK61" s="89">
        <f t="shared" si="34"/>
        <v>6.3788459376833488</v>
      </c>
      <c r="BL61" s="89">
        <f t="shared" si="8"/>
        <v>6.4066293912470318</v>
      </c>
    </row>
    <row r="62" spans="1:64" s="89" customFormat="1" ht="12.95" customHeight="1" x14ac:dyDescent="0.2">
      <c r="A62" s="29" t="s">
        <v>763</v>
      </c>
      <c r="B62" s="12"/>
      <c r="C62" s="7">
        <v>19546.348000000002</v>
      </c>
      <c r="D62" s="7"/>
      <c r="E62" s="89">
        <f t="shared" si="11"/>
        <v>-8760.7008860832084</v>
      </c>
      <c r="F62" s="6">
        <f t="shared" si="39"/>
        <v>-8761</v>
      </c>
      <c r="G62" s="89">
        <f t="shared" si="12"/>
        <v>0.83956700000271667</v>
      </c>
      <c r="H62" s="89">
        <f t="shared" si="37"/>
        <v>0.83956700000271667</v>
      </c>
      <c r="P62" s="89">
        <f t="shared" si="14"/>
        <v>1.1763876471282235</v>
      </c>
      <c r="Q62" s="128">
        <f t="shared" si="32"/>
        <v>4527.8480000000018</v>
      </c>
      <c r="R62" s="128"/>
      <c r="S62" s="91">
        <f t="shared" si="38"/>
        <v>0.2</v>
      </c>
      <c r="Z62" s="89">
        <f t="shared" si="16"/>
        <v>-8761</v>
      </c>
      <c r="AA62" s="89">
        <f t="shared" si="17"/>
        <v>0.82925002710768125</v>
      </c>
      <c r="AB62" s="89">
        <f t="shared" si="18"/>
        <v>1.1867046200232589</v>
      </c>
      <c r="AC62" s="89">
        <f t="shared" si="19"/>
        <v>-0.33682064712550686</v>
      </c>
      <c r="AD62" s="89">
        <f t="shared" si="20"/>
        <v>1.0316972895035414E-2</v>
      </c>
      <c r="AE62" s="89">
        <f t="shared" si="21"/>
        <v>2.1287985943379085E-5</v>
      </c>
      <c r="AF62" s="89">
        <f t="shared" si="22"/>
        <v>0.83956700000271667</v>
      </c>
      <c r="AG62" s="91"/>
      <c r="AH62" s="89">
        <f t="shared" si="23"/>
        <v>-0.34713762002054233</v>
      </c>
      <c r="AI62" s="89">
        <f t="shared" si="24"/>
        <v>0.80703512040226011</v>
      </c>
      <c r="AJ62" s="89">
        <f t="shared" si="25"/>
        <v>-0.1918205278879471</v>
      </c>
      <c r="AK62" s="89">
        <f t="shared" si="26"/>
        <v>0.11695625196351295</v>
      </c>
      <c r="AL62" s="89">
        <f t="shared" si="27"/>
        <v>-0.54489362991684565</v>
      </c>
      <c r="AM62" s="89">
        <f t="shared" si="28"/>
        <v>-0.27939415509547233</v>
      </c>
      <c r="AN62" s="89">
        <f t="shared" si="40"/>
        <v>5.6071602712041875</v>
      </c>
      <c r="AO62" s="89">
        <f t="shared" si="40"/>
        <v>5.6071555928407566</v>
      </c>
      <c r="AP62" s="89">
        <f t="shared" si="40"/>
        <v>5.6071821719305825</v>
      </c>
      <c r="AQ62" s="89">
        <f t="shared" si="40"/>
        <v>5.6070311611585488</v>
      </c>
      <c r="AR62" s="89">
        <f t="shared" si="40"/>
        <v>5.6078888953072772</v>
      </c>
      <c r="AS62" s="89">
        <f t="shared" si="40"/>
        <v>5.6030091242606428</v>
      </c>
      <c r="AT62" s="89">
        <f t="shared" si="40"/>
        <v>5.6305228178022304</v>
      </c>
      <c r="AU62" s="89">
        <f t="shared" si="30"/>
        <v>5.4659760130450721</v>
      </c>
      <c r="AW62" s="89">
        <v>-5000</v>
      </c>
      <c r="AX62" s="89">
        <f t="shared" si="0"/>
        <v>8.3388240643304079E-2</v>
      </c>
      <c r="AY62" s="89">
        <f t="shared" si="1"/>
        <v>-0.45702821835895946</v>
      </c>
      <c r="AZ62" s="89">
        <f t="shared" si="2"/>
        <v>0.54041645900226354</v>
      </c>
      <c r="BA62" s="89">
        <f t="shared" si="3"/>
        <v>0.77583476896442194</v>
      </c>
      <c r="BB62" s="89">
        <f t="shared" si="4"/>
        <v>0.44962000337300878</v>
      </c>
      <c r="BC62" s="89">
        <f t="shared" si="5"/>
        <v>0.1144630263771013</v>
      </c>
      <c r="BD62" s="89">
        <f t="shared" si="6"/>
        <v>5.7294081410957674E-2</v>
      </c>
      <c r="BE62" s="89">
        <f t="shared" si="34"/>
        <v>6.4270983360558285</v>
      </c>
      <c r="BF62" s="89">
        <f t="shared" si="34"/>
        <v>6.4271032347853554</v>
      </c>
      <c r="BG62" s="89">
        <f t="shared" si="34"/>
        <v>6.4270812978217693</v>
      </c>
      <c r="BH62" s="89">
        <f t="shared" si="34"/>
        <v>6.4271795341154103</v>
      </c>
      <c r="BI62" s="89">
        <f t="shared" si="34"/>
        <v>6.4267396313635947</v>
      </c>
      <c r="BJ62" s="89">
        <f t="shared" si="34"/>
        <v>6.4287097378029774</v>
      </c>
      <c r="BK62" s="89">
        <f t="shared" si="34"/>
        <v>6.419890923993397</v>
      </c>
      <c r="BL62" s="89">
        <f t="shared" si="8"/>
        <v>6.4594602465237498</v>
      </c>
    </row>
    <row r="63" spans="1:64" s="89" customFormat="1" ht="12.95" customHeight="1" x14ac:dyDescent="0.2">
      <c r="A63" s="29" t="s">
        <v>763</v>
      </c>
      <c r="B63" s="12"/>
      <c r="C63" s="7">
        <v>19560.39</v>
      </c>
      <c r="D63" s="7"/>
      <c r="E63" s="89">
        <f t="shared" si="11"/>
        <v>-8755.6981196338802</v>
      </c>
      <c r="F63" s="6">
        <f t="shared" si="39"/>
        <v>-8756</v>
      </c>
      <c r="G63" s="89">
        <f t="shared" si="12"/>
        <v>0.84733200000118813</v>
      </c>
      <c r="H63" s="89">
        <f t="shared" si="37"/>
        <v>0.84733200000118813</v>
      </c>
      <c r="P63" s="89">
        <f t="shared" si="14"/>
        <v>1.1735661290755801</v>
      </c>
      <c r="Q63" s="128">
        <f t="shared" si="32"/>
        <v>4541.8899999999994</v>
      </c>
      <c r="R63" s="128"/>
      <c r="S63" s="91">
        <f t="shared" si="38"/>
        <v>0.2</v>
      </c>
      <c r="Z63" s="89">
        <f t="shared" si="16"/>
        <v>-8756</v>
      </c>
      <c r="AA63" s="89">
        <f t="shared" si="17"/>
        <v>0.82762263996352137</v>
      </c>
      <c r="AB63" s="89">
        <f t="shared" si="18"/>
        <v>1.1932754891132469</v>
      </c>
      <c r="AC63" s="89">
        <f t="shared" si="19"/>
        <v>-0.32623412907439198</v>
      </c>
      <c r="AD63" s="89">
        <f t="shared" si="20"/>
        <v>1.9709360037666768E-2</v>
      </c>
      <c r="AE63" s="89">
        <f t="shared" si="21"/>
        <v>7.7691774618875159E-5</v>
      </c>
      <c r="AF63" s="89">
        <f t="shared" si="22"/>
        <v>0.84733200000118813</v>
      </c>
      <c r="AG63" s="91"/>
      <c r="AH63" s="89">
        <f t="shared" si="23"/>
        <v>-0.34594348911205874</v>
      </c>
      <c r="AI63" s="89">
        <f t="shared" si="24"/>
        <v>0.8069264059736585</v>
      </c>
      <c r="AJ63" s="89">
        <f t="shared" si="25"/>
        <v>-0.19090747492848587</v>
      </c>
      <c r="AK63" s="89">
        <f t="shared" si="26"/>
        <v>0.11677669682464242</v>
      </c>
      <c r="AL63" s="89">
        <f t="shared" si="27"/>
        <v>-0.54396338519674481</v>
      </c>
      <c r="AM63" s="89">
        <f t="shared" si="28"/>
        <v>-0.27889278989268929</v>
      </c>
      <c r="AN63" s="89">
        <f t="shared" si="40"/>
        <v>5.6082832893543246</v>
      </c>
      <c r="AO63" s="89">
        <f t="shared" si="40"/>
        <v>5.6082785906327732</v>
      </c>
      <c r="AP63" s="89">
        <f t="shared" si="40"/>
        <v>5.6083052613749507</v>
      </c>
      <c r="AQ63" s="89">
        <f t="shared" si="40"/>
        <v>5.6081538661532084</v>
      </c>
      <c r="AR63" s="89">
        <f t="shared" si="40"/>
        <v>5.6090130108039213</v>
      </c>
      <c r="AS63" s="89">
        <f t="shared" si="40"/>
        <v>5.6041296236453757</v>
      </c>
      <c r="AT63" s="89">
        <f t="shared" si="40"/>
        <v>5.6316395220486992</v>
      </c>
      <c r="AU63" s="89">
        <f t="shared" si="30"/>
        <v>5.4672967844269902</v>
      </c>
      <c r="AW63" s="89">
        <v>-4800</v>
      </c>
      <c r="AX63" s="89">
        <f t="shared" si="0"/>
        <v>6.5740823221508649E-2</v>
      </c>
      <c r="AY63" s="89">
        <f t="shared" si="1"/>
        <v>-0.51646987613383444</v>
      </c>
      <c r="AZ63" s="89">
        <f t="shared" si="2"/>
        <v>0.58221069935534309</v>
      </c>
      <c r="BA63" s="89">
        <f t="shared" si="3"/>
        <v>0.77685494969334801</v>
      </c>
      <c r="BB63" s="89">
        <f t="shared" si="4"/>
        <v>0.48010622265980396</v>
      </c>
      <c r="BC63" s="89">
        <f t="shared" si="5"/>
        <v>0.14889895609055032</v>
      </c>
      <c r="BD63" s="89">
        <f t="shared" si="6"/>
        <v>7.458733468287479E-2</v>
      </c>
      <c r="BE63" s="89">
        <f t="shared" si="34"/>
        <v>6.4703121198446052</v>
      </c>
      <c r="BF63" s="89">
        <f t="shared" si="34"/>
        <v>6.4703181880382523</v>
      </c>
      <c r="BG63" s="89">
        <f t="shared" si="34"/>
        <v>6.4702908172174771</v>
      </c>
      <c r="BH63" s="89">
        <f t="shared" si="34"/>
        <v>6.4704142754802527</v>
      </c>
      <c r="BI63" s="89">
        <f t="shared" si="34"/>
        <v>6.4698574300045442</v>
      </c>
      <c r="BJ63" s="89">
        <f t="shared" si="34"/>
        <v>6.4723694891711645</v>
      </c>
      <c r="BK63" s="89">
        <f t="shared" si="34"/>
        <v>6.4610463265251736</v>
      </c>
      <c r="BL63" s="89">
        <f t="shared" si="8"/>
        <v>6.5122911018004679</v>
      </c>
    </row>
    <row r="64" spans="1:64" s="89" customFormat="1" ht="12.95" customHeight="1" x14ac:dyDescent="0.2">
      <c r="A64" s="29" t="s">
        <v>763</v>
      </c>
      <c r="B64" s="12"/>
      <c r="C64" s="7">
        <v>19616.499</v>
      </c>
      <c r="D64" s="7"/>
      <c r="E64" s="89">
        <f t="shared" si="11"/>
        <v>-8735.7080738636632</v>
      </c>
      <c r="F64" s="6">
        <f t="shared" si="39"/>
        <v>-8736</v>
      </c>
      <c r="G64" s="89">
        <f t="shared" si="12"/>
        <v>0.81939200000124401</v>
      </c>
      <c r="H64" s="89">
        <f t="shared" si="37"/>
        <v>0.81939200000124401</v>
      </c>
      <c r="P64" s="89">
        <f t="shared" si="14"/>
        <v>1.1622973625097925</v>
      </c>
      <c r="Q64" s="128">
        <f t="shared" si="32"/>
        <v>4597.9989999999998</v>
      </c>
      <c r="R64" s="128"/>
      <c r="S64" s="91">
        <f t="shared" si="38"/>
        <v>0.2</v>
      </c>
      <c r="Z64" s="89">
        <f t="shared" si="16"/>
        <v>-8736</v>
      </c>
      <c r="AA64" s="89">
        <f t="shared" si="17"/>
        <v>0.82113313798803045</v>
      </c>
      <c r="AB64" s="89">
        <f t="shared" si="18"/>
        <v>1.1605562245230061</v>
      </c>
      <c r="AC64" s="89">
        <f t="shared" si="19"/>
        <v>-0.34290536250854853</v>
      </c>
      <c r="AD64" s="89">
        <f t="shared" si="20"/>
        <v>-1.7411379867864341E-3</v>
      </c>
      <c r="AE64" s="89">
        <f t="shared" si="21"/>
        <v>6.0631229780614333E-7</v>
      </c>
      <c r="AF64" s="89">
        <f t="shared" si="22"/>
        <v>0.81939200000124401</v>
      </c>
      <c r="AG64" s="91"/>
      <c r="AH64" s="89">
        <f t="shared" si="23"/>
        <v>-0.34116422452176215</v>
      </c>
      <c r="AI64" s="89">
        <f t="shared" si="24"/>
        <v>0.80649351000644565</v>
      </c>
      <c r="AJ64" s="89">
        <f t="shared" si="25"/>
        <v>-0.18725607383038137</v>
      </c>
      <c r="AK64" s="89">
        <f t="shared" si="26"/>
        <v>0.11605795087755692</v>
      </c>
      <c r="AL64" s="89">
        <f t="shared" si="27"/>
        <v>-0.54024490538562353</v>
      </c>
      <c r="AM64" s="89">
        <f t="shared" si="28"/>
        <v>-0.27688997230846885</v>
      </c>
      <c r="AN64" s="89">
        <f t="shared" si="40"/>
        <v>5.6127738532050966</v>
      </c>
      <c r="AO64" s="89">
        <f t="shared" si="40"/>
        <v>5.6127690729749817</v>
      </c>
      <c r="AP64" s="89">
        <f t="shared" si="40"/>
        <v>5.6127961094866547</v>
      </c>
      <c r="AQ64" s="89">
        <f t="shared" si="40"/>
        <v>5.6126431860014421</v>
      </c>
      <c r="AR64" s="89">
        <f t="shared" si="40"/>
        <v>5.6135079054042452</v>
      </c>
      <c r="AS64" s="89">
        <f t="shared" si="40"/>
        <v>5.6086104328118651</v>
      </c>
      <c r="AT64" s="89">
        <f t="shared" si="40"/>
        <v>5.6361034757467188</v>
      </c>
      <c r="AU64" s="89">
        <f t="shared" si="30"/>
        <v>5.4725798699546617</v>
      </c>
      <c r="AW64" s="89">
        <v>-4600</v>
      </c>
      <c r="AX64" s="89">
        <f t="shared" si="0"/>
        <v>4.9834966688786286E-2</v>
      </c>
      <c r="AY64" s="89">
        <f t="shared" si="1"/>
        <v>-0.57314263074266669</v>
      </c>
      <c r="AZ64" s="89">
        <f t="shared" si="2"/>
        <v>0.62297759743145298</v>
      </c>
      <c r="BA64" s="89">
        <f t="shared" si="3"/>
        <v>0.77814393601120735</v>
      </c>
      <c r="BB64" s="89">
        <f t="shared" si="4"/>
        <v>0.51011136203631513</v>
      </c>
      <c r="BC64" s="89">
        <f t="shared" si="5"/>
        <v>0.18343741599543095</v>
      </c>
      <c r="BD64" s="89">
        <f t="shared" si="6"/>
        <v>9.1976765460697982E-2</v>
      </c>
      <c r="BE64" s="89">
        <f t="shared" si="34"/>
        <v>6.5135902086167121</v>
      </c>
      <c r="BF64" s="89">
        <f t="shared" si="34"/>
        <v>6.513597234063667</v>
      </c>
      <c r="BG64" s="89">
        <f t="shared" si="34"/>
        <v>6.5135652536135247</v>
      </c>
      <c r="BH64" s="89">
        <f t="shared" si="34"/>
        <v>6.5137108333647609</v>
      </c>
      <c r="BI64" s="89">
        <f t="shared" si="34"/>
        <v>6.5130481729126206</v>
      </c>
      <c r="BJ64" s="89">
        <f t="shared" si="34"/>
        <v>6.5160653543239215</v>
      </c>
      <c r="BK64" s="89">
        <f t="shared" si="34"/>
        <v>6.5023447250474655</v>
      </c>
      <c r="BL64" s="89">
        <f t="shared" si="8"/>
        <v>6.565121957077185</v>
      </c>
    </row>
    <row r="65" spans="1:64" s="89" customFormat="1" ht="12.95" customHeight="1" x14ac:dyDescent="0.2">
      <c r="A65" s="29" t="s">
        <v>763</v>
      </c>
      <c r="B65" s="12"/>
      <c r="C65" s="7">
        <v>19658.598999999998</v>
      </c>
      <c r="D65" s="7"/>
      <c r="E65" s="89">
        <f t="shared" si="11"/>
        <v>-8720.7090375784646</v>
      </c>
      <c r="F65" s="6">
        <f t="shared" si="39"/>
        <v>-8721</v>
      </c>
      <c r="G65" s="89">
        <f t="shared" si="12"/>
        <v>0.81668699999863748</v>
      </c>
      <c r="H65" s="89">
        <f t="shared" si="37"/>
        <v>0.81668699999863748</v>
      </c>
      <c r="P65" s="89">
        <f t="shared" si="14"/>
        <v>1.153863958512479</v>
      </c>
      <c r="Q65" s="128">
        <f t="shared" si="32"/>
        <v>4640.0989999999983</v>
      </c>
      <c r="R65" s="128"/>
      <c r="S65" s="91">
        <f t="shared" si="38"/>
        <v>0.2</v>
      </c>
      <c r="Z65" s="89">
        <f t="shared" si="16"/>
        <v>-8721</v>
      </c>
      <c r="AA65" s="89">
        <f t="shared" si="17"/>
        <v>0.8162870215366258</v>
      </c>
      <c r="AB65" s="89">
        <f t="shared" si="18"/>
        <v>1.1542639369744907</v>
      </c>
      <c r="AC65" s="89">
        <f t="shared" si="19"/>
        <v>-0.33717695851384155</v>
      </c>
      <c r="AD65" s="89">
        <f t="shared" si="20"/>
        <v>3.999784620116742E-4</v>
      </c>
      <c r="AE65" s="89">
        <f t="shared" si="21"/>
        <v>3.1996554014644864E-8</v>
      </c>
      <c r="AF65" s="89">
        <f t="shared" si="22"/>
        <v>0.81668699999863748</v>
      </c>
      <c r="AG65" s="91"/>
      <c r="AH65" s="89">
        <f t="shared" si="23"/>
        <v>-0.33757693697585323</v>
      </c>
      <c r="AI65" s="89">
        <f t="shared" si="24"/>
        <v>0.80617089513969709</v>
      </c>
      <c r="AJ65" s="89">
        <f t="shared" si="25"/>
        <v>-0.18451838669662074</v>
      </c>
      <c r="AK65" s="89">
        <f t="shared" si="26"/>
        <v>0.1155183437406227</v>
      </c>
      <c r="AL65" s="89">
        <f t="shared" si="27"/>
        <v>-0.53745865596773279</v>
      </c>
      <c r="AM65" s="89">
        <f t="shared" si="28"/>
        <v>-0.27539061683004989</v>
      </c>
      <c r="AN65" s="89">
        <f t="shared" si="40"/>
        <v>5.6161401995416167</v>
      </c>
      <c r="AO65" s="89">
        <f t="shared" si="40"/>
        <v>5.6161353581157973</v>
      </c>
      <c r="AP65" s="89">
        <f t="shared" si="40"/>
        <v>5.6161626680018175</v>
      </c>
      <c r="AQ65" s="89">
        <f t="shared" si="40"/>
        <v>5.6160086086139147</v>
      </c>
      <c r="AR65" s="89">
        <f t="shared" si="40"/>
        <v>5.6168774375403165</v>
      </c>
      <c r="AS65" s="89">
        <f t="shared" si="40"/>
        <v>5.6119698007425143</v>
      </c>
      <c r="AT65" s="89">
        <f t="shared" si="40"/>
        <v>5.6394484445774262</v>
      </c>
      <c r="AU65" s="89">
        <f t="shared" si="30"/>
        <v>5.4765421841004152</v>
      </c>
      <c r="AW65" s="89">
        <v>-4400</v>
      </c>
      <c r="AX65" s="89">
        <f t="shared" si="0"/>
        <v>3.5602831094510345E-2</v>
      </c>
      <c r="AY65" s="89">
        <f t="shared" si="1"/>
        <v>-0.62704648218545644</v>
      </c>
      <c r="AZ65" s="89">
        <f t="shared" si="2"/>
        <v>0.66264931327996679</v>
      </c>
      <c r="BA65" s="89">
        <f t="shared" si="3"/>
        <v>0.77970373326759246</v>
      </c>
      <c r="BB65" s="89">
        <f t="shared" si="4"/>
        <v>0.53961471823895824</v>
      </c>
      <c r="BC65" s="89">
        <f t="shared" si="5"/>
        <v>0.21810257144390624</v>
      </c>
      <c r="BD65" s="89">
        <f t="shared" si="6"/>
        <v>0.10948563794318199</v>
      </c>
      <c r="BE65" s="89">
        <f t="shared" si="34"/>
        <v>6.5569476239552635</v>
      </c>
      <c r="BF65" s="89">
        <f t="shared" si="34"/>
        <v>6.5569553685002067</v>
      </c>
      <c r="BG65" s="89">
        <f t="shared" si="34"/>
        <v>6.5569197187176078</v>
      </c>
      <c r="BH65" s="89">
        <f t="shared" si="34"/>
        <v>6.5570838251866848</v>
      </c>
      <c r="BI65" s="89">
        <f t="shared" si="34"/>
        <v>6.5563284573551179</v>
      </c>
      <c r="BJ65" s="89">
        <f t="shared" si="34"/>
        <v>6.5598066833214421</v>
      </c>
      <c r="BK65" s="89">
        <f t="shared" si="34"/>
        <v>6.5438183003058779</v>
      </c>
      <c r="BL65" s="89">
        <f t="shared" si="8"/>
        <v>6.6179528123539031</v>
      </c>
    </row>
    <row r="66" spans="1:64" s="89" customFormat="1" ht="12.95" customHeight="1" x14ac:dyDescent="0.2">
      <c r="A66" s="29" t="s">
        <v>763</v>
      </c>
      <c r="B66" s="12"/>
      <c r="C66" s="7">
        <v>19661.412</v>
      </c>
      <c r="D66" s="7"/>
      <c r="E66" s="89">
        <f t="shared" si="11"/>
        <v>-8719.7068454390283</v>
      </c>
      <c r="F66" s="6">
        <f t="shared" si="39"/>
        <v>-8720</v>
      </c>
      <c r="G66" s="89">
        <f t="shared" si="12"/>
        <v>0.8228400000007241</v>
      </c>
      <c r="H66" s="89">
        <f t="shared" si="37"/>
        <v>0.8228400000007241</v>
      </c>
      <c r="P66" s="89">
        <f t="shared" si="14"/>
        <v>1.1533022853599582</v>
      </c>
      <c r="Q66" s="128">
        <f t="shared" si="32"/>
        <v>4642.9120000000003</v>
      </c>
      <c r="R66" s="128"/>
      <c r="S66" s="91">
        <f t="shared" si="38"/>
        <v>0.2</v>
      </c>
      <c r="Z66" s="89">
        <f t="shared" si="16"/>
        <v>-8720</v>
      </c>
      <c r="AA66" s="89">
        <f t="shared" si="17"/>
        <v>0.81596458634673263</v>
      </c>
      <c r="AB66" s="89">
        <f t="shared" si="18"/>
        <v>1.1601776990139496</v>
      </c>
      <c r="AC66" s="89">
        <f t="shared" si="19"/>
        <v>-0.33046228535923405</v>
      </c>
      <c r="AD66" s="89">
        <f t="shared" si="20"/>
        <v>6.875413653991469E-3</v>
      </c>
      <c r="AE66" s="89">
        <f t="shared" si="21"/>
        <v>9.4542625826984653E-6</v>
      </c>
      <c r="AF66" s="89">
        <f t="shared" si="22"/>
        <v>0.8228400000007241</v>
      </c>
      <c r="AG66" s="91"/>
      <c r="AH66" s="89">
        <f t="shared" si="23"/>
        <v>-0.33733769901322558</v>
      </c>
      <c r="AI66" s="89">
        <f t="shared" si="24"/>
        <v>0.80614945010019845</v>
      </c>
      <c r="AJ66" s="89">
        <f t="shared" si="25"/>
        <v>-0.18433590088175325</v>
      </c>
      <c r="AK66" s="89">
        <f t="shared" si="26"/>
        <v>0.11548235334919166</v>
      </c>
      <c r="AL66" s="89">
        <f t="shared" si="27"/>
        <v>-0.53727298519091615</v>
      </c>
      <c r="AM66" s="89">
        <f t="shared" si="28"/>
        <v>-0.27529074335962012</v>
      </c>
      <c r="AN66" s="89">
        <f t="shared" si="40"/>
        <v>5.6163645747926552</v>
      </c>
      <c r="AO66" s="89">
        <f t="shared" si="40"/>
        <v>5.6163597292855947</v>
      </c>
      <c r="AP66" s="89">
        <f t="shared" si="40"/>
        <v>5.6163870573655847</v>
      </c>
      <c r="AQ66" s="89">
        <f t="shared" si="40"/>
        <v>5.6162329225723324</v>
      </c>
      <c r="AR66" s="89">
        <f t="shared" si="40"/>
        <v>5.6171020232615572</v>
      </c>
      <c r="AS66" s="89">
        <f t="shared" si="40"/>
        <v>5.6121937210881061</v>
      </c>
      <c r="AT66" s="89">
        <f t="shared" si="40"/>
        <v>5.6396713514546413</v>
      </c>
      <c r="AU66" s="89">
        <f t="shared" si="30"/>
        <v>5.4768063383767993</v>
      </c>
      <c r="AW66" s="89">
        <v>-4200</v>
      </c>
      <c r="AX66" s="89">
        <f t="shared" ref="AX66:AX117" si="41">AB$3+AB$4*AW66+AB$5*AW66^2+AZ66</f>
        <v>2.2976413702508358E-2</v>
      </c>
      <c r="AY66" s="89">
        <f t="shared" ref="AY66:AY117" si="42">AB$3+AB$4*AW66+AB$5*AW66^2</f>
        <v>-0.67818143046220358</v>
      </c>
      <c r="AZ66" s="89">
        <f t="shared" ref="AZ66:AZ97" si="43">$AB$6*($AB$11/BA66*BB66+$AB$12)</f>
        <v>0.70115784416471194</v>
      </c>
      <c r="BA66" s="89">
        <f t="shared" ref="BA66:BA97" si="44">1+$AB$7*COS(BC66)</f>
        <v>0.7815367620557363</v>
      </c>
      <c r="BB66" s="89">
        <f t="shared" ref="BB66:BB97" si="45">SIN(BC66+RADIANS($AB$9))</f>
        <v>0.56859407537571316</v>
      </c>
      <c r="BC66" s="89">
        <f t="shared" ref="BC66:BC117" si="46">2*ATAN(BD66)</f>
        <v>0.25291891481410328</v>
      </c>
      <c r="BD66" s="89">
        <f t="shared" ref="BD66:BD97" si="47">SQRT((1+$AB$7)/(1-$AB$7))*TAN(BE66/2)</f>
        <v>0.12713791064277699</v>
      </c>
      <c r="BE66" s="89">
        <f t="shared" si="34"/>
        <v>6.6003995079030844</v>
      </c>
      <c r="BF66" s="89">
        <f t="shared" si="34"/>
        <v>6.6004077194456761</v>
      </c>
      <c r="BG66" s="89">
        <f t="shared" si="34"/>
        <v>6.6003694166311222</v>
      </c>
      <c r="BH66" s="89">
        <f t="shared" si="34"/>
        <v>6.6005480845726119</v>
      </c>
      <c r="BI66" s="89">
        <f t="shared" si="34"/>
        <v>6.5997147566431851</v>
      </c>
      <c r="BJ66" s="89">
        <f t="shared" si="34"/>
        <v>6.6036034498621694</v>
      </c>
      <c r="BK66" s="89">
        <f t="shared" si="34"/>
        <v>6.5854987442240658</v>
      </c>
      <c r="BL66" s="89">
        <f t="shared" ref="BL66:BL97" si="48">RADIANS($AB$9)+$AB$18*(AW66-AB$15)</f>
        <v>6.6707836676306211</v>
      </c>
    </row>
    <row r="67" spans="1:64" s="89" customFormat="1" ht="12.95" customHeight="1" x14ac:dyDescent="0.2">
      <c r="A67" s="43" t="s">
        <v>1098</v>
      </c>
      <c r="B67" s="44" t="s">
        <v>912</v>
      </c>
      <c r="C67" s="45">
        <v>19669.837</v>
      </c>
      <c r="D67" s="45" t="s">
        <v>936</v>
      </c>
      <c r="E67" s="89">
        <f t="shared" si="11"/>
        <v>-8716.7052568237596</v>
      </c>
      <c r="F67" s="6">
        <f t="shared" si="39"/>
        <v>-8717</v>
      </c>
      <c r="G67" s="89">
        <f t="shared" si="12"/>
        <v>0.82729900000049383</v>
      </c>
      <c r="H67" s="89">
        <f t="shared" si="37"/>
        <v>0.82729900000049383</v>
      </c>
      <c r="P67" s="89">
        <f t="shared" si="14"/>
        <v>1.1516176812378698</v>
      </c>
      <c r="Q67" s="128">
        <f t="shared" si="32"/>
        <v>4651.3369999999995</v>
      </c>
      <c r="R67" s="128"/>
      <c r="S67" s="91">
        <f t="shared" si="38"/>
        <v>0.2</v>
      </c>
      <c r="Z67" s="89">
        <f t="shared" si="16"/>
        <v>-8717</v>
      </c>
      <c r="AA67" s="89">
        <f t="shared" si="17"/>
        <v>0.81499775978601996</v>
      </c>
      <c r="AB67" s="89">
        <f t="shared" si="18"/>
        <v>1.1639189214523435</v>
      </c>
      <c r="AC67" s="89">
        <f t="shared" si="19"/>
        <v>-0.32431868123737595</v>
      </c>
      <c r="AD67" s="89">
        <f t="shared" si="20"/>
        <v>1.2301240214473874E-2</v>
      </c>
      <c r="AE67" s="89">
        <f t="shared" si="21"/>
        <v>3.0264102162837848E-5</v>
      </c>
      <c r="AF67" s="89">
        <f t="shared" si="22"/>
        <v>0.82729900000049383</v>
      </c>
      <c r="AG67" s="91"/>
      <c r="AH67" s="89">
        <f t="shared" si="23"/>
        <v>-0.33661992145184982</v>
      </c>
      <c r="AI67" s="89">
        <f t="shared" si="24"/>
        <v>0.80608516191598856</v>
      </c>
      <c r="AJ67" s="89">
        <f t="shared" si="25"/>
        <v>-0.18378846356612372</v>
      </c>
      <c r="AK67" s="89">
        <f t="shared" si="26"/>
        <v>0.11537436978105067</v>
      </c>
      <c r="AL67" s="89">
        <f t="shared" si="27"/>
        <v>-0.53671603210177588</v>
      </c>
      <c r="AM67" s="89">
        <f t="shared" si="28"/>
        <v>-0.27499118542893447</v>
      </c>
      <c r="AN67" s="89">
        <f t="shared" si="40"/>
        <v>5.6170376647499607</v>
      </c>
      <c r="AO67" s="89">
        <f t="shared" si="40"/>
        <v>5.6170328069982007</v>
      </c>
      <c r="AP67" s="89">
        <f t="shared" si="40"/>
        <v>5.6170601896360859</v>
      </c>
      <c r="AQ67" s="89">
        <f t="shared" si="40"/>
        <v>5.6169058288709719</v>
      </c>
      <c r="AR67" s="89">
        <f t="shared" si="40"/>
        <v>5.6177757431847075</v>
      </c>
      <c r="AS67" s="89">
        <f t="shared" si="40"/>
        <v>5.6128654540829714</v>
      </c>
      <c r="AT67" s="89">
        <f t="shared" si="40"/>
        <v>5.6403400039119376</v>
      </c>
      <c r="AU67" s="89">
        <f t="shared" si="30"/>
        <v>5.47759880120595</v>
      </c>
      <c r="AW67" s="89">
        <v>-4000</v>
      </c>
      <c r="AX67" s="89">
        <f t="shared" si="41"/>
        <v>1.1887464157144811E-2</v>
      </c>
      <c r="AY67" s="89">
        <f t="shared" si="42"/>
        <v>-0.726547475572908</v>
      </c>
      <c r="AZ67" s="89">
        <f t="shared" si="43"/>
        <v>0.73843493973005281</v>
      </c>
      <c r="BA67" s="89">
        <f t="shared" si="44"/>
        <v>0.78364585809301079</v>
      </c>
      <c r="BB67" s="89">
        <f t="shared" si="45"/>
        <v>0.59702552267360798</v>
      </c>
      <c r="BC67" s="89">
        <f t="shared" si="46"/>
        <v>0.28791132957174159</v>
      </c>
      <c r="BD67" s="89">
        <f t="shared" si="47"/>
        <v>0.14495838640857528</v>
      </c>
      <c r="BE67" s="89">
        <f t="shared" si="34"/>
        <v>6.6439611460733792</v>
      </c>
      <c r="BF67" s="89">
        <f t="shared" si="34"/>
        <v>6.6439695709047752</v>
      </c>
      <c r="BG67" s="89">
        <f t="shared" si="34"/>
        <v>6.6439296648468869</v>
      </c>
      <c r="BH67" s="89">
        <f t="shared" si="34"/>
        <v>6.6441186939427199</v>
      </c>
      <c r="BI67" s="89">
        <f t="shared" si="34"/>
        <v>6.6432234102829231</v>
      </c>
      <c r="BJ67" s="89">
        <f t="shared" si="34"/>
        <v>6.6474663580901998</v>
      </c>
      <c r="BK67" s="89">
        <f t="shared" si="34"/>
        <v>6.6274171714690038</v>
      </c>
      <c r="BL67" s="89">
        <f t="shared" si="48"/>
        <v>6.7236145229073383</v>
      </c>
    </row>
    <row r="68" spans="1:64" s="89" customFormat="1" ht="12.95" customHeight="1" x14ac:dyDescent="0.2">
      <c r="A68" s="29" t="s">
        <v>763</v>
      </c>
      <c r="B68" s="12"/>
      <c r="C68" s="7">
        <v>19672.637999999999</v>
      </c>
      <c r="D68" s="7"/>
      <c r="E68" s="89">
        <f t="shared" si="11"/>
        <v>-8715.7073399440724</v>
      </c>
      <c r="F68" s="6">
        <f t="shared" si="39"/>
        <v>-8716</v>
      </c>
      <c r="G68" s="89">
        <f t="shared" si="12"/>
        <v>0.82145200000013574</v>
      </c>
      <c r="H68" s="89">
        <f t="shared" si="37"/>
        <v>0.82145200000013574</v>
      </c>
      <c r="P68" s="89">
        <f t="shared" si="14"/>
        <v>1.1510562849756654</v>
      </c>
      <c r="Q68" s="128">
        <f t="shared" si="32"/>
        <v>4654.137999999999</v>
      </c>
      <c r="R68" s="128"/>
      <c r="S68" s="91">
        <f t="shared" si="38"/>
        <v>0.2</v>
      </c>
      <c r="Z68" s="89">
        <f t="shared" si="16"/>
        <v>-8716</v>
      </c>
      <c r="AA68" s="89">
        <f t="shared" si="17"/>
        <v>0.81467564389851721</v>
      </c>
      <c r="AB68" s="89">
        <f t="shared" si="18"/>
        <v>1.1578326410772839</v>
      </c>
      <c r="AC68" s="89">
        <f t="shared" si="19"/>
        <v>-0.32960428497552963</v>
      </c>
      <c r="AD68" s="89">
        <f t="shared" si="20"/>
        <v>6.7763561016185303E-3</v>
      </c>
      <c r="AE68" s="89">
        <f t="shared" si="21"/>
        <v>9.1838004031885368E-6</v>
      </c>
      <c r="AF68" s="89">
        <f t="shared" si="22"/>
        <v>0.82145200000013574</v>
      </c>
      <c r="AG68" s="91"/>
      <c r="AH68" s="89">
        <f t="shared" si="23"/>
        <v>-0.33638064107714821</v>
      </c>
      <c r="AI68" s="89">
        <f t="shared" si="24"/>
        <v>0.80606374816343618</v>
      </c>
      <c r="AJ68" s="89">
        <f t="shared" si="25"/>
        <v>-0.18360599118224805</v>
      </c>
      <c r="AK68" s="89">
        <f t="shared" si="26"/>
        <v>0.11533837113080743</v>
      </c>
      <c r="AL68" s="89">
        <f t="shared" si="27"/>
        <v>-0.53653040080628445</v>
      </c>
      <c r="AM68" s="89">
        <f t="shared" si="28"/>
        <v>-0.27489135359556199</v>
      </c>
      <c r="AN68" s="89">
        <f t="shared" si="40"/>
        <v>5.6172620161443794</v>
      </c>
      <c r="AO68" s="89">
        <f t="shared" si="40"/>
        <v>5.6172571543107441</v>
      </c>
      <c r="AP68" s="89">
        <f t="shared" si="40"/>
        <v>5.6172845551265205</v>
      </c>
      <c r="AQ68" s="89">
        <f t="shared" si="40"/>
        <v>5.6171301191191167</v>
      </c>
      <c r="AR68" s="89">
        <f t="shared" si="40"/>
        <v>5.6180003040855055</v>
      </c>
      <c r="AS68" s="89">
        <f t="shared" si="40"/>
        <v>5.6130893557423134</v>
      </c>
      <c r="AT68" s="89">
        <f t="shared" si="40"/>
        <v>5.640562865349187</v>
      </c>
      <c r="AU68" s="89">
        <f t="shared" si="30"/>
        <v>5.4778629554823333</v>
      </c>
      <c r="AW68" s="89">
        <v>-3800</v>
      </c>
      <c r="AX68" s="89">
        <f t="shared" si="41"/>
        <v>2.2674041989189098E-3</v>
      </c>
      <c r="AY68" s="89">
        <f t="shared" si="42"/>
        <v>-0.7721446175175698</v>
      </c>
      <c r="AZ68" s="89">
        <f t="shared" si="43"/>
        <v>0.77441202171648871</v>
      </c>
      <c r="BA68" s="89">
        <f t="shared" si="44"/>
        <v>0.78603427165244999</v>
      </c>
      <c r="BB68" s="89">
        <f t="shared" si="45"/>
        <v>0.62488326343750822</v>
      </c>
      <c r="BC68" s="89">
        <f t="shared" si="46"/>
        <v>0.32310515567056092</v>
      </c>
      <c r="BD68" s="89">
        <f t="shared" si="47"/>
        <v>0.16297287338444139</v>
      </c>
      <c r="BE68" s="89">
        <f t="shared" si="34"/>
        <v>6.687647990930488</v>
      </c>
      <c r="BF68" s="89">
        <f t="shared" si="34"/>
        <v>6.6876563856554423</v>
      </c>
      <c r="BG68" s="89">
        <f t="shared" si="34"/>
        <v>6.6876159168016356</v>
      </c>
      <c r="BH68" s="89">
        <f t="shared" si="34"/>
        <v>6.6878110134064412</v>
      </c>
      <c r="BI68" s="89">
        <f t="shared" si="34"/>
        <v>6.6868706206393513</v>
      </c>
      <c r="BJ68" s="89">
        <f t="shared" si="34"/>
        <v>6.6914069439940391</v>
      </c>
      <c r="BK68" s="89">
        <f t="shared" si="34"/>
        <v>6.669604032627058</v>
      </c>
      <c r="BL68" s="89">
        <f t="shared" si="48"/>
        <v>6.7764453781840563</v>
      </c>
    </row>
    <row r="69" spans="1:64" s="89" customFormat="1" ht="12.95" customHeight="1" x14ac:dyDescent="0.2">
      <c r="A69" s="29" t="s">
        <v>763</v>
      </c>
      <c r="B69" s="12"/>
      <c r="C69" s="7">
        <v>19675.446</v>
      </c>
      <c r="D69" s="7"/>
      <c r="E69" s="89">
        <f t="shared" si="11"/>
        <v>-8714.706929162865</v>
      </c>
      <c r="F69" s="6">
        <f t="shared" si="39"/>
        <v>-8715</v>
      </c>
      <c r="G69" s="89">
        <f t="shared" si="12"/>
        <v>0.82260500000120373</v>
      </c>
      <c r="H69" s="89">
        <f t="shared" si="37"/>
        <v>0.82260500000120373</v>
      </c>
      <c r="P69" s="89">
        <f t="shared" si="14"/>
        <v>1.1504949579360402</v>
      </c>
      <c r="Q69" s="128">
        <f t="shared" si="32"/>
        <v>4656.9459999999999</v>
      </c>
      <c r="R69" s="128"/>
      <c r="S69" s="91">
        <f t="shared" si="38"/>
        <v>0.2</v>
      </c>
      <c r="Z69" s="89">
        <f t="shared" si="16"/>
        <v>-8715</v>
      </c>
      <c r="AA69" s="89">
        <f t="shared" si="17"/>
        <v>0.81435360780892596</v>
      </c>
      <c r="AB69" s="89">
        <f t="shared" si="18"/>
        <v>1.1587463501283179</v>
      </c>
      <c r="AC69" s="89">
        <f t="shared" si="19"/>
        <v>-0.32788995793483644</v>
      </c>
      <c r="AD69" s="89">
        <f t="shared" si="20"/>
        <v>8.2513921922777733E-3</v>
      </c>
      <c r="AE69" s="89">
        <f t="shared" si="21"/>
        <v>1.361709462215652E-5</v>
      </c>
      <c r="AF69" s="89">
        <f t="shared" si="22"/>
        <v>0.82260500000120373</v>
      </c>
      <c r="AG69" s="91"/>
      <c r="AH69" s="89">
        <f t="shared" si="23"/>
        <v>-0.33614135012711421</v>
      </c>
      <c r="AI69" s="89">
        <f t="shared" si="24"/>
        <v>0.80604234223068749</v>
      </c>
      <c r="AJ69" s="89">
        <f t="shared" si="25"/>
        <v>-0.1834235221648727</v>
      </c>
      <c r="AK69" s="89">
        <f t="shared" si="26"/>
        <v>0.11530237041867458</v>
      </c>
      <c r="AL69" s="89">
        <f t="shared" si="27"/>
        <v>-0.53634477937146441</v>
      </c>
      <c r="AM69" s="89">
        <f t="shared" si="28"/>
        <v>-0.27479153215894925</v>
      </c>
      <c r="AN69" s="89">
        <f t="shared" si="40"/>
        <v>5.6174863615800836</v>
      </c>
      <c r="AO69" s="89">
        <f t="shared" si="40"/>
        <v>5.6174814956644257</v>
      </c>
      <c r="AP69" s="89">
        <f t="shared" si="40"/>
        <v>5.6175089146540236</v>
      </c>
      <c r="AQ69" s="89">
        <f t="shared" si="40"/>
        <v>5.6173544034452956</v>
      </c>
      <c r="AR69" s="89">
        <f t="shared" si="40"/>
        <v>5.6182248587861467</v>
      </c>
      <c r="AS69" s="89">
        <f t="shared" si="40"/>
        <v>5.6133132527363587</v>
      </c>
      <c r="AT69" s="89">
        <f t="shared" si="40"/>
        <v>5.6407857154336467</v>
      </c>
      <c r="AU69" s="89">
        <f t="shared" si="30"/>
        <v>5.4781271097587174</v>
      </c>
      <c r="AW69" s="89">
        <v>-3600</v>
      </c>
      <c r="AX69" s="89">
        <f t="shared" si="41"/>
        <v>-5.9527477454565103E-3</v>
      </c>
      <c r="AY69" s="89">
        <f t="shared" si="42"/>
        <v>-0.81497285629618921</v>
      </c>
      <c r="AZ69" s="89">
        <f t="shared" si="43"/>
        <v>0.8090201085507327</v>
      </c>
      <c r="BA69" s="89">
        <f t="shared" si="44"/>
        <v>0.788705666313537</v>
      </c>
      <c r="BB69" s="89">
        <f t="shared" si="45"/>
        <v>0.65213941385468188</v>
      </c>
      <c r="BC69" s="89">
        <f t="shared" si="46"/>
        <v>0.35852625643262365</v>
      </c>
      <c r="BD69" s="89">
        <f t="shared" si="47"/>
        <v>0.18120835921395853</v>
      </c>
      <c r="BE69" s="89">
        <f t="shared" si="34"/>
        <v>6.7314756851903841</v>
      </c>
      <c r="BF69" s="89">
        <f t="shared" si="34"/>
        <v>6.7314838275244675</v>
      </c>
      <c r="BG69" s="89">
        <f t="shared" si="34"/>
        <v>6.7314437859770555</v>
      </c>
      <c r="BH69" s="89">
        <f t="shared" si="34"/>
        <v>6.7316407056804719</v>
      </c>
      <c r="BI69" s="89">
        <f t="shared" si="34"/>
        <v>6.7306724568505851</v>
      </c>
      <c r="BJ69" s="89">
        <f t="shared" si="34"/>
        <v>6.7354376703636252</v>
      </c>
      <c r="BK69" s="89">
        <f t="shared" si="34"/>
        <v>6.7120890292331428</v>
      </c>
      <c r="BL69" s="89">
        <f t="shared" si="48"/>
        <v>6.8292762334607744</v>
      </c>
    </row>
    <row r="70" spans="1:64" s="89" customFormat="1" ht="12.95" customHeight="1" x14ac:dyDescent="0.2">
      <c r="A70" s="29" t="s">
        <v>763</v>
      </c>
      <c r="B70" s="12"/>
      <c r="C70" s="7">
        <v>19804.558000000001</v>
      </c>
      <c r="D70" s="7"/>
      <c r="E70" s="89">
        <f t="shared" si="11"/>
        <v>-8668.7079844394793</v>
      </c>
      <c r="F70" s="6">
        <f t="shared" si="39"/>
        <v>-8669</v>
      </c>
      <c r="G70" s="89">
        <f t="shared" si="12"/>
        <v>0.81964300000254298</v>
      </c>
      <c r="H70" s="89">
        <f t="shared" si="37"/>
        <v>0.81964300000254298</v>
      </c>
      <c r="P70" s="89">
        <f t="shared" si="14"/>
        <v>1.1247487437213404</v>
      </c>
      <c r="Q70" s="128">
        <f t="shared" si="32"/>
        <v>4786.0580000000009</v>
      </c>
      <c r="R70" s="128"/>
      <c r="S70" s="91">
        <f t="shared" si="38"/>
        <v>0.2</v>
      </c>
      <c r="Z70" s="89">
        <f t="shared" si="16"/>
        <v>-8669</v>
      </c>
      <c r="AA70" s="89">
        <f t="shared" si="17"/>
        <v>0.79962601803286093</v>
      </c>
      <c r="AB70" s="89">
        <f t="shared" si="18"/>
        <v>1.1447657256910224</v>
      </c>
      <c r="AC70" s="89">
        <f t="shared" si="19"/>
        <v>-0.3051057437187974</v>
      </c>
      <c r="AD70" s="89">
        <f t="shared" si="20"/>
        <v>2.0016981969682046E-2</v>
      </c>
      <c r="AE70" s="89">
        <f t="shared" si="21"/>
        <v>8.0135913434915221E-5</v>
      </c>
      <c r="AF70" s="89">
        <f t="shared" si="22"/>
        <v>0.81964300000254298</v>
      </c>
      <c r="AG70" s="91"/>
      <c r="AH70" s="89">
        <f t="shared" si="23"/>
        <v>-0.32512272568847939</v>
      </c>
      <c r="AI70" s="89">
        <f t="shared" si="24"/>
        <v>0.80506610921172661</v>
      </c>
      <c r="AJ70" s="89">
        <f t="shared" si="25"/>
        <v>-0.1750336467119</v>
      </c>
      <c r="AK70" s="89">
        <f t="shared" si="26"/>
        <v>0.11364412810906019</v>
      </c>
      <c r="AL70" s="89">
        <f t="shared" si="27"/>
        <v>-0.5278167860741938</v>
      </c>
      <c r="AM70" s="89">
        <f t="shared" si="28"/>
        <v>-0.27021089889022804</v>
      </c>
      <c r="AN70" s="89">
        <f t="shared" si="40"/>
        <v>5.6277998478381797</v>
      </c>
      <c r="AO70" s="89">
        <f t="shared" si="40"/>
        <v>5.627794794069823</v>
      </c>
      <c r="AP70" s="89">
        <f t="shared" si="40"/>
        <v>5.6278230443007891</v>
      </c>
      <c r="AQ70" s="89">
        <f t="shared" si="40"/>
        <v>5.6276651195058074</v>
      </c>
      <c r="AR70" s="89">
        <f t="shared" si="40"/>
        <v>5.6285477068962919</v>
      </c>
      <c r="AS70" s="89">
        <f t="shared" si="40"/>
        <v>5.6236075144383655</v>
      </c>
      <c r="AT70" s="89">
        <f t="shared" si="40"/>
        <v>5.6510245969554758</v>
      </c>
      <c r="AU70" s="89">
        <f t="shared" si="30"/>
        <v>5.4902782064723628</v>
      </c>
      <c r="AW70" s="89">
        <v>-3400</v>
      </c>
      <c r="AX70" s="89">
        <f t="shared" si="41"/>
        <v>-1.2842446678479114E-2</v>
      </c>
      <c r="AY70" s="89">
        <f t="shared" si="42"/>
        <v>-0.855032191908766</v>
      </c>
      <c r="AZ70" s="89">
        <f t="shared" si="43"/>
        <v>0.84218974523028689</v>
      </c>
      <c r="BA70" s="89">
        <f t="shared" si="44"/>
        <v>0.79166411674523229</v>
      </c>
      <c r="BB70" s="89">
        <f t="shared" si="45"/>
        <v>0.67876379028050593</v>
      </c>
      <c r="BC70" s="89">
        <f t="shared" si="46"/>
        <v>0.3942010870197955</v>
      </c>
      <c r="BD70" s="89">
        <f t="shared" si="47"/>
        <v>0.19969320109965469</v>
      </c>
      <c r="BE70" s="89">
        <f t="shared" si="34"/>
        <v>6.7754600852629725</v>
      </c>
      <c r="BF70" s="89">
        <f t="shared" si="34"/>
        <v>6.7754677830837773</v>
      </c>
      <c r="BG70" s="89">
        <f t="shared" si="34"/>
        <v>6.7754290714485474</v>
      </c>
      <c r="BH70" s="89">
        <f t="shared" ref="BH70:BK89" si="49">$BL70+$AB$7*SIN(BI70)</f>
        <v>6.7756237568572066</v>
      </c>
      <c r="BI70" s="89">
        <f t="shared" si="49"/>
        <v>6.7746448665985124</v>
      </c>
      <c r="BJ70" s="89">
        <f t="shared" si="49"/>
        <v>6.7795720142049802</v>
      </c>
      <c r="BK70" s="89">
        <f t="shared" si="49"/>
        <v>6.7549010308900694</v>
      </c>
      <c r="BL70" s="89">
        <f t="shared" si="48"/>
        <v>6.8821070887374916</v>
      </c>
    </row>
    <row r="71" spans="1:64" s="89" customFormat="1" ht="12.95" customHeight="1" x14ac:dyDescent="0.2">
      <c r="A71" s="29" t="s">
        <v>763</v>
      </c>
      <c r="B71" s="12"/>
      <c r="C71" s="7">
        <v>19807.350999999999</v>
      </c>
      <c r="D71" s="7"/>
      <c r="E71" s="89">
        <f t="shared" si="11"/>
        <v>-8667.7129177329589</v>
      </c>
      <c r="F71" s="6">
        <f t="shared" si="39"/>
        <v>-8668</v>
      </c>
      <c r="G71" s="89">
        <f t="shared" si="12"/>
        <v>0.80579600000055507</v>
      </c>
      <c r="H71" s="89">
        <f t="shared" si="37"/>
        <v>0.80579600000055507</v>
      </c>
      <c r="P71" s="89">
        <f t="shared" si="14"/>
        <v>1.1241906701429354</v>
      </c>
      <c r="Q71" s="128">
        <f t="shared" si="32"/>
        <v>4788.8509999999987</v>
      </c>
      <c r="R71" s="128"/>
      <c r="S71" s="91">
        <f t="shared" si="38"/>
        <v>0.2</v>
      </c>
      <c r="Z71" s="89">
        <f t="shared" si="16"/>
        <v>-8668</v>
      </c>
      <c r="AA71" s="89">
        <f t="shared" si="17"/>
        <v>0.79930771998273564</v>
      </c>
      <c r="AB71" s="89">
        <f t="shared" si="18"/>
        <v>1.1306789501607548</v>
      </c>
      <c r="AC71" s="89">
        <f t="shared" si="19"/>
        <v>-0.31839467014238032</v>
      </c>
      <c r="AD71" s="89">
        <f t="shared" si="20"/>
        <v>6.4882800178194255E-3</v>
      </c>
      <c r="AE71" s="89">
        <f t="shared" si="21"/>
        <v>8.4195555179269693E-6</v>
      </c>
      <c r="AF71" s="89">
        <f t="shared" si="22"/>
        <v>0.80579600000055507</v>
      </c>
      <c r="AG71" s="91"/>
      <c r="AH71" s="89">
        <f t="shared" si="23"/>
        <v>-0.32488295016019975</v>
      </c>
      <c r="AI71" s="89">
        <f t="shared" si="24"/>
        <v>0.80504506994205927</v>
      </c>
      <c r="AJ71" s="89">
        <f t="shared" si="25"/>
        <v>-0.17485133983559362</v>
      </c>
      <c r="AK71" s="89">
        <f t="shared" si="26"/>
        <v>0.11360803174787602</v>
      </c>
      <c r="AL71" s="89">
        <f t="shared" si="27"/>
        <v>-0.52763162374508321</v>
      </c>
      <c r="AM71" s="89">
        <f t="shared" si="28"/>
        <v>-0.27011156049582491</v>
      </c>
      <c r="AN71" s="89">
        <f t="shared" ref="AN71:AT80" si="50">$AU71+$AB$7*SIN(AO71)</f>
        <v>5.6280239156645884</v>
      </c>
      <c r="AO71" s="89">
        <f t="shared" si="50"/>
        <v>5.6280188578124868</v>
      </c>
      <c r="AP71" s="89">
        <f t="shared" si="50"/>
        <v>5.6280471260028344</v>
      </c>
      <c r="AQ71" s="89">
        <f t="shared" si="50"/>
        <v>5.6278891280225487</v>
      </c>
      <c r="AR71" s="89">
        <f t="shared" si="50"/>
        <v>5.6287719724229577</v>
      </c>
      <c r="AS71" s="89">
        <f t="shared" si="50"/>
        <v>5.6238311949745796</v>
      </c>
      <c r="AT71" s="89">
        <f t="shared" si="50"/>
        <v>5.6512469167234789</v>
      </c>
      <c r="AU71" s="89">
        <f t="shared" si="30"/>
        <v>5.490542360748746</v>
      </c>
      <c r="AW71" s="89">
        <v>-3200</v>
      </c>
      <c r="AX71" s="89">
        <f t="shared" si="41"/>
        <v>-1.8471685313206088E-2</v>
      </c>
      <c r="AY71" s="89">
        <f t="shared" si="42"/>
        <v>-0.89232262435529996</v>
      </c>
      <c r="AZ71" s="89">
        <f t="shared" si="43"/>
        <v>0.87385093904209388</v>
      </c>
      <c r="BA71" s="89">
        <f t="shared" si="44"/>
        <v>0.79491410516990846</v>
      </c>
      <c r="BB71" s="89">
        <f t="shared" si="45"/>
        <v>0.704723683654222</v>
      </c>
      <c r="BC71" s="89">
        <f t="shared" si="46"/>
        <v>0.43015676457366653</v>
      </c>
      <c r="BD71" s="89">
        <f t="shared" si="47"/>
        <v>0.21845733468898948</v>
      </c>
      <c r="BE71" s="89">
        <f t="shared" ref="BE71:BG90" si="51">$BL71+$AB$7*SIN(BF71)</f>
        <v>6.8196172846299898</v>
      </c>
      <c r="BF71" s="89">
        <f t="shared" si="51"/>
        <v>6.8196243827928429</v>
      </c>
      <c r="BG71" s="89">
        <f t="shared" si="51"/>
        <v>6.8195877846834811</v>
      </c>
      <c r="BH71" s="89">
        <f t="shared" si="49"/>
        <v>6.8197764929752367</v>
      </c>
      <c r="BI71" s="89">
        <f t="shared" si="49"/>
        <v>6.8188036961910541</v>
      </c>
      <c r="BJ71" s="89">
        <f t="shared" si="49"/>
        <v>6.8238245454425863</v>
      </c>
      <c r="BK71" s="89">
        <f t="shared" si="49"/>
        <v>6.798067994709359</v>
      </c>
      <c r="BL71" s="89">
        <f t="shared" si="48"/>
        <v>6.9349379440142096</v>
      </c>
    </row>
    <row r="72" spans="1:64" s="89" customFormat="1" ht="12.95" customHeight="1" x14ac:dyDescent="0.2">
      <c r="A72" s="29" t="s">
        <v>763</v>
      </c>
      <c r="B72" s="12"/>
      <c r="C72" s="7">
        <v>19807.357</v>
      </c>
      <c r="D72" s="7"/>
      <c r="E72" s="89">
        <f t="shared" si="11"/>
        <v>-8667.7107801030834</v>
      </c>
      <c r="F72" s="6">
        <f t="shared" si="39"/>
        <v>-8668</v>
      </c>
      <c r="G72" s="89">
        <f t="shared" si="12"/>
        <v>0.81179600000177743</v>
      </c>
      <c r="H72" s="89">
        <f t="shared" si="37"/>
        <v>0.81179600000177743</v>
      </c>
      <c r="P72" s="89">
        <f t="shared" si="14"/>
        <v>1.1241906701429354</v>
      </c>
      <c r="Q72" s="128">
        <f t="shared" si="32"/>
        <v>4788.857</v>
      </c>
      <c r="R72" s="128"/>
      <c r="S72" s="91">
        <f t="shared" si="38"/>
        <v>0.2</v>
      </c>
      <c r="Z72" s="89">
        <f t="shared" si="16"/>
        <v>-8668</v>
      </c>
      <c r="AA72" s="89">
        <f t="shared" si="17"/>
        <v>0.79930771998273564</v>
      </c>
      <c r="AB72" s="89">
        <f t="shared" si="18"/>
        <v>1.1366789501619772</v>
      </c>
      <c r="AC72" s="89">
        <f t="shared" si="19"/>
        <v>-0.31239467014115796</v>
      </c>
      <c r="AD72" s="89">
        <f t="shared" si="20"/>
        <v>1.2488280019041786E-2</v>
      </c>
      <c r="AE72" s="89">
        <f t="shared" si="21"/>
        <v>3.119142756679966E-5</v>
      </c>
      <c r="AF72" s="89">
        <f t="shared" si="22"/>
        <v>0.81179600000177743</v>
      </c>
      <c r="AG72" s="91"/>
      <c r="AH72" s="89">
        <f t="shared" si="23"/>
        <v>-0.32488295016019975</v>
      </c>
      <c r="AI72" s="89">
        <f t="shared" si="24"/>
        <v>0.80504506994205927</v>
      </c>
      <c r="AJ72" s="89">
        <f t="shared" si="25"/>
        <v>-0.17485133983559362</v>
      </c>
      <c r="AK72" s="89">
        <f t="shared" si="26"/>
        <v>0.11360803174787602</v>
      </c>
      <c r="AL72" s="89">
        <f t="shared" si="27"/>
        <v>-0.52763162374508321</v>
      </c>
      <c r="AM72" s="89">
        <f t="shared" si="28"/>
        <v>-0.27011156049582491</v>
      </c>
      <c r="AN72" s="89">
        <f t="shared" si="50"/>
        <v>5.6280239156645884</v>
      </c>
      <c r="AO72" s="89">
        <f t="shared" si="50"/>
        <v>5.6280188578124868</v>
      </c>
      <c r="AP72" s="89">
        <f t="shared" si="50"/>
        <v>5.6280471260028344</v>
      </c>
      <c r="AQ72" s="89">
        <f t="shared" si="50"/>
        <v>5.6278891280225487</v>
      </c>
      <c r="AR72" s="89">
        <f t="shared" si="50"/>
        <v>5.6287719724229577</v>
      </c>
      <c r="AS72" s="89">
        <f t="shared" si="50"/>
        <v>5.6238311949745796</v>
      </c>
      <c r="AT72" s="89">
        <f t="shared" si="50"/>
        <v>5.6512469167234789</v>
      </c>
      <c r="AU72" s="89">
        <f t="shared" si="30"/>
        <v>5.490542360748746</v>
      </c>
      <c r="AW72" s="89">
        <v>-3000</v>
      </c>
      <c r="AX72" s="89">
        <f t="shared" si="41"/>
        <v>-2.2911051834027862E-2</v>
      </c>
      <c r="AY72" s="89">
        <f t="shared" si="42"/>
        <v>-0.92684415363579165</v>
      </c>
      <c r="AZ72" s="89">
        <f t="shared" si="43"/>
        <v>0.90393310180176378</v>
      </c>
      <c r="BA72" s="89">
        <f t="shared" si="44"/>
        <v>0.79846051608208302</v>
      </c>
      <c r="BB72" s="89">
        <f t="shared" si="45"/>
        <v>0.72998361972610448</v>
      </c>
      <c r="BC72" s="89">
        <f t="shared" si="46"/>
        <v>0.46642114006228874</v>
      </c>
      <c r="BD72" s="89">
        <f t="shared" si="47"/>
        <v>0.23753250520746222</v>
      </c>
      <c r="BE72" s="89">
        <f t="shared" si="51"/>
        <v>6.8639636370239598</v>
      </c>
      <c r="BF72" s="89">
        <f t="shared" si="51"/>
        <v>6.8639700216174058</v>
      </c>
      <c r="BG72" s="89">
        <f t="shared" si="51"/>
        <v>6.8639361772938159</v>
      </c>
      <c r="BH72" s="89">
        <f t="shared" si="49"/>
        <v>6.8641155924703421</v>
      </c>
      <c r="BI72" s="89">
        <f t="shared" si="49"/>
        <v>6.8631647192388048</v>
      </c>
      <c r="BJ72" s="89">
        <f t="shared" si="49"/>
        <v>6.8682109956717516</v>
      </c>
      <c r="BK72" s="89">
        <f t="shared" si="49"/>
        <v>6.8416168872983132</v>
      </c>
      <c r="BL72" s="89">
        <f t="shared" si="48"/>
        <v>6.9877687992909276</v>
      </c>
    </row>
    <row r="73" spans="1:64" s="89" customFormat="1" ht="12.95" customHeight="1" x14ac:dyDescent="0.2">
      <c r="A73" s="29" t="s">
        <v>763</v>
      </c>
      <c r="B73" s="12"/>
      <c r="C73" s="7">
        <v>19818.582999999999</v>
      </c>
      <c r="D73" s="7"/>
      <c r="E73" s="89">
        <f t="shared" si="11"/>
        <v>-8663.7112746081275</v>
      </c>
      <c r="F73" s="6">
        <f t="shared" si="39"/>
        <v>-8664</v>
      </c>
      <c r="G73" s="89">
        <f t="shared" si="12"/>
        <v>0.81040799999755109</v>
      </c>
      <c r="H73" s="89">
        <f t="shared" si="37"/>
        <v>0.81040799999755109</v>
      </c>
      <c r="P73" s="89">
        <f t="shared" si="14"/>
        <v>1.1219590680551061</v>
      </c>
      <c r="Q73" s="128">
        <f t="shared" si="32"/>
        <v>4800.0829999999987</v>
      </c>
      <c r="R73" s="128"/>
      <c r="S73" s="91">
        <f t="shared" si="38"/>
        <v>0.2</v>
      </c>
      <c r="Z73" s="89">
        <f t="shared" si="16"/>
        <v>-8664</v>
      </c>
      <c r="AA73" s="89">
        <f t="shared" si="17"/>
        <v>0.79803532035418379</v>
      </c>
      <c r="AB73" s="89">
        <f t="shared" si="18"/>
        <v>1.1343317476984733</v>
      </c>
      <c r="AC73" s="89">
        <f t="shared" si="19"/>
        <v>-0.31155106805755506</v>
      </c>
      <c r="AD73" s="89">
        <f t="shared" si="20"/>
        <v>1.2372679643367301E-2</v>
      </c>
      <c r="AE73" s="89">
        <f t="shared" si="21"/>
        <v>3.0616640311479124E-5</v>
      </c>
      <c r="AF73" s="89">
        <f t="shared" si="22"/>
        <v>0.81040799999755109</v>
      </c>
      <c r="AG73" s="91"/>
      <c r="AH73" s="89">
        <f t="shared" si="23"/>
        <v>-0.32392374770092236</v>
      </c>
      <c r="AI73" s="89">
        <f t="shared" si="24"/>
        <v>0.80496099068545124</v>
      </c>
      <c r="AJ73" s="89">
        <f t="shared" si="25"/>
        <v>-0.1741221476890232</v>
      </c>
      <c r="AK73" s="89">
        <f t="shared" si="26"/>
        <v>0.11346362622938844</v>
      </c>
      <c r="AL73" s="89">
        <f t="shared" si="27"/>
        <v>-0.52689107115023825</v>
      </c>
      <c r="AM73" s="89">
        <f t="shared" si="28"/>
        <v>-0.26971430845864836</v>
      </c>
      <c r="AN73" s="89">
        <f t="shared" si="50"/>
        <v>5.6289201284465697</v>
      </c>
      <c r="AO73" s="89">
        <f t="shared" si="50"/>
        <v>5.6289150542602888</v>
      </c>
      <c r="AP73" s="89">
        <f t="shared" si="50"/>
        <v>5.6289433942373863</v>
      </c>
      <c r="AQ73" s="89">
        <f t="shared" si="50"/>
        <v>5.6287851039648489</v>
      </c>
      <c r="AR73" s="89">
        <f t="shared" si="50"/>
        <v>5.629668973497945</v>
      </c>
      <c r="AS73" s="89">
        <f t="shared" si="50"/>
        <v>5.6247258716841255</v>
      </c>
      <c r="AT73" s="89">
        <f t="shared" si="50"/>
        <v>5.6521360836891024</v>
      </c>
      <c r="AU73" s="89">
        <f t="shared" si="30"/>
        <v>5.49159897785428</v>
      </c>
      <c r="AW73" s="89">
        <v>-2800</v>
      </c>
      <c r="AX73" s="89">
        <f t="shared" si="41"/>
        <v>-2.6231780273688998E-2</v>
      </c>
      <c r="AY73" s="89">
        <f t="shared" si="42"/>
        <v>-0.95859677975024038</v>
      </c>
      <c r="AZ73" s="89">
        <f t="shared" si="43"/>
        <v>0.93236499947655138</v>
      </c>
      <c r="BA73" s="89">
        <f t="shared" si="44"/>
        <v>0.80230862870898256</v>
      </c>
      <c r="BB73" s="89">
        <f t="shared" si="45"/>
        <v>0.75450510383615077</v>
      </c>
      <c r="BC73" s="89">
        <f t="shared" si="46"/>
        <v>0.50302287182706928</v>
      </c>
      <c r="BD73" s="89">
        <f t="shared" si="47"/>
        <v>0.25695252480691227</v>
      </c>
      <c r="BE73" s="89">
        <f t="shared" si="51"/>
        <v>6.9085157792451097</v>
      </c>
      <c r="BF73" s="89">
        <f t="shared" si="51"/>
        <v>6.9085213791474462</v>
      </c>
      <c r="BG73" s="89">
        <f t="shared" si="51"/>
        <v>6.9084907693547937</v>
      </c>
      <c r="BH73" s="89">
        <f t="shared" si="49"/>
        <v>6.9086580947109564</v>
      </c>
      <c r="BI73" s="89">
        <f t="shared" si="49"/>
        <v>6.9077436740147293</v>
      </c>
      <c r="BJ73" s="89">
        <f t="shared" si="49"/>
        <v>6.91274831566</v>
      </c>
      <c r="BK73" s="89">
        <f t="shared" si="49"/>
        <v>6.885573609511046</v>
      </c>
      <c r="BL73" s="89">
        <f t="shared" si="48"/>
        <v>7.0405996545676448</v>
      </c>
    </row>
    <row r="74" spans="1:64" s="89" customFormat="1" ht="12.95" customHeight="1" x14ac:dyDescent="0.2">
      <c r="A74" s="29" t="s">
        <v>763</v>
      </c>
      <c r="B74" s="12"/>
      <c r="C74" s="7">
        <v>19821.383999999998</v>
      </c>
      <c r="D74" s="7"/>
      <c r="E74" s="89">
        <f t="shared" si="11"/>
        <v>-8662.7133577284403</v>
      </c>
      <c r="F74" s="6">
        <f t="shared" si="39"/>
        <v>-8663</v>
      </c>
      <c r="G74" s="89">
        <f t="shared" si="12"/>
        <v>0.80456099999719299</v>
      </c>
      <c r="H74" s="89">
        <f t="shared" si="37"/>
        <v>0.80456099999719299</v>
      </c>
      <c r="P74" s="89">
        <f t="shared" si="14"/>
        <v>1.1214013405895966</v>
      </c>
      <c r="Q74" s="128">
        <f t="shared" si="32"/>
        <v>4802.8839999999982</v>
      </c>
      <c r="R74" s="128"/>
      <c r="S74" s="91">
        <f t="shared" si="38"/>
        <v>0.2</v>
      </c>
      <c r="Z74" s="89">
        <f t="shared" si="16"/>
        <v>-8663</v>
      </c>
      <c r="AA74" s="89">
        <f t="shared" si="17"/>
        <v>0.7977174185350504</v>
      </c>
      <c r="AB74" s="89">
        <f t="shared" si="18"/>
        <v>1.1282449220517392</v>
      </c>
      <c r="AC74" s="89">
        <f t="shared" si="19"/>
        <v>-0.31684034059240362</v>
      </c>
      <c r="AD74" s="89">
        <f t="shared" si="20"/>
        <v>6.8435814621425894E-3</v>
      </c>
      <c r="AE74" s="89">
        <f t="shared" si="21"/>
        <v>9.3669214457963412E-6</v>
      </c>
      <c r="AF74" s="89">
        <f t="shared" si="22"/>
        <v>0.80456099999719299</v>
      </c>
      <c r="AG74" s="91"/>
      <c r="AH74" s="89">
        <f t="shared" si="23"/>
        <v>-0.32368392205454627</v>
      </c>
      <c r="AI74" s="89">
        <f t="shared" si="24"/>
        <v>0.80493999032300678</v>
      </c>
      <c r="AJ74" s="89">
        <f t="shared" si="25"/>
        <v>-0.17393985850911103</v>
      </c>
      <c r="AK74" s="89">
        <f t="shared" si="26"/>
        <v>0.11342751983682917</v>
      </c>
      <c r="AL74" s="89">
        <f t="shared" si="27"/>
        <v>-0.52670595716277169</v>
      </c>
      <c r="AM74" s="89">
        <f t="shared" si="28"/>
        <v>-0.26961502080993049</v>
      </c>
      <c r="AN74" s="89">
        <f t="shared" si="50"/>
        <v>5.629144167021976</v>
      </c>
      <c r="AO74" s="89">
        <f t="shared" si="50"/>
        <v>5.6291390887523738</v>
      </c>
      <c r="AP74" s="89">
        <f t="shared" si="50"/>
        <v>5.6291674466633621</v>
      </c>
      <c r="AQ74" s="89">
        <f t="shared" si="50"/>
        <v>5.629009083430403</v>
      </c>
      <c r="AR74" s="89">
        <f t="shared" si="50"/>
        <v>5.629893208518661</v>
      </c>
      <c r="AS74" s="89">
        <f t="shared" si="50"/>
        <v>5.6249495295150052</v>
      </c>
      <c r="AT74" s="89">
        <f t="shared" si="50"/>
        <v>5.6523583474185175</v>
      </c>
      <c r="AU74" s="89">
        <f t="shared" si="30"/>
        <v>5.4918631321306641</v>
      </c>
      <c r="AW74" s="89">
        <v>-2600</v>
      </c>
      <c r="AX74" s="89">
        <f t="shared" si="41"/>
        <v>-2.850579243517426E-2</v>
      </c>
      <c r="AY74" s="89">
        <f t="shared" si="42"/>
        <v>-0.98758050269864672</v>
      </c>
      <c r="AZ74" s="89">
        <f t="shared" si="43"/>
        <v>0.95907471026347246</v>
      </c>
      <c r="BA74" s="89">
        <f t="shared" si="44"/>
        <v>0.80646410659925394</v>
      </c>
      <c r="BB74" s="89">
        <f t="shared" si="45"/>
        <v>0.77824634907809564</v>
      </c>
      <c r="BC74" s="89">
        <f t="shared" si="46"/>
        <v>0.53999150077019564</v>
      </c>
      <c r="BD74" s="89">
        <f t="shared" si="47"/>
        <v>0.27675356076597629</v>
      </c>
      <c r="BE74" s="89">
        <f t="shared" si="51"/>
        <v>6.9532906534239647</v>
      </c>
      <c r="BF74" s="89">
        <f t="shared" si="51"/>
        <v>6.9532954392157169</v>
      </c>
      <c r="BG74" s="89">
        <f t="shared" si="51"/>
        <v>6.9532683778150712</v>
      </c>
      <c r="BH74" s="89">
        <f t="shared" si="49"/>
        <v>6.9534214049411025</v>
      </c>
      <c r="BI74" s="89">
        <f t="shared" si="49"/>
        <v>6.9525563093687346</v>
      </c>
      <c r="BJ74" s="89">
        <f t="shared" si="49"/>
        <v>6.9574547202414498</v>
      </c>
      <c r="BK74" s="89">
        <f t="shared" si="49"/>
        <v>6.9299629241734388</v>
      </c>
      <c r="BL74" s="89">
        <f t="shared" si="48"/>
        <v>7.0934305098443629</v>
      </c>
    </row>
    <row r="75" spans="1:64" s="89" customFormat="1" ht="12.95" customHeight="1" x14ac:dyDescent="0.2">
      <c r="A75" s="29" t="s">
        <v>763</v>
      </c>
      <c r="B75" s="12"/>
      <c r="C75" s="7">
        <v>19821.387999999999</v>
      </c>
      <c r="D75" s="7"/>
      <c r="E75" s="89">
        <f t="shared" si="11"/>
        <v>-8662.7119326418579</v>
      </c>
      <c r="F75" s="6">
        <f t="shared" si="39"/>
        <v>-8663</v>
      </c>
      <c r="G75" s="89">
        <f t="shared" si="12"/>
        <v>0.8085609999980079</v>
      </c>
      <c r="H75" s="89">
        <f t="shared" si="37"/>
        <v>0.8085609999980079</v>
      </c>
      <c r="P75" s="89">
        <f t="shared" si="14"/>
        <v>1.1214013405895966</v>
      </c>
      <c r="Q75" s="128">
        <f t="shared" si="32"/>
        <v>4802.887999999999</v>
      </c>
      <c r="R75" s="128"/>
      <c r="S75" s="91">
        <f t="shared" si="38"/>
        <v>0.2</v>
      </c>
      <c r="Z75" s="89">
        <f t="shared" si="16"/>
        <v>-8663</v>
      </c>
      <c r="AA75" s="89">
        <f t="shared" si="17"/>
        <v>0.7977174185350504</v>
      </c>
      <c r="AB75" s="89">
        <f t="shared" si="18"/>
        <v>1.1322449220525541</v>
      </c>
      <c r="AC75" s="89">
        <f t="shared" si="19"/>
        <v>-0.31284034059158872</v>
      </c>
      <c r="AD75" s="89">
        <f t="shared" si="20"/>
        <v>1.0843581462957497E-2</v>
      </c>
      <c r="AE75" s="89">
        <f t="shared" si="21"/>
        <v>2.351665178875909E-5</v>
      </c>
      <c r="AF75" s="89">
        <f t="shared" si="22"/>
        <v>0.8085609999980079</v>
      </c>
      <c r="AG75" s="91"/>
      <c r="AH75" s="89">
        <f t="shared" si="23"/>
        <v>-0.32368392205454627</v>
      </c>
      <c r="AI75" s="89">
        <f t="shared" si="24"/>
        <v>0.80493999032300678</v>
      </c>
      <c r="AJ75" s="89">
        <f t="shared" si="25"/>
        <v>-0.17393985850911103</v>
      </c>
      <c r="AK75" s="89">
        <f t="shared" si="26"/>
        <v>0.11342751983682917</v>
      </c>
      <c r="AL75" s="89">
        <f t="shared" si="27"/>
        <v>-0.52670595716277169</v>
      </c>
      <c r="AM75" s="89">
        <f t="shared" si="28"/>
        <v>-0.26961502080993049</v>
      </c>
      <c r="AN75" s="89">
        <f t="shared" si="50"/>
        <v>5.629144167021976</v>
      </c>
      <c r="AO75" s="89">
        <f t="shared" si="50"/>
        <v>5.6291390887523738</v>
      </c>
      <c r="AP75" s="89">
        <f t="shared" si="50"/>
        <v>5.6291674466633621</v>
      </c>
      <c r="AQ75" s="89">
        <f t="shared" si="50"/>
        <v>5.629009083430403</v>
      </c>
      <c r="AR75" s="89">
        <f t="shared" si="50"/>
        <v>5.629893208518661</v>
      </c>
      <c r="AS75" s="89">
        <f t="shared" si="50"/>
        <v>5.6249495295150052</v>
      </c>
      <c r="AT75" s="89">
        <f t="shared" si="50"/>
        <v>5.6523583474185175</v>
      </c>
      <c r="AU75" s="89">
        <f t="shared" si="30"/>
        <v>5.4918631321306641</v>
      </c>
      <c r="AW75" s="89">
        <v>-2400</v>
      </c>
      <c r="AX75" s="89">
        <f t="shared" si="41"/>
        <v>-2.9805730045571521E-2</v>
      </c>
      <c r="AY75" s="89">
        <f t="shared" si="42"/>
        <v>-1.0137953224810103</v>
      </c>
      <c r="AZ75" s="89">
        <f t="shared" si="43"/>
        <v>0.98398959243543882</v>
      </c>
      <c r="BA75" s="89">
        <f t="shared" si="44"/>
        <v>0.81093298360950028</v>
      </c>
      <c r="BB75" s="89">
        <f t="shared" si="45"/>
        <v>0.80116198682191797</v>
      </c>
      <c r="BC75" s="89">
        <f t="shared" si="46"/>
        <v>0.57735752705971</v>
      </c>
      <c r="BD75" s="89">
        <f t="shared" si="47"/>
        <v>0.29697445999663474</v>
      </c>
      <c r="BE75" s="89">
        <f t="shared" si="51"/>
        <v>6.9983055285066653</v>
      </c>
      <c r="BF75" s="89">
        <f t="shared" si="51"/>
        <v>6.9983095089804381</v>
      </c>
      <c r="BG75" s="89">
        <f t="shared" si="51"/>
        <v>6.9982861444469364</v>
      </c>
      <c r="BH75" s="89">
        <f t="shared" si="49"/>
        <v>6.9984232960606425</v>
      </c>
      <c r="BI75" s="89">
        <f t="shared" si="49"/>
        <v>6.9976184388287654</v>
      </c>
      <c r="BJ75" s="89">
        <f t="shared" si="49"/>
        <v>7.0023497192050739</v>
      </c>
      <c r="BK75" s="89">
        <f t="shared" si="49"/>
        <v>6.9748083869837085</v>
      </c>
      <c r="BL75" s="89">
        <f t="shared" si="48"/>
        <v>7.1462613651210809</v>
      </c>
    </row>
    <row r="76" spans="1:64" s="89" customFormat="1" ht="12.95" customHeight="1" x14ac:dyDescent="0.2">
      <c r="A76" s="29" t="s">
        <v>763</v>
      </c>
      <c r="B76" s="12"/>
      <c r="C76" s="7">
        <v>19821.391</v>
      </c>
      <c r="D76" s="7"/>
      <c r="E76" s="89">
        <f t="shared" si="11"/>
        <v>-8662.7108638269201</v>
      </c>
      <c r="F76" s="6">
        <f t="shared" si="39"/>
        <v>-8663</v>
      </c>
      <c r="G76" s="89">
        <f t="shared" si="12"/>
        <v>0.81156099999861908</v>
      </c>
      <c r="H76" s="89">
        <f t="shared" si="37"/>
        <v>0.81156099999861908</v>
      </c>
      <c r="P76" s="89">
        <f t="shared" si="14"/>
        <v>1.1214013405895966</v>
      </c>
      <c r="Q76" s="128">
        <f t="shared" si="32"/>
        <v>4802.8909999999996</v>
      </c>
      <c r="R76" s="128"/>
      <c r="S76" s="91">
        <f t="shared" si="38"/>
        <v>0.2</v>
      </c>
      <c r="Z76" s="89">
        <f t="shared" si="16"/>
        <v>-8663</v>
      </c>
      <c r="AA76" s="89">
        <f t="shared" si="17"/>
        <v>0.7977174185350504</v>
      </c>
      <c r="AB76" s="89">
        <f t="shared" si="18"/>
        <v>1.1352449220531653</v>
      </c>
      <c r="AC76" s="89">
        <f t="shared" si="19"/>
        <v>-0.30984034059097754</v>
      </c>
      <c r="AD76" s="89">
        <f t="shared" si="20"/>
        <v>1.3843581463568677E-2</v>
      </c>
      <c r="AE76" s="89">
        <f t="shared" si="21"/>
        <v>3.8328949547692458E-5</v>
      </c>
      <c r="AF76" s="89">
        <f t="shared" si="22"/>
        <v>0.81156099999861908</v>
      </c>
      <c r="AG76" s="91"/>
      <c r="AH76" s="89">
        <f t="shared" si="23"/>
        <v>-0.32368392205454627</v>
      </c>
      <c r="AI76" s="89">
        <f t="shared" si="24"/>
        <v>0.80493999032300678</v>
      </c>
      <c r="AJ76" s="89">
        <f t="shared" si="25"/>
        <v>-0.17393985850911103</v>
      </c>
      <c r="AK76" s="89">
        <f t="shared" si="26"/>
        <v>0.11342751983682917</v>
      </c>
      <c r="AL76" s="89">
        <f t="shared" si="27"/>
        <v>-0.52670595716277169</v>
      </c>
      <c r="AM76" s="89">
        <f t="shared" si="28"/>
        <v>-0.26961502080993049</v>
      </c>
      <c r="AN76" s="89">
        <f t="shared" si="50"/>
        <v>5.629144167021976</v>
      </c>
      <c r="AO76" s="89">
        <f t="shared" si="50"/>
        <v>5.6291390887523738</v>
      </c>
      <c r="AP76" s="89">
        <f t="shared" si="50"/>
        <v>5.6291674466633621</v>
      </c>
      <c r="AQ76" s="89">
        <f t="shared" si="50"/>
        <v>5.629009083430403</v>
      </c>
      <c r="AR76" s="89">
        <f t="shared" si="50"/>
        <v>5.629893208518661</v>
      </c>
      <c r="AS76" s="89">
        <f t="shared" si="50"/>
        <v>5.6249495295150052</v>
      </c>
      <c r="AT76" s="89">
        <f t="shared" si="50"/>
        <v>5.6523583474185175</v>
      </c>
      <c r="AU76" s="89">
        <f t="shared" si="30"/>
        <v>5.4918631321306641</v>
      </c>
      <c r="AW76" s="89">
        <v>-2200</v>
      </c>
      <c r="AX76" s="89">
        <f t="shared" si="41"/>
        <v>-3.0204975553067337E-2</v>
      </c>
      <c r="AY76" s="89">
        <f t="shared" si="42"/>
        <v>-1.0372412390973316</v>
      </c>
      <c r="AZ76" s="89">
        <f t="shared" si="43"/>
        <v>1.0070362635442642</v>
      </c>
      <c r="BA76" s="89">
        <f t="shared" si="44"/>
        <v>0.81572164542346171</v>
      </c>
      <c r="BB76" s="89">
        <f t="shared" si="45"/>
        <v>0.82320275876580473</v>
      </c>
      <c r="BC76" s="89">
        <f t="shared" si="46"/>
        <v>0.61515248815243118</v>
      </c>
      <c r="BD76" s="89">
        <f t="shared" si="47"/>
        <v>0.31765711630962873</v>
      </c>
      <c r="BE76" s="89">
        <f t="shared" si="51"/>
        <v>7.0435780207062537</v>
      </c>
      <c r="BF76" s="89">
        <f t="shared" si="51"/>
        <v>7.0435812373804021</v>
      </c>
      <c r="BG76" s="89">
        <f t="shared" si="51"/>
        <v>7.0435615627204218</v>
      </c>
      <c r="BH76" s="89">
        <f t="shared" si="49"/>
        <v>7.0436819077607726</v>
      </c>
      <c r="BI76" s="89">
        <f t="shared" si="49"/>
        <v>7.0429460022560377</v>
      </c>
      <c r="BJ76" s="89">
        <f t="shared" si="49"/>
        <v>7.0474541327507678</v>
      </c>
      <c r="BK76" s="89">
        <f t="shared" si="49"/>
        <v>7.0201322807814082</v>
      </c>
      <c r="BL76" s="89">
        <f t="shared" si="48"/>
        <v>7.1990922203977981</v>
      </c>
    </row>
    <row r="77" spans="1:64" s="89" customFormat="1" ht="12.95" customHeight="1" x14ac:dyDescent="0.2">
      <c r="A77" s="29" t="s">
        <v>763</v>
      </c>
      <c r="B77" s="12"/>
      <c r="C77" s="7">
        <v>19824.189999999999</v>
      </c>
      <c r="D77" s="7"/>
      <c r="E77" s="89">
        <f t="shared" si="11"/>
        <v>-8661.7136594905242</v>
      </c>
      <c r="F77" s="6">
        <f t="shared" si="39"/>
        <v>-8662</v>
      </c>
      <c r="G77" s="89">
        <f t="shared" si="12"/>
        <v>0.80371399999785353</v>
      </c>
      <c r="H77" s="89">
        <f t="shared" si="37"/>
        <v>0.80371399999785353</v>
      </c>
      <c r="P77" s="89">
        <f t="shared" si="14"/>
        <v>1.1208436823466665</v>
      </c>
      <c r="Q77" s="128">
        <f t="shared" si="32"/>
        <v>4805.6899999999987</v>
      </c>
      <c r="R77" s="128"/>
      <c r="S77" s="91">
        <f t="shared" si="38"/>
        <v>0.2</v>
      </c>
      <c r="Z77" s="89">
        <f t="shared" si="16"/>
        <v>-8662</v>
      </c>
      <c r="AA77" s="89">
        <f t="shared" si="17"/>
        <v>0.79739959592913134</v>
      </c>
      <c r="AB77" s="89">
        <f t="shared" si="18"/>
        <v>1.1271580864153887</v>
      </c>
      <c r="AC77" s="89">
        <f t="shared" si="19"/>
        <v>-0.317129682348813</v>
      </c>
      <c r="AD77" s="89">
        <f t="shared" si="20"/>
        <v>6.3144040687221903E-3</v>
      </c>
      <c r="AE77" s="89">
        <f t="shared" si="21"/>
        <v>7.9743397486190699E-6</v>
      </c>
      <c r="AF77" s="89">
        <f t="shared" si="22"/>
        <v>0.80371399999785353</v>
      </c>
      <c r="AG77" s="91"/>
      <c r="AH77" s="89">
        <f t="shared" si="23"/>
        <v>-0.32344408641753525</v>
      </c>
      <c r="AI77" s="89">
        <f t="shared" si="24"/>
        <v>0.80491899773972275</v>
      </c>
      <c r="AJ77" s="89">
        <f t="shared" si="25"/>
        <v>-0.17375757287871157</v>
      </c>
      <c r="AK77" s="89">
        <f t="shared" si="26"/>
        <v>0.11339141144129344</v>
      </c>
      <c r="AL77" s="89">
        <f t="shared" si="27"/>
        <v>-0.52652085283214356</v>
      </c>
      <c r="AM77" s="89">
        <f t="shared" si="28"/>
        <v>-0.26951574329563655</v>
      </c>
      <c r="AN77" s="89">
        <f t="shared" si="50"/>
        <v>5.6293681997536753</v>
      </c>
      <c r="AO77" s="89">
        <f t="shared" si="50"/>
        <v>5.6293631174008505</v>
      </c>
      <c r="AP77" s="89">
        <f t="shared" si="50"/>
        <v>5.6293914932405693</v>
      </c>
      <c r="AQ77" s="89">
        <f t="shared" si="50"/>
        <v>5.6292330570924047</v>
      </c>
      <c r="AR77" s="89">
        <f t="shared" si="50"/>
        <v>5.6301174374441194</v>
      </c>
      <c r="AS77" s="89">
        <f t="shared" si="50"/>
        <v>5.6251731828122065</v>
      </c>
      <c r="AT77" s="89">
        <f t="shared" si="50"/>
        <v>5.6525805999489798</v>
      </c>
      <c r="AU77" s="89">
        <f t="shared" si="30"/>
        <v>5.4921272864070474</v>
      </c>
      <c r="AW77" s="89">
        <v>-2000</v>
      </c>
      <c r="AX77" s="89">
        <f t="shared" si="41"/>
        <v>-2.9777659665911838E-2</v>
      </c>
      <c r="AY77" s="89">
        <f t="shared" si="42"/>
        <v>-1.0579182525476098</v>
      </c>
      <c r="AZ77" s="89">
        <f t="shared" si="43"/>
        <v>1.028140592881698</v>
      </c>
      <c r="BA77" s="89">
        <f t="shared" si="44"/>
        <v>0.82083680558295979</v>
      </c>
      <c r="BB77" s="89">
        <f t="shared" si="45"/>
        <v>0.84431518996100996</v>
      </c>
      <c r="BC77" s="89">
        <f t="shared" si="46"/>
        <v>0.6534090378402968</v>
      </c>
      <c r="BD77" s="89">
        <f t="shared" si="47"/>
        <v>0.33884688811524216</v>
      </c>
      <c r="BE77" s="89">
        <f t="shared" si="51"/>
        <v>7.089126112624311</v>
      </c>
      <c r="BF77" s="89">
        <f t="shared" si="51"/>
        <v>7.0891286327970784</v>
      </c>
      <c r="BG77" s="89">
        <f t="shared" si="51"/>
        <v>7.0891125029336273</v>
      </c>
      <c r="BH77" s="89">
        <f t="shared" si="49"/>
        <v>7.0892157435949219</v>
      </c>
      <c r="BI77" s="89">
        <f t="shared" si="49"/>
        <v>7.0885551341340571</v>
      </c>
      <c r="BJ77" s="89">
        <f t="shared" si="49"/>
        <v>7.0927900900803831</v>
      </c>
      <c r="BK77" s="89">
        <f t="shared" si="49"/>
        <v>7.0659555533682745</v>
      </c>
      <c r="BL77" s="89">
        <f t="shared" si="48"/>
        <v>7.2519230756745161</v>
      </c>
    </row>
    <row r="78" spans="1:64" s="89" customFormat="1" ht="12.95" customHeight="1" x14ac:dyDescent="0.2">
      <c r="A78" s="29" t="s">
        <v>763</v>
      </c>
      <c r="B78" s="12"/>
      <c r="C78" s="7">
        <v>19852.246999999999</v>
      </c>
      <c r="D78" s="7"/>
      <c r="E78" s="89">
        <f t="shared" si="11"/>
        <v>-8651.7177459263003</v>
      </c>
      <c r="F78" s="6">
        <f t="shared" si="39"/>
        <v>-8652</v>
      </c>
      <c r="G78" s="89">
        <f t="shared" si="12"/>
        <v>0.79224400000020978</v>
      </c>
      <c r="H78" s="89">
        <f t="shared" si="37"/>
        <v>0.79224400000020978</v>
      </c>
      <c r="P78" s="89">
        <f t="shared" si="14"/>
        <v>1.1152709071592173</v>
      </c>
      <c r="Q78" s="128">
        <f t="shared" si="32"/>
        <v>4833.7469999999994</v>
      </c>
      <c r="R78" s="128"/>
      <c r="S78" s="91">
        <f t="shared" si="38"/>
        <v>0.2</v>
      </c>
      <c r="Z78" s="89">
        <f t="shared" si="16"/>
        <v>-8652</v>
      </c>
      <c r="AA78" s="89">
        <f t="shared" si="17"/>
        <v>0.79422572417937964</v>
      </c>
      <c r="AB78" s="89">
        <f t="shared" si="18"/>
        <v>1.1132891829800475</v>
      </c>
      <c r="AC78" s="89">
        <f t="shared" si="19"/>
        <v>-0.3230269071590075</v>
      </c>
      <c r="AD78" s="89">
        <f t="shared" si="20"/>
        <v>-1.9817241791698637E-3</v>
      </c>
      <c r="AE78" s="89">
        <f t="shared" si="21"/>
        <v>7.8544614446129396E-7</v>
      </c>
      <c r="AF78" s="89">
        <f t="shared" si="22"/>
        <v>0.79224400000020978</v>
      </c>
      <c r="AG78" s="91"/>
      <c r="AH78" s="89">
        <f t="shared" si="23"/>
        <v>-0.32104518297983764</v>
      </c>
      <c r="AI78" s="89">
        <f t="shared" si="24"/>
        <v>0.80470949959344762</v>
      </c>
      <c r="AJ78" s="89">
        <f t="shared" si="25"/>
        <v>-0.17193491254672472</v>
      </c>
      <c r="AK78" s="89">
        <f t="shared" si="26"/>
        <v>0.11303021756362916</v>
      </c>
      <c r="AL78" s="89">
        <f t="shared" si="27"/>
        <v>-0.52467033980993716</v>
      </c>
      <c r="AM78" s="89">
        <f t="shared" si="28"/>
        <v>-0.26852352446884797</v>
      </c>
      <c r="AN78" s="89">
        <f t="shared" si="50"/>
        <v>5.6316082061428343</v>
      </c>
      <c r="AO78" s="89">
        <f t="shared" si="50"/>
        <v>5.6316030829642525</v>
      </c>
      <c r="AP78" s="89">
        <f t="shared" si="50"/>
        <v>5.631631637802915</v>
      </c>
      <c r="AQ78" s="89">
        <f t="shared" si="50"/>
        <v>5.6314724750071239</v>
      </c>
      <c r="AR78" s="89">
        <f t="shared" si="50"/>
        <v>5.6323593918945534</v>
      </c>
      <c r="AS78" s="89">
        <f t="shared" si="50"/>
        <v>5.6274094669730346</v>
      </c>
      <c r="AT78" s="89">
        <f t="shared" si="50"/>
        <v>5.6548025099548722</v>
      </c>
      <c r="AU78" s="89">
        <f t="shared" si="30"/>
        <v>5.4947688291708836</v>
      </c>
      <c r="AW78" s="89">
        <v>-1800</v>
      </c>
      <c r="AX78" s="89">
        <f t="shared" si="41"/>
        <v>-2.8598653381579187E-2</v>
      </c>
      <c r="AY78" s="89">
        <f t="shared" si="42"/>
        <v>-1.0758263628318461</v>
      </c>
      <c r="AZ78" s="89">
        <f t="shared" si="43"/>
        <v>1.0472277094502669</v>
      </c>
      <c r="BA78" s="89">
        <f t="shared" si="44"/>
        <v>0.82628547483032477</v>
      </c>
      <c r="BB78" s="89">
        <f t="shared" si="45"/>
        <v>0.86444124262009558</v>
      </c>
      <c r="BC78" s="89">
        <f t="shared" si="46"/>
        <v>0.69216102590831707</v>
      </c>
      <c r="BD78" s="89">
        <f t="shared" si="47"/>
        <v>0.36059307573926597</v>
      </c>
      <c r="BE78" s="89">
        <f t="shared" si="51"/>
        <v>7.134968170700895</v>
      </c>
      <c r="BF78" s="89">
        <f t="shared" si="51"/>
        <v>7.1349700796660755</v>
      </c>
      <c r="BG78" s="89">
        <f t="shared" si="51"/>
        <v>7.1349572348939674</v>
      </c>
      <c r="BH78" s="89">
        <f t="shared" si="49"/>
        <v>7.1350436665940657</v>
      </c>
      <c r="BI78" s="89">
        <f t="shared" si="49"/>
        <v>7.1344622372595961</v>
      </c>
      <c r="BJ78" s="89">
        <f t="shared" si="49"/>
        <v>7.1383810097086133</v>
      </c>
      <c r="BK78" s="89">
        <f t="shared" si="49"/>
        <v>7.112297759054429</v>
      </c>
      <c r="BL78" s="89">
        <f t="shared" si="48"/>
        <v>7.3047539309512342</v>
      </c>
    </row>
    <row r="79" spans="1:64" s="89" customFormat="1" ht="12.95" customHeight="1" x14ac:dyDescent="0.2">
      <c r="A79" s="29" t="s">
        <v>763</v>
      </c>
      <c r="B79" s="12"/>
      <c r="C79" s="7">
        <v>19863.481</v>
      </c>
      <c r="D79" s="7"/>
      <c r="E79" s="89">
        <f t="shared" si="11"/>
        <v>-8647.7153902581795</v>
      </c>
      <c r="F79" s="6">
        <f t="shared" si="39"/>
        <v>-8648</v>
      </c>
      <c r="G79" s="89">
        <f t="shared" si="12"/>
        <v>0.79885600000125123</v>
      </c>
      <c r="H79" s="89">
        <f t="shared" si="37"/>
        <v>0.79885600000125123</v>
      </c>
      <c r="P79" s="89">
        <f t="shared" si="14"/>
        <v>1.1130437353164537</v>
      </c>
      <c r="Q79" s="128">
        <f t="shared" si="32"/>
        <v>4844.9809999999998</v>
      </c>
      <c r="R79" s="128"/>
      <c r="S79" s="91">
        <f t="shared" si="38"/>
        <v>0.2</v>
      </c>
      <c r="Z79" s="89">
        <f t="shared" si="16"/>
        <v>-8648</v>
      </c>
      <c r="AA79" s="89">
        <f t="shared" si="17"/>
        <v>0.79295839068137175</v>
      </c>
      <c r="AB79" s="89">
        <f t="shared" si="18"/>
        <v>1.1189413446363332</v>
      </c>
      <c r="AC79" s="89">
        <f t="shared" si="19"/>
        <v>-0.3141877353152025</v>
      </c>
      <c r="AD79" s="89">
        <f t="shared" si="20"/>
        <v>5.8976093198794821E-3</v>
      </c>
      <c r="AE79" s="89">
        <f t="shared" si="21"/>
        <v>6.9563591379858662E-6</v>
      </c>
      <c r="AF79" s="89">
        <f t="shared" si="22"/>
        <v>0.79885600000125123</v>
      </c>
      <c r="AG79" s="91"/>
      <c r="AH79" s="89">
        <f t="shared" si="23"/>
        <v>-0.32008534463508193</v>
      </c>
      <c r="AI79" s="89">
        <f t="shared" si="24"/>
        <v>0.8046259179599633</v>
      </c>
      <c r="AJ79" s="89">
        <f t="shared" si="25"/>
        <v>-0.17120594865707159</v>
      </c>
      <c r="AK79" s="89">
        <f t="shared" si="26"/>
        <v>0.11288568420546521</v>
      </c>
      <c r="AL79" s="89">
        <f t="shared" si="27"/>
        <v>-0.52393040402838054</v>
      </c>
      <c r="AM79" s="89">
        <f t="shared" si="28"/>
        <v>-0.26812691946918077</v>
      </c>
      <c r="AN79" s="89">
        <f t="shared" si="50"/>
        <v>5.6325040456198545</v>
      </c>
      <c r="AO79" s="89">
        <f t="shared" si="50"/>
        <v>5.632498906114928</v>
      </c>
      <c r="AP79" s="89">
        <f t="shared" si="50"/>
        <v>5.6325275324034649</v>
      </c>
      <c r="AQ79" s="89">
        <f t="shared" si="50"/>
        <v>5.6323680802347651</v>
      </c>
      <c r="AR79" s="89">
        <f t="shared" si="50"/>
        <v>5.6332560035057613</v>
      </c>
      <c r="AS79" s="89">
        <f t="shared" si="50"/>
        <v>5.6283038543137121</v>
      </c>
      <c r="AT79" s="89">
        <f t="shared" si="50"/>
        <v>5.655690961124253</v>
      </c>
      <c r="AU79" s="89">
        <f t="shared" si="30"/>
        <v>5.4958254462764176</v>
      </c>
      <c r="AW79" s="89">
        <v>-1600</v>
      </c>
      <c r="AX79" s="89">
        <f t="shared" si="41"/>
        <v>-2.674354186248884E-2</v>
      </c>
      <c r="AY79" s="89">
        <f t="shared" si="42"/>
        <v>-1.0909655699500393</v>
      </c>
      <c r="AZ79" s="89">
        <f t="shared" si="43"/>
        <v>1.0642220280875505</v>
      </c>
      <c r="BA79" s="89">
        <f t="shared" si="44"/>
        <v>0.83207492235579827</v>
      </c>
      <c r="BB79" s="89">
        <f t="shared" si="45"/>
        <v>0.88351795100560138</v>
      </c>
      <c r="BC79" s="89">
        <f t="shared" si="46"/>
        <v>0.73144357784605507</v>
      </c>
      <c r="BD79" s="89">
        <f t="shared" si="47"/>
        <v>0.38294946938700702</v>
      </c>
      <c r="BE79" s="89">
        <f t="shared" si="51"/>
        <v>7.1811229605937106</v>
      </c>
      <c r="BF79" s="89">
        <f t="shared" si="51"/>
        <v>7.1811243536702225</v>
      </c>
      <c r="BG79" s="89">
        <f t="shared" si="51"/>
        <v>7.1811144474207236</v>
      </c>
      <c r="BH79" s="89">
        <f t="shared" si="49"/>
        <v>7.1811848940228815</v>
      </c>
      <c r="BI79" s="89">
        <f t="shared" si="49"/>
        <v>7.1806840602700053</v>
      </c>
      <c r="BJ79" s="89">
        <f t="shared" si="49"/>
        <v>7.1842515601250909</v>
      </c>
      <c r="BK79" s="89">
        <f t="shared" si="49"/>
        <v>7.1591770040930509</v>
      </c>
      <c r="BL79" s="89">
        <f t="shared" si="48"/>
        <v>7.3575847862279513</v>
      </c>
    </row>
    <row r="80" spans="1:64" s="89" customFormat="1" ht="12.95" customHeight="1" x14ac:dyDescent="0.2">
      <c r="A80" s="29" t="s">
        <v>763</v>
      </c>
      <c r="B80" s="12"/>
      <c r="C80" s="7">
        <v>19866.274000000001</v>
      </c>
      <c r="D80" s="7"/>
      <c r="E80" s="89">
        <f t="shared" si="11"/>
        <v>-8646.7203235516572</v>
      </c>
      <c r="F80" s="6">
        <f t="shared" si="39"/>
        <v>-8647</v>
      </c>
      <c r="G80" s="89">
        <f t="shared" si="12"/>
        <v>0.7850090000029013</v>
      </c>
      <c r="H80" s="89">
        <f t="shared" si="37"/>
        <v>0.7850090000029013</v>
      </c>
      <c r="P80" s="89">
        <f t="shared" si="14"/>
        <v>1.1124871154122109</v>
      </c>
      <c r="Q80" s="128">
        <f t="shared" si="32"/>
        <v>4847.7740000000013</v>
      </c>
      <c r="R80" s="128"/>
      <c r="S80" s="91">
        <f t="shared" si="38"/>
        <v>0.2</v>
      </c>
      <c r="Z80" s="89">
        <f t="shared" si="16"/>
        <v>-8647</v>
      </c>
      <c r="AA80" s="89">
        <f t="shared" si="17"/>
        <v>0.79264175495555533</v>
      </c>
      <c r="AB80" s="89">
        <f t="shared" si="18"/>
        <v>1.1048543604595569</v>
      </c>
      <c r="AC80" s="89">
        <f t="shared" si="19"/>
        <v>-0.3274781154093096</v>
      </c>
      <c r="AD80" s="89">
        <f t="shared" si="20"/>
        <v>-7.6327549526540306E-3</v>
      </c>
      <c r="AE80" s="89">
        <f t="shared" si="21"/>
        <v>1.1651789633452926E-5</v>
      </c>
      <c r="AF80" s="89">
        <f t="shared" si="22"/>
        <v>0.7850090000029013</v>
      </c>
      <c r="AG80" s="91"/>
      <c r="AH80" s="89">
        <f t="shared" si="23"/>
        <v>-0.31984536045665551</v>
      </c>
      <c r="AI80" s="89">
        <f t="shared" si="24"/>
        <v>0.80460504197291682</v>
      </c>
      <c r="AJ80" s="89">
        <f t="shared" si="25"/>
        <v>-0.17102371667731747</v>
      </c>
      <c r="AK80" s="89">
        <f t="shared" si="26"/>
        <v>0.1128495458968152</v>
      </c>
      <c r="AL80" s="89">
        <f t="shared" si="27"/>
        <v>-0.52374544409122281</v>
      </c>
      <c r="AM80" s="89">
        <f t="shared" si="28"/>
        <v>-0.26802779338422883</v>
      </c>
      <c r="AN80" s="89">
        <f t="shared" si="50"/>
        <v>5.6327279909555426</v>
      </c>
      <c r="AO80" s="89">
        <f t="shared" si="50"/>
        <v>5.6327228473694433</v>
      </c>
      <c r="AP80" s="89">
        <f t="shared" si="50"/>
        <v>5.6327514915068226</v>
      </c>
      <c r="AQ80" s="89">
        <f t="shared" si="50"/>
        <v>5.6325919671107245</v>
      </c>
      <c r="AR80" s="89">
        <f t="shared" si="50"/>
        <v>5.633480141239616</v>
      </c>
      <c r="AS80" s="89">
        <f t="shared" si="50"/>
        <v>5.6285274399006449</v>
      </c>
      <c r="AT80" s="89">
        <f t="shared" si="50"/>
        <v>5.6559130460217304</v>
      </c>
      <c r="AU80" s="89">
        <f t="shared" si="30"/>
        <v>5.4960896005528017</v>
      </c>
      <c r="AW80" s="89">
        <v>-1400</v>
      </c>
      <c r="AX80" s="89">
        <f t="shared" si="41"/>
        <v>-2.4288577077637541E-2</v>
      </c>
      <c r="AY80" s="89">
        <f t="shared" si="42"/>
        <v>-1.1033358739021901</v>
      </c>
      <c r="AZ80" s="89">
        <f t="shared" si="43"/>
        <v>1.0790472968245526</v>
      </c>
      <c r="BA80" s="89">
        <f t="shared" si="44"/>
        <v>0.83821262730717461</v>
      </c>
      <c r="BB80" s="89">
        <f t="shared" si="45"/>
        <v>0.90147703833329973</v>
      </c>
      <c r="BC80" s="89">
        <f t="shared" si="46"/>
        <v>0.77129317387238083</v>
      </c>
      <c r="BD80" s="89">
        <f t="shared" si="47"/>
        <v>0.40597498108147734</v>
      </c>
      <c r="BE80" s="89">
        <f t="shared" si="51"/>
        <v>7.2276096600167792</v>
      </c>
      <c r="BF80" s="89">
        <f t="shared" si="51"/>
        <v>7.2276106350193929</v>
      </c>
      <c r="BG80" s="89">
        <f t="shared" si="51"/>
        <v>7.2276032639259853</v>
      </c>
      <c r="BH80" s="89">
        <f t="shared" si="49"/>
        <v>7.2276589918110856</v>
      </c>
      <c r="BI80" s="89">
        <f t="shared" si="49"/>
        <v>7.2272377770872502</v>
      </c>
      <c r="BJ80" s="89">
        <f t="shared" si="49"/>
        <v>7.2304275995181904</v>
      </c>
      <c r="BK80" s="89">
        <f t="shared" si="49"/>
        <v>7.2066098961557845</v>
      </c>
      <c r="BL80" s="89">
        <f t="shared" si="48"/>
        <v>7.4104156415046694</v>
      </c>
    </row>
    <row r="81" spans="1:64" s="89" customFormat="1" ht="12.95" customHeight="1" x14ac:dyDescent="0.2">
      <c r="A81" s="29" t="s">
        <v>763</v>
      </c>
      <c r="B81" s="12"/>
      <c r="C81" s="7">
        <v>19978.552</v>
      </c>
      <c r="D81" s="7"/>
      <c r="E81" s="89">
        <f t="shared" si="11"/>
        <v>-8606.7188557124773</v>
      </c>
      <c r="F81" s="6">
        <f t="shared" si="39"/>
        <v>-8607</v>
      </c>
      <c r="G81" s="89">
        <f t="shared" si="12"/>
        <v>0.78912900000068475</v>
      </c>
      <c r="H81" s="89">
        <f t="shared" si="37"/>
        <v>0.78912900000068475</v>
      </c>
      <c r="P81" s="89">
        <f t="shared" si="14"/>
        <v>1.0902790817573949</v>
      </c>
      <c r="Q81" s="128">
        <f t="shared" si="32"/>
        <v>4960.0519999999997</v>
      </c>
      <c r="R81" s="128"/>
      <c r="S81" s="91">
        <f t="shared" si="38"/>
        <v>0.2</v>
      </c>
      <c r="Z81" s="89">
        <f t="shared" si="16"/>
        <v>-8607</v>
      </c>
      <c r="AA81" s="89">
        <f t="shared" si="17"/>
        <v>0.78004101994062536</v>
      </c>
      <c r="AB81" s="89">
        <f t="shared" si="18"/>
        <v>1.0993670618174542</v>
      </c>
      <c r="AC81" s="89">
        <f t="shared" si="19"/>
        <v>-0.3011500817567101</v>
      </c>
      <c r="AD81" s="89">
        <f t="shared" si="20"/>
        <v>9.0879800600593974E-3</v>
      </c>
      <c r="AE81" s="89">
        <f t="shared" si="21"/>
        <v>1.6518276314407444E-5</v>
      </c>
      <c r="AF81" s="89">
        <f t="shared" si="22"/>
        <v>0.78912900000068475</v>
      </c>
      <c r="AG81" s="91"/>
      <c r="AH81" s="89">
        <f t="shared" si="23"/>
        <v>-0.31023806181676955</v>
      </c>
      <c r="AI81" s="89">
        <f t="shared" si="24"/>
        <v>0.80377636339422176</v>
      </c>
      <c r="AJ81" s="89">
        <f t="shared" si="25"/>
        <v>-0.16373742850150408</v>
      </c>
      <c r="AK81" s="89">
        <f t="shared" si="26"/>
        <v>0.11140239705108003</v>
      </c>
      <c r="AL81" s="89">
        <f t="shared" si="27"/>
        <v>-0.51635487439631889</v>
      </c>
      <c r="AM81" s="89">
        <f t="shared" si="28"/>
        <v>-0.26407094435276668</v>
      </c>
      <c r="AN81" s="89">
        <f t="shared" ref="AN81:AT90" si="52">$AU81+$AB$7*SIN(AO81)</f>
        <v>5.6416810639298953</v>
      </c>
      <c r="AO81" s="89">
        <f t="shared" si="52"/>
        <v>5.6416757572913019</v>
      </c>
      <c r="AP81" s="89">
        <f t="shared" si="52"/>
        <v>5.6417051106574929</v>
      </c>
      <c r="AQ81" s="89">
        <f t="shared" si="52"/>
        <v>5.6415427361341042</v>
      </c>
      <c r="AR81" s="89">
        <f t="shared" si="52"/>
        <v>5.6424406994832115</v>
      </c>
      <c r="AS81" s="89">
        <f t="shared" si="52"/>
        <v>5.6374672039884679</v>
      </c>
      <c r="AT81" s="89">
        <f t="shared" si="52"/>
        <v>5.6647873285965789</v>
      </c>
      <c r="AU81" s="89">
        <f t="shared" si="30"/>
        <v>5.5066557716081448</v>
      </c>
      <c r="AW81" s="89">
        <v>-1200</v>
      </c>
      <c r="AX81" s="89">
        <f t="shared" si="41"/>
        <v>-2.1310605642369529E-2</v>
      </c>
      <c r="AY81" s="89">
        <f t="shared" si="42"/>
        <v>-1.1129372746882982</v>
      </c>
      <c r="AZ81" s="89">
        <f t="shared" si="43"/>
        <v>1.0916266690459286</v>
      </c>
      <c r="BA81" s="89">
        <f t="shared" si="44"/>
        <v>0.8447062186495734</v>
      </c>
      <c r="BB81" s="89">
        <f t="shared" si="45"/>
        <v>0.91824451744996605</v>
      </c>
      <c r="BC81" s="89">
        <f t="shared" si="46"/>
        <v>0.81174772630691683</v>
      </c>
      <c r="BD81" s="89">
        <f t="shared" si="47"/>
        <v>0.42973437675266213</v>
      </c>
      <c r="BE81" s="89">
        <f t="shared" si="51"/>
        <v>7.2744478684810749</v>
      </c>
      <c r="BF81" s="89">
        <f t="shared" si="51"/>
        <v>7.2744485191798764</v>
      </c>
      <c r="BG81" s="89">
        <f t="shared" si="51"/>
        <v>7.2744432533251668</v>
      </c>
      <c r="BH81" s="89">
        <f t="shared" si="49"/>
        <v>7.2744858690745566</v>
      </c>
      <c r="BI81" s="89">
        <f t="shared" si="49"/>
        <v>7.27414106598843</v>
      </c>
      <c r="BJ81" s="89">
        <f t="shared" si="49"/>
        <v>7.2769360933867002</v>
      </c>
      <c r="BK81" s="89">
        <f t="shared" si="49"/>
        <v>7.2546114979898535</v>
      </c>
      <c r="BL81" s="89">
        <f t="shared" si="48"/>
        <v>7.4632464967813874</v>
      </c>
    </row>
    <row r="82" spans="1:64" s="89" customFormat="1" ht="12.95" customHeight="1" x14ac:dyDescent="0.2">
      <c r="A82" s="43" t="s">
        <v>1146</v>
      </c>
      <c r="B82" s="44" t="s">
        <v>912</v>
      </c>
      <c r="C82" s="45">
        <v>19978.553500000002</v>
      </c>
      <c r="D82" s="45" t="s">
        <v>936</v>
      </c>
      <c r="E82" s="89">
        <f t="shared" si="11"/>
        <v>-8606.7183213050084</v>
      </c>
      <c r="F82" s="6">
        <f t="shared" si="39"/>
        <v>-8607</v>
      </c>
      <c r="G82" s="89">
        <f t="shared" si="12"/>
        <v>0.79062900000280933</v>
      </c>
      <c r="J82" s="89">
        <f>+G82</f>
        <v>0.79062900000280933</v>
      </c>
      <c r="P82" s="89">
        <f t="shared" si="14"/>
        <v>1.0902790817573949</v>
      </c>
      <c r="Q82" s="128">
        <f t="shared" si="32"/>
        <v>4960.0535000000018</v>
      </c>
      <c r="R82" s="128"/>
      <c r="S82" s="91">
        <f>S$17</f>
        <v>1</v>
      </c>
      <c r="Z82" s="89">
        <f t="shared" si="16"/>
        <v>-8607</v>
      </c>
      <c r="AA82" s="89">
        <f t="shared" si="17"/>
        <v>0.78004101994062536</v>
      </c>
      <c r="AB82" s="89">
        <f t="shared" si="18"/>
        <v>1.1008670618195788</v>
      </c>
      <c r="AC82" s="89">
        <f t="shared" si="19"/>
        <v>-0.29965008175458552</v>
      </c>
      <c r="AD82" s="89">
        <f t="shared" si="20"/>
        <v>1.0587980062183977E-2</v>
      </c>
      <c r="AE82" s="89">
        <f t="shared" si="21"/>
        <v>1.1210532179720542E-4</v>
      </c>
      <c r="AF82" s="89">
        <f t="shared" si="22"/>
        <v>0.79062900000280933</v>
      </c>
      <c r="AG82" s="91"/>
      <c r="AH82" s="89">
        <f t="shared" si="23"/>
        <v>-0.31023806181676955</v>
      </c>
      <c r="AI82" s="89">
        <f t="shared" si="24"/>
        <v>0.80377636339422176</v>
      </c>
      <c r="AJ82" s="89">
        <f t="shared" si="25"/>
        <v>-0.16373742850150408</v>
      </c>
      <c r="AK82" s="89">
        <f t="shared" si="26"/>
        <v>0.11140239705108003</v>
      </c>
      <c r="AL82" s="89">
        <f t="shared" si="27"/>
        <v>-0.51635487439631889</v>
      </c>
      <c r="AM82" s="89">
        <f t="shared" si="28"/>
        <v>-0.26407094435276668</v>
      </c>
      <c r="AN82" s="89">
        <f t="shared" si="52"/>
        <v>5.6416810639298953</v>
      </c>
      <c r="AO82" s="89">
        <f t="shared" si="52"/>
        <v>5.6416757572913019</v>
      </c>
      <c r="AP82" s="89">
        <f t="shared" si="52"/>
        <v>5.6417051106574929</v>
      </c>
      <c r="AQ82" s="89">
        <f t="shared" si="52"/>
        <v>5.6415427361341042</v>
      </c>
      <c r="AR82" s="89">
        <f t="shared" si="52"/>
        <v>5.6424406994832115</v>
      </c>
      <c r="AS82" s="89">
        <f t="shared" si="52"/>
        <v>5.6374672039884679</v>
      </c>
      <c r="AT82" s="89">
        <f t="shared" si="52"/>
        <v>5.6647873285965789</v>
      </c>
      <c r="AU82" s="89">
        <f t="shared" si="30"/>
        <v>5.5066557716081448</v>
      </c>
      <c r="AW82" s="89">
        <v>-1000</v>
      </c>
      <c r="AX82" s="89">
        <f t="shared" si="41"/>
        <v>-1.7886967745443405E-2</v>
      </c>
      <c r="AY82" s="89">
        <f t="shared" si="42"/>
        <v>-1.1197697723083637</v>
      </c>
      <c r="AZ82" s="89">
        <f t="shared" si="43"/>
        <v>1.1018828045629203</v>
      </c>
      <c r="BA82" s="89">
        <f t="shared" si="44"/>
        <v>0.85156340115805729</v>
      </c>
      <c r="BB82" s="89">
        <f t="shared" si="45"/>
        <v>0.93374027810679883</v>
      </c>
      <c r="BC82" s="89">
        <f t="shared" si="46"/>
        <v>0.85284665404215687</v>
      </c>
      <c r="BD82" s="89">
        <f t="shared" si="47"/>
        <v>0.45429912821629104</v>
      </c>
      <c r="BE82" s="89">
        <f t="shared" si="51"/>
        <v>7.3216576132716451</v>
      </c>
      <c r="BF82" s="89">
        <f t="shared" si="51"/>
        <v>7.3216580242603646</v>
      </c>
      <c r="BG82" s="89">
        <f t="shared" si="51"/>
        <v>7.3216544355241515</v>
      </c>
      <c r="BH82" s="89">
        <f t="shared" si="49"/>
        <v>7.3216857729559646</v>
      </c>
      <c r="BI82" s="89">
        <f t="shared" si="49"/>
        <v>7.3214121856303764</v>
      </c>
      <c r="BJ82" s="89">
        <f t="shared" si="49"/>
        <v>7.3238050090208766</v>
      </c>
      <c r="BK82" s="89">
        <f t="shared" si="49"/>
        <v>7.3031952853862183</v>
      </c>
      <c r="BL82" s="89">
        <f t="shared" si="48"/>
        <v>7.5160773520581046</v>
      </c>
    </row>
    <row r="83" spans="1:64" s="89" customFormat="1" ht="12.95" customHeight="1" x14ac:dyDescent="0.2">
      <c r="A83" s="29" t="s">
        <v>763</v>
      </c>
      <c r="B83" s="12"/>
      <c r="C83" s="7">
        <v>19978.554</v>
      </c>
      <c r="D83" s="7"/>
      <c r="E83" s="89">
        <f t="shared" si="11"/>
        <v>-8606.7181431691861</v>
      </c>
      <c r="F83" s="6">
        <f t="shared" si="39"/>
        <v>-8607</v>
      </c>
      <c r="G83" s="89">
        <f t="shared" si="12"/>
        <v>0.79112900000109221</v>
      </c>
      <c r="H83" s="89">
        <f t="shared" ref="H83:H114" si="53">+G83</f>
        <v>0.79112900000109221</v>
      </c>
      <c r="P83" s="89">
        <f t="shared" si="14"/>
        <v>1.0902790817573949</v>
      </c>
      <c r="Q83" s="128">
        <f t="shared" si="32"/>
        <v>4960.0540000000001</v>
      </c>
      <c r="R83" s="128"/>
      <c r="S83" s="91">
        <f t="shared" ref="S83:S114" si="54">S$15</f>
        <v>0.2</v>
      </c>
      <c r="Z83" s="89">
        <f t="shared" si="16"/>
        <v>-8607</v>
      </c>
      <c r="AA83" s="89">
        <f t="shared" si="17"/>
        <v>0.78004101994062536</v>
      </c>
      <c r="AB83" s="89">
        <f t="shared" si="18"/>
        <v>1.1013670618178617</v>
      </c>
      <c r="AC83" s="89">
        <f t="shared" si="19"/>
        <v>-0.29915008175630264</v>
      </c>
      <c r="AD83" s="89">
        <f t="shared" si="20"/>
        <v>1.1087980060466851E-2</v>
      </c>
      <c r="AE83" s="89">
        <f t="shared" si="21"/>
        <v>2.4588660364262095E-5</v>
      </c>
      <c r="AF83" s="89">
        <f t="shared" si="22"/>
        <v>0.79112900000109221</v>
      </c>
      <c r="AG83" s="91"/>
      <c r="AH83" s="89">
        <f t="shared" si="23"/>
        <v>-0.31023806181676955</v>
      </c>
      <c r="AI83" s="89">
        <f t="shared" si="24"/>
        <v>0.80377636339422176</v>
      </c>
      <c r="AJ83" s="89">
        <f t="shared" si="25"/>
        <v>-0.16373742850150408</v>
      </c>
      <c r="AK83" s="89">
        <f t="shared" si="26"/>
        <v>0.11140239705108003</v>
      </c>
      <c r="AL83" s="89">
        <f t="shared" si="27"/>
        <v>-0.51635487439631889</v>
      </c>
      <c r="AM83" s="89">
        <f t="shared" si="28"/>
        <v>-0.26407094435276668</v>
      </c>
      <c r="AN83" s="89">
        <f t="shared" si="52"/>
        <v>5.6416810639298953</v>
      </c>
      <c r="AO83" s="89">
        <f t="shared" si="52"/>
        <v>5.6416757572913019</v>
      </c>
      <c r="AP83" s="89">
        <f t="shared" si="52"/>
        <v>5.6417051106574929</v>
      </c>
      <c r="AQ83" s="89">
        <f t="shared" si="52"/>
        <v>5.6415427361341042</v>
      </c>
      <c r="AR83" s="89">
        <f t="shared" si="52"/>
        <v>5.6424406994832115</v>
      </c>
      <c r="AS83" s="89">
        <f t="shared" si="52"/>
        <v>5.6374672039884679</v>
      </c>
      <c r="AT83" s="89">
        <f t="shared" si="52"/>
        <v>5.6647873285965789</v>
      </c>
      <c r="AU83" s="89">
        <f t="shared" si="30"/>
        <v>5.5066557716081448</v>
      </c>
      <c r="AW83" s="89">
        <v>-800</v>
      </c>
      <c r="AX83" s="89">
        <f t="shared" si="41"/>
        <v>-1.4095362447053006E-2</v>
      </c>
      <c r="AY83" s="89">
        <f t="shared" si="42"/>
        <v>-1.1238333667623868</v>
      </c>
      <c r="AZ83" s="89">
        <f t="shared" si="43"/>
        <v>1.1097380043153338</v>
      </c>
      <c r="BA83" s="89">
        <f t="shared" si="44"/>
        <v>0.85879186498295301</v>
      </c>
      <c r="BB83" s="89">
        <f t="shared" si="45"/>
        <v>0.94787766500252502</v>
      </c>
      <c r="BC83" s="89">
        <f t="shared" si="46"/>
        <v>0.89463095252744251</v>
      </c>
      <c r="BD83" s="89">
        <f t="shared" si="47"/>
        <v>0.47974840925400764</v>
      </c>
      <c r="BE83" s="89">
        <f t="shared" si="51"/>
        <v>7.3692593508644428</v>
      </c>
      <c r="BF83" s="89">
        <f t="shared" si="51"/>
        <v>7.3692595940945047</v>
      </c>
      <c r="BG83" s="89">
        <f t="shared" si="51"/>
        <v>7.3692572807203174</v>
      </c>
      <c r="BH83" s="89">
        <f t="shared" si="49"/>
        <v>7.3692792837578267</v>
      </c>
      <c r="BI83" s="89">
        <f t="shared" si="49"/>
        <v>7.3690700449693249</v>
      </c>
      <c r="BJ83" s="89">
        <f t="shared" si="49"/>
        <v>7.3710631860322104</v>
      </c>
      <c r="BK83" s="89">
        <f t="shared" si="49"/>
        <v>7.3523731095760567</v>
      </c>
      <c r="BL83" s="89">
        <f t="shared" si="48"/>
        <v>7.5689082073348226</v>
      </c>
    </row>
    <row r="84" spans="1:64" s="89" customFormat="1" ht="12.95" customHeight="1" x14ac:dyDescent="0.2">
      <c r="A84" s="29" t="s">
        <v>763</v>
      </c>
      <c r="B84" s="12"/>
      <c r="C84" s="7">
        <v>19995.403999999999</v>
      </c>
      <c r="D84" s="7"/>
      <c r="E84" s="89">
        <f t="shared" si="11"/>
        <v>-8600.7149659386487</v>
      </c>
      <c r="F84" s="6">
        <f t="shared" si="39"/>
        <v>-8601</v>
      </c>
      <c r="G84" s="89">
        <f t="shared" si="12"/>
        <v>0.80004700000063167</v>
      </c>
      <c r="H84" s="89">
        <f t="shared" si="53"/>
        <v>0.80004700000063167</v>
      </c>
      <c r="P84" s="89">
        <f t="shared" si="14"/>
        <v>1.0869574294250954</v>
      </c>
      <c r="Q84" s="128">
        <f t="shared" si="32"/>
        <v>4976.9039999999986</v>
      </c>
      <c r="R84" s="128"/>
      <c r="S84" s="91">
        <f t="shared" si="54"/>
        <v>0.2</v>
      </c>
      <c r="Z84" s="89">
        <f t="shared" si="16"/>
        <v>-8601</v>
      </c>
      <c r="AA84" s="89">
        <f t="shared" si="17"/>
        <v>0.77816177357365313</v>
      </c>
      <c r="AB84" s="89">
        <f t="shared" si="18"/>
        <v>1.1088426558520741</v>
      </c>
      <c r="AC84" s="89">
        <f t="shared" si="19"/>
        <v>-0.28691042942446376</v>
      </c>
      <c r="AD84" s="89">
        <f t="shared" si="20"/>
        <v>2.1885226426978543E-2</v>
      </c>
      <c r="AE84" s="89">
        <f t="shared" si="21"/>
        <v>9.5792627152024005E-5</v>
      </c>
      <c r="AF84" s="89">
        <f t="shared" si="22"/>
        <v>0.80004700000063167</v>
      </c>
      <c r="AG84" s="91"/>
      <c r="AH84" s="89">
        <f t="shared" si="23"/>
        <v>-0.30879565585144231</v>
      </c>
      <c r="AI84" s="89">
        <f t="shared" si="24"/>
        <v>0.80365313047397136</v>
      </c>
      <c r="AJ84" s="89">
        <f t="shared" si="25"/>
        <v>-0.1626449958767365</v>
      </c>
      <c r="AK84" s="89">
        <f t="shared" si="26"/>
        <v>0.11118505501573339</v>
      </c>
      <c r="AL84" s="89">
        <f t="shared" si="27"/>
        <v>-0.51524759807399911</v>
      </c>
      <c r="AM84" s="89">
        <f t="shared" si="28"/>
        <v>-0.26347878559798082</v>
      </c>
      <c r="AN84" s="89">
        <f t="shared" si="52"/>
        <v>5.6430232317546727</v>
      </c>
      <c r="AO84" s="89">
        <f t="shared" si="52"/>
        <v>5.6430179007013752</v>
      </c>
      <c r="AP84" s="89">
        <f t="shared" si="52"/>
        <v>5.6430473596116721</v>
      </c>
      <c r="AQ84" s="89">
        <f t="shared" si="52"/>
        <v>5.6428845642984626</v>
      </c>
      <c r="AR84" s="89">
        <f t="shared" si="52"/>
        <v>5.6437839542545012</v>
      </c>
      <c r="AS84" s="89">
        <f t="shared" si="52"/>
        <v>5.6388075580094688</v>
      </c>
      <c r="AT84" s="89">
        <f t="shared" si="52"/>
        <v>5.6661169436600325</v>
      </c>
      <c r="AU84" s="89">
        <f t="shared" si="30"/>
        <v>5.5082406972664462</v>
      </c>
      <c r="AW84" s="89">
        <v>-600</v>
      </c>
      <c r="AX84" s="89">
        <f t="shared" si="41"/>
        <v>-1.0013673957453451E-2</v>
      </c>
      <c r="AY84" s="89">
        <f t="shared" si="42"/>
        <v>-1.1251280580503669</v>
      </c>
      <c r="AZ84" s="89">
        <f t="shared" si="43"/>
        <v>1.1151143840929134</v>
      </c>
      <c r="BA84" s="89">
        <f t="shared" si="44"/>
        <v>0.86639917584691573</v>
      </c>
      <c r="BB84" s="89">
        <f t="shared" si="45"/>
        <v>0.96056305248178731</v>
      </c>
      <c r="BC84" s="89">
        <f t="shared" si="46"/>
        <v>0.93714325725916503</v>
      </c>
      <c r="BD84" s="89">
        <f t="shared" si="47"/>
        <v>0.50617026565868406</v>
      </c>
      <c r="BE84" s="89">
        <f t="shared" si="51"/>
        <v>7.417273962829233</v>
      </c>
      <c r="BF84" s="89">
        <f t="shared" si="51"/>
        <v>7.4172740958833314</v>
      </c>
      <c r="BG84" s="89">
        <f t="shared" si="51"/>
        <v>7.4172727017299636</v>
      </c>
      <c r="BH84" s="89">
        <f t="shared" si="49"/>
        <v>7.4172873100069401</v>
      </c>
      <c r="BI84" s="89">
        <f t="shared" si="49"/>
        <v>7.4171342636351554</v>
      </c>
      <c r="BJ84" s="89">
        <f t="shared" si="49"/>
        <v>7.4187401823531918</v>
      </c>
      <c r="BK84" s="89">
        <f t="shared" si="49"/>
        <v>7.4021551641604884</v>
      </c>
      <c r="BL84" s="89">
        <f t="shared" si="48"/>
        <v>7.6217390626115407</v>
      </c>
    </row>
    <row r="85" spans="1:64" s="89" customFormat="1" ht="12.95" customHeight="1" x14ac:dyDescent="0.2">
      <c r="A85" s="29" t="s">
        <v>763</v>
      </c>
      <c r="B85" s="12"/>
      <c r="C85" s="7">
        <v>20006.624</v>
      </c>
      <c r="D85" s="7"/>
      <c r="E85" s="89">
        <f t="shared" ref="E85:E148" si="55">+(C85-C$7)/C$8</f>
        <v>-8596.7175980735683</v>
      </c>
      <c r="F85" s="6">
        <f t="shared" si="39"/>
        <v>-8597</v>
      </c>
      <c r="G85" s="89">
        <f t="shared" ref="G85:G148" si="56">+C85-(C$7+F85*C$8)</f>
        <v>0.79265899999882095</v>
      </c>
      <c r="H85" s="89">
        <f t="shared" si="53"/>
        <v>0.79265899999882095</v>
      </c>
      <c r="P85" s="89">
        <f t="shared" ref="P85:P148" si="57">+D$11+D$12*F85+D$13*F85^2</f>
        <v>1.0847443789884788</v>
      </c>
      <c r="Q85" s="128">
        <f t="shared" ref="Q85:Q148" si="58">+C85-15018.5</f>
        <v>4988.1239999999998</v>
      </c>
      <c r="R85" s="128"/>
      <c r="S85" s="91">
        <f t="shared" si="54"/>
        <v>0.2</v>
      </c>
      <c r="Z85" s="89">
        <f t="shared" ref="Z85:Z148" si="59">F85</f>
        <v>-8597</v>
      </c>
      <c r="AA85" s="89">
        <f t="shared" ref="AA85:AA148" si="60">AB$3+AB$4*Z85+AB$5*Z85^2+AH85</f>
        <v>0.77691051349927842</v>
      </c>
      <c r="AB85" s="89">
        <f t="shared" ref="AB85:AB148" si="61">G85-AH85</f>
        <v>1.1004928654880213</v>
      </c>
      <c r="AC85" s="89">
        <f t="shared" ref="AC85:AC148" si="62">+G85-P85</f>
        <v>-0.29208537898965781</v>
      </c>
      <c r="AD85" s="89">
        <f t="shared" ref="AD85:AD148" si="63">G85-AA85</f>
        <v>1.5748486499542524E-2</v>
      </c>
      <c r="AE85" s="89">
        <f t="shared" ref="AE85:AE148" si="64">+(G85-AA85)^2*S85</f>
        <v>4.9602965405254637E-5</v>
      </c>
      <c r="AF85" s="89">
        <f t="shared" ref="AF85:AF148" si="65">IF(S85&lt;&gt;0,G85-O85, -9999)</f>
        <v>0.79265899999882095</v>
      </c>
      <c r="AG85" s="91"/>
      <c r="AH85" s="89">
        <f t="shared" ref="AH85:AH148" si="66">$AB$6*($AB$11/AI85*AJ85+$AB$12)</f>
        <v>-0.30783386548920039</v>
      </c>
      <c r="AI85" s="89">
        <f t="shared" ref="AI85:AI148" si="67">1+$AB$7*COS(AL85)</f>
        <v>0.80357112985213353</v>
      </c>
      <c r="AJ85" s="89">
        <f t="shared" ref="AJ85:AJ148" si="68">SIN(AL85+RADIANS($AB$9))</f>
        <v>-0.16191678256915923</v>
      </c>
      <c r="AK85" s="89">
        <f t="shared" ref="AK85:AK148" si="69">$AB$7*SIN(AL85)</f>
        <v>0.11104012159555478</v>
      </c>
      <c r="AL85" s="89">
        <f t="shared" ref="AL85:AL148" si="70">2*ATAN(AM85)</f>
        <v>-0.51450960232242371</v>
      </c>
      <c r="AM85" s="89">
        <f t="shared" ref="AM85:AM148" si="71">SQRT((1+$AB$7)/(1-$AB$7))*TAN(AN85/2)</f>
        <v>-0.26308420983863329</v>
      </c>
      <c r="AN85" s="89">
        <f t="shared" si="52"/>
        <v>5.6439178960773164</v>
      </c>
      <c r="AO85" s="89">
        <f t="shared" si="52"/>
        <v>5.6439125487554289</v>
      </c>
      <c r="AP85" s="89">
        <f t="shared" si="52"/>
        <v>5.6439420778997329</v>
      </c>
      <c r="AQ85" s="89">
        <f t="shared" si="52"/>
        <v>5.6437790030615345</v>
      </c>
      <c r="AR85" s="89">
        <f t="shared" si="52"/>
        <v>5.644679337953642</v>
      </c>
      <c r="AS85" s="89">
        <f t="shared" si="52"/>
        <v>5.6397010396721221</v>
      </c>
      <c r="AT85" s="89">
        <f t="shared" si="52"/>
        <v>5.6670031333386142</v>
      </c>
      <c r="AU85" s="89">
        <f t="shared" ref="AU85:AU148" si="72">RADIANS($AB$9)+$AB$18*(F85-AB$15)</f>
        <v>5.509297314371981</v>
      </c>
      <c r="AW85" s="89">
        <v>-400</v>
      </c>
      <c r="AX85" s="89">
        <f t="shared" si="41"/>
        <v>-5.7197527585548524E-3</v>
      </c>
      <c r="AY85" s="89">
        <f t="shared" si="42"/>
        <v>-1.1236538461723047</v>
      </c>
      <c r="AZ85" s="89">
        <f t="shared" si="43"/>
        <v>1.1179340934137498</v>
      </c>
      <c r="BA85" s="89">
        <f t="shared" si="44"/>
        <v>0.87439264251610116</v>
      </c>
      <c r="BB85" s="89">
        <f t="shared" si="45"/>
        <v>0.97169542392273323</v>
      </c>
      <c r="BC85" s="89">
        <f t="shared" si="46"/>
        <v>0.98042789826931898</v>
      </c>
      <c r="BD85" s="89">
        <f t="shared" si="47"/>
        <v>0.53366299629379732</v>
      </c>
      <c r="BE85" s="89">
        <f t="shared" si="51"/>
        <v>7.4657227450807264</v>
      </c>
      <c r="BF85" s="89">
        <f t="shared" si="51"/>
        <v>7.4657228110761142</v>
      </c>
      <c r="BG85" s="89">
        <f t="shared" si="51"/>
        <v>7.4657220385040866</v>
      </c>
      <c r="BH85" s="89">
        <f t="shared" si="49"/>
        <v>7.4657310826750454</v>
      </c>
      <c r="BI85" s="89">
        <f t="shared" si="49"/>
        <v>7.4656252189556067</v>
      </c>
      <c r="BJ85" s="89">
        <f t="shared" si="49"/>
        <v>7.4668660954155719</v>
      </c>
      <c r="BK85" s="89">
        <f t="shared" si="49"/>
        <v>7.4525499566658402</v>
      </c>
      <c r="BL85" s="89">
        <f t="shared" si="48"/>
        <v>7.6745699178882578</v>
      </c>
    </row>
    <row r="86" spans="1:64" s="89" customFormat="1" ht="12.95" customHeight="1" x14ac:dyDescent="0.2">
      <c r="A86" s="29" t="s">
        <v>763</v>
      </c>
      <c r="B86" s="12"/>
      <c r="C86" s="7">
        <v>20009.423999999999</v>
      </c>
      <c r="D86" s="7"/>
      <c r="E86" s="89">
        <f t="shared" si="55"/>
        <v>-8595.7200374655258</v>
      </c>
      <c r="F86" s="6">
        <f t="shared" si="39"/>
        <v>-8596</v>
      </c>
      <c r="G86" s="89">
        <f t="shared" si="56"/>
        <v>0.78581199999825913</v>
      </c>
      <c r="H86" s="89">
        <f t="shared" si="53"/>
        <v>0.78581199999825913</v>
      </c>
      <c r="P86" s="89">
        <f t="shared" si="57"/>
        <v>1.0841912894357728</v>
      </c>
      <c r="Q86" s="128">
        <f t="shared" si="58"/>
        <v>4990.9239999999991</v>
      </c>
      <c r="R86" s="128"/>
      <c r="S86" s="91">
        <f t="shared" si="54"/>
        <v>0.2</v>
      </c>
      <c r="Z86" s="89">
        <f t="shared" si="59"/>
        <v>-8596</v>
      </c>
      <c r="AA86" s="89">
        <f t="shared" si="60"/>
        <v>0.77659789473539509</v>
      </c>
      <c r="AB86" s="89">
        <f t="shared" si="61"/>
        <v>1.0934053946986368</v>
      </c>
      <c r="AC86" s="89">
        <f t="shared" si="62"/>
        <v>-0.29837928943751368</v>
      </c>
      <c r="AD86" s="89">
        <f t="shared" si="63"/>
        <v>9.2141052628640363E-3</v>
      </c>
      <c r="AE86" s="89">
        <f t="shared" si="64"/>
        <v>1.6979947159027747E-5</v>
      </c>
      <c r="AF86" s="89">
        <f t="shared" si="65"/>
        <v>0.78581199999825913</v>
      </c>
      <c r="AG86" s="91"/>
      <c r="AH86" s="89">
        <f t="shared" si="66"/>
        <v>-0.30759339470037766</v>
      </c>
      <c r="AI86" s="89">
        <f t="shared" si="67"/>
        <v>0.80355064902212059</v>
      </c>
      <c r="AJ86" s="89">
        <f t="shared" si="68"/>
        <v>-0.16173473866118429</v>
      </c>
      <c r="AK86" s="89">
        <f t="shared" si="69"/>
        <v>0.11100388340906341</v>
      </c>
      <c r="AL86" s="89">
        <f t="shared" si="70"/>
        <v>-0.51432512690770227</v>
      </c>
      <c r="AM86" s="89">
        <f t="shared" si="71"/>
        <v>-0.26298559044787295</v>
      </c>
      <c r="AN86" s="89">
        <f t="shared" si="52"/>
        <v>5.6441415478992933</v>
      </c>
      <c r="AO86" s="89">
        <f t="shared" si="52"/>
        <v>5.6441361965112886</v>
      </c>
      <c r="AP86" s="89">
        <f t="shared" si="52"/>
        <v>5.6441657431978118</v>
      </c>
      <c r="AQ86" s="89">
        <f t="shared" si="52"/>
        <v>5.6440025986042821</v>
      </c>
      <c r="AR86" s="89">
        <f t="shared" si="52"/>
        <v>5.6449031689613056</v>
      </c>
      <c r="AS86" s="89">
        <f t="shared" si="52"/>
        <v>5.6399243991492956</v>
      </c>
      <c r="AT86" s="89">
        <f t="shared" si="52"/>
        <v>5.6672246532400372</v>
      </c>
      <c r="AU86" s="89">
        <f t="shared" si="72"/>
        <v>5.5095614686483643</v>
      </c>
      <c r="AW86" s="89">
        <v>-200</v>
      </c>
      <c r="AX86" s="89">
        <f t="shared" si="41"/>
        <v>-1.2911446085095424E-3</v>
      </c>
      <c r="AY86" s="89">
        <f t="shared" si="42"/>
        <v>-1.1194107311281998</v>
      </c>
      <c r="AZ86" s="89">
        <f t="shared" si="43"/>
        <v>1.1181195865196902</v>
      </c>
      <c r="BA86" s="89">
        <f t="shared" si="44"/>
        <v>0.88277915774096249</v>
      </c>
      <c r="BB86" s="89">
        <f t="shared" si="45"/>
        <v>0.98116596652189048</v>
      </c>
      <c r="BC86" s="89">
        <f t="shared" si="46"/>
        <v>1.024530942505173</v>
      </c>
      <c r="BD86" s="89">
        <f t="shared" si="47"/>
        <v>0.56233679141087634</v>
      </c>
      <c r="BE86" s="89">
        <f t="shared" si="51"/>
        <v>7.5146273891277477</v>
      </c>
      <c r="BF86" s="89">
        <f t="shared" si="51"/>
        <v>7.5146274179757278</v>
      </c>
      <c r="BG86" s="89">
        <f t="shared" si="51"/>
        <v>7.514627033905807</v>
      </c>
      <c r="BH86" s="89">
        <f t="shared" si="49"/>
        <v>7.5146321472862008</v>
      </c>
      <c r="BI86" s="89">
        <f t="shared" si="49"/>
        <v>7.5145640754943663</v>
      </c>
      <c r="BJ86" s="89">
        <f t="shared" si="49"/>
        <v>7.5154713585475621</v>
      </c>
      <c r="BK86" s="89">
        <f t="shared" si="49"/>
        <v>7.5035642848038249</v>
      </c>
      <c r="BL86" s="89">
        <f t="shared" si="48"/>
        <v>7.7274007731649759</v>
      </c>
    </row>
    <row r="87" spans="1:64" s="89" customFormat="1" ht="12.95" customHeight="1" x14ac:dyDescent="0.2">
      <c r="A87" s="29" t="s">
        <v>763</v>
      </c>
      <c r="B87" s="12"/>
      <c r="C87" s="7">
        <v>20020.671999999999</v>
      </c>
      <c r="D87" s="7"/>
      <c r="E87" s="89">
        <f t="shared" si="55"/>
        <v>-8591.7126939943646</v>
      </c>
      <c r="F87" s="6">
        <f t="shared" si="39"/>
        <v>-8592</v>
      </c>
      <c r="G87" s="89">
        <f t="shared" si="56"/>
        <v>0.80642399999851477</v>
      </c>
      <c r="H87" s="89">
        <f t="shared" si="53"/>
        <v>0.80642399999851477</v>
      </c>
      <c r="P87" s="89">
        <f t="shared" si="57"/>
        <v>1.0819796234507386</v>
      </c>
      <c r="Q87" s="128">
        <f t="shared" si="58"/>
        <v>5002.1719999999987</v>
      </c>
      <c r="R87" s="128"/>
      <c r="S87" s="91">
        <f t="shared" si="54"/>
        <v>0.2</v>
      </c>
      <c r="Z87" s="89">
        <f t="shared" si="59"/>
        <v>-8592</v>
      </c>
      <c r="AA87" s="89">
        <f t="shared" si="60"/>
        <v>0.77534820437191843</v>
      </c>
      <c r="AB87" s="89">
        <f t="shared" si="61"/>
        <v>1.113055419077335</v>
      </c>
      <c r="AC87" s="89">
        <f t="shared" si="62"/>
        <v>-0.27555562345222384</v>
      </c>
      <c r="AD87" s="89">
        <f t="shared" si="63"/>
        <v>3.1075795626596348E-2</v>
      </c>
      <c r="AE87" s="89">
        <f t="shared" si="64"/>
        <v>1.9314101476519696E-4</v>
      </c>
      <c r="AF87" s="89">
        <f t="shared" si="65"/>
        <v>0.80642399999851477</v>
      </c>
      <c r="AG87" s="91"/>
      <c r="AH87" s="89">
        <f t="shared" si="66"/>
        <v>-0.30663141907882024</v>
      </c>
      <c r="AI87" s="89">
        <f t="shared" si="67"/>
        <v>0.80346880298147938</v>
      </c>
      <c r="AJ87" s="89">
        <f t="shared" si="68"/>
        <v>-0.1610066008039378</v>
      </c>
      <c r="AK87" s="89">
        <f t="shared" si="69"/>
        <v>0.11085891136931843</v>
      </c>
      <c r="AL87" s="89">
        <f t="shared" si="70"/>
        <v>-0.51358731922786827</v>
      </c>
      <c r="AM87" s="89">
        <f t="shared" si="71"/>
        <v>-0.26259121093764254</v>
      </c>
      <c r="AN87" s="89">
        <f t="shared" si="52"/>
        <v>5.6450360982169832</v>
      </c>
      <c r="AO87" s="89">
        <f t="shared" si="52"/>
        <v>5.6450307305687755</v>
      </c>
      <c r="AP87" s="89">
        <f t="shared" si="52"/>
        <v>5.6450603473584131</v>
      </c>
      <c r="AQ87" s="89">
        <f t="shared" si="52"/>
        <v>5.6448969242495801</v>
      </c>
      <c r="AR87" s="89">
        <f t="shared" si="52"/>
        <v>5.6457984333826827</v>
      </c>
      <c r="AS87" s="89">
        <f t="shared" si="52"/>
        <v>5.6408177933762511</v>
      </c>
      <c r="AT87" s="89">
        <f t="shared" si="52"/>
        <v>5.6681106228620948</v>
      </c>
      <c r="AU87" s="89">
        <f t="shared" si="72"/>
        <v>5.5106180857538991</v>
      </c>
      <c r="AW87" s="89">
        <v>0</v>
      </c>
      <c r="AX87" s="89">
        <f t="shared" si="41"/>
        <v>3.1952404246879951E-3</v>
      </c>
      <c r="AY87" s="89">
        <f t="shared" si="42"/>
        <v>-1.1123987129180524</v>
      </c>
      <c r="AZ87" s="89">
        <f t="shared" si="43"/>
        <v>1.1155939533427404</v>
      </c>
      <c r="BA87" s="89">
        <f t="shared" si="44"/>
        <v>0.89156500839609631</v>
      </c>
      <c r="BB87" s="89">
        <f t="shared" si="45"/>
        <v>0.98885769548326241</v>
      </c>
      <c r="BC87" s="89">
        <f t="shared" si="46"/>
        <v>1.0695002202851445</v>
      </c>
      <c r="BD87" s="89">
        <f t="shared" si="47"/>
        <v>0.59231568631930365</v>
      </c>
      <c r="BE87" s="89">
        <f t="shared" si="51"/>
        <v>7.5640099537302499</v>
      </c>
      <c r="BF87" s="89">
        <f t="shared" si="51"/>
        <v>7.5640099643542626</v>
      </c>
      <c r="BG87" s="89">
        <f t="shared" si="51"/>
        <v>7.5640097996834159</v>
      </c>
      <c r="BH87" s="89">
        <f t="shared" si="49"/>
        <v>7.5640123520707778</v>
      </c>
      <c r="BI87" s="89">
        <f t="shared" si="49"/>
        <v>7.5639727926866653</v>
      </c>
      <c r="BJ87" s="89">
        <f t="shared" si="49"/>
        <v>7.564586513005688</v>
      </c>
      <c r="BK87" s="89">
        <f t="shared" si="49"/>
        <v>7.5552032175028563</v>
      </c>
      <c r="BL87" s="89">
        <f t="shared" si="48"/>
        <v>7.7802316284416939</v>
      </c>
    </row>
    <row r="88" spans="1:64" s="89" customFormat="1" ht="12.95" customHeight="1" x14ac:dyDescent="0.2">
      <c r="A88" s="29" t="s">
        <v>763</v>
      </c>
      <c r="B88" s="12"/>
      <c r="C88" s="7">
        <v>20023.457999999999</v>
      </c>
      <c r="D88" s="7"/>
      <c r="E88" s="89">
        <f t="shared" si="55"/>
        <v>-8590.7201211893625</v>
      </c>
      <c r="F88" s="6">
        <f t="shared" ref="F88:F114" si="73">ROUND(2*E88,0)/2-0.5</f>
        <v>-8591</v>
      </c>
      <c r="G88" s="89">
        <f t="shared" si="56"/>
        <v>0.78557699999873876</v>
      </c>
      <c r="H88" s="89">
        <f t="shared" si="53"/>
        <v>0.78557699999873876</v>
      </c>
      <c r="P88" s="89">
        <f t="shared" si="57"/>
        <v>1.0814268800109283</v>
      </c>
      <c r="Q88" s="128">
        <f t="shared" si="58"/>
        <v>5004.9579999999987</v>
      </c>
      <c r="R88" s="128"/>
      <c r="S88" s="91">
        <f t="shared" si="54"/>
        <v>0.2</v>
      </c>
      <c r="Z88" s="89">
        <f t="shared" si="59"/>
        <v>-8591</v>
      </c>
      <c r="AA88" s="89">
        <f t="shared" si="60"/>
        <v>0.77503597789961298</v>
      </c>
      <c r="AB88" s="89">
        <f t="shared" si="61"/>
        <v>1.0919679021100541</v>
      </c>
      <c r="AC88" s="89">
        <f t="shared" si="62"/>
        <v>-0.29584988001218959</v>
      </c>
      <c r="AD88" s="89">
        <f t="shared" si="63"/>
        <v>1.0541022099125774E-2</v>
      </c>
      <c r="AE88" s="89">
        <f t="shared" si="64"/>
        <v>2.2222629378851588E-5</v>
      </c>
      <c r="AF88" s="89">
        <f t="shared" si="65"/>
        <v>0.78557699999873876</v>
      </c>
      <c r="AG88" s="91"/>
      <c r="AH88" s="89">
        <f t="shared" si="66"/>
        <v>-0.30639090211131542</v>
      </c>
      <c r="AI88" s="89">
        <f t="shared" si="67"/>
        <v>0.80344836078744541</v>
      </c>
      <c r="AJ88" s="89">
        <f t="shared" si="68"/>
        <v>-0.16082457579976978</v>
      </c>
      <c r="AK88" s="89">
        <f t="shared" si="69"/>
        <v>0.11082266354126662</v>
      </c>
      <c r="AL88" s="89">
        <f t="shared" si="70"/>
        <v>-0.51340289078374379</v>
      </c>
      <c r="AM88" s="89">
        <f t="shared" si="71"/>
        <v>-0.2624926405493952</v>
      </c>
      <c r="AN88" s="89">
        <f t="shared" si="52"/>
        <v>5.6452597215645977</v>
      </c>
      <c r="AO88" s="89">
        <f t="shared" si="52"/>
        <v>5.645254349852431</v>
      </c>
      <c r="AP88" s="89">
        <f t="shared" si="52"/>
        <v>5.6452839841513036</v>
      </c>
      <c r="AQ88" s="89">
        <f t="shared" si="52"/>
        <v>5.645120491540542</v>
      </c>
      <c r="AR88" s="89">
        <f t="shared" si="52"/>
        <v>5.6460222345955753</v>
      </c>
      <c r="AS88" s="89">
        <f t="shared" si="52"/>
        <v>5.6410411310245818</v>
      </c>
      <c r="AT88" s="89">
        <f t="shared" si="52"/>
        <v>5.6683320877865828</v>
      </c>
      <c r="AU88" s="89">
        <f t="shared" si="72"/>
        <v>5.5108822400302824</v>
      </c>
      <c r="AW88" s="89">
        <v>200</v>
      </c>
      <c r="AX88" s="89">
        <f t="shared" si="41"/>
        <v>7.6635277094829757E-3</v>
      </c>
      <c r="AY88" s="89">
        <f t="shared" si="42"/>
        <v>-1.1026177915418625</v>
      </c>
      <c r="AZ88" s="89">
        <f t="shared" si="43"/>
        <v>1.1102813192513454</v>
      </c>
      <c r="BA88" s="89">
        <f t="shared" si="44"/>
        <v>0.90075565008124836</v>
      </c>
      <c r="BB88" s="89">
        <f t="shared" si="45"/>
        <v>0.99464512564766638</v>
      </c>
      <c r="BC88" s="89">
        <f t="shared" si="46"/>
        <v>1.1153853311894084</v>
      </c>
      <c r="BD88" s="89">
        <f t="shared" si="47"/>
        <v>0.62373990388886102</v>
      </c>
      <c r="BE88" s="89">
        <f t="shared" si="51"/>
        <v>7.6138928251079756</v>
      </c>
      <c r="BF88" s="89">
        <f t="shared" si="51"/>
        <v>7.6138928281547296</v>
      </c>
      <c r="BG88" s="89">
        <f t="shared" si="51"/>
        <v>7.6138927713706952</v>
      </c>
      <c r="BH88" s="89">
        <f t="shared" si="49"/>
        <v>7.6138938296883225</v>
      </c>
      <c r="BI88" s="89">
        <f t="shared" si="49"/>
        <v>7.6138741059488924</v>
      </c>
      <c r="BJ88" s="89">
        <f t="shared" si="49"/>
        <v>7.6142419564725516</v>
      </c>
      <c r="BK88" s="89">
        <f t="shared" si="49"/>
        <v>7.6074700807634601</v>
      </c>
      <c r="BL88" s="89">
        <f t="shared" si="48"/>
        <v>7.8330624837184111</v>
      </c>
    </row>
    <row r="89" spans="1:64" s="89" customFormat="1" ht="12.95" customHeight="1" x14ac:dyDescent="0.2">
      <c r="A89" s="29" t="s">
        <v>763</v>
      </c>
      <c r="B89" s="12"/>
      <c r="C89" s="7">
        <v>20023.46</v>
      </c>
      <c r="D89" s="7"/>
      <c r="E89" s="89">
        <f t="shared" si="55"/>
        <v>-8590.7194086460713</v>
      </c>
      <c r="F89" s="6">
        <f t="shared" si="73"/>
        <v>-8591</v>
      </c>
      <c r="G89" s="89">
        <f t="shared" si="56"/>
        <v>0.78757699999914621</v>
      </c>
      <c r="H89" s="89">
        <f t="shared" si="53"/>
        <v>0.78757699999914621</v>
      </c>
      <c r="P89" s="89">
        <f t="shared" si="57"/>
        <v>1.0814268800109283</v>
      </c>
      <c r="Q89" s="128">
        <f t="shared" si="58"/>
        <v>5004.9599999999991</v>
      </c>
      <c r="R89" s="128"/>
      <c r="S89" s="91">
        <f t="shared" si="54"/>
        <v>0.2</v>
      </c>
      <c r="Z89" s="89">
        <f t="shared" si="59"/>
        <v>-8591</v>
      </c>
      <c r="AA89" s="89">
        <f t="shared" si="60"/>
        <v>0.77503597789961298</v>
      </c>
      <c r="AB89" s="89">
        <f t="shared" si="61"/>
        <v>1.0939679021104616</v>
      </c>
      <c r="AC89" s="89">
        <f t="shared" si="62"/>
        <v>-0.29384988001178214</v>
      </c>
      <c r="AD89" s="89">
        <f t="shared" si="63"/>
        <v>1.2541022099533228E-2</v>
      </c>
      <c r="AE89" s="89">
        <f t="shared" si="64"/>
        <v>3.1455447060196164E-5</v>
      </c>
      <c r="AF89" s="89">
        <f t="shared" si="65"/>
        <v>0.78757699999914621</v>
      </c>
      <c r="AG89" s="91"/>
      <c r="AH89" s="89">
        <f t="shared" si="66"/>
        <v>-0.30639090211131542</v>
      </c>
      <c r="AI89" s="89">
        <f t="shared" si="67"/>
        <v>0.80344836078744541</v>
      </c>
      <c r="AJ89" s="89">
        <f t="shared" si="68"/>
        <v>-0.16082457579976978</v>
      </c>
      <c r="AK89" s="89">
        <f t="shared" si="69"/>
        <v>0.11082266354126662</v>
      </c>
      <c r="AL89" s="89">
        <f t="shared" si="70"/>
        <v>-0.51340289078374379</v>
      </c>
      <c r="AM89" s="89">
        <f t="shared" si="71"/>
        <v>-0.2624926405493952</v>
      </c>
      <c r="AN89" s="89">
        <f t="shared" si="52"/>
        <v>5.6452597215645977</v>
      </c>
      <c r="AO89" s="89">
        <f t="shared" si="52"/>
        <v>5.645254349852431</v>
      </c>
      <c r="AP89" s="89">
        <f t="shared" si="52"/>
        <v>5.6452839841513036</v>
      </c>
      <c r="AQ89" s="89">
        <f t="shared" si="52"/>
        <v>5.645120491540542</v>
      </c>
      <c r="AR89" s="89">
        <f t="shared" si="52"/>
        <v>5.6460222345955753</v>
      </c>
      <c r="AS89" s="89">
        <f t="shared" si="52"/>
        <v>5.6410411310245818</v>
      </c>
      <c r="AT89" s="89">
        <f t="shared" si="52"/>
        <v>5.6683320877865828</v>
      </c>
      <c r="AU89" s="89">
        <f t="shared" si="72"/>
        <v>5.5108822400302824</v>
      </c>
      <c r="AW89" s="89">
        <v>400</v>
      </c>
      <c r="AX89" s="89">
        <f t="shared" si="41"/>
        <v>1.203935638019682E-2</v>
      </c>
      <c r="AY89" s="89">
        <f t="shared" si="42"/>
        <v>-1.0900679669996296</v>
      </c>
      <c r="AZ89" s="89">
        <f t="shared" si="43"/>
        <v>1.1021073233798264</v>
      </c>
      <c r="BA89" s="89">
        <f t="shared" si="44"/>
        <v>0.91035544100482779</v>
      </c>
      <c r="BB89" s="89">
        <f t="shared" si="45"/>
        <v>0.99839401346451795</v>
      </c>
      <c r="BC89" s="89">
        <f t="shared" si="46"/>
        <v>1.162237623789941</v>
      </c>
      <c r="BD89" s="89">
        <f t="shared" si="47"/>
        <v>0.65676867950054207</v>
      </c>
      <c r="BE89" s="89">
        <f t="shared" si="51"/>
        <v>7.6642986635557984</v>
      </c>
      <c r="BF89" s="89">
        <f t="shared" si="51"/>
        <v>7.6642986641327964</v>
      </c>
      <c r="BG89" s="89">
        <f t="shared" si="51"/>
        <v>7.6642986505704833</v>
      </c>
      <c r="BH89" s="89">
        <f t="shared" si="49"/>
        <v>7.6642989693523846</v>
      </c>
      <c r="BI89" s="89">
        <f t="shared" si="49"/>
        <v>7.6642914765297698</v>
      </c>
      <c r="BJ89" s="89">
        <f t="shared" si="49"/>
        <v>7.6644676693028568</v>
      </c>
      <c r="BK89" s="89">
        <f t="shared" si="49"/>
        <v>7.6603664483772418</v>
      </c>
      <c r="BL89" s="89">
        <f t="shared" si="48"/>
        <v>7.8858933389951291</v>
      </c>
    </row>
    <row r="90" spans="1:64" s="89" customFormat="1" ht="12.95" customHeight="1" x14ac:dyDescent="0.2">
      <c r="A90" s="29" t="s">
        <v>763</v>
      </c>
      <c r="B90" s="12"/>
      <c r="C90" s="7">
        <v>20023.464</v>
      </c>
      <c r="D90" s="7"/>
      <c r="E90" s="89">
        <f t="shared" si="55"/>
        <v>-8590.7179835594889</v>
      </c>
      <c r="F90" s="6">
        <f t="shared" si="73"/>
        <v>-8591</v>
      </c>
      <c r="G90" s="89">
        <f t="shared" si="56"/>
        <v>0.79157699999996112</v>
      </c>
      <c r="H90" s="89">
        <f t="shared" si="53"/>
        <v>0.79157699999996112</v>
      </c>
      <c r="P90" s="89">
        <f t="shared" si="57"/>
        <v>1.0814268800109283</v>
      </c>
      <c r="Q90" s="128">
        <f t="shared" si="58"/>
        <v>5004.9639999999999</v>
      </c>
      <c r="R90" s="128"/>
      <c r="S90" s="91">
        <f t="shared" si="54"/>
        <v>0.2</v>
      </c>
      <c r="Z90" s="89">
        <f t="shared" si="59"/>
        <v>-8591</v>
      </c>
      <c r="AA90" s="89">
        <f t="shared" si="60"/>
        <v>0.77503597789961298</v>
      </c>
      <c r="AB90" s="89">
        <f t="shared" si="61"/>
        <v>1.0979679021112765</v>
      </c>
      <c r="AC90" s="89">
        <f t="shared" si="62"/>
        <v>-0.28984988001096723</v>
      </c>
      <c r="AD90" s="89">
        <f t="shared" si="63"/>
        <v>1.6541022100348135E-2</v>
      </c>
      <c r="AE90" s="89">
        <f t="shared" si="64"/>
        <v>5.4721082424841089E-5</v>
      </c>
      <c r="AF90" s="89">
        <f t="shared" si="65"/>
        <v>0.79157699999996112</v>
      </c>
      <c r="AG90" s="91"/>
      <c r="AH90" s="89">
        <f t="shared" si="66"/>
        <v>-0.30639090211131542</v>
      </c>
      <c r="AI90" s="89">
        <f t="shared" si="67"/>
        <v>0.80344836078744541</v>
      </c>
      <c r="AJ90" s="89">
        <f t="shared" si="68"/>
        <v>-0.16082457579976978</v>
      </c>
      <c r="AK90" s="89">
        <f t="shared" si="69"/>
        <v>0.11082266354126662</v>
      </c>
      <c r="AL90" s="89">
        <f t="shared" si="70"/>
        <v>-0.51340289078374379</v>
      </c>
      <c r="AM90" s="89">
        <f t="shared" si="71"/>
        <v>-0.2624926405493952</v>
      </c>
      <c r="AN90" s="89">
        <f t="shared" si="52"/>
        <v>5.6452597215645977</v>
      </c>
      <c r="AO90" s="89">
        <f t="shared" si="52"/>
        <v>5.645254349852431</v>
      </c>
      <c r="AP90" s="89">
        <f t="shared" si="52"/>
        <v>5.6452839841513036</v>
      </c>
      <c r="AQ90" s="89">
        <f t="shared" si="52"/>
        <v>5.645120491540542</v>
      </c>
      <c r="AR90" s="89">
        <f t="shared" si="52"/>
        <v>5.6460222345955753</v>
      </c>
      <c r="AS90" s="89">
        <f t="shared" si="52"/>
        <v>5.6410411310245818</v>
      </c>
      <c r="AT90" s="89">
        <f t="shared" si="52"/>
        <v>5.6683320877865828</v>
      </c>
      <c r="AU90" s="89">
        <f t="shared" si="72"/>
        <v>5.5108822400302824</v>
      </c>
      <c r="AW90" s="89">
        <v>600</v>
      </c>
      <c r="AX90" s="89">
        <f t="shared" si="41"/>
        <v>1.6250447051560091E-2</v>
      </c>
      <c r="AY90" s="89">
        <f t="shared" si="42"/>
        <v>-1.0747492392913545</v>
      </c>
      <c r="AZ90" s="89">
        <f t="shared" si="43"/>
        <v>1.0909996863429146</v>
      </c>
      <c r="BA90" s="89">
        <f t="shared" si="44"/>
        <v>0.92036732959753376</v>
      </c>
      <c r="BB90" s="89">
        <f t="shared" si="45"/>
        <v>0.99996119801072558</v>
      </c>
      <c r="BC90" s="89">
        <f t="shared" si="46"/>
        <v>1.2101101425383589</v>
      </c>
      <c r="BD90" s="89">
        <f t="shared" si="47"/>
        <v>0.69158368863239139</v>
      </c>
      <c r="BE90" s="89">
        <f t="shared" si="51"/>
        <v>7.7152503340141081</v>
      </c>
      <c r="BF90" s="89">
        <f t="shared" si="51"/>
        <v>7.7152503340557326</v>
      </c>
      <c r="BG90" s="89">
        <f t="shared" si="51"/>
        <v>7.7152503327217525</v>
      </c>
      <c r="BH90" s="89">
        <f t="shared" ref="BH90:BK109" si="74">$BL90+$AB$7*SIN(BI90)</f>
        <v>7.7152503754730786</v>
      </c>
      <c r="BI90" s="89">
        <f t="shared" si="74"/>
        <v>7.7152490053877214</v>
      </c>
      <c r="BJ90" s="89">
        <f t="shared" si="74"/>
        <v>7.7152929202806035</v>
      </c>
      <c r="BK90" s="89">
        <f t="shared" si="74"/>
        <v>7.7138921375352894</v>
      </c>
      <c r="BL90" s="89">
        <f t="shared" si="48"/>
        <v>7.9387241942718472</v>
      </c>
    </row>
    <row r="91" spans="1:64" s="89" customFormat="1" ht="12.95" customHeight="1" x14ac:dyDescent="0.2">
      <c r="A91" s="29" t="s">
        <v>763</v>
      </c>
      <c r="B91" s="12"/>
      <c r="C91" s="7">
        <v>20023.468000000001</v>
      </c>
      <c r="D91" s="7"/>
      <c r="E91" s="89">
        <f t="shared" si="55"/>
        <v>-8590.7165584729046</v>
      </c>
      <c r="F91" s="6">
        <f t="shared" si="73"/>
        <v>-8591</v>
      </c>
      <c r="G91" s="89">
        <f t="shared" si="56"/>
        <v>0.79557700000077602</v>
      </c>
      <c r="H91" s="89">
        <f t="shared" si="53"/>
        <v>0.79557700000077602</v>
      </c>
      <c r="P91" s="89">
        <f t="shared" si="57"/>
        <v>1.0814268800109283</v>
      </c>
      <c r="Q91" s="128">
        <f t="shared" si="58"/>
        <v>5004.9680000000008</v>
      </c>
      <c r="R91" s="128"/>
      <c r="S91" s="91">
        <f t="shared" si="54"/>
        <v>0.2</v>
      </c>
      <c r="Z91" s="89">
        <f t="shared" si="59"/>
        <v>-8591</v>
      </c>
      <c r="AA91" s="89">
        <f t="shared" si="60"/>
        <v>0.77503597789961298</v>
      </c>
      <c r="AB91" s="89">
        <f t="shared" si="61"/>
        <v>1.1019679021120914</v>
      </c>
      <c r="AC91" s="89">
        <f t="shared" si="62"/>
        <v>-0.28584988001015232</v>
      </c>
      <c r="AD91" s="89">
        <f t="shared" si="63"/>
        <v>2.0541022101163042E-2</v>
      </c>
      <c r="AE91" s="89">
        <f t="shared" si="64"/>
        <v>8.4386717792093709E-5</v>
      </c>
      <c r="AF91" s="89">
        <f t="shared" si="65"/>
        <v>0.79557700000077602</v>
      </c>
      <c r="AG91" s="91"/>
      <c r="AH91" s="89">
        <f t="shared" si="66"/>
        <v>-0.30639090211131542</v>
      </c>
      <c r="AI91" s="89">
        <f t="shared" si="67"/>
        <v>0.80344836078744541</v>
      </c>
      <c r="AJ91" s="89">
        <f t="shared" si="68"/>
        <v>-0.16082457579976978</v>
      </c>
      <c r="AK91" s="89">
        <f t="shared" si="69"/>
        <v>0.11082266354126662</v>
      </c>
      <c r="AL91" s="89">
        <f t="shared" si="70"/>
        <v>-0.51340289078374379</v>
      </c>
      <c r="AM91" s="89">
        <f t="shared" si="71"/>
        <v>-0.2624926405493952</v>
      </c>
      <c r="AN91" s="89">
        <f t="shared" ref="AN91:AT100" si="75">$AU91+$AB$7*SIN(AO91)</f>
        <v>5.6452597215645977</v>
      </c>
      <c r="AO91" s="89">
        <f t="shared" si="75"/>
        <v>5.645254349852431</v>
      </c>
      <c r="AP91" s="89">
        <f t="shared" si="75"/>
        <v>5.6452839841513036</v>
      </c>
      <c r="AQ91" s="89">
        <f t="shared" si="75"/>
        <v>5.645120491540542</v>
      </c>
      <c r="AR91" s="89">
        <f t="shared" si="75"/>
        <v>5.6460222345955753</v>
      </c>
      <c r="AS91" s="89">
        <f t="shared" si="75"/>
        <v>5.6410411310245818</v>
      </c>
      <c r="AT91" s="89">
        <f t="shared" si="75"/>
        <v>5.6683320877865828</v>
      </c>
      <c r="AU91" s="89">
        <f t="shared" si="72"/>
        <v>5.5108822400302824</v>
      </c>
      <c r="AW91" s="89">
        <v>800</v>
      </c>
      <c r="AX91" s="89">
        <f t="shared" si="41"/>
        <v>2.0227270670366115E-2</v>
      </c>
      <c r="AY91" s="89">
        <f t="shared" si="42"/>
        <v>-1.0566616084170366</v>
      </c>
      <c r="AZ91" s="89">
        <f t="shared" si="43"/>
        <v>1.0768888790874027</v>
      </c>
      <c r="BA91" s="89">
        <f t="shared" si="44"/>
        <v>0.93079249005393916</v>
      </c>
      <c r="BB91" s="89">
        <f t="shared" si="45"/>
        <v>0.99919457657794286</v>
      </c>
      <c r="BC91" s="89">
        <f t="shared" si="46"/>
        <v>1.2590575339115906</v>
      </c>
      <c r="BD91" s="89">
        <f t="shared" si="47"/>
        <v>0.72839323264522504</v>
      </c>
      <c r="BE91" s="89">
        <f t="shared" ref="BE91:BG110" si="76">$BL91+$AB$7*SIN(BF91)</f>
        <v>7.7667708178252779</v>
      </c>
      <c r="BF91" s="89">
        <f t="shared" si="76"/>
        <v>7.7667708178214951</v>
      </c>
      <c r="BG91" s="89">
        <f t="shared" si="76"/>
        <v>7.7667708180139794</v>
      </c>
      <c r="BH91" s="89">
        <f t="shared" si="74"/>
        <v>7.7667708082200537</v>
      </c>
      <c r="BI91" s="89">
        <f t="shared" si="74"/>
        <v>7.7667713065520818</v>
      </c>
      <c r="BJ91" s="89">
        <f t="shared" si="74"/>
        <v>7.7667459541523618</v>
      </c>
      <c r="BK91" s="89">
        <f t="shared" si="74"/>
        <v>7.7680452093382986</v>
      </c>
      <c r="BL91" s="89">
        <f t="shared" si="48"/>
        <v>7.9915550495485643</v>
      </c>
    </row>
    <row r="92" spans="1:64" s="89" customFormat="1" ht="12.95" customHeight="1" x14ac:dyDescent="0.2">
      <c r="A92" s="29" t="s">
        <v>763</v>
      </c>
      <c r="B92" s="12"/>
      <c r="C92" s="7">
        <v>20026.281999999999</v>
      </c>
      <c r="D92" s="7"/>
      <c r="E92" s="89">
        <f t="shared" si="55"/>
        <v>-8589.7140100618235</v>
      </c>
      <c r="F92" s="6">
        <f t="shared" si="73"/>
        <v>-8590</v>
      </c>
      <c r="G92" s="89">
        <f t="shared" si="56"/>
        <v>0.8027299999994284</v>
      </c>
      <c r="H92" s="89">
        <f t="shared" si="53"/>
        <v>0.8027299999994284</v>
      </c>
      <c r="P92" s="89">
        <f t="shared" si="57"/>
        <v>1.0808742057936969</v>
      </c>
      <c r="Q92" s="128">
        <f t="shared" si="58"/>
        <v>5007.7819999999992</v>
      </c>
      <c r="R92" s="128"/>
      <c r="S92" s="91">
        <f t="shared" si="54"/>
        <v>0.2</v>
      </c>
      <c r="Z92" s="89">
        <f t="shared" si="59"/>
        <v>-8590</v>
      </c>
      <c r="AA92" s="89">
        <f t="shared" si="60"/>
        <v>0.77472382985296029</v>
      </c>
      <c r="AB92" s="89">
        <f t="shared" si="61"/>
        <v>1.1088803759401649</v>
      </c>
      <c r="AC92" s="89">
        <f t="shared" si="62"/>
        <v>-0.27814420579426846</v>
      </c>
      <c r="AD92" s="89">
        <f t="shared" si="63"/>
        <v>2.8006170146468112E-2</v>
      </c>
      <c r="AE92" s="89">
        <f t="shared" si="64"/>
        <v>1.5686911325458436E-4</v>
      </c>
      <c r="AF92" s="89">
        <f t="shared" si="65"/>
        <v>0.8027299999994284</v>
      </c>
      <c r="AG92" s="91"/>
      <c r="AH92" s="89">
        <f t="shared" si="66"/>
        <v>-0.30615037594073657</v>
      </c>
      <c r="AI92" s="89">
        <f t="shared" si="67"/>
        <v>0.80342792631837234</v>
      </c>
      <c r="AJ92" s="89">
        <f t="shared" si="68"/>
        <v>-0.16064255458624352</v>
      </c>
      <c r="AK92" s="89">
        <f t="shared" si="69"/>
        <v>0.11078641378809834</v>
      </c>
      <c r="AL92" s="89">
        <f t="shared" si="70"/>
        <v>-0.51321847172238177</v>
      </c>
      <c r="AM92" s="89">
        <f t="shared" si="71"/>
        <v>-0.26239407994732006</v>
      </c>
      <c r="AN92" s="89">
        <f t="shared" si="75"/>
        <v>5.6454833392237891</v>
      </c>
      <c r="AO92" s="89">
        <f t="shared" si="75"/>
        <v>5.6454779634481094</v>
      </c>
      <c r="AP92" s="89">
        <f t="shared" si="75"/>
        <v>5.6455076152495565</v>
      </c>
      <c r="AQ92" s="89">
        <f t="shared" si="75"/>
        <v>5.6453440531877819</v>
      </c>
      <c r="AR92" s="89">
        <f t="shared" si="75"/>
        <v>5.6462460298554342</v>
      </c>
      <c r="AS92" s="89">
        <f t="shared" si="75"/>
        <v>5.6412644643143572</v>
      </c>
      <c r="AT92" s="89">
        <f t="shared" si="75"/>
        <v>5.6685535417246173</v>
      </c>
      <c r="AU92" s="89">
        <f t="shared" si="72"/>
        <v>5.5111463943066656</v>
      </c>
      <c r="AW92" s="89">
        <v>1000</v>
      </c>
      <c r="AX92" s="89">
        <f t="shared" si="41"/>
        <v>2.390383108310834E-2</v>
      </c>
      <c r="AY92" s="89">
        <f t="shared" si="42"/>
        <v>-1.0358050743766762</v>
      </c>
      <c r="AZ92" s="89">
        <f t="shared" si="43"/>
        <v>1.0597089054597846</v>
      </c>
      <c r="BA92" s="89">
        <f t="shared" si="44"/>
        <v>0.94162989995158297</v>
      </c>
      <c r="BB92" s="89">
        <f t="shared" si="45"/>
        <v>0.99593325821628753</v>
      </c>
      <c r="BC92" s="89">
        <f t="shared" si="46"/>
        <v>1.3091359025735865</v>
      </c>
      <c r="BD92" s="89">
        <f t="shared" si="47"/>
        <v>0.76743738588553534</v>
      </c>
      <c r="BE92" s="89">
        <f t="shared" si="76"/>
        <v>7.8188831025886536</v>
      </c>
      <c r="BF92" s="89">
        <f t="shared" si="76"/>
        <v>7.8188831025885372</v>
      </c>
      <c r="BG92" s="89">
        <f t="shared" si="76"/>
        <v>7.818883102603273</v>
      </c>
      <c r="BH92" s="89">
        <f t="shared" si="74"/>
        <v>7.8188831007421911</v>
      </c>
      <c r="BI92" s="89">
        <f t="shared" si="74"/>
        <v>7.8188833357853946</v>
      </c>
      <c r="BJ92" s="89">
        <f t="shared" si="74"/>
        <v>7.818853663715462</v>
      </c>
      <c r="BK92" s="89">
        <f t="shared" si="74"/>
        <v>7.8228219742069767</v>
      </c>
      <c r="BL92" s="89">
        <f t="shared" si="48"/>
        <v>8.0443859048252833</v>
      </c>
    </row>
    <row r="93" spans="1:64" s="89" customFormat="1" ht="12.95" customHeight="1" x14ac:dyDescent="0.2">
      <c r="A93" s="29" t="s">
        <v>765</v>
      </c>
      <c r="B93" s="12"/>
      <c r="C93" s="7">
        <v>20037.491000000002</v>
      </c>
      <c r="D93" s="7"/>
      <c r="E93" s="89">
        <f t="shared" si="55"/>
        <v>-8585.720561184844</v>
      </c>
      <c r="F93" s="6">
        <f t="shared" si="73"/>
        <v>-8586</v>
      </c>
      <c r="G93" s="89">
        <f t="shared" si="56"/>
        <v>0.78434200000265264</v>
      </c>
      <c r="H93" s="89">
        <f t="shared" si="53"/>
        <v>0.78434200000265264</v>
      </c>
      <c r="P93" s="89">
        <f t="shared" si="57"/>
        <v>1.0786642011505627</v>
      </c>
      <c r="Q93" s="128">
        <f t="shared" si="58"/>
        <v>5018.9910000000018</v>
      </c>
      <c r="R93" s="128"/>
      <c r="S93" s="91">
        <f t="shared" si="54"/>
        <v>0.2</v>
      </c>
      <c r="Z93" s="89">
        <f t="shared" si="59"/>
        <v>-8586</v>
      </c>
      <c r="AA93" s="89">
        <f t="shared" si="60"/>
        <v>0.77347602170519836</v>
      </c>
      <c r="AB93" s="89">
        <f t="shared" si="61"/>
        <v>1.089530179448017</v>
      </c>
      <c r="AC93" s="89">
        <f t="shared" si="62"/>
        <v>-0.29432220114791008</v>
      </c>
      <c r="AD93" s="89">
        <f t="shared" si="63"/>
        <v>1.0865978297454282E-2</v>
      </c>
      <c r="AE93" s="89">
        <f t="shared" si="64"/>
        <v>2.3613896872149494E-5</v>
      </c>
      <c r="AF93" s="89">
        <f t="shared" si="65"/>
        <v>0.78434200000265264</v>
      </c>
      <c r="AG93" s="91"/>
      <c r="AH93" s="89">
        <f t="shared" si="66"/>
        <v>-0.3051881794453643</v>
      </c>
      <c r="AI93" s="89">
        <f t="shared" si="67"/>
        <v>0.80334626567680201</v>
      </c>
      <c r="AJ93" s="89">
        <f t="shared" si="68"/>
        <v>-0.15991450770434307</v>
      </c>
      <c r="AK93" s="89">
        <f t="shared" si="69"/>
        <v>0.11064139554553745</v>
      </c>
      <c r="AL93" s="89">
        <f t="shared" si="70"/>
        <v>-0.5124808892288919</v>
      </c>
      <c r="AM93" s="89">
        <f t="shared" si="71"/>
        <v>-0.26199993530531757</v>
      </c>
      <c r="AN93" s="89">
        <f t="shared" si="75"/>
        <v>5.646377753019296</v>
      </c>
      <c r="AO93" s="89">
        <f t="shared" si="75"/>
        <v>5.6463723609941265</v>
      </c>
      <c r="AP93" s="89">
        <f t="shared" si="75"/>
        <v>5.6464020827388559</v>
      </c>
      <c r="AQ93" s="89">
        <f t="shared" si="75"/>
        <v>5.6462382433837606</v>
      </c>
      <c r="AR93" s="89">
        <f t="shared" si="75"/>
        <v>5.6471411514039982</v>
      </c>
      <c r="AS93" s="89">
        <f t="shared" si="75"/>
        <v>5.6421577539359422</v>
      </c>
      <c r="AT93" s="89">
        <f t="shared" si="75"/>
        <v>5.6694392476718214</v>
      </c>
      <c r="AU93" s="89">
        <f t="shared" si="72"/>
        <v>5.5122030114122005</v>
      </c>
      <c r="AW93" s="89">
        <v>1200</v>
      </c>
      <c r="AX93" s="89">
        <f t="shared" si="41"/>
        <v>2.7218574501167492E-2</v>
      </c>
      <c r="AY93" s="89">
        <f t="shared" si="42"/>
        <v>-1.0121796371702729</v>
      </c>
      <c r="AZ93" s="89">
        <f t="shared" si="43"/>
        <v>1.0393982116714404</v>
      </c>
      <c r="BA93" s="89">
        <f t="shared" si="44"/>
        <v>0.95287585435307065</v>
      </c>
      <c r="BB93" s="89">
        <f t="shared" si="45"/>
        <v>0.99000794750577359</v>
      </c>
      <c r="BC93" s="89">
        <f t="shared" si="46"/>
        <v>1.3604026068673818</v>
      </c>
      <c r="BD93" s="89">
        <f t="shared" si="47"/>
        <v>0.80899437179056988</v>
      </c>
      <c r="BE93" s="89">
        <f t="shared" si="76"/>
        <v>7.8716100467200922</v>
      </c>
      <c r="BF93" s="89">
        <f t="shared" si="76"/>
        <v>7.8716100467201002</v>
      </c>
      <c r="BG93" s="89">
        <f t="shared" si="76"/>
        <v>7.8716100467220578</v>
      </c>
      <c r="BH93" s="89">
        <f t="shared" si="74"/>
        <v>7.8716100472141788</v>
      </c>
      <c r="BI93" s="89">
        <f t="shared" si="74"/>
        <v>7.8716101709400004</v>
      </c>
      <c r="BJ93" s="89">
        <f t="shared" si="74"/>
        <v>7.871641249754604</v>
      </c>
      <c r="BK93" s="89">
        <f t="shared" si="74"/>
        <v>7.8782170021776192</v>
      </c>
      <c r="BL93" s="89">
        <f t="shared" si="48"/>
        <v>8.0972167601020004</v>
      </c>
    </row>
    <row r="94" spans="1:64" s="89" customFormat="1" ht="12.95" customHeight="1" x14ac:dyDescent="0.2">
      <c r="A94" s="29" t="s">
        <v>763</v>
      </c>
      <c r="B94" s="12"/>
      <c r="C94" s="7">
        <v>20037.498</v>
      </c>
      <c r="D94" s="7"/>
      <c r="E94" s="89">
        <f t="shared" si="55"/>
        <v>-8585.7180672833256</v>
      </c>
      <c r="F94" s="6">
        <f t="shared" si="73"/>
        <v>-8586</v>
      </c>
      <c r="G94" s="89">
        <f t="shared" si="56"/>
        <v>0.79134200000044075</v>
      </c>
      <c r="H94" s="89">
        <f t="shared" si="53"/>
        <v>0.79134200000044075</v>
      </c>
      <c r="P94" s="89">
        <f t="shared" si="57"/>
        <v>1.0786642011505627</v>
      </c>
      <c r="Q94" s="128">
        <f t="shared" si="58"/>
        <v>5018.9979999999996</v>
      </c>
      <c r="R94" s="128"/>
      <c r="S94" s="91">
        <f t="shared" si="54"/>
        <v>0.2</v>
      </c>
      <c r="Z94" s="89">
        <f t="shared" si="59"/>
        <v>-8586</v>
      </c>
      <c r="AA94" s="89">
        <f t="shared" si="60"/>
        <v>0.77347602170519836</v>
      </c>
      <c r="AB94" s="89">
        <f t="shared" si="61"/>
        <v>1.0965301794458051</v>
      </c>
      <c r="AC94" s="89">
        <f t="shared" si="62"/>
        <v>-0.28732220115012197</v>
      </c>
      <c r="AD94" s="89">
        <f t="shared" si="63"/>
        <v>1.7865978295242391E-2</v>
      </c>
      <c r="AE94" s="89">
        <f t="shared" si="64"/>
        <v>6.3838636089214444E-5</v>
      </c>
      <c r="AF94" s="89">
        <f t="shared" si="65"/>
        <v>0.79134200000044075</v>
      </c>
      <c r="AG94" s="91"/>
      <c r="AH94" s="89">
        <f t="shared" si="66"/>
        <v>-0.3051881794453643</v>
      </c>
      <c r="AI94" s="89">
        <f t="shared" si="67"/>
        <v>0.80334626567680201</v>
      </c>
      <c r="AJ94" s="89">
        <f t="shared" si="68"/>
        <v>-0.15991450770434307</v>
      </c>
      <c r="AK94" s="89">
        <f t="shared" si="69"/>
        <v>0.11064139554553745</v>
      </c>
      <c r="AL94" s="89">
        <f t="shared" si="70"/>
        <v>-0.5124808892288919</v>
      </c>
      <c r="AM94" s="89">
        <f t="shared" si="71"/>
        <v>-0.26199993530531757</v>
      </c>
      <c r="AN94" s="89">
        <f t="shared" si="75"/>
        <v>5.646377753019296</v>
      </c>
      <c r="AO94" s="89">
        <f t="shared" si="75"/>
        <v>5.6463723609941265</v>
      </c>
      <c r="AP94" s="89">
        <f t="shared" si="75"/>
        <v>5.6464020827388559</v>
      </c>
      <c r="AQ94" s="89">
        <f t="shared" si="75"/>
        <v>5.6462382433837606</v>
      </c>
      <c r="AR94" s="89">
        <f t="shared" si="75"/>
        <v>5.6471411514039982</v>
      </c>
      <c r="AS94" s="89">
        <f t="shared" si="75"/>
        <v>5.6421577539359422</v>
      </c>
      <c r="AT94" s="89">
        <f t="shared" si="75"/>
        <v>5.6694392476718214</v>
      </c>
      <c r="AU94" s="89">
        <f t="shared" si="72"/>
        <v>5.5122030114122005</v>
      </c>
      <c r="AW94" s="89">
        <v>1400</v>
      </c>
      <c r="AX94" s="89">
        <f t="shared" si="41"/>
        <v>3.0115439291457879E-2</v>
      </c>
      <c r="AY94" s="89">
        <f t="shared" si="42"/>
        <v>-0.98578529679782745</v>
      </c>
      <c r="AZ94" s="89">
        <f t="shared" si="43"/>
        <v>1.0159007360892853</v>
      </c>
      <c r="BA94" s="89">
        <f t="shared" si="44"/>
        <v>0.9645234114892991</v>
      </c>
      <c r="BB94" s="89">
        <f t="shared" si="45"/>
        <v>0.9812416205825506</v>
      </c>
      <c r="BC94" s="89">
        <f t="shared" si="46"/>
        <v>1.412915981445096</v>
      </c>
      <c r="BD94" s="89">
        <f t="shared" si="47"/>
        <v>0.85338852430961876</v>
      </c>
      <c r="BE94" s="89">
        <f t="shared" si="76"/>
        <v>7.9249742150457001</v>
      </c>
      <c r="BF94" s="89">
        <f t="shared" si="76"/>
        <v>7.9249742150558928</v>
      </c>
      <c r="BG94" s="89">
        <f t="shared" si="76"/>
        <v>7.9249742156926875</v>
      </c>
      <c r="BH94" s="89">
        <f t="shared" si="74"/>
        <v>7.9249742554788103</v>
      </c>
      <c r="BI94" s="89">
        <f t="shared" si="74"/>
        <v>7.9249767412215544</v>
      </c>
      <c r="BJ94" s="89">
        <f t="shared" si="74"/>
        <v>7.9251318726234858</v>
      </c>
      <c r="BK94" s="89">
        <f t="shared" si="74"/>
        <v>7.9342231380541675</v>
      </c>
      <c r="BL94" s="89">
        <f t="shared" si="48"/>
        <v>8.1500476153787176</v>
      </c>
    </row>
    <row r="95" spans="1:64" s="89" customFormat="1" ht="12.95" customHeight="1" x14ac:dyDescent="0.2">
      <c r="A95" s="29" t="s">
        <v>763</v>
      </c>
      <c r="B95" s="12"/>
      <c r="C95" s="7">
        <v>20040.291000000001</v>
      </c>
      <c r="D95" s="7"/>
      <c r="E95" s="89">
        <f t="shared" si="55"/>
        <v>-8584.7230005768033</v>
      </c>
      <c r="F95" s="6">
        <f t="shared" si="73"/>
        <v>-8585</v>
      </c>
      <c r="G95" s="89">
        <f t="shared" si="56"/>
        <v>0.77749500000209082</v>
      </c>
      <c r="H95" s="89">
        <f t="shared" si="53"/>
        <v>0.77749500000209082</v>
      </c>
      <c r="P95" s="89">
        <f t="shared" si="57"/>
        <v>1.0781118730462274</v>
      </c>
      <c r="Q95" s="128">
        <f t="shared" si="58"/>
        <v>5021.7910000000011</v>
      </c>
      <c r="R95" s="128"/>
      <c r="S95" s="91">
        <f t="shared" si="54"/>
        <v>0.2</v>
      </c>
      <c r="Z95" s="89">
        <f t="shared" si="59"/>
        <v>-8585</v>
      </c>
      <c r="AA95" s="89">
        <f t="shared" si="60"/>
        <v>0.77316426562356821</v>
      </c>
      <c r="AB95" s="89">
        <f t="shared" si="61"/>
        <v>1.08244260742475</v>
      </c>
      <c r="AC95" s="89">
        <f t="shared" si="62"/>
        <v>-0.30061687304413653</v>
      </c>
      <c r="AD95" s="89">
        <f t="shared" si="63"/>
        <v>4.3307343785226049E-3</v>
      </c>
      <c r="AE95" s="89">
        <f t="shared" si="64"/>
        <v>3.7510520514635144E-6</v>
      </c>
      <c r="AF95" s="89">
        <f t="shared" si="65"/>
        <v>0.77749500000209082</v>
      </c>
      <c r="AG95" s="91"/>
      <c r="AH95" s="89">
        <f t="shared" si="66"/>
        <v>-0.30494760742265908</v>
      </c>
      <c r="AI95" s="89">
        <f t="shared" si="67"/>
        <v>0.80332586982137055</v>
      </c>
      <c r="AJ95" s="89">
        <f t="shared" si="68"/>
        <v>-0.159732505493348</v>
      </c>
      <c r="AK95" s="89">
        <f t="shared" si="69"/>
        <v>0.11060513618274029</v>
      </c>
      <c r="AL95" s="89">
        <f t="shared" si="70"/>
        <v>-0.51229651702459678</v>
      </c>
      <c r="AM95" s="89">
        <f t="shared" si="71"/>
        <v>-0.26190142356255003</v>
      </c>
      <c r="AN95" s="89">
        <f t="shared" si="75"/>
        <v>5.6466013422686006</v>
      </c>
      <c r="AO95" s="89">
        <f t="shared" si="75"/>
        <v>5.6465959461822237</v>
      </c>
      <c r="AP95" s="89">
        <f t="shared" si="75"/>
        <v>5.6466256853959145</v>
      </c>
      <c r="AQ95" s="89">
        <f t="shared" si="75"/>
        <v>5.6464617768455625</v>
      </c>
      <c r="AR95" s="89">
        <f t="shared" si="75"/>
        <v>5.6473649169282867</v>
      </c>
      <c r="AS95" s="89">
        <f t="shared" si="75"/>
        <v>5.6423810654689612</v>
      </c>
      <c r="AT95" s="89">
        <f t="shared" si="75"/>
        <v>5.6696606467222948</v>
      </c>
      <c r="AU95" s="89">
        <f t="shared" si="72"/>
        <v>5.5124671656885837</v>
      </c>
      <c r="AW95" s="89">
        <v>1600</v>
      </c>
      <c r="AX95" s="89">
        <f t="shared" si="41"/>
        <v>3.2545059242276242E-2</v>
      </c>
      <c r="AY95" s="89">
        <f t="shared" si="42"/>
        <v>-0.95662205325933902</v>
      </c>
      <c r="AZ95" s="89">
        <f t="shared" si="43"/>
        <v>0.98916711250161526</v>
      </c>
      <c r="BA95" s="89">
        <f t="shared" si="44"/>
        <v>0.9765617664172106</v>
      </c>
      <c r="BB95" s="89">
        <f t="shared" si="45"/>
        <v>0.96945056577063016</v>
      </c>
      <c r="BC95" s="89">
        <f t="shared" si="46"/>
        <v>1.4667349733384776</v>
      </c>
      <c r="BD95" s="89">
        <f t="shared" si="47"/>
        <v>0.9010003140420062</v>
      </c>
      <c r="BE95" s="89">
        <f t="shared" si="76"/>
        <v>7.9789976815376473</v>
      </c>
      <c r="BF95" s="89">
        <f t="shared" si="76"/>
        <v>7.9789976817502604</v>
      </c>
      <c r="BG95" s="89">
        <f t="shared" si="76"/>
        <v>7.9789976893070174</v>
      </c>
      <c r="BH95" s="89">
        <f t="shared" si="74"/>
        <v>7.9789979578918961</v>
      </c>
      <c r="BI95" s="89">
        <f t="shared" si="74"/>
        <v>7.9790075036560149</v>
      </c>
      <c r="BJ95" s="89">
        <f t="shared" si="74"/>
        <v>7.9793462997455453</v>
      </c>
      <c r="BK95" s="89">
        <f t="shared" si="74"/>
        <v>7.9908315213744183</v>
      </c>
      <c r="BL95" s="89">
        <f t="shared" si="48"/>
        <v>8.2028784706554365</v>
      </c>
    </row>
    <row r="96" spans="1:64" s="89" customFormat="1" ht="12.95" customHeight="1" x14ac:dyDescent="0.2">
      <c r="A96" s="29" t="s">
        <v>763</v>
      </c>
      <c r="B96" s="12"/>
      <c r="C96" s="7">
        <v>20040.300999999999</v>
      </c>
      <c r="D96" s="7"/>
      <c r="E96" s="89">
        <f t="shared" si="55"/>
        <v>-8584.7194378603472</v>
      </c>
      <c r="F96" s="6">
        <f t="shared" si="73"/>
        <v>-8585</v>
      </c>
      <c r="G96" s="89">
        <f t="shared" si="56"/>
        <v>0.78749500000049011</v>
      </c>
      <c r="H96" s="89">
        <f t="shared" si="53"/>
        <v>0.78749500000049011</v>
      </c>
      <c r="P96" s="89">
        <f t="shared" si="57"/>
        <v>1.0781118730462274</v>
      </c>
      <c r="Q96" s="128">
        <f t="shared" si="58"/>
        <v>5021.8009999999995</v>
      </c>
      <c r="R96" s="128"/>
      <c r="S96" s="91">
        <f t="shared" si="54"/>
        <v>0.2</v>
      </c>
      <c r="Z96" s="89">
        <f t="shared" si="59"/>
        <v>-8585</v>
      </c>
      <c r="AA96" s="89">
        <f t="shared" si="60"/>
        <v>0.77316426562356821</v>
      </c>
      <c r="AB96" s="89">
        <f t="shared" si="61"/>
        <v>1.0924426074231492</v>
      </c>
      <c r="AC96" s="89">
        <f t="shared" si="62"/>
        <v>-0.29061687304573725</v>
      </c>
      <c r="AD96" s="89">
        <f t="shared" si="63"/>
        <v>1.4330734376921894E-2</v>
      </c>
      <c r="AE96" s="89">
        <f t="shared" si="64"/>
        <v>4.1073989556378196E-5</v>
      </c>
      <c r="AF96" s="89">
        <f t="shared" si="65"/>
        <v>0.78749500000049011</v>
      </c>
      <c r="AG96" s="91"/>
      <c r="AH96" s="89">
        <f t="shared" si="66"/>
        <v>-0.30494760742265908</v>
      </c>
      <c r="AI96" s="89">
        <f t="shared" si="67"/>
        <v>0.80332586982137055</v>
      </c>
      <c r="AJ96" s="89">
        <f t="shared" si="68"/>
        <v>-0.159732505493348</v>
      </c>
      <c r="AK96" s="89">
        <f t="shared" si="69"/>
        <v>0.11060513618274029</v>
      </c>
      <c r="AL96" s="89">
        <f t="shared" si="70"/>
        <v>-0.51229651702459678</v>
      </c>
      <c r="AM96" s="89">
        <f t="shared" si="71"/>
        <v>-0.26190142356255003</v>
      </c>
      <c r="AN96" s="89">
        <f t="shared" si="75"/>
        <v>5.6466013422686006</v>
      </c>
      <c r="AO96" s="89">
        <f t="shared" si="75"/>
        <v>5.6465959461822237</v>
      </c>
      <c r="AP96" s="89">
        <f t="shared" si="75"/>
        <v>5.6466256853959145</v>
      </c>
      <c r="AQ96" s="89">
        <f t="shared" si="75"/>
        <v>5.6464617768455625</v>
      </c>
      <c r="AR96" s="89">
        <f t="shared" si="75"/>
        <v>5.6473649169282867</v>
      </c>
      <c r="AS96" s="89">
        <f t="shared" si="75"/>
        <v>5.6423810654689612</v>
      </c>
      <c r="AT96" s="89">
        <f t="shared" si="75"/>
        <v>5.6696606467222948</v>
      </c>
      <c r="AU96" s="89">
        <f t="shared" si="72"/>
        <v>5.5124671656885837</v>
      </c>
      <c r="AW96" s="89">
        <v>1800</v>
      </c>
      <c r="AX96" s="89">
        <f t="shared" si="41"/>
        <v>3.4466132441720809E-2</v>
      </c>
      <c r="AY96" s="89">
        <f t="shared" si="42"/>
        <v>-0.92468990655480832</v>
      </c>
      <c r="AZ96" s="89">
        <f t="shared" si="43"/>
        <v>0.95915603899652913</v>
      </c>
      <c r="BA96" s="89">
        <f t="shared" si="44"/>
        <v>0.9889755511449333</v>
      </c>
      <c r="BB96" s="89">
        <f t="shared" si="45"/>
        <v>0.95444587152843641</v>
      </c>
      <c r="BC96" s="89">
        <f t="shared" si="46"/>
        <v>1.5219186763690353</v>
      </c>
      <c r="BD96" s="89">
        <f t="shared" si="47"/>
        <v>0.9522790915994529</v>
      </c>
      <c r="BE96" s="89">
        <f t="shared" si="76"/>
        <v>8.0337017951666461</v>
      </c>
      <c r="BF96" s="89">
        <f t="shared" si="76"/>
        <v>8.0337017966951656</v>
      </c>
      <c r="BG96" s="89">
        <f t="shared" si="76"/>
        <v>8.0337018345913229</v>
      </c>
      <c r="BH96" s="89">
        <f t="shared" si="74"/>
        <v>8.0337027741373745</v>
      </c>
      <c r="BI96" s="89">
        <f t="shared" si="74"/>
        <v>8.0337260664182057</v>
      </c>
      <c r="BJ96" s="89">
        <f t="shared" si="74"/>
        <v>8.0343025537457446</v>
      </c>
      <c r="BK96" s="89">
        <f t="shared" si="74"/>
        <v>8.0480316111346966</v>
      </c>
      <c r="BL96" s="89">
        <f t="shared" si="48"/>
        <v>8.2557093259321537</v>
      </c>
    </row>
    <row r="97" spans="1:64" s="89" customFormat="1" ht="12.95" customHeight="1" x14ac:dyDescent="0.2">
      <c r="A97" s="29" t="s">
        <v>763</v>
      </c>
      <c r="B97" s="12"/>
      <c r="C97" s="7">
        <v>20040.310000000001</v>
      </c>
      <c r="D97" s="7"/>
      <c r="E97" s="89">
        <f t="shared" si="55"/>
        <v>-8584.7162314155339</v>
      </c>
      <c r="F97" s="6">
        <f t="shared" si="73"/>
        <v>-8585</v>
      </c>
      <c r="G97" s="89">
        <f t="shared" si="56"/>
        <v>0.79649500000232365</v>
      </c>
      <c r="H97" s="89">
        <f t="shared" si="53"/>
        <v>0.79649500000232365</v>
      </c>
      <c r="P97" s="89">
        <f t="shared" si="57"/>
        <v>1.0781118730462274</v>
      </c>
      <c r="Q97" s="128">
        <f t="shared" si="58"/>
        <v>5021.8100000000013</v>
      </c>
      <c r="R97" s="128"/>
      <c r="S97" s="91">
        <f t="shared" si="54"/>
        <v>0.2</v>
      </c>
      <c r="Z97" s="89">
        <f t="shared" si="59"/>
        <v>-8585</v>
      </c>
      <c r="AA97" s="89">
        <f t="shared" si="60"/>
        <v>0.77316426562356821</v>
      </c>
      <c r="AB97" s="89">
        <f t="shared" si="61"/>
        <v>1.1014426074249828</v>
      </c>
      <c r="AC97" s="89">
        <f t="shared" si="62"/>
        <v>-0.2816168730439037</v>
      </c>
      <c r="AD97" s="89">
        <f t="shared" si="63"/>
        <v>2.3330734378755436E-2</v>
      </c>
      <c r="AE97" s="89">
        <f t="shared" si="64"/>
        <v>1.0886463333040816E-4</v>
      </c>
      <c r="AF97" s="89">
        <f t="shared" si="65"/>
        <v>0.79649500000232365</v>
      </c>
      <c r="AG97" s="91"/>
      <c r="AH97" s="89">
        <f t="shared" si="66"/>
        <v>-0.30494760742265908</v>
      </c>
      <c r="AI97" s="89">
        <f t="shared" si="67"/>
        <v>0.80332586982137055</v>
      </c>
      <c r="AJ97" s="89">
        <f t="shared" si="68"/>
        <v>-0.159732505493348</v>
      </c>
      <c r="AK97" s="89">
        <f t="shared" si="69"/>
        <v>0.11060513618274029</v>
      </c>
      <c r="AL97" s="89">
        <f t="shared" si="70"/>
        <v>-0.51229651702459678</v>
      </c>
      <c r="AM97" s="89">
        <f t="shared" si="71"/>
        <v>-0.26190142356255003</v>
      </c>
      <c r="AN97" s="89">
        <f t="shared" si="75"/>
        <v>5.6466013422686006</v>
      </c>
      <c r="AO97" s="89">
        <f t="shared" si="75"/>
        <v>5.6465959461822237</v>
      </c>
      <c r="AP97" s="89">
        <f t="shared" si="75"/>
        <v>5.6466256853959145</v>
      </c>
      <c r="AQ97" s="89">
        <f t="shared" si="75"/>
        <v>5.6464617768455625</v>
      </c>
      <c r="AR97" s="89">
        <f t="shared" si="75"/>
        <v>5.6473649169282867</v>
      </c>
      <c r="AS97" s="89">
        <f t="shared" si="75"/>
        <v>5.6423810654689612</v>
      </c>
      <c r="AT97" s="89">
        <f t="shared" si="75"/>
        <v>5.6696606467222948</v>
      </c>
      <c r="AU97" s="89">
        <f t="shared" si="72"/>
        <v>5.5124671656885837</v>
      </c>
      <c r="AW97" s="89">
        <v>2000</v>
      </c>
      <c r="AX97" s="89">
        <f t="shared" si="41"/>
        <v>3.5846965904968831E-2</v>
      </c>
      <c r="AY97" s="89">
        <f t="shared" si="42"/>
        <v>-0.889988856684235</v>
      </c>
      <c r="AZ97" s="89">
        <f t="shared" si="43"/>
        <v>0.92583582258920383</v>
      </c>
      <c r="BA97" s="89">
        <f t="shared" si="44"/>
        <v>1.0017440628557728</v>
      </c>
      <c r="BB97" s="89">
        <f t="shared" si="45"/>
        <v>0.93603545397264054</v>
      </c>
      <c r="BC97" s="89">
        <f t="shared" si="46"/>
        <v>1.5785257476395609</v>
      </c>
      <c r="BD97" s="89">
        <f t="shared" si="47"/>
        <v>1.0077594474939722</v>
      </c>
      <c r="BE97" s="89">
        <f t="shared" si="76"/>
        <v>8.0891069048462754</v>
      </c>
      <c r="BF97" s="89">
        <f t="shared" si="76"/>
        <v>8.0891069114328378</v>
      </c>
      <c r="BG97" s="89">
        <f t="shared" si="76"/>
        <v>8.0891070367322229</v>
      </c>
      <c r="BH97" s="89">
        <f t="shared" si="74"/>
        <v>8.0891094203505194</v>
      </c>
      <c r="BI97" s="89">
        <f t="shared" si="74"/>
        <v>8.0891547603199996</v>
      </c>
      <c r="BJ97" s="89">
        <f t="shared" si="74"/>
        <v>8.0900155663080824</v>
      </c>
      <c r="BK97" s="89">
        <f t="shared" si="74"/>
        <v>8.105811215204012</v>
      </c>
      <c r="BL97" s="89">
        <f t="shared" si="48"/>
        <v>8.3085401812088708</v>
      </c>
    </row>
    <row r="98" spans="1:64" s="89" customFormat="1" ht="12.95" customHeight="1" x14ac:dyDescent="0.2">
      <c r="A98" s="29" t="s">
        <v>763</v>
      </c>
      <c r="B98" s="12"/>
      <c r="C98" s="7">
        <v>20054.334999999999</v>
      </c>
      <c r="D98" s="7"/>
      <c r="E98" s="89">
        <f t="shared" si="55"/>
        <v>-8579.7195215841839</v>
      </c>
      <c r="F98" s="6">
        <f t="shared" si="73"/>
        <v>-8580</v>
      </c>
      <c r="G98" s="89">
        <f t="shared" si="56"/>
        <v>0.78726000000096974</v>
      </c>
      <c r="H98" s="89">
        <f t="shared" si="53"/>
        <v>0.78726000000096974</v>
      </c>
      <c r="P98" s="89">
        <f t="shared" si="57"/>
        <v>1.0753512708632365</v>
      </c>
      <c r="Q98" s="128">
        <f t="shared" si="58"/>
        <v>5035.8349999999991</v>
      </c>
      <c r="R98" s="128"/>
      <c r="S98" s="91">
        <f t="shared" si="54"/>
        <v>0.2</v>
      </c>
      <c r="Z98" s="89">
        <f t="shared" si="59"/>
        <v>-8580</v>
      </c>
      <c r="AA98" s="89">
        <f t="shared" si="60"/>
        <v>0.77160666040342285</v>
      </c>
      <c r="AB98" s="89">
        <f t="shared" si="61"/>
        <v>1.0910046104607833</v>
      </c>
      <c r="AC98" s="89">
        <f t="shared" si="62"/>
        <v>-0.28809127086226671</v>
      </c>
      <c r="AD98" s="89">
        <f t="shared" si="63"/>
        <v>1.5653339597546889E-2</v>
      </c>
      <c r="AE98" s="89">
        <f t="shared" si="64"/>
        <v>4.900540811122588E-5</v>
      </c>
      <c r="AF98" s="89">
        <f t="shared" si="65"/>
        <v>0.78726000000096974</v>
      </c>
      <c r="AG98" s="91"/>
      <c r="AH98" s="89">
        <f t="shared" si="66"/>
        <v>-0.3037446104598136</v>
      </c>
      <c r="AI98" s="89">
        <f t="shared" si="67"/>
        <v>0.80322400633681701</v>
      </c>
      <c r="AJ98" s="89">
        <f t="shared" si="68"/>
        <v>-0.15882255165934758</v>
      </c>
      <c r="AK98" s="89">
        <f t="shared" si="69"/>
        <v>0.11042381060889878</v>
      </c>
      <c r="AL98" s="89">
        <f t="shared" si="70"/>
        <v>-0.51137479632854721</v>
      </c>
      <c r="AM98" s="89">
        <f t="shared" si="71"/>
        <v>-0.26140901111693343</v>
      </c>
      <c r="AN98" s="89">
        <f t="shared" si="75"/>
        <v>5.6477192034250852</v>
      </c>
      <c r="AO98" s="89">
        <f t="shared" si="75"/>
        <v>5.6477137870399119</v>
      </c>
      <c r="AP98" s="89">
        <f t="shared" si="75"/>
        <v>5.6477436134962105</v>
      </c>
      <c r="AQ98" s="89">
        <f t="shared" si="75"/>
        <v>5.6475793597419388</v>
      </c>
      <c r="AR98" s="89">
        <f t="shared" si="75"/>
        <v>5.6484836554712734</v>
      </c>
      <c r="AS98" s="89">
        <f t="shared" si="75"/>
        <v>5.6434975580197033</v>
      </c>
      <c r="AT98" s="89">
        <f t="shared" si="75"/>
        <v>5.6707674775058807</v>
      </c>
      <c r="AU98" s="89">
        <f t="shared" si="72"/>
        <v>5.5137879370705019</v>
      </c>
      <c r="AW98" s="89">
        <v>2200</v>
      </c>
      <c r="AX98" s="89">
        <f t="shared" si="41"/>
        <v>3.6667202795052423E-2</v>
      </c>
      <c r="AY98" s="89">
        <f t="shared" si="42"/>
        <v>-0.85251890364761884</v>
      </c>
      <c r="AZ98" s="89">
        <f t="shared" ref="AZ98:AZ117" si="77">$AB$6*($AB$11/BA98*BB98+$AB$12)</f>
        <v>0.88918610644267126</v>
      </c>
      <c r="BA98" s="89">
        <f t="shared" ref="BA98:BA117" si="78">1+$AB$7*COS(BC98)</f>
        <v>1.0148404263004576</v>
      </c>
      <c r="BB98" s="89">
        <f t="shared" ref="BB98:BB117" si="79">SIN(BC98+RADIANS($AB$9))</f>
        <v>0.91402672374962401</v>
      </c>
      <c r="BC98" s="89">
        <f t="shared" si="46"/>
        <v>1.6366136891412901</v>
      </c>
      <c r="BD98" s="89">
        <f t="shared" ref="BD98:BD117" si="80">SQRT((1+$AB$7)/(1-$AB$7))*TAN(BE98/2)</f>
        <v>1.0680824449329831</v>
      </c>
      <c r="BE98" s="89">
        <f t="shared" si="76"/>
        <v>8.1452320396394171</v>
      </c>
      <c r="BF98" s="89">
        <f t="shared" si="76"/>
        <v>8.1452320605335533</v>
      </c>
      <c r="BG98" s="89">
        <f t="shared" si="76"/>
        <v>8.1452323830081816</v>
      </c>
      <c r="BH98" s="89">
        <f t="shared" si="74"/>
        <v>8.1452373599530343</v>
      </c>
      <c r="BI98" s="89">
        <f t="shared" si="74"/>
        <v>8.1453141616604157</v>
      </c>
      <c r="BJ98" s="89">
        <f t="shared" si="74"/>
        <v>8.1464968431664104</v>
      </c>
      <c r="BK98" s="89">
        <f t="shared" si="74"/>
        <v>8.1641565243455911</v>
      </c>
      <c r="BL98" s="89">
        <f t="shared" ref="BL98:BL117" si="81">RADIANS($AB$9)+$AB$18*(AW98-AB$15)</f>
        <v>8.3613710364855898</v>
      </c>
    </row>
    <row r="99" spans="1:64" s="89" customFormat="1" ht="12.95" customHeight="1" x14ac:dyDescent="0.2">
      <c r="A99" s="29" t="s">
        <v>763</v>
      </c>
      <c r="B99" s="12"/>
      <c r="C99" s="7">
        <v>20054.342000000001</v>
      </c>
      <c r="D99" s="7"/>
      <c r="E99" s="89">
        <f t="shared" si="55"/>
        <v>-8579.7170276826619</v>
      </c>
      <c r="F99" s="6">
        <f t="shared" si="73"/>
        <v>-8580</v>
      </c>
      <c r="G99" s="89">
        <f t="shared" si="56"/>
        <v>0.79426000000239583</v>
      </c>
      <c r="H99" s="89">
        <f t="shared" si="53"/>
        <v>0.79426000000239583</v>
      </c>
      <c r="P99" s="89">
        <f t="shared" si="57"/>
        <v>1.0753512708632365</v>
      </c>
      <c r="Q99" s="128">
        <f t="shared" si="58"/>
        <v>5035.8420000000006</v>
      </c>
      <c r="R99" s="128"/>
      <c r="S99" s="91">
        <f t="shared" si="54"/>
        <v>0.2</v>
      </c>
      <c r="Z99" s="89">
        <f t="shared" si="59"/>
        <v>-8580</v>
      </c>
      <c r="AA99" s="89">
        <f t="shared" si="60"/>
        <v>0.77160666040342285</v>
      </c>
      <c r="AB99" s="89">
        <f t="shared" si="61"/>
        <v>1.0980046104622094</v>
      </c>
      <c r="AC99" s="89">
        <f t="shared" si="62"/>
        <v>-0.28109127086084063</v>
      </c>
      <c r="AD99" s="89">
        <f t="shared" si="63"/>
        <v>2.2653339598972977E-2</v>
      </c>
      <c r="AE99" s="89">
        <f t="shared" si="64"/>
        <v>1.0263475899727944E-4</v>
      </c>
      <c r="AF99" s="89">
        <f t="shared" si="65"/>
        <v>0.79426000000239583</v>
      </c>
      <c r="AG99" s="91"/>
      <c r="AH99" s="89">
        <f t="shared" si="66"/>
        <v>-0.3037446104598136</v>
      </c>
      <c r="AI99" s="89">
        <f t="shared" si="67"/>
        <v>0.80322400633681701</v>
      </c>
      <c r="AJ99" s="89">
        <f t="shared" si="68"/>
        <v>-0.15882255165934758</v>
      </c>
      <c r="AK99" s="89">
        <f t="shared" si="69"/>
        <v>0.11042381060889878</v>
      </c>
      <c r="AL99" s="89">
        <f t="shared" si="70"/>
        <v>-0.51137479632854721</v>
      </c>
      <c r="AM99" s="89">
        <f t="shared" si="71"/>
        <v>-0.26140901111693343</v>
      </c>
      <c r="AN99" s="89">
        <f t="shared" si="75"/>
        <v>5.6477192034250852</v>
      </c>
      <c r="AO99" s="89">
        <f t="shared" si="75"/>
        <v>5.6477137870399119</v>
      </c>
      <c r="AP99" s="89">
        <f t="shared" si="75"/>
        <v>5.6477436134962105</v>
      </c>
      <c r="AQ99" s="89">
        <f t="shared" si="75"/>
        <v>5.6475793597419388</v>
      </c>
      <c r="AR99" s="89">
        <f t="shared" si="75"/>
        <v>5.6484836554712734</v>
      </c>
      <c r="AS99" s="89">
        <f t="shared" si="75"/>
        <v>5.6434975580197033</v>
      </c>
      <c r="AT99" s="89">
        <f t="shared" si="75"/>
        <v>5.6707674775058807</v>
      </c>
      <c r="AU99" s="89">
        <f t="shared" si="72"/>
        <v>5.5137879370705019</v>
      </c>
      <c r="AW99" s="89">
        <v>2400</v>
      </c>
      <c r="AX99" s="89">
        <f t="shared" si="41"/>
        <v>3.6919734153852857E-2</v>
      </c>
      <c r="AY99" s="89">
        <f t="shared" si="42"/>
        <v>-0.8122800474449603</v>
      </c>
      <c r="AZ99" s="89">
        <f t="shared" si="77"/>
        <v>0.84919978159881315</v>
      </c>
      <c r="BA99" s="89">
        <f t="shared" si="78"/>
        <v>1.0282307024310551</v>
      </c>
      <c r="BB99" s="89">
        <f t="shared" si="79"/>
        <v>0.88822999575545381</v>
      </c>
      <c r="BC99" s="89">
        <f t="shared" si="46"/>
        <v>1.6962379775265459</v>
      </c>
      <c r="BD99" s="89">
        <f t="shared" si="80"/>
        <v>1.1340235069235842</v>
      </c>
      <c r="BE99" s="89">
        <f t="shared" si="76"/>
        <v>8.2020945408648505</v>
      </c>
      <c r="BF99" s="89">
        <f t="shared" si="76"/>
        <v>8.2020945947693757</v>
      </c>
      <c r="BG99" s="89">
        <f t="shared" si="76"/>
        <v>8.2020952950825734</v>
      </c>
      <c r="BH99" s="89">
        <f t="shared" si="74"/>
        <v>8.202104393241747</v>
      </c>
      <c r="BI99" s="89">
        <f t="shared" si="74"/>
        <v>8.2022225717761241</v>
      </c>
      <c r="BJ99" s="89">
        <f t="shared" si="74"/>
        <v>8.2037541458645205</v>
      </c>
      <c r="BK99" s="89">
        <f t="shared" si="74"/>
        <v>8.2230521507508509</v>
      </c>
      <c r="BL99" s="89">
        <f t="shared" si="81"/>
        <v>8.4142018917623069</v>
      </c>
    </row>
    <row r="100" spans="1:64" s="89" customFormat="1" ht="12.95" customHeight="1" x14ac:dyDescent="0.2">
      <c r="A100" s="29" t="s">
        <v>763</v>
      </c>
      <c r="B100" s="12"/>
      <c r="C100" s="7">
        <v>20068.381000000001</v>
      </c>
      <c r="D100" s="7"/>
      <c r="E100" s="89">
        <f t="shared" si="55"/>
        <v>-8574.7153300482714</v>
      </c>
      <c r="F100" s="6">
        <f t="shared" si="73"/>
        <v>-8575</v>
      </c>
      <c r="G100" s="89">
        <f t="shared" si="56"/>
        <v>0.79902500000025611</v>
      </c>
      <c r="H100" s="89">
        <f t="shared" si="53"/>
        <v>0.79902500000025611</v>
      </c>
      <c r="P100" s="89">
        <f t="shared" si="57"/>
        <v>1.0725923992447242</v>
      </c>
      <c r="Q100" s="128">
        <f t="shared" si="58"/>
        <v>5049.8810000000012</v>
      </c>
      <c r="R100" s="128"/>
      <c r="S100" s="91">
        <f t="shared" si="54"/>
        <v>0.2</v>
      </c>
      <c r="Z100" s="89">
        <f t="shared" si="59"/>
        <v>-8575</v>
      </c>
      <c r="AA100" s="89">
        <f t="shared" si="60"/>
        <v>0.77005101283342892</v>
      </c>
      <c r="AB100" s="89">
        <f t="shared" si="61"/>
        <v>1.1015663864115512</v>
      </c>
      <c r="AC100" s="89">
        <f t="shared" si="62"/>
        <v>-0.27356739924446805</v>
      </c>
      <c r="AD100" s="89">
        <f t="shared" si="63"/>
        <v>2.8973987166827198E-2</v>
      </c>
      <c r="AE100" s="89">
        <f t="shared" si="64"/>
        <v>1.6789838646869343E-4</v>
      </c>
      <c r="AF100" s="89">
        <f t="shared" si="65"/>
        <v>0.79902500000025611</v>
      </c>
      <c r="AG100" s="91"/>
      <c r="AH100" s="89">
        <f t="shared" si="66"/>
        <v>-0.30254138641129524</v>
      </c>
      <c r="AI100" s="89">
        <f t="shared" si="67"/>
        <v>0.80312233577188263</v>
      </c>
      <c r="AJ100" s="89">
        <f t="shared" si="68"/>
        <v>-0.15791269349390877</v>
      </c>
      <c r="AK100" s="89">
        <f t="shared" si="69"/>
        <v>0.11024243719912794</v>
      </c>
      <c r="AL100" s="89">
        <f t="shared" si="70"/>
        <v>-0.51045330916184262</v>
      </c>
      <c r="AM100" s="89">
        <f t="shared" si="71"/>
        <v>-0.26091684201561688</v>
      </c>
      <c r="AN100" s="89">
        <f t="shared" si="75"/>
        <v>5.6488369229616682</v>
      </c>
      <c r="AO100" s="89">
        <f t="shared" si="75"/>
        <v>5.6488314862902174</v>
      </c>
      <c r="AP100" s="89">
        <f t="shared" si="75"/>
        <v>5.6488613998168677</v>
      </c>
      <c r="AQ100" s="89">
        <f t="shared" si="75"/>
        <v>5.6486968021531139</v>
      </c>
      <c r="AR100" s="89">
        <f t="shared" si="75"/>
        <v>5.6496022457310113</v>
      </c>
      <c r="AS100" s="89">
        <f t="shared" si="75"/>
        <v>5.6446139422660782</v>
      </c>
      <c r="AT100" s="89">
        <f t="shared" si="75"/>
        <v>5.6718740344485816</v>
      </c>
      <c r="AU100" s="89">
        <f t="shared" si="72"/>
        <v>5.51510870845242</v>
      </c>
      <c r="AW100" s="89">
        <v>2600</v>
      </c>
      <c r="AX100" s="89">
        <f t="shared" si="41"/>
        <v>3.6612790117156568E-2</v>
      </c>
      <c r="AY100" s="89">
        <f t="shared" si="42"/>
        <v>-0.76927228807625891</v>
      </c>
      <c r="AZ100" s="89">
        <f t="shared" si="77"/>
        <v>0.80588507819341548</v>
      </c>
      <c r="BA100" s="89">
        <f t="shared" si="78"/>
        <v>1.0418729631598036</v>
      </c>
      <c r="BB100" s="89">
        <f t="shared" si="79"/>
        <v>0.85846274285576374</v>
      </c>
      <c r="BC100" s="89">
        <f t="shared" si="46"/>
        <v>1.7574510261880298</v>
      </c>
      <c r="BD100" s="89">
        <f t="shared" si="80"/>
        <v>1.2065295246911178</v>
      </c>
      <c r="BE100" s="89">
        <f t="shared" si="76"/>
        <v>8.2597096435791606</v>
      </c>
      <c r="BF100" s="89">
        <f t="shared" si="76"/>
        <v>8.2597097631779679</v>
      </c>
      <c r="BG100" s="89">
        <f t="shared" si="76"/>
        <v>8.2597111061064261</v>
      </c>
      <c r="BH100" s="89">
        <f t="shared" si="74"/>
        <v>8.2597261850391011</v>
      </c>
      <c r="BI100" s="89">
        <f t="shared" si="74"/>
        <v>8.2598954609458524</v>
      </c>
      <c r="BJ100" s="89">
        <f t="shared" si="74"/>
        <v>8.2617911960517691</v>
      </c>
      <c r="BK100" s="89">
        <f t="shared" si="74"/>
        <v>8.2824811709783273</v>
      </c>
      <c r="BL100" s="89">
        <f t="shared" si="81"/>
        <v>8.4670327470390241</v>
      </c>
    </row>
    <row r="101" spans="1:64" s="89" customFormat="1" ht="12.95" customHeight="1" x14ac:dyDescent="0.2">
      <c r="A101" s="29" t="s">
        <v>763</v>
      </c>
      <c r="B101" s="12"/>
      <c r="C101" s="7">
        <v>20121.688999999998</v>
      </c>
      <c r="D101" s="7"/>
      <c r="E101" s="89">
        <f t="shared" si="55"/>
        <v>-8555.7232011577398</v>
      </c>
      <c r="F101" s="6">
        <f t="shared" si="73"/>
        <v>-8556</v>
      </c>
      <c r="G101" s="89">
        <f t="shared" si="56"/>
        <v>0.77693200000067009</v>
      </c>
      <c r="H101" s="89">
        <f t="shared" si="53"/>
        <v>0.77693200000067009</v>
      </c>
      <c r="P101" s="89">
        <f t="shared" si="57"/>
        <v>1.0621244698424248</v>
      </c>
      <c r="Q101" s="128">
        <f t="shared" si="58"/>
        <v>5103.1889999999985</v>
      </c>
      <c r="R101" s="128"/>
      <c r="S101" s="91">
        <f t="shared" si="54"/>
        <v>0.2</v>
      </c>
      <c r="Z101" s="89">
        <f t="shared" si="59"/>
        <v>-8556</v>
      </c>
      <c r="AA101" s="89">
        <f t="shared" si="60"/>
        <v>0.76415738190055915</v>
      </c>
      <c r="AB101" s="89">
        <f t="shared" si="61"/>
        <v>1.0748990879425357</v>
      </c>
      <c r="AC101" s="89">
        <f t="shared" si="62"/>
        <v>-0.28519246984175473</v>
      </c>
      <c r="AD101" s="89">
        <f t="shared" si="63"/>
        <v>1.2774618100110935E-2</v>
      </c>
      <c r="AE101" s="89">
        <f t="shared" si="64"/>
        <v>3.2638173520736382E-5</v>
      </c>
      <c r="AF101" s="89">
        <f t="shared" si="65"/>
        <v>0.77693200000067009</v>
      </c>
      <c r="AG101" s="91"/>
      <c r="AH101" s="89">
        <f t="shared" si="66"/>
        <v>-0.2979670879418656</v>
      </c>
      <c r="AI101" s="89">
        <f t="shared" si="67"/>
        <v>0.80273774541960752</v>
      </c>
      <c r="AJ101" s="89">
        <f t="shared" si="68"/>
        <v>-0.15445611215627375</v>
      </c>
      <c r="AK101" s="89">
        <f t="shared" si="69"/>
        <v>0.10955278430685093</v>
      </c>
      <c r="AL101" s="89">
        <f t="shared" si="70"/>
        <v>-0.50695377939824915</v>
      </c>
      <c r="AM101" s="89">
        <f t="shared" si="71"/>
        <v>-0.25904880827434673</v>
      </c>
      <c r="AN101" s="89">
        <f t="shared" ref="AN101:AT110" si="82">$AU101+$AB$7*SIN(AO101)</f>
        <v>5.653082970356146</v>
      </c>
      <c r="AO101" s="89">
        <f t="shared" si="82"/>
        <v>5.6530774567219719</v>
      </c>
      <c r="AP101" s="89">
        <f t="shared" si="82"/>
        <v>5.6531076994987455</v>
      </c>
      <c r="AQ101" s="89">
        <f t="shared" si="82"/>
        <v>5.6529418069562762</v>
      </c>
      <c r="AR101" s="89">
        <f t="shared" si="82"/>
        <v>5.6538515407222638</v>
      </c>
      <c r="AS101" s="89">
        <f t="shared" si="82"/>
        <v>5.6488552199318924</v>
      </c>
      <c r="AT101" s="89">
        <f t="shared" si="82"/>
        <v>5.6760764599966382</v>
      </c>
      <c r="AU101" s="89">
        <f t="shared" si="72"/>
        <v>5.5201276397037073</v>
      </c>
      <c r="AW101" s="89">
        <v>2800</v>
      </c>
      <c r="AX101" s="89">
        <f t="shared" si="41"/>
        <v>3.5772196243347043E-2</v>
      </c>
      <c r="AY101" s="89">
        <f t="shared" si="42"/>
        <v>-0.72349562554151514</v>
      </c>
      <c r="AZ101" s="89">
        <f t="shared" si="77"/>
        <v>0.75926782178486218</v>
      </c>
      <c r="BA101" s="89">
        <f t="shared" si="78"/>
        <v>1.0557163619010888</v>
      </c>
      <c r="BB101" s="89">
        <f t="shared" si="79"/>
        <v>0.82455478342011201</v>
      </c>
      <c r="BC101" s="89">
        <f t="shared" si="46"/>
        <v>1.8203009663868641</v>
      </c>
      <c r="BD101" s="89">
        <f t="shared" si="80"/>
        <v>1.2867689527552366</v>
      </c>
      <c r="BE101" s="89">
        <f t="shared" si="76"/>
        <v>8.3180900062291201</v>
      </c>
      <c r="BF101" s="89">
        <f t="shared" si="76"/>
        <v>8.3180902424217056</v>
      </c>
      <c r="BG101" s="89">
        <f t="shared" si="76"/>
        <v>8.3180925808849917</v>
      </c>
      <c r="BH101" s="89">
        <f t="shared" si="74"/>
        <v>8.318115732633423</v>
      </c>
      <c r="BI101" s="89">
        <f t="shared" si="74"/>
        <v>8.3183448867200749</v>
      </c>
      <c r="BJ101" s="89">
        <f t="shared" si="74"/>
        <v>8.3206074081005958</v>
      </c>
      <c r="BK101" s="89">
        <f t="shared" si="74"/>
        <v>8.3424251731776895</v>
      </c>
      <c r="BL101" s="89">
        <f t="shared" si="81"/>
        <v>8.519863602315743</v>
      </c>
    </row>
    <row r="102" spans="1:64" s="89" customFormat="1" ht="12.95" customHeight="1" x14ac:dyDescent="0.2">
      <c r="A102" s="29" t="s">
        <v>763</v>
      </c>
      <c r="B102" s="12"/>
      <c r="C102" s="7">
        <v>20130.098999999998</v>
      </c>
      <c r="D102" s="7"/>
      <c r="E102" s="89">
        <f t="shared" si="55"/>
        <v>-8552.7269566171581</v>
      </c>
      <c r="F102" s="6">
        <f t="shared" si="73"/>
        <v>-8553</v>
      </c>
      <c r="G102" s="89">
        <f t="shared" si="56"/>
        <v>0.76639099999738391</v>
      </c>
      <c r="H102" s="89">
        <f t="shared" si="53"/>
        <v>0.76639099999738391</v>
      </c>
      <c r="P102" s="89">
        <f t="shared" si="57"/>
        <v>1.0604739232292792</v>
      </c>
      <c r="Q102" s="128">
        <f t="shared" si="58"/>
        <v>5111.5989999999983</v>
      </c>
      <c r="R102" s="128"/>
      <c r="S102" s="91">
        <f t="shared" si="54"/>
        <v>0.2</v>
      </c>
      <c r="Z102" s="89">
        <f t="shared" si="59"/>
        <v>-8553</v>
      </c>
      <c r="AA102" s="89">
        <f t="shared" si="60"/>
        <v>0.76322938600703027</v>
      </c>
      <c r="AB102" s="89">
        <f t="shared" si="61"/>
        <v>1.0636355372196329</v>
      </c>
      <c r="AC102" s="89">
        <f t="shared" si="62"/>
        <v>-0.29408292323189533</v>
      </c>
      <c r="AD102" s="89">
        <f t="shared" si="63"/>
        <v>3.16161399035364E-3</v>
      </c>
      <c r="AE102" s="89">
        <f t="shared" si="64"/>
        <v>1.9991606047999736E-6</v>
      </c>
      <c r="AF102" s="89">
        <f t="shared" si="65"/>
        <v>0.76639099999738391</v>
      </c>
      <c r="AG102" s="91"/>
      <c r="AH102" s="89">
        <f t="shared" si="66"/>
        <v>-0.29724453722224903</v>
      </c>
      <c r="AI102" s="89">
        <f t="shared" si="67"/>
        <v>0.80267727482532991</v>
      </c>
      <c r="AJ102" s="89">
        <f t="shared" si="68"/>
        <v>-0.1539104644449675</v>
      </c>
      <c r="AK102" s="89">
        <f t="shared" si="69"/>
        <v>0.10944382925119452</v>
      </c>
      <c r="AL102" s="89">
        <f t="shared" si="70"/>
        <v>-0.50640152800259308</v>
      </c>
      <c r="AM102" s="89">
        <f t="shared" si="71"/>
        <v>-0.25875417387444571</v>
      </c>
      <c r="AN102" s="89">
        <f t="shared" si="82"/>
        <v>5.6537532132750634</v>
      </c>
      <c r="AO102" s="89">
        <f t="shared" si="82"/>
        <v>5.6537476875084742</v>
      </c>
      <c r="AP102" s="89">
        <f t="shared" si="82"/>
        <v>5.6537779820318033</v>
      </c>
      <c r="AQ102" s="89">
        <f t="shared" si="82"/>
        <v>5.6536118867914844</v>
      </c>
      <c r="AR102" s="89">
        <f t="shared" si="82"/>
        <v>5.6545222875177599</v>
      </c>
      <c r="AS102" s="89">
        <f t="shared" si="82"/>
        <v>5.6495247538607574</v>
      </c>
      <c r="AT102" s="89">
        <f t="shared" si="82"/>
        <v>5.6767396412476483</v>
      </c>
      <c r="AU102" s="89">
        <f t="shared" si="72"/>
        <v>5.5209201025328589</v>
      </c>
      <c r="AW102" s="89">
        <v>3000</v>
      </c>
      <c r="AX102" s="89">
        <f t="shared" si="41"/>
        <v>3.444376848972297E-2</v>
      </c>
      <c r="AY102" s="89">
        <f t="shared" si="42"/>
        <v>-0.67495005984072876</v>
      </c>
      <c r="AZ102" s="89">
        <f t="shared" si="77"/>
        <v>0.70939382833045173</v>
      </c>
      <c r="BA102" s="89">
        <f t="shared" si="78"/>
        <v>1.0697002412959145</v>
      </c>
      <c r="BB102" s="89">
        <f t="shared" si="79"/>
        <v>0.78635446870319448</v>
      </c>
      <c r="BC102" s="89">
        <f t="shared" si="46"/>
        <v>1.8848302387859741</v>
      </c>
      <c r="BD102" s="89">
        <f t="shared" si="80"/>
        <v>1.3762005230212906</v>
      </c>
      <c r="BE102" s="89">
        <f t="shared" si="76"/>
        <v>8.3772451891965254</v>
      </c>
      <c r="BF102" s="89">
        <f t="shared" si="76"/>
        <v>8.377245613851068</v>
      </c>
      <c r="BG102" s="89">
        <f t="shared" si="76"/>
        <v>8.3772493799938967</v>
      </c>
      <c r="BH102" s="89">
        <f t="shared" si="74"/>
        <v>8.3772827797895584</v>
      </c>
      <c r="BI102" s="89">
        <f t="shared" si="74"/>
        <v>8.3775788991706222</v>
      </c>
      <c r="BJ102" s="89">
        <f t="shared" si="74"/>
        <v>8.380197655732438</v>
      </c>
      <c r="BK102" s="89">
        <f t="shared" si="74"/>
        <v>8.4028643084670822</v>
      </c>
      <c r="BL102" s="89">
        <f t="shared" si="81"/>
        <v>8.5726944575924602</v>
      </c>
    </row>
    <row r="103" spans="1:64" s="89" customFormat="1" ht="12.95" customHeight="1" x14ac:dyDescent="0.2">
      <c r="A103" s="29" t="s">
        <v>763</v>
      </c>
      <c r="B103" s="12"/>
      <c r="C103" s="7">
        <v>20138.526000000002</v>
      </c>
      <c r="D103" s="7"/>
      <c r="E103" s="89">
        <f t="shared" si="55"/>
        <v>-8549.7246554585981</v>
      </c>
      <c r="F103" s="6">
        <f t="shared" si="73"/>
        <v>-8550</v>
      </c>
      <c r="G103" s="89">
        <f t="shared" si="56"/>
        <v>0.77285000000119908</v>
      </c>
      <c r="H103" s="89">
        <f t="shared" si="53"/>
        <v>0.77285000000119908</v>
      </c>
      <c r="P103" s="89">
        <f t="shared" si="57"/>
        <v>1.0588239996193458</v>
      </c>
      <c r="Q103" s="128">
        <f t="shared" si="58"/>
        <v>5120.0260000000017</v>
      </c>
      <c r="R103" s="128"/>
      <c r="S103" s="91">
        <f t="shared" si="54"/>
        <v>0.2</v>
      </c>
      <c r="Z103" s="89">
        <f t="shared" si="59"/>
        <v>-8550</v>
      </c>
      <c r="AA103" s="89">
        <f t="shared" si="60"/>
        <v>0.76230209223111389</v>
      </c>
      <c r="AB103" s="89">
        <f t="shared" si="61"/>
        <v>1.069371907389431</v>
      </c>
      <c r="AC103" s="89">
        <f t="shared" si="62"/>
        <v>-0.28597399961814673</v>
      </c>
      <c r="AD103" s="89">
        <f t="shared" si="63"/>
        <v>1.0547907770085185E-2</v>
      </c>
      <c r="AE103" s="89">
        <f t="shared" si="64"/>
        <v>2.2251671665244687E-5</v>
      </c>
      <c r="AF103" s="89">
        <f t="shared" si="65"/>
        <v>0.77285000000119908</v>
      </c>
      <c r="AG103" s="91"/>
      <c r="AH103" s="89">
        <f t="shared" si="66"/>
        <v>-0.29652190738823186</v>
      </c>
      <c r="AI103" s="89">
        <f t="shared" si="67"/>
        <v>0.80261687350254751</v>
      </c>
      <c r="AJ103" s="89">
        <f t="shared" si="68"/>
        <v>-0.15336485196465105</v>
      </c>
      <c r="AK103" s="89">
        <f t="shared" si="69"/>
        <v>0.10933485723049928</v>
      </c>
      <c r="AL103" s="89">
        <f t="shared" si="70"/>
        <v>-0.50584935976153522</v>
      </c>
      <c r="AM103" s="89">
        <f t="shared" si="71"/>
        <v>-0.25845962592873334</v>
      </c>
      <c r="AN103" s="89">
        <f t="shared" si="82"/>
        <v>5.6544234057318308</v>
      </c>
      <c r="AO103" s="89">
        <f t="shared" si="82"/>
        <v>5.6544178678385455</v>
      </c>
      <c r="AP103" s="89">
        <f t="shared" si="82"/>
        <v>5.6544482140413148</v>
      </c>
      <c r="AQ103" s="89">
        <f t="shared" si="82"/>
        <v>5.6542819165880704</v>
      </c>
      <c r="AR103" s="89">
        <f t="shared" si="82"/>
        <v>5.6551929814105293</v>
      </c>
      <c r="AS103" s="89">
        <f t="shared" si="82"/>
        <v>5.6501942493791111</v>
      </c>
      <c r="AT103" s="89">
        <f t="shared" si="82"/>
        <v>5.6774027246444065</v>
      </c>
      <c r="AU103" s="89">
        <f t="shared" si="72"/>
        <v>5.5217125653620096</v>
      </c>
      <c r="AW103" s="89">
        <v>3200</v>
      </c>
      <c r="AX103" s="89">
        <f t="shared" si="41"/>
        <v>3.2695805281681589E-2</v>
      </c>
      <c r="AY103" s="89">
        <f t="shared" si="42"/>
        <v>-0.62363559097389976</v>
      </c>
      <c r="AZ103" s="89">
        <f t="shared" si="77"/>
        <v>0.65633139625558135</v>
      </c>
      <c r="BA103" s="89">
        <f t="shared" si="78"/>
        <v>1.0837533329633773</v>
      </c>
      <c r="BB103" s="89">
        <f t="shared" si="79"/>
        <v>0.74373589607082602</v>
      </c>
      <c r="BC103" s="89">
        <f t="shared" si="46"/>
        <v>1.9510739939144608</v>
      </c>
      <c r="BD103" s="89">
        <f t="shared" si="80"/>
        <v>1.4766691879968756</v>
      </c>
      <c r="BE103" s="89">
        <f t="shared" si="76"/>
        <v>8.4371810856116038</v>
      </c>
      <c r="BF103" s="89">
        <f t="shared" si="76"/>
        <v>8.4371817915067489</v>
      </c>
      <c r="BG103" s="89">
        <f t="shared" si="76"/>
        <v>8.437187472252738</v>
      </c>
      <c r="BH103" s="89">
        <f t="shared" si="74"/>
        <v>8.4372331867167052</v>
      </c>
      <c r="BI103" s="89">
        <f t="shared" si="74"/>
        <v>8.4376009478636576</v>
      </c>
      <c r="BJ103" s="89">
        <f t="shared" si="74"/>
        <v>8.4405520781112493</v>
      </c>
      <c r="BK103" s="89">
        <f t="shared" si="74"/>
        <v>8.4637773463204571</v>
      </c>
      <c r="BL103" s="89">
        <f t="shared" si="81"/>
        <v>8.6255253128691773</v>
      </c>
    </row>
    <row r="104" spans="1:64" s="89" customFormat="1" ht="12.95" customHeight="1" x14ac:dyDescent="0.2">
      <c r="A104" s="29" t="s">
        <v>763</v>
      </c>
      <c r="B104" s="12"/>
      <c r="C104" s="7">
        <v>20169.400000000001</v>
      </c>
      <c r="D104" s="7"/>
      <c r="E104" s="89">
        <f t="shared" si="55"/>
        <v>-8538.7251246683554</v>
      </c>
      <c r="F104" s="6">
        <f t="shared" si="73"/>
        <v>-8539</v>
      </c>
      <c r="G104" s="89">
        <f t="shared" si="56"/>
        <v>0.77153300000281888</v>
      </c>
      <c r="H104" s="89">
        <f t="shared" si="53"/>
        <v>0.77153300000281888</v>
      </c>
      <c r="P104" s="89">
        <f t="shared" si="57"/>
        <v>1.0527796098548508</v>
      </c>
      <c r="Q104" s="128">
        <f t="shared" si="58"/>
        <v>5150.9000000000015</v>
      </c>
      <c r="R104" s="128"/>
      <c r="S104" s="91">
        <f t="shared" si="54"/>
        <v>0.2</v>
      </c>
      <c r="Z104" s="89">
        <f t="shared" si="59"/>
        <v>-8539</v>
      </c>
      <c r="AA104" s="89">
        <f t="shared" si="60"/>
        <v>0.75890801733574142</v>
      </c>
      <c r="AB104" s="89">
        <f t="shared" si="61"/>
        <v>1.0654045925219282</v>
      </c>
      <c r="AC104" s="89">
        <f t="shared" si="62"/>
        <v>-0.28124660985203187</v>
      </c>
      <c r="AD104" s="89">
        <f t="shared" si="63"/>
        <v>1.2624982667077456E-2</v>
      </c>
      <c r="AE104" s="89">
        <f t="shared" si="64"/>
        <v>3.1878037468801244E-5</v>
      </c>
      <c r="AF104" s="89">
        <f t="shared" si="65"/>
        <v>0.77153300000281888</v>
      </c>
      <c r="AG104" s="91"/>
      <c r="AH104" s="89">
        <f t="shared" si="66"/>
        <v>-0.29387159251910938</v>
      </c>
      <c r="AI104" s="89">
        <f t="shared" si="67"/>
        <v>0.80239599432108588</v>
      </c>
      <c r="AJ104" s="89">
        <f t="shared" si="68"/>
        <v>-0.15136457569836778</v>
      </c>
      <c r="AK104" s="89">
        <f t="shared" si="69"/>
        <v>0.10893514846536288</v>
      </c>
      <c r="AL104" s="89">
        <f t="shared" si="70"/>
        <v>-0.50382545267122858</v>
      </c>
      <c r="AM104" s="89">
        <f t="shared" si="71"/>
        <v>-0.25738035440617729</v>
      </c>
      <c r="AN104" s="89">
        <f t="shared" si="82"/>
        <v>5.6568803472755871</v>
      </c>
      <c r="AO104" s="89">
        <f t="shared" si="82"/>
        <v>5.656874764968876</v>
      </c>
      <c r="AP104" s="89">
        <f t="shared" si="82"/>
        <v>5.6569053000795613</v>
      </c>
      <c r="AQ104" s="89">
        <f t="shared" si="82"/>
        <v>5.6567382653614953</v>
      </c>
      <c r="AR104" s="89">
        <f t="shared" si="82"/>
        <v>5.6576517405986859</v>
      </c>
      <c r="AS104" s="89">
        <f t="shared" si="82"/>
        <v>5.6526487386902131</v>
      </c>
      <c r="AT104" s="89">
        <f t="shared" si="82"/>
        <v>5.679833194548749</v>
      </c>
      <c r="AU104" s="89">
        <f t="shared" si="72"/>
        <v>5.5246182624022291</v>
      </c>
      <c r="AW104" s="89">
        <v>3400</v>
      </c>
      <c r="AX104" s="89">
        <f t="shared" si="41"/>
        <v>3.0621617006340363E-2</v>
      </c>
      <c r="AY104" s="89">
        <f t="shared" si="42"/>
        <v>-0.56955221894102814</v>
      </c>
      <c r="AZ104" s="89">
        <f t="shared" si="77"/>
        <v>0.60017383594736851</v>
      </c>
      <c r="BA104" s="89">
        <f t="shared" si="78"/>
        <v>1.0977931186206895</v>
      </c>
      <c r="BB104" s="89">
        <f t="shared" si="79"/>
        <v>0.69660711404651943</v>
      </c>
      <c r="BC104" s="89">
        <f t="shared" si="46"/>
        <v>2.0190583103287807</v>
      </c>
      <c r="BD104" s="89">
        <f t="shared" si="80"/>
        <v>1.5905427779960339</v>
      </c>
      <c r="BE104" s="89">
        <f t="shared" si="76"/>
        <v>8.4978993112883341</v>
      </c>
      <c r="BF104" s="89">
        <f t="shared" si="76"/>
        <v>8.4979004080282774</v>
      </c>
      <c r="BG104" s="89">
        <f t="shared" si="76"/>
        <v>8.497908504369768</v>
      </c>
      <c r="BH104" s="89">
        <f t="shared" si="74"/>
        <v>8.497968270390917</v>
      </c>
      <c r="BI104" s="89">
        <f t="shared" si="74"/>
        <v>8.4984093074180063</v>
      </c>
      <c r="BJ104" s="89">
        <f t="shared" si="74"/>
        <v>8.5016559305049313</v>
      </c>
      <c r="BK104" s="89">
        <f t="shared" si="74"/>
        <v>8.5251417338102851</v>
      </c>
      <c r="BL104" s="89">
        <f t="shared" si="81"/>
        <v>8.6783561681458963</v>
      </c>
    </row>
    <row r="105" spans="1:64" s="89" customFormat="1" ht="12.95" customHeight="1" x14ac:dyDescent="0.2">
      <c r="A105" s="29" t="s">
        <v>763</v>
      </c>
      <c r="B105" s="12"/>
      <c r="C105" s="7">
        <v>20169.401000000002</v>
      </c>
      <c r="D105" s="7"/>
      <c r="E105" s="89">
        <f t="shared" si="55"/>
        <v>-8538.7247683967089</v>
      </c>
      <c r="F105" s="6">
        <f t="shared" si="73"/>
        <v>-8539</v>
      </c>
      <c r="G105" s="89">
        <f t="shared" si="56"/>
        <v>0.77253300000302261</v>
      </c>
      <c r="H105" s="89">
        <f t="shared" si="53"/>
        <v>0.77253300000302261</v>
      </c>
      <c r="P105" s="89">
        <f t="shared" si="57"/>
        <v>1.0527796098548508</v>
      </c>
      <c r="Q105" s="128">
        <f t="shared" si="58"/>
        <v>5150.9010000000017</v>
      </c>
      <c r="R105" s="128"/>
      <c r="S105" s="91">
        <f t="shared" si="54"/>
        <v>0.2</v>
      </c>
      <c r="Z105" s="89">
        <f t="shared" si="59"/>
        <v>-8539</v>
      </c>
      <c r="AA105" s="89">
        <f t="shared" si="60"/>
        <v>0.75890801733574142</v>
      </c>
      <c r="AB105" s="89">
        <f t="shared" si="61"/>
        <v>1.0664045925221319</v>
      </c>
      <c r="AC105" s="89">
        <f t="shared" si="62"/>
        <v>-0.28024660985182814</v>
      </c>
      <c r="AD105" s="89">
        <f t="shared" si="63"/>
        <v>1.3624982667281182E-2</v>
      </c>
      <c r="AE105" s="89">
        <f t="shared" si="64"/>
        <v>3.7128030536742528E-5</v>
      </c>
      <c r="AF105" s="89">
        <f t="shared" si="65"/>
        <v>0.77253300000302261</v>
      </c>
      <c r="AG105" s="91"/>
      <c r="AH105" s="89">
        <f t="shared" si="66"/>
        <v>-0.29387159251910938</v>
      </c>
      <c r="AI105" s="89">
        <f t="shared" si="67"/>
        <v>0.80239599432108588</v>
      </c>
      <c r="AJ105" s="89">
        <f t="shared" si="68"/>
        <v>-0.15136457569836778</v>
      </c>
      <c r="AK105" s="89">
        <f t="shared" si="69"/>
        <v>0.10893514846536288</v>
      </c>
      <c r="AL105" s="89">
        <f t="shared" si="70"/>
        <v>-0.50382545267122858</v>
      </c>
      <c r="AM105" s="89">
        <f t="shared" si="71"/>
        <v>-0.25738035440617729</v>
      </c>
      <c r="AN105" s="89">
        <f t="shared" si="82"/>
        <v>5.6568803472755871</v>
      </c>
      <c r="AO105" s="89">
        <f t="shared" si="82"/>
        <v>5.656874764968876</v>
      </c>
      <c r="AP105" s="89">
        <f t="shared" si="82"/>
        <v>5.6569053000795613</v>
      </c>
      <c r="AQ105" s="89">
        <f t="shared" si="82"/>
        <v>5.6567382653614953</v>
      </c>
      <c r="AR105" s="89">
        <f t="shared" si="82"/>
        <v>5.6576517405986859</v>
      </c>
      <c r="AS105" s="89">
        <f t="shared" si="82"/>
        <v>5.6526487386902131</v>
      </c>
      <c r="AT105" s="89">
        <f t="shared" si="82"/>
        <v>5.679833194548749</v>
      </c>
      <c r="AU105" s="89">
        <f t="shared" si="72"/>
        <v>5.5246182624022291</v>
      </c>
      <c r="AW105" s="89">
        <v>3600</v>
      </c>
      <c r="AX105" s="89">
        <f t="shared" si="41"/>
        <v>2.8342012435619512E-2</v>
      </c>
      <c r="AY105" s="89">
        <f t="shared" si="42"/>
        <v>-0.51269994374211392</v>
      </c>
      <c r="AZ105" s="89">
        <f t="shared" si="77"/>
        <v>0.54104195617773343</v>
      </c>
      <c r="BA105" s="89">
        <f t="shared" si="78"/>
        <v>1.1117254362836557</v>
      </c>
      <c r="BB105" s="89">
        <f t="shared" si="79"/>
        <v>0.64491920219013632</v>
      </c>
      <c r="BC105" s="89">
        <f t="shared" si="46"/>
        <v>2.0887982529395339</v>
      </c>
      <c r="BD105" s="89">
        <f t="shared" si="80"/>
        <v>1.7209110740247553</v>
      </c>
      <c r="BE105" s="89">
        <f t="shared" si="76"/>
        <v>8.5593965649749766</v>
      </c>
      <c r="BF105" s="89">
        <f t="shared" si="76"/>
        <v>8.5593981700861494</v>
      </c>
      <c r="BG105" s="89">
        <f t="shared" si="76"/>
        <v>8.5594091417532976</v>
      </c>
      <c r="BH105" s="89">
        <f t="shared" si="74"/>
        <v>8.5594841343187955</v>
      </c>
      <c r="BI105" s="89">
        <f t="shared" si="74"/>
        <v>8.5599965401712748</v>
      </c>
      <c r="BJ105" s="89">
        <f t="shared" si="74"/>
        <v>8.5634894841239575</v>
      </c>
      <c r="BK105" s="89">
        <f t="shared" si="74"/>
        <v>8.5869336585403744</v>
      </c>
      <c r="BL105" s="89">
        <f t="shared" si="81"/>
        <v>8.7311870234226134</v>
      </c>
    </row>
    <row r="106" spans="1:64" s="89" customFormat="1" ht="12.95" customHeight="1" x14ac:dyDescent="0.2">
      <c r="A106" s="24" t="s">
        <v>941</v>
      </c>
      <c r="B106" s="25" t="s">
        <v>912</v>
      </c>
      <c r="C106" s="24">
        <v>20169.406999999999</v>
      </c>
      <c r="D106" s="24" t="s">
        <v>936</v>
      </c>
      <c r="E106" s="89">
        <f t="shared" si="55"/>
        <v>-8538.7226307668352</v>
      </c>
      <c r="F106" s="6">
        <f t="shared" si="73"/>
        <v>-8539</v>
      </c>
      <c r="G106" s="89">
        <f t="shared" si="56"/>
        <v>0.77853300000060699</v>
      </c>
      <c r="H106" s="89">
        <f t="shared" si="53"/>
        <v>0.77853300000060699</v>
      </c>
      <c r="P106" s="89">
        <f t="shared" si="57"/>
        <v>1.0527796098548508</v>
      </c>
      <c r="Q106" s="128">
        <f t="shared" si="58"/>
        <v>5150.9069999999992</v>
      </c>
      <c r="R106" s="128"/>
      <c r="S106" s="91">
        <f t="shared" si="54"/>
        <v>0.2</v>
      </c>
      <c r="Z106" s="89">
        <f t="shared" si="59"/>
        <v>-8539</v>
      </c>
      <c r="AA106" s="89">
        <f t="shared" si="60"/>
        <v>0.75890801733574142</v>
      </c>
      <c r="AB106" s="89">
        <f t="shared" si="61"/>
        <v>1.0724045925197163</v>
      </c>
      <c r="AC106" s="89">
        <f t="shared" si="62"/>
        <v>-0.27424660985424376</v>
      </c>
      <c r="AD106" s="89">
        <f t="shared" si="63"/>
        <v>1.9624982664865565E-2</v>
      </c>
      <c r="AE106" s="89">
        <f t="shared" si="64"/>
        <v>7.7027988919254787E-5</v>
      </c>
      <c r="AF106" s="89">
        <f t="shared" si="65"/>
        <v>0.77853300000060699</v>
      </c>
      <c r="AG106" s="91"/>
      <c r="AH106" s="89">
        <f t="shared" si="66"/>
        <v>-0.29387159251910938</v>
      </c>
      <c r="AI106" s="89">
        <f t="shared" si="67"/>
        <v>0.80239599432108588</v>
      </c>
      <c r="AJ106" s="89">
        <f t="shared" si="68"/>
        <v>-0.15136457569836778</v>
      </c>
      <c r="AK106" s="89">
        <f t="shared" si="69"/>
        <v>0.10893514846536288</v>
      </c>
      <c r="AL106" s="89">
        <f t="shared" si="70"/>
        <v>-0.50382545267122858</v>
      </c>
      <c r="AM106" s="89">
        <f t="shared" si="71"/>
        <v>-0.25738035440617729</v>
      </c>
      <c r="AN106" s="89">
        <f t="shared" si="82"/>
        <v>5.6568803472755871</v>
      </c>
      <c r="AO106" s="89">
        <f t="shared" si="82"/>
        <v>5.656874764968876</v>
      </c>
      <c r="AP106" s="89">
        <f t="shared" si="82"/>
        <v>5.6569053000795613</v>
      </c>
      <c r="AQ106" s="89">
        <f t="shared" si="82"/>
        <v>5.6567382653614953</v>
      </c>
      <c r="AR106" s="89">
        <f t="shared" si="82"/>
        <v>5.6576517405986859</v>
      </c>
      <c r="AS106" s="89">
        <f t="shared" si="82"/>
        <v>5.6526487386902131</v>
      </c>
      <c r="AT106" s="89">
        <f t="shared" si="82"/>
        <v>5.679833194548749</v>
      </c>
      <c r="AU106" s="89">
        <f t="shared" si="72"/>
        <v>5.5246182624022291</v>
      </c>
      <c r="AW106" s="89">
        <v>3800</v>
      </c>
      <c r="AX106" s="89">
        <f t="shared" si="41"/>
        <v>2.6007638855687132E-2</v>
      </c>
      <c r="AY106" s="89">
        <f t="shared" si="42"/>
        <v>-0.45307876537715708</v>
      </c>
      <c r="AZ106" s="89">
        <f t="shared" si="77"/>
        <v>0.47908640423284421</v>
      </c>
      <c r="BA106" s="89">
        <f t="shared" si="78"/>
        <v>1.1254444276819471</v>
      </c>
      <c r="BB106" s="89">
        <f t="shared" si="79"/>
        <v>0.58867600177925938</v>
      </c>
      <c r="BC106" s="89">
        <f t="shared" si="46"/>
        <v>2.1602958112651143</v>
      </c>
      <c r="BD106" s="89">
        <f t="shared" si="80"/>
        <v>1.8718833126697612</v>
      </c>
      <c r="BE106" s="89">
        <f t="shared" si="76"/>
        <v>8.6216639752606099</v>
      </c>
      <c r="BF106" s="89">
        <f t="shared" si="76"/>
        <v>8.6216662004097486</v>
      </c>
      <c r="BG106" s="89">
        <f t="shared" si="76"/>
        <v>8.6216804002104599</v>
      </c>
      <c r="BH106" s="89">
        <f t="shared" si="74"/>
        <v>8.6217710113924255</v>
      </c>
      <c r="BI106" s="89">
        <f t="shared" si="74"/>
        <v>8.6223490155882079</v>
      </c>
      <c r="BJ106" s="89">
        <f t="shared" si="74"/>
        <v>8.6260279791263645</v>
      </c>
      <c r="BK106" s="89">
        <f t="shared" si="74"/>
        <v>8.6491281150931858</v>
      </c>
      <c r="BL106" s="89">
        <f t="shared" si="81"/>
        <v>8.7840178786993306</v>
      </c>
    </row>
    <row r="107" spans="1:64" s="89" customFormat="1" ht="12.95" customHeight="1" x14ac:dyDescent="0.2">
      <c r="A107" s="29" t="s">
        <v>763</v>
      </c>
      <c r="B107" s="12"/>
      <c r="C107" s="7">
        <v>20214.319</v>
      </c>
      <c r="D107" s="7"/>
      <c r="E107" s="89">
        <f t="shared" si="55"/>
        <v>-8522.7217586138468</v>
      </c>
      <c r="F107" s="6">
        <f t="shared" si="73"/>
        <v>-8523</v>
      </c>
      <c r="G107" s="89">
        <f t="shared" si="56"/>
        <v>0.78098099999988335</v>
      </c>
      <c r="H107" s="89">
        <f t="shared" si="53"/>
        <v>0.78098099999988335</v>
      </c>
      <c r="P107" s="89">
        <f t="shared" si="57"/>
        <v>1.044002722274501</v>
      </c>
      <c r="Q107" s="128">
        <f t="shared" si="58"/>
        <v>5195.8189999999995</v>
      </c>
      <c r="R107" s="128"/>
      <c r="S107" s="91">
        <f t="shared" si="54"/>
        <v>0.2</v>
      </c>
      <c r="Z107" s="89">
        <f t="shared" si="59"/>
        <v>-8523</v>
      </c>
      <c r="AA107" s="89">
        <f t="shared" si="60"/>
        <v>0.75398799534132221</v>
      </c>
      <c r="AB107" s="89">
        <f t="shared" si="61"/>
        <v>1.0709957269330621</v>
      </c>
      <c r="AC107" s="89">
        <f t="shared" si="62"/>
        <v>-0.26302172227461762</v>
      </c>
      <c r="AD107" s="89">
        <f t="shared" si="63"/>
        <v>2.6993004658561137E-2</v>
      </c>
      <c r="AE107" s="89">
        <f t="shared" si="64"/>
        <v>1.4572446009942066E-4</v>
      </c>
      <c r="AF107" s="89">
        <f t="shared" si="65"/>
        <v>0.78098099999988335</v>
      </c>
      <c r="AG107" s="91"/>
      <c r="AH107" s="89">
        <f t="shared" si="66"/>
        <v>-0.29001472693317881</v>
      </c>
      <c r="AI107" s="89">
        <f t="shared" si="67"/>
        <v>0.80207637554435363</v>
      </c>
      <c r="AJ107" s="89">
        <f t="shared" si="68"/>
        <v>-0.14845593937978557</v>
      </c>
      <c r="AK107" s="89">
        <f t="shared" si="69"/>
        <v>0.10835335026598494</v>
      </c>
      <c r="AL107" s="89">
        <f t="shared" si="70"/>
        <v>-0.50088357081294199</v>
      </c>
      <c r="AM107" s="89">
        <f t="shared" si="71"/>
        <v>-0.25581256393577168</v>
      </c>
      <c r="AN107" s="89">
        <f t="shared" si="82"/>
        <v>5.6604528765786055</v>
      </c>
      <c r="AO107" s="89">
        <f t="shared" si="82"/>
        <v>5.660447229824876</v>
      </c>
      <c r="AP107" s="89">
        <f t="shared" si="82"/>
        <v>5.6604780380288169</v>
      </c>
      <c r="AQ107" s="89">
        <f t="shared" si="82"/>
        <v>5.6603099428253341</v>
      </c>
      <c r="AR107" s="89">
        <f t="shared" si="82"/>
        <v>5.6612268546048652</v>
      </c>
      <c r="AS107" s="89">
        <f t="shared" si="82"/>
        <v>5.6562179911112924</v>
      </c>
      <c r="AT107" s="89">
        <f t="shared" si="82"/>
        <v>5.6833660852004586</v>
      </c>
      <c r="AU107" s="89">
        <f t="shared" si="72"/>
        <v>5.5288447308243658</v>
      </c>
      <c r="AW107" s="89">
        <v>4000</v>
      </c>
      <c r="AX107" s="89">
        <f t="shared" si="41"/>
        <v>2.3801049516457673E-2</v>
      </c>
      <c r="AY107" s="89">
        <f t="shared" si="42"/>
        <v>-0.39068868384615763</v>
      </c>
      <c r="AZ107" s="89">
        <f t="shared" si="77"/>
        <v>0.4144897333626153</v>
      </c>
      <c r="BA107" s="89">
        <f t="shared" si="78"/>
        <v>1.1388329309838268</v>
      </c>
      <c r="BB107" s="89">
        <f t="shared" si="79"/>
        <v>0.52794414417926061</v>
      </c>
      <c r="BC107" s="89">
        <f t="shared" si="46"/>
        <v>2.23353777794008</v>
      </c>
      <c r="BD107" s="89">
        <f t="shared" si="80"/>
        <v>2.0490460313557275</v>
      </c>
      <c r="BE107" s="89">
        <f t="shared" si="76"/>
        <v>8.684686456239973</v>
      </c>
      <c r="BF107" s="89">
        <f t="shared" si="76"/>
        <v>8.6846893894805817</v>
      </c>
      <c r="BG107" s="89">
        <f t="shared" si="76"/>
        <v>8.6847069941474437</v>
      </c>
      <c r="BH107" s="89">
        <f t="shared" si="74"/>
        <v>8.6848126475510572</v>
      </c>
      <c r="BI107" s="89">
        <f t="shared" si="74"/>
        <v>8.6854465064661337</v>
      </c>
      <c r="BJ107" s="89">
        <f t="shared" si="74"/>
        <v>8.6892416340361418</v>
      </c>
      <c r="BK107" s="89">
        <f t="shared" si="74"/>
        <v>8.7116989748061986</v>
      </c>
      <c r="BL107" s="89">
        <f t="shared" si="81"/>
        <v>8.8368487339760495</v>
      </c>
    </row>
    <row r="108" spans="1:64" s="89" customFormat="1" ht="12.95" customHeight="1" x14ac:dyDescent="0.2">
      <c r="A108" s="29" t="s">
        <v>763</v>
      </c>
      <c r="B108" s="12"/>
      <c r="C108" s="7">
        <v>20239.576000000001</v>
      </c>
      <c r="D108" s="7"/>
      <c r="E108" s="89">
        <f t="shared" si="55"/>
        <v>-8513.7234056576635</v>
      </c>
      <c r="F108" s="6">
        <f t="shared" si="73"/>
        <v>-8514</v>
      </c>
      <c r="G108" s="89">
        <f t="shared" si="56"/>
        <v>0.77635800000280142</v>
      </c>
      <c r="H108" s="89">
        <f t="shared" si="53"/>
        <v>0.77635800000280142</v>
      </c>
      <c r="P108" s="89">
        <f t="shared" si="57"/>
        <v>1.0390735105507081</v>
      </c>
      <c r="Q108" s="128">
        <f t="shared" si="58"/>
        <v>5221.0760000000009</v>
      </c>
      <c r="R108" s="128"/>
      <c r="S108" s="91">
        <f t="shared" si="54"/>
        <v>0.2</v>
      </c>
      <c r="Z108" s="89">
        <f t="shared" si="59"/>
        <v>-8514</v>
      </c>
      <c r="AA108" s="89">
        <f t="shared" si="60"/>
        <v>0.75122922579554741</v>
      </c>
      <c r="AB108" s="89">
        <f t="shared" si="61"/>
        <v>1.064202284757962</v>
      </c>
      <c r="AC108" s="89">
        <f t="shared" si="62"/>
        <v>-0.26271551054790665</v>
      </c>
      <c r="AD108" s="89">
        <f t="shared" si="63"/>
        <v>2.5128774207254012E-2</v>
      </c>
      <c r="AE108" s="89">
        <f t="shared" si="64"/>
        <v>1.2629105863183089E-4</v>
      </c>
      <c r="AF108" s="89">
        <f t="shared" si="65"/>
        <v>0.77635800000280142</v>
      </c>
      <c r="AG108" s="91"/>
      <c r="AH108" s="89">
        <f t="shared" si="66"/>
        <v>-0.28784428475516066</v>
      </c>
      <c r="AI108" s="89">
        <f t="shared" si="67"/>
        <v>0.80189745359612741</v>
      </c>
      <c r="AJ108" s="89">
        <f t="shared" si="68"/>
        <v>-0.14682028182664189</v>
      </c>
      <c r="AK108" s="89">
        <f t="shared" si="69"/>
        <v>0.1080258799539468</v>
      </c>
      <c r="AL108" s="89">
        <f t="shared" si="70"/>
        <v>-0.49922979002016399</v>
      </c>
      <c r="AM108" s="89">
        <f t="shared" si="71"/>
        <v>-0.25493174789306688</v>
      </c>
      <c r="AN108" s="89">
        <f t="shared" si="82"/>
        <v>5.6624618001903544</v>
      </c>
      <c r="AO108" s="89">
        <f t="shared" si="82"/>
        <v>5.6624561172724039</v>
      </c>
      <c r="AP108" s="89">
        <f t="shared" si="82"/>
        <v>5.6624870781869054</v>
      </c>
      <c r="AQ108" s="89">
        <f t="shared" si="82"/>
        <v>5.6623183927620966</v>
      </c>
      <c r="AR108" s="89">
        <f t="shared" si="82"/>
        <v>5.6632372010840264</v>
      </c>
      <c r="AS108" s="89">
        <f t="shared" si="82"/>
        <v>5.6582252228134022</v>
      </c>
      <c r="AT108" s="89">
        <f t="shared" si="82"/>
        <v>5.6853521224103423</v>
      </c>
      <c r="AU108" s="89">
        <f t="shared" si="72"/>
        <v>5.5312221193118187</v>
      </c>
      <c r="AW108" s="89">
        <v>4200</v>
      </c>
      <c r="AX108" s="89">
        <f t="shared" si="41"/>
        <v>2.1938350651414529E-2</v>
      </c>
      <c r="AY108" s="89">
        <f t="shared" si="42"/>
        <v>-0.32552969914911556</v>
      </c>
      <c r="AZ108" s="89">
        <f t="shared" si="77"/>
        <v>0.34746804980053009</v>
      </c>
      <c r="BA108" s="89">
        <f t="shared" si="78"/>
        <v>1.1517634232963314</v>
      </c>
      <c r="BB108" s="89">
        <f t="shared" si="79"/>
        <v>0.46286287936304837</v>
      </c>
      <c r="BC108" s="89">
        <f t="shared" si="46"/>
        <v>2.3084936506998979</v>
      </c>
      <c r="BD108" s="89">
        <f t="shared" si="80"/>
        <v>2.2601920624880814</v>
      </c>
      <c r="BE108" s="89">
        <f t="shared" si="76"/>
        <v>8.748442100045402</v>
      </c>
      <c r="BF108" s="89">
        <f t="shared" si="76"/>
        <v>8.748445786054253</v>
      </c>
      <c r="BG108" s="89">
        <f t="shared" si="76"/>
        <v>8.7484667324303551</v>
      </c>
      <c r="BH108" s="89">
        <f t="shared" si="74"/>
        <v>8.7485857571119592</v>
      </c>
      <c r="BI108" s="89">
        <f t="shared" si="74"/>
        <v>8.7492618815976382</v>
      </c>
      <c r="BJ108" s="89">
        <f t="shared" si="74"/>
        <v>8.753095713969584</v>
      </c>
      <c r="BK108" s="89">
        <f t="shared" si="74"/>
        <v>8.7746190586826298</v>
      </c>
      <c r="BL108" s="89">
        <f t="shared" si="81"/>
        <v>8.8896795892527667</v>
      </c>
    </row>
    <row r="109" spans="1:64" s="89" customFormat="1" ht="12.95" customHeight="1" x14ac:dyDescent="0.2">
      <c r="A109" s="29" t="s">
        <v>763</v>
      </c>
      <c r="B109" s="12"/>
      <c r="C109" s="7">
        <v>20242.379000000001</v>
      </c>
      <c r="D109" s="7"/>
      <c r="E109" s="89">
        <f t="shared" si="55"/>
        <v>-8512.7247762346851</v>
      </c>
      <c r="F109" s="6">
        <f t="shared" si="73"/>
        <v>-8513</v>
      </c>
      <c r="G109" s="89">
        <f t="shared" si="56"/>
        <v>0.77251100000285078</v>
      </c>
      <c r="H109" s="89">
        <f t="shared" si="53"/>
        <v>0.77251100000285078</v>
      </c>
      <c r="P109" s="89">
        <f t="shared" si="57"/>
        <v>1.0385261664720713</v>
      </c>
      <c r="Q109" s="128">
        <f t="shared" si="58"/>
        <v>5223.8790000000008</v>
      </c>
      <c r="R109" s="128"/>
      <c r="S109" s="91">
        <f t="shared" si="54"/>
        <v>0.2</v>
      </c>
      <c r="Z109" s="89">
        <f t="shared" si="59"/>
        <v>-8513</v>
      </c>
      <c r="AA109" s="89">
        <f t="shared" si="60"/>
        <v>0.75092308394868357</v>
      </c>
      <c r="AB109" s="89">
        <f t="shared" si="61"/>
        <v>1.0601140825262385</v>
      </c>
      <c r="AC109" s="89">
        <f t="shared" si="62"/>
        <v>-0.26601516646922052</v>
      </c>
      <c r="AD109" s="89">
        <f t="shared" si="63"/>
        <v>2.1587916054167211E-2</v>
      </c>
      <c r="AE109" s="89">
        <f t="shared" si="64"/>
        <v>9.320762391235409E-5</v>
      </c>
      <c r="AF109" s="89">
        <f t="shared" si="65"/>
        <v>0.77251100000285078</v>
      </c>
      <c r="AG109" s="91"/>
      <c r="AH109" s="89">
        <f t="shared" si="66"/>
        <v>-0.28760308252338773</v>
      </c>
      <c r="AI109" s="89">
        <f t="shared" si="67"/>
        <v>0.80187761173091088</v>
      </c>
      <c r="AJ109" s="89">
        <f t="shared" si="68"/>
        <v>-0.14663856225320637</v>
      </c>
      <c r="AK109" s="89">
        <f t="shared" si="69"/>
        <v>0.10798948512737373</v>
      </c>
      <c r="AL109" s="89">
        <f t="shared" si="70"/>
        <v>-0.49904608211444751</v>
      </c>
      <c r="AM109" s="89">
        <f t="shared" si="71"/>
        <v>-0.25483392662415683</v>
      </c>
      <c r="AN109" s="89">
        <f t="shared" si="82"/>
        <v>5.6626849862787907</v>
      </c>
      <c r="AO109" s="89">
        <f t="shared" si="82"/>
        <v>5.6626792993466903</v>
      </c>
      <c r="AP109" s="89">
        <f t="shared" si="82"/>
        <v>5.6627102771879239</v>
      </c>
      <c r="AQ109" s="89">
        <f t="shared" si="82"/>
        <v>5.6625415264663692</v>
      </c>
      <c r="AR109" s="89">
        <f t="shared" si="82"/>
        <v>5.6634605438826791</v>
      </c>
      <c r="AS109" s="89">
        <f t="shared" si="82"/>
        <v>5.6584482276471295</v>
      </c>
      <c r="AT109" s="89">
        <f t="shared" si="82"/>
        <v>5.6855727393969451</v>
      </c>
      <c r="AU109" s="89">
        <f t="shared" si="72"/>
        <v>5.531486273588202</v>
      </c>
      <c r="AW109" s="89">
        <v>4400</v>
      </c>
      <c r="AX109" s="89">
        <f t="shared" si="41"/>
        <v>2.0670263780130815E-2</v>
      </c>
      <c r="AY109" s="89">
        <f t="shared" si="42"/>
        <v>-0.25760181128603099</v>
      </c>
      <c r="AZ109" s="89">
        <f t="shared" si="77"/>
        <v>0.27827207506616181</v>
      </c>
      <c r="BA109" s="89">
        <f t="shared" si="78"/>
        <v>1.1640996067311646</v>
      </c>
      <c r="BB109" s="89">
        <f t="shared" si="79"/>
        <v>0.39365306000438155</v>
      </c>
      <c r="BC109" s="89">
        <f t="shared" si="46"/>
        <v>2.3851136645362616</v>
      </c>
      <c r="BD109" s="89">
        <f t="shared" si="80"/>
        <v>2.5165285980353778</v>
      </c>
      <c r="BE109" s="89">
        <f t="shared" si="76"/>
        <v>8.8129016400365021</v>
      </c>
      <c r="BF109" s="89">
        <f t="shared" si="76"/>
        <v>8.812906061233722</v>
      </c>
      <c r="BG109" s="89">
        <f t="shared" si="76"/>
        <v>8.8129299976246127</v>
      </c>
      <c r="BH109" s="89">
        <f t="shared" si="74"/>
        <v>8.8130595824234277</v>
      </c>
      <c r="BI109" s="89">
        <f t="shared" si="74"/>
        <v>8.8137609132484478</v>
      </c>
      <c r="BJ109" s="89">
        <f t="shared" si="74"/>
        <v>8.8175506591160762</v>
      </c>
      <c r="BK109" s="89">
        <f t="shared" si="74"/>
        <v>8.8378602132330943</v>
      </c>
      <c r="BL109" s="89">
        <f t="shared" si="81"/>
        <v>8.9425104445294856</v>
      </c>
    </row>
    <row r="110" spans="1:64" s="89" customFormat="1" ht="12.95" customHeight="1" x14ac:dyDescent="0.2">
      <c r="A110" s="29" t="s">
        <v>763</v>
      </c>
      <c r="B110" s="12"/>
      <c r="C110" s="7">
        <v>20256.413</v>
      </c>
      <c r="D110" s="7"/>
      <c r="E110" s="89">
        <f t="shared" si="55"/>
        <v>-8507.7248599585218</v>
      </c>
      <c r="F110" s="6">
        <f t="shared" si="73"/>
        <v>-8508</v>
      </c>
      <c r="G110" s="89">
        <f t="shared" si="56"/>
        <v>0.77227599999969243</v>
      </c>
      <c r="H110" s="89">
        <f t="shared" si="53"/>
        <v>0.77227599999969243</v>
      </c>
      <c r="P110" s="89">
        <f t="shared" si="57"/>
        <v>1.0357904844175749</v>
      </c>
      <c r="Q110" s="128">
        <f t="shared" si="58"/>
        <v>5237.9130000000005</v>
      </c>
      <c r="R110" s="128"/>
      <c r="S110" s="91">
        <f t="shared" si="54"/>
        <v>0.2</v>
      </c>
      <c r="Z110" s="89">
        <f t="shared" si="59"/>
        <v>-8508</v>
      </c>
      <c r="AA110" s="89">
        <f t="shared" si="60"/>
        <v>0.74939353821426458</v>
      </c>
      <c r="AB110" s="89">
        <f t="shared" si="61"/>
        <v>1.0586729462030027</v>
      </c>
      <c r="AC110" s="89">
        <f t="shared" si="62"/>
        <v>-0.2635144844178825</v>
      </c>
      <c r="AD110" s="89">
        <f t="shared" si="63"/>
        <v>2.2882461785427854E-2</v>
      </c>
      <c r="AE110" s="89">
        <f t="shared" si="64"/>
        <v>1.0472141147231322E-4</v>
      </c>
      <c r="AF110" s="89">
        <f t="shared" si="65"/>
        <v>0.77227599999969243</v>
      </c>
      <c r="AG110" s="91"/>
      <c r="AH110" s="89">
        <f t="shared" si="66"/>
        <v>-0.28639694620331035</v>
      </c>
      <c r="AI110" s="89">
        <f t="shared" si="67"/>
        <v>0.80177851740406858</v>
      </c>
      <c r="AJ110" s="89">
        <f t="shared" si="68"/>
        <v>-0.14573002508803262</v>
      </c>
      <c r="AK110" s="89">
        <f t="shared" si="69"/>
        <v>0.10780748336267691</v>
      </c>
      <c r="AL110" s="89">
        <f t="shared" si="70"/>
        <v>-0.49812767885261866</v>
      </c>
      <c r="AM110" s="89">
        <f t="shared" si="71"/>
        <v>-0.25434496147213043</v>
      </c>
      <c r="AN110" s="89">
        <f t="shared" si="82"/>
        <v>5.6638008339423687</v>
      </c>
      <c r="AO110" s="89">
        <f t="shared" si="82"/>
        <v>5.6637951269521958</v>
      </c>
      <c r="AP110" s="89">
        <f t="shared" si="82"/>
        <v>5.6638261893021911</v>
      </c>
      <c r="AQ110" s="89">
        <f t="shared" si="82"/>
        <v>5.6636571129528468</v>
      </c>
      <c r="AR110" s="89">
        <f t="shared" si="82"/>
        <v>5.664577170926604</v>
      </c>
      <c r="AS110" s="89">
        <f t="shared" si="82"/>
        <v>5.659563189258467</v>
      </c>
      <c r="AT110" s="89">
        <f t="shared" si="82"/>
        <v>5.6866756631142623</v>
      </c>
      <c r="AU110" s="89">
        <f t="shared" si="72"/>
        <v>5.5328070449701201</v>
      </c>
      <c r="AW110" s="89">
        <v>4600</v>
      </c>
      <c r="AX110" s="89">
        <f t="shared" si="41"/>
        <v>2.0282430966987258E-2</v>
      </c>
      <c r="AY110" s="89">
        <f t="shared" si="42"/>
        <v>-0.18690502025690381</v>
      </c>
      <c r="AZ110" s="89">
        <f t="shared" si="77"/>
        <v>0.20718745122389107</v>
      </c>
      <c r="BA110" s="89">
        <f t="shared" si="78"/>
        <v>1.1756987068564313</v>
      </c>
      <c r="BB110" s="89">
        <f t="shared" si="79"/>
        <v>0.32062450636087581</v>
      </c>
      <c r="BC110" s="89">
        <f t="shared" si="46"/>
        <v>2.463327082136578</v>
      </c>
      <c r="BD110" s="89">
        <f t="shared" si="80"/>
        <v>2.8347768852891368</v>
      </c>
      <c r="BE110" s="89">
        <f t="shared" si="76"/>
        <v>8.8780280230345294</v>
      </c>
      <c r="BF110" s="89">
        <f t="shared" si="76"/>
        <v>8.8780330850511202</v>
      </c>
      <c r="BG110" s="89">
        <f t="shared" si="76"/>
        <v>8.8780593471925524</v>
      </c>
      <c r="BH110" s="89">
        <f t="shared" ref="BH110:BK117" si="83">$BL110+$AB$7*SIN(BI110)</f>
        <v>8.8781955905172314</v>
      </c>
      <c r="BI110" s="89">
        <f t="shared" si="83"/>
        <v>8.8789022155504238</v>
      </c>
      <c r="BJ110" s="89">
        <f t="shared" si="83"/>
        <v>8.8825622738952994</v>
      </c>
      <c r="BK110" s="89">
        <f t="shared" si="83"/>
        <v>8.9013933890364854</v>
      </c>
      <c r="BL110" s="89">
        <f t="shared" si="81"/>
        <v>8.9953412998062028</v>
      </c>
    </row>
    <row r="111" spans="1:64" s="89" customFormat="1" ht="12.95" customHeight="1" x14ac:dyDescent="0.2">
      <c r="A111" s="29" t="s">
        <v>763</v>
      </c>
      <c r="B111" s="12"/>
      <c r="C111" s="7">
        <v>20270.447</v>
      </c>
      <c r="D111" s="7"/>
      <c r="E111" s="89">
        <f t="shared" si="55"/>
        <v>-8502.7249436823586</v>
      </c>
      <c r="F111" s="6">
        <f t="shared" si="73"/>
        <v>-8503</v>
      </c>
      <c r="G111" s="89">
        <f t="shared" si="56"/>
        <v>0.77204100000017206</v>
      </c>
      <c r="H111" s="89">
        <f t="shared" si="53"/>
        <v>0.77204100000017206</v>
      </c>
      <c r="P111" s="89">
        <f t="shared" si="57"/>
        <v>1.0330565329275574</v>
      </c>
      <c r="Q111" s="128">
        <f t="shared" si="58"/>
        <v>5251.9470000000001</v>
      </c>
      <c r="R111" s="128"/>
      <c r="S111" s="91">
        <f t="shared" si="54"/>
        <v>0.2</v>
      </c>
      <c r="Z111" s="89">
        <f t="shared" si="59"/>
        <v>-8503</v>
      </c>
      <c r="AA111" s="89">
        <f t="shared" si="60"/>
        <v>0.74786593065932228</v>
      </c>
      <c r="AB111" s="89">
        <f t="shared" si="61"/>
        <v>1.0572316022684072</v>
      </c>
      <c r="AC111" s="89">
        <f t="shared" si="62"/>
        <v>-0.26101553292738533</v>
      </c>
      <c r="AD111" s="89">
        <f t="shared" si="63"/>
        <v>2.4175069340849786E-2</v>
      </c>
      <c r="AE111" s="89">
        <f t="shared" si="64"/>
        <v>1.1688679552697907E-4</v>
      </c>
      <c r="AF111" s="89">
        <f t="shared" si="65"/>
        <v>0.77204100000017206</v>
      </c>
      <c r="AG111" s="91"/>
      <c r="AH111" s="89">
        <f t="shared" si="66"/>
        <v>-0.28519060226823512</v>
      </c>
      <c r="AI111" s="89">
        <f t="shared" si="67"/>
        <v>0.80167961467610105</v>
      </c>
      <c r="AJ111" s="89">
        <f t="shared" si="68"/>
        <v>-0.14482158938297715</v>
      </c>
      <c r="AK111" s="89">
        <f t="shared" si="69"/>
        <v>0.10762543563908686</v>
      </c>
      <c r="AL111" s="89">
        <f t="shared" si="70"/>
        <v>-0.49720950235965233</v>
      </c>
      <c r="AM111" s="89">
        <f t="shared" si="71"/>
        <v>-0.25385623121600986</v>
      </c>
      <c r="AN111" s="89">
        <f t="shared" ref="AN111:AT120" si="84">$AU111+$AB$7*SIN(AO111)</f>
        <v>5.6649165438370837</v>
      </c>
      <c r="AO111" s="89">
        <f t="shared" si="84"/>
        <v>5.6649108168104325</v>
      </c>
      <c r="AP111" s="89">
        <f t="shared" si="84"/>
        <v>5.6649419634590892</v>
      </c>
      <c r="AQ111" s="89">
        <f t="shared" si="84"/>
        <v>5.664772562915525</v>
      </c>
      <c r="AR111" s="89">
        <f t="shared" si="84"/>
        <v>5.665693653235536</v>
      </c>
      <c r="AS111" s="89">
        <f t="shared" si="84"/>
        <v>5.6606780468218378</v>
      </c>
      <c r="AT111" s="89">
        <f t="shared" si="84"/>
        <v>5.6877783184175019</v>
      </c>
      <c r="AU111" s="89">
        <f t="shared" si="72"/>
        <v>5.5341278163520382</v>
      </c>
      <c r="AW111" s="89">
        <v>4800</v>
      </c>
      <c r="AX111" s="89">
        <f t="shared" si="41"/>
        <v>2.1094795136408162E-2</v>
      </c>
      <c r="AY111" s="89">
        <f t="shared" si="42"/>
        <v>-0.1134393260617339</v>
      </c>
      <c r="AZ111" s="89">
        <f t="shared" si="77"/>
        <v>0.13453412119814206</v>
      </c>
      <c r="BA111" s="89">
        <f t="shared" si="78"/>
        <v>1.1864145108649036</v>
      </c>
      <c r="BB111" s="89">
        <f t="shared" si="79"/>
        <v>0.24418088932340815</v>
      </c>
      <c r="BC111" s="89">
        <f t="shared" si="46"/>
        <v>2.5430408866425522</v>
      </c>
      <c r="BD111" s="89">
        <f t="shared" si="80"/>
        <v>3.2410391190617833</v>
      </c>
      <c r="BE111" s="89">
        <f t="shared" ref="BE111:BG117" si="85">$BL111+$AB$7*SIN(BF111)</f>
        <v>8.9437761315970263</v>
      </c>
      <c r="BF111" s="89">
        <f t="shared" si="85"/>
        <v>8.9437816565473334</v>
      </c>
      <c r="BG111" s="89">
        <f t="shared" si="85"/>
        <v>8.9438092756869914</v>
      </c>
      <c r="BH111" s="89">
        <f t="shared" si="83"/>
        <v>8.9439473373636282</v>
      </c>
      <c r="BI111" s="89">
        <f t="shared" si="83"/>
        <v>8.9446373267013559</v>
      </c>
      <c r="BJ111" s="89">
        <f t="shared" si="83"/>
        <v>8.9480819761342776</v>
      </c>
      <c r="BK111" s="89">
        <f t="shared" si="83"/>
        <v>8.9651887218009545</v>
      </c>
      <c r="BL111" s="89">
        <f t="shared" si="81"/>
        <v>9.0481721550829199</v>
      </c>
    </row>
    <row r="112" spans="1:64" s="89" customFormat="1" ht="12.95" customHeight="1" x14ac:dyDescent="0.2">
      <c r="A112" s="29" t="s">
        <v>763</v>
      </c>
      <c r="B112" s="12"/>
      <c r="C112" s="7">
        <v>20357.433000000001</v>
      </c>
      <c r="D112" s="7"/>
      <c r="E112" s="89">
        <f t="shared" si="55"/>
        <v>-8471.7342983069611</v>
      </c>
      <c r="F112" s="6">
        <f t="shared" si="73"/>
        <v>-8472</v>
      </c>
      <c r="G112" s="89">
        <f t="shared" si="56"/>
        <v>0.74578400000245892</v>
      </c>
      <c r="H112" s="89">
        <f t="shared" si="53"/>
        <v>0.74578400000245892</v>
      </c>
      <c r="P112" s="89">
        <f t="shared" si="57"/>
        <v>1.0161446598886137</v>
      </c>
      <c r="Q112" s="128">
        <f t="shared" si="58"/>
        <v>5338.9330000000009</v>
      </c>
      <c r="R112" s="128"/>
      <c r="S112" s="91">
        <f t="shared" si="54"/>
        <v>0.2</v>
      </c>
      <c r="Z112" s="89">
        <f t="shared" si="59"/>
        <v>-8472</v>
      </c>
      <c r="AA112" s="89">
        <f t="shared" si="60"/>
        <v>0.73843794198490764</v>
      </c>
      <c r="AB112" s="89">
        <f t="shared" si="61"/>
        <v>1.023490717906165</v>
      </c>
      <c r="AC112" s="89">
        <f t="shared" si="62"/>
        <v>-0.27036065988615476</v>
      </c>
      <c r="AD112" s="89">
        <f t="shared" si="63"/>
        <v>7.3460580175512824E-3</v>
      </c>
      <c r="AE112" s="89">
        <f t="shared" si="64"/>
        <v>1.0792913679445897E-5</v>
      </c>
      <c r="AF112" s="89">
        <f t="shared" si="65"/>
        <v>0.74578400000245892</v>
      </c>
      <c r="AG112" s="91"/>
      <c r="AH112" s="89">
        <f t="shared" si="66"/>
        <v>-0.2777067179037061</v>
      </c>
      <c r="AI112" s="89">
        <f t="shared" si="67"/>
        <v>0.8010706887337592</v>
      </c>
      <c r="AJ112" s="89">
        <f t="shared" si="68"/>
        <v>-0.13919157661721027</v>
      </c>
      <c r="AK112" s="89">
        <f t="shared" si="69"/>
        <v>0.10649572174816258</v>
      </c>
      <c r="AL112" s="89">
        <f t="shared" si="70"/>
        <v>-0.49152184114733499</v>
      </c>
      <c r="AM112" s="89">
        <f t="shared" si="71"/>
        <v>-0.25083131128165592</v>
      </c>
      <c r="AN112" s="89">
        <f t="shared" si="84"/>
        <v>5.6718308864289186</v>
      </c>
      <c r="AO112" s="89">
        <f t="shared" si="84"/>
        <v>5.6718250356972764</v>
      </c>
      <c r="AP112" s="89">
        <f t="shared" si="84"/>
        <v>5.6718567001476208</v>
      </c>
      <c r="AQ112" s="89">
        <f t="shared" si="84"/>
        <v>5.6716853221771011</v>
      </c>
      <c r="AR112" s="89">
        <f t="shared" si="84"/>
        <v>5.6726126280855986</v>
      </c>
      <c r="AS112" s="89">
        <f t="shared" si="84"/>
        <v>5.6675878591189903</v>
      </c>
      <c r="AT112" s="89">
        <f t="shared" si="84"/>
        <v>5.6946088135453099</v>
      </c>
      <c r="AU112" s="89">
        <f t="shared" si="72"/>
        <v>5.5423165989199292</v>
      </c>
      <c r="AW112" s="89">
        <v>5000</v>
      </c>
      <c r="AX112" s="89">
        <f t="shared" si="41"/>
        <v>2.3459908098076208E-2</v>
      </c>
      <c r="AY112" s="89">
        <f t="shared" si="42"/>
        <v>-3.7204728700521605E-2</v>
      </c>
      <c r="AZ112" s="89">
        <f t="shared" si="77"/>
        <v>6.0664636798597814E-2</v>
      </c>
      <c r="BA112" s="89">
        <f t="shared" si="78"/>
        <v>1.1961011145814771</v>
      </c>
      <c r="BB112" s="89">
        <f t="shared" si="79"/>
        <v>0.16482125260850566</v>
      </c>
      <c r="BC112" s="89">
        <f t="shared" si="46"/>
        <v>2.6241390272266232</v>
      </c>
      <c r="BD112" s="89">
        <f t="shared" si="80"/>
        <v>3.7784510436369234</v>
      </c>
      <c r="BE112" s="89">
        <f t="shared" si="85"/>
        <v>9.0100926970093251</v>
      </c>
      <c r="BF112" s="89">
        <f t="shared" si="85"/>
        <v>9.0100984273126024</v>
      </c>
      <c r="BG112" s="89">
        <f t="shared" si="85"/>
        <v>9.0101261744291463</v>
      </c>
      <c r="BH112" s="89">
        <f t="shared" si="83"/>
        <v>9.0102605259591684</v>
      </c>
      <c r="BI112" s="89">
        <f t="shared" si="83"/>
        <v>9.010910943770611</v>
      </c>
      <c r="BJ112" s="89">
        <f t="shared" si="83"/>
        <v>9.0140571044996207</v>
      </c>
      <c r="BK112" s="89">
        <f t="shared" si="83"/>
        <v>9.0292156156987264</v>
      </c>
      <c r="BL112" s="89">
        <f t="shared" si="81"/>
        <v>9.1010030103596371</v>
      </c>
    </row>
    <row r="113" spans="1:64" s="89" customFormat="1" ht="12.95" customHeight="1" x14ac:dyDescent="0.2">
      <c r="A113" s="29" t="s">
        <v>763</v>
      </c>
      <c r="B113" s="12"/>
      <c r="C113" s="7">
        <v>20385.502</v>
      </c>
      <c r="D113" s="7"/>
      <c r="E113" s="89">
        <f t="shared" si="55"/>
        <v>-8461.7341094829881</v>
      </c>
      <c r="F113" s="6">
        <f t="shared" si="73"/>
        <v>-8462</v>
      </c>
      <c r="G113" s="89">
        <f t="shared" si="56"/>
        <v>0.74631399999998393</v>
      </c>
      <c r="H113" s="89">
        <f t="shared" si="53"/>
        <v>0.74631399999998393</v>
      </c>
      <c r="P113" s="89">
        <f t="shared" si="57"/>
        <v>1.0107034076015518</v>
      </c>
      <c r="Q113" s="128">
        <f t="shared" si="58"/>
        <v>5367.0020000000004</v>
      </c>
      <c r="R113" s="128"/>
      <c r="S113" s="91">
        <f t="shared" si="54"/>
        <v>0.2</v>
      </c>
      <c r="Z113" s="89">
        <f t="shared" si="59"/>
        <v>-8462</v>
      </c>
      <c r="AA113" s="89">
        <f t="shared" si="60"/>
        <v>0.73541248451962171</v>
      </c>
      <c r="AB113" s="89">
        <f t="shared" si="61"/>
        <v>1.021604923081914</v>
      </c>
      <c r="AC113" s="89">
        <f t="shared" si="62"/>
        <v>-0.26438940760156782</v>
      </c>
      <c r="AD113" s="89">
        <f t="shared" si="63"/>
        <v>1.0901515480362223E-2</v>
      </c>
      <c r="AE113" s="89">
        <f t="shared" si="64"/>
        <v>2.376860795371544E-5</v>
      </c>
      <c r="AF113" s="89">
        <f t="shared" si="65"/>
        <v>0.74631399999998393</v>
      </c>
      <c r="AG113" s="91"/>
      <c r="AH113" s="89">
        <f t="shared" si="66"/>
        <v>-0.27529092308193009</v>
      </c>
      <c r="AI113" s="89">
        <f t="shared" si="67"/>
        <v>0.80087582783060107</v>
      </c>
      <c r="AJ113" s="89">
        <f t="shared" si="68"/>
        <v>-0.13737629410247876</v>
      </c>
      <c r="AK113" s="89">
        <f t="shared" si="69"/>
        <v>0.10613092711068987</v>
      </c>
      <c r="AL113" s="89">
        <f t="shared" si="70"/>
        <v>-0.48968894908370064</v>
      </c>
      <c r="AM113" s="89">
        <f t="shared" si="71"/>
        <v>-0.24985742941040348</v>
      </c>
      <c r="AN113" s="89">
        <f t="shared" si="84"/>
        <v>5.6740602024749105</v>
      </c>
      <c r="AO113" s="89">
        <f t="shared" si="84"/>
        <v>5.6740543120461338</v>
      </c>
      <c r="AP113" s="89">
        <f t="shared" si="84"/>
        <v>5.6740861416812836</v>
      </c>
      <c r="AQ113" s="89">
        <f t="shared" si="84"/>
        <v>5.6739141380372518</v>
      </c>
      <c r="AR113" s="89">
        <f t="shared" si="84"/>
        <v>5.6748433803372897</v>
      </c>
      <c r="AS113" s="89">
        <f t="shared" si="84"/>
        <v>5.6698159914432331</v>
      </c>
      <c r="AT113" s="89">
        <f t="shared" si="84"/>
        <v>5.6968100162298185</v>
      </c>
      <c r="AU113" s="89">
        <f t="shared" si="72"/>
        <v>5.5449581416837654</v>
      </c>
      <c r="AW113" s="89">
        <v>5200</v>
      </c>
      <c r="AX113" s="89">
        <f t="shared" si="41"/>
        <v>2.7760058165569979E-2</v>
      </c>
      <c r="AY113" s="89">
        <f t="shared" si="42"/>
        <v>4.1798771826733527E-2</v>
      </c>
      <c r="AZ113" s="89">
        <f t="shared" si="77"/>
        <v>-1.4038713661163549E-2</v>
      </c>
      <c r="BA113" s="89">
        <f t="shared" si="78"/>
        <v>1.2046172753265796</v>
      </c>
      <c r="BB113" s="89">
        <f t="shared" si="79"/>
        <v>8.3137377845592442E-2</v>
      </c>
      <c r="BC113" s="89">
        <f t="shared" si="46"/>
        <v>2.7064823610815276</v>
      </c>
      <c r="BD113" s="89">
        <f t="shared" si="80"/>
        <v>4.5237874769298827</v>
      </c>
      <c r="BE113" s="89">
        <f t="shared" si="85"/>
        <v>9.0769164396015416</v>
      </c>
      <c r="BF113" s="89">
        <f t="shared" si="85"/>
        <v>9.076922053685438</v>
      </c>
      <c r="BG113" s="89">
        <f t="shared" si="85"/>
        <v>9.0769485192156338</v>
      </c>
      <c r="BH113" s="89">
        <f t="shared" si="83"/>
        <v>9.0770732777874183</v>
      </c>
      <c r="BI113" s="89">
        <f t="shared" si="83"/>
        <v>9.0776613140637945</v>
      </c>
      <c r="BJ113" s="89">
        <f t="shared" si="83"/>
        <v>9.0804312813101351</v>
      </c>
      <c r="BK113" s="89">
        <f t="shared" si="83"/>
        <v>9.0934428287422264</v>
      </c>
      <c r="BL113" s="89">
        <f t="shared" si="81"/>
        <v>9.153833865636356</v>
      </c>
    </row>
    <row r="114" spans="1:64" s="89" customFormat="1" ht="12.95" customHeight="1" x14ac:dyDescent="0.2">
      <c r="A114" s="29" t="s">
        <v>763</v>
      </c>
      <c r="B114" s="12"/>
      <c r="C114" s="7">
        <v>20458.485000000001</v>
      </c>
      <c r="D114" s="7"/>
      <c r="E114" s="89">
        <f t="shared" si="55"/>
        <v>-8435.7323359627371</v>
      </c>
      <c r="F114" s="6">
        <f t="shared" si="73"/>
        <v>-8436</v>
      </c>
      <c r="G114" s="89">
        <f t="shared" si="56"/>
        <v>0.75129200000083074</v>
      </c>
      <c r="H114" s="89">
        <f t="shared" si="53"/>
        <v>0.75129200000083074</v>
      </c>
      <c r="P114" s="89">
        <f t="shared" si="57"/>
        <v>0.9965885478222325</v>
      </c>
      <c r="Q114" s="128">
        <f t="shared" si="58"/>
        <v>5439.9850000000006</v>
      </c>
      <c r="R114" s="128"/>
      <c r="S114" s="91">
        <f t="shared" si="54"/>
        <v>0.2</v>
      </c>
      <c r="Z114" s="89">
        <f t="shared" si="59"/>
        <v>-8436</v>
      </c>
      <c r="AA114" s="89">
        <f t="shared" si="60"/>
        <v>0.72758232009030477</v>
      </c>
      <c r="AB114" s="89">
        <f t="shared" si="61"/>
        <v>1.0202982277327584</v>
      </c>
      <c r="AC114" s="89">
        <f t="shared" si="62"/>
        <v>-0.24529654782140176</v>
      </c>
      <c r="AD114" s="89">
        <f t="shared" si="63"/>
        <v>2.3709679910525971E-2</v>
      </c>
      <c r="AE114" s="89">
        <f t="shared" si="64"/>
        <v>1.1242978429191978E-4</v>
      </c>
      <c r="AF114" s="89">
        <f t="shared" si="65"/>
        <v>0.75129200000083074</v>
      </c>
      <c r="AG114" s="91"/>
      <c r="AH114" s="89">
        <f t="shared" si="66"/>
        <v>-0.26900622773192773</v>
      </c>
      <c r="AI114" s="89">
        <f t="shared" si="67"/>
        <v>0.80037275893369708</v>
      </c>
      <c r="AJ114" s="89">
        <f t="shared" si="68"/>
        <v>-0.13265853394491128</v>
      </c>
      <c r="AK114" s="89">
        <f t="shared" si="69"/>
        <v>0.10518162508622492</v>
      </c>
      <c r="AL114" s="89">
        <f t="shared" si="70"/>
        <v>-0.48492758548964987</v>
      </c>
      <c r="AM114" s="89">
        <f t="shared" si="71"/>
        <v>-0.24732962350210808</v>
      </c>
      <c r="AN114" s="89">
        <f t="shared" si="84"/>
        <v>5.6798538962565761</v>
      </c>
      <c r="AO114" s="89">
        <f t="shared" si="84"/>
        <v>5.6798479031437248</v>
      </c>
      <c r="AP114" s="89">
        <f t="shared" si="84"/>
        <v>5.6798801578205822</v>
      </c>
      <c r="AQ114" s="89">
        <f t="shared" si="84"/>
        <v>5.6797065560759528</v>
      </c>
      <c r="AR114" s="89">
        <f t="shared" si="84"/>
        <v>5.6806406740562032</v>
      </c>
      <c r="AS114" s="89">
        <f t="shared" si="84"/>
        <v>5.6756072433079456</v>
      </c>
      <c r="AT114" s="89">
        <f t="shared" si="84"/>
        <v>5.7025281920490212</v>
      </c>
      <c r="AU114" s="89">
        <f t="shared" si="72"/>
        <v>5.5518261528697384</v>
      </c>
      <c r="AW114" s="89">
        <v>5400</v>
      </c>
      <c r="AX114" s="89">
        <f t="shared" si="41"/>
        <v>3.4403167706217389E-2</v>
      </c>
      <c r="AY114" s="89">
        <f t="shared" si="42"/>
        <v>0.12357117552003105</v>
      </c>
      <c r="AZ114" s="89">
        <f t="shared" si="77"/>
        <v>-8.9168007813813663E-2</v>
      </c>
      <c r="BA114" s="89">
        <f t="shared" si="78"/>
        <v>1.2118311881532582</v>
      </c>
      <c r="BB114" s="89">
        <f t="shared" si="79"/>
        <v>-1.9360223503807445E-4</v>
      </c>
      <c r="BC114" s="89">
        <f t="shared" si="46"/>
        <v>2.7899094120907186</v>
      </c>
      <c r="BD114" s="89">
        <f t="shared" si="80"/>
        <v>5.6282006992389224</v>
      </c>
      <c r="BE114" s="89">
        <f t="shared" si="85"/>
        <v>9.1441784646669539</v>
      </c>
      <c r="BF114" s="89">
        <f t="shared" si="85"/>
        <v>9.1441836039542128</v>
      </c>
      <c r="BG114" s="89">
        <f t="shared" si="85"/>
        <v>9.1442073071975134</v>
      </c>
      <c r="BH114" s="89">
        <f t="shared" si="83"/>
        <v>9.1443166283829207</v>
      </c>
      <c r="BI114" s="89">
        <f t="shared" si="83"/>
        <v>9.1448207815919638</v>
      </c>
      <c r="BJ114" s="89">
        <f t="shared" si="83"/>
        <v>9.1471448267704716</v>
      </c>
      <c r="BK114" s="89">
        <f t="shared" si="83"/>
        <v>9.1578385599632846</v>
      </c>
      <c r="BL114" s="89">
        <f t="shared" si="81"/>
        <v>9.2066647209130732</v>
      </c>
    </row>
    <row r="115" spans="1:64" s="89" customFormat="1" ht="12.95" customHeight="1" x14ac:dyDescent="0.2">
      <c r="A115" s="29" t="s">
        <v>763</v>
      </c>
      <c r="B115" s="12"/>
      <c r="C115" s="7">
        <v>22608.321</v>
      </c>
      <c r="D115" s="7"/>
      <c r="E115" s="89">
        <f t="shared" si="55"/>
        <v>-7669.8067261949082</v>
      </c>
      <c r="F115" s="89">
        <f t="shared" ref="F115:F178" si="86">ROUND(2*E115,0)/2</f>
        <v>-7670</v>
      </c>
      <c r="G115" s="89">
        <f t="shared" si="56"/>
        <v>0.54248999999981606</v>
      </c>
      <c r="H115" s="89">
        <f t="shared" ref="H115:H146" si="87">+G115</f>
        <v>0.54248999999981606</v>
      </c>
      <c r="P115" s="89">
        <f t="shared" si="57"/>
        <v>0.60174076382396779</v>
      </c>
      <c r="Q115" s="128">
        <f t="shared" si="58"/>
        <v>7589.8209999999999</v>
      </c>
      <c r="R115" s="128"/>
      <c r="S115" s="91">
        <f t="shared" ref="S115:S146" si="88">S$15</f>
        <v>0.2</v>
      </c>
      <c r="Z115" s="89">
        <f t="shared" si="59"/>
        <v>-7670</v>
      </c>
      <c r="AA115" s="89">
        <f t="shared" si="60"/>
        <v>0.51939724184279001</v>
      </c>
      <c r="AB115" s="89">
        <f t="shared" si="61"/>
        <v>0.62483352198099384</v>
      </c>
      <c r="AC115" s="89">
        <f t="shared" si="62"/>
        <v>-5.9250763824151731E-2</v>
      </c>
      <c r="AD115" s="89">
        <f t="shared" si="63"/>
        <v>2.309275815702605E-2</v>
      </c>
      <c r="AE115" s="89">
        <f t="shared" si="64"/>
        <v>1.0665509585977864E-4</v>
      </c>
      <c r="AF115" s="89">
        <f t="shared" si="65"/>
        <v>0.54248999999981606</v>
      </c>
      <c r="AG115" s="91"/>
      <c r="AH115" s="89">
        <f t="shared" si="66"/>
        <v>-8.2343521981177795E-2</v>
      </c>
      <c r="AI115" s="89">
        <f t="shared" si="67"/>
        <v>0.78781113159018223</v>
      </c>
      <c r="AJ115" s="89">
        <f t="shared" si="68"/>
        <v>4.8244690808697298E-3</v>
      </c>
      <c r="AK115" s="89">
        <f t="shared" si="69"/>
        <v>7.6746946222530754E-2</v>
      </c>
      <c r="AL115" s="89">
        <f t="shared" si="70"/>
        <v>-0.34705235593893197</v>
      </c>
      <c r="AM115" s="89">
        <f t="shared" si="71"/>
        <v>-0.1752891163824786</v>
      </c>
      <c r="AN115" s="89">
        <f t="shared" si="84"/>
        <v>5.8490755921086954</v>
      </c>
      <c r="AO115" s="89">
        <f t="shared" si="84"/>
        <v>5.8490673455791358</v>
      </c>
      <c r="AP115" s="89">
        <f t="shared" si="84"/>
        <v>5.8491076288574133</v>
      </c>
      <c r="AQ115" s="89">
        <f t="shared" si="84"/>
        <v>5.8489108428792553</v>
      </c>
      <c r="AR115" s="89">
        <f t="shared" si="84"/>
        <v>5.8498719827349523</v>
      </c>
      <c r="AS115" s="89">
        <f t="shared" si="84"/>
        <v>5.845173514936965</v>
      </c>
      <c r="AT115" s="89">
        <f t="shared" si="84"/>
        <v>5.8680463329811934</v>
      </c>
      <c r="AU115" s="89">
        <f t="shared" si="72"/>
        <v>5.7541683285795671</v>
      </c>
      <c r="AW115" s="89">
        <v>5600</v>
      </c>
      <c r="AX115" s="89">
        <f t="shared" si="41"/>
        <v>4.3817486401516892E-2</v>
      </c>
      <c r="AY115" s="89">
        <f t="shared" si="42"/>
        <v>0.20811248237937108</v>
      </c>
      <c r="AZ115" s="89">
        <f t="shared" si="77"/>
        <v>-0.16429499597785419</v>
      </c>
      <c r="BA115" s="89">
        <f t="shared" si="78"/>
        <v>1.2176254262247426</v>
      </c>
      <c r="BB115" s="89">
        <f t="shared" si="79"/>
        <v>-8.4421613651850483E-2</v>
      </c>
      <c r="BC115" s="89">
        <f t="shared" si="46"/>
        <v>2.874238025418598</v>
      </c>
      <c r="BD115" s="89">
        <f t="shared" si="80"/>
        <v>7.436088592821311</v>
      </c>
      <c r="BE115" s="89">
        <f t="shared" si="85"/>
        <v>9.211802929638834</v>
      </c>
      <c r="BF115" s="89">
        <f t="shared" si="85"/>
        <v>9.2118072341032899</v>
      </c>
      <c r="BG115" s="89">
        <f t="shared" si="85"/>
        <v>9.2118267515552006</v>
      </c>
      <c r="BH115" s="89">
        <f t="shared" si="83"/>
        <v>9.2119152472287151</v>
      </c>
      <c r="BI115" s="89">
        <f t="shared" si="83"/>
        <v>9.2123164814680933</v>
      </c>
      <c r="BJ115" s="89">
        <f t="shared" si="83"/>
        <v>9.2141352196363311</v>
      </c>
      <c r="BK115" s="89">
        <f t="shared" si="83"/>
        <v>9.2223705381521714</v>
      </c>
      <c r="BL115" s="89">
        <f t="shared" si="81"/>
        <v>9.2594955761897921</v>
      </c>
    </row>
    <row r="116" spans="1:64" s="89" customFormat="1" ht="12.95" customHeight="1" x14ac:dyDescent="0.2">
      <c r="A116" s="29" t="s">
        <v>763</v>
      </c>
      <c r="B116" s="12"/>
      <c r="C116" s="7">
        <v>22622.352999999999</v>
      </c>
      <c r="D116" s="7"/>
      <c r="E116" s="89">
        <f t="shared" si="55"/>
        <v>-7664.807522462037</v>
      </c>
      <c r="F116" s="89">
        <f t="shared" si="86"/>
        <v>-7665</v>
      </c>
      <c r="G116" s="89">
        <f t="shared" si="56"/>
        <v>0.54025499999988824</v>
      </c>
      <c r="H116" s="89">
        <f t="shared" si="87"/>
        <v>0.54025499999988824</v>
      </c>
      <c r="P116" s="89">
        <f t="shared" si="57"/>
        <v>0.59929685494059326</v>
      </c>
      <c r="Q116" s="128">
        <f t="shared" si="58"/>
        <v>7603.8529999999992</v>
      </c>
      <c r="R116" s="128"/>
      <c r="S116" s="91">
        <f t="shared" si="88"/>
        <v>0.2</v>
      </c>
      <c r="Z116" s="89">
        <f t="shared" si="59"/>
        <v>-7665</v>
      </c>
      <c r="AA116" s="89">
        <f t="shared" si="60"/>
        <v>0.51817611203502245</v>
      </c>
      <c r="AB116" s="89">
        <f t="shared" si="61"/>
        <v>0.62137574290545905</v>
      </c>
      <c r="AC116" s="89">
        <f t="shared" si="62"/>
        <v>-5.9041854940705019E-2</v>
      </c>
      <c r="AD116" s="89">
        <f t="shared" si="63"/>
        <v>2.207888796486579E-2</v>
      </c>
      <c r="AE116" s="89">
        <f t="shared" si="64"/>
        <v>9.7495458753019094E-5</v>
      </c>
      <c r="AF116" s="89">
        <f t="shared" si="65"/>
        <v>0.54025499999988824</v>
      </c>
      <c r="AG116" s="91"/>
      <c r="AH116" s="89">
        <f t="shared" si="66"/>
        <v>-8.1120742905570808E-2</v>
      </c>
      <c r="AI116" s="89">
        <f t="shared" si="67"/>
        <v>0.78774317908740699</v>
      </c>
      <c r="AJ116" s="89">
        <f t="shared" si="68"/>
        <v>5.7109531155761567E-3</v>
      </c>
      <c r="AK116" s="89">
        <f t="shared" si="69"/>
        <v>7.6558811430183463E-2</v>
      </c>
      <c r="AL116" s="89">
        <f t="shared" si="70"/>
        <v>-0.34616585957551382</v>
      </c>
      <c r="AM116" s="89">
        <f t="shared" si="71"/>
        <v>-0.17483228429991918</v>
      </c>
      <c r="AN116" s="89">
        <f t="shared" si="84"/>
        <v>5.8501718842964863</v>
      </c>
      <c r="AO116" s="89">
        <f t="shared" si="84"/>
        <v>5.850163630577863</v>
      </c>
      <c r="AP116" s="89">
        <f t="shared" si="84"/>
        <v>5.8502039285174119</v>
      </c>
      <c r="AQ116" s="89">
        <f t="shared" si="84"/>
        <v>5.8500071708205832</v>
      </c>
      <c r="AR116" s="89">
        <f t="shared" si="84"/>
        <v>5.850967685471252</v>
      </c>
      <c r="AS116" s="89">
        <f t="shared" si="84"/>
        <v>5.8462746707127513</v>
      </c>
      <c r="AT116" s="89">
        <f t="shared" si="84"/>
        <v>5.8691097223388864</v>
      </c>
      <c r="AU116" s="89">
        <f t="shared" si="72"/>
        <v>5.7554890999614852</v>
      </c>
      <c r="AW116" s="89">
        <v>5800</v>
      </c>
      <c r="AX116" s="89">
        <f t="shared" si="41"/>
        <v>5.6445192985693976E-2</v>
      </c>
      <c r="AY116" s="89">
        <f t="shared" si="42"/>
        <v>0.29542269240475405</v>
      </c>
      <c r="AZ116" s="89">
        <f t="shared" si="77"/>
        <v>-0.23897749941906007</v>
      </c>
      <c r="BA116" s="89">
        <f t="shared" si="78"/>
        <v>1.2219017248005888</v>
      </c>
      <c r="BB116" s="89">
        <f t="shared" si="79"/>
        <v>-0.16874091827735627</v>
      </c>
      <c r="BC116" s="89">
        <f t="shared" si="46"/>
        <v>2.959267939867757</v>
      </c>
      <c r="BD116" s="89">
        <f t="shared" si="80"/>
        <v>10.939035656379335</v>
      </c>
      <c r="BE116" s="89">
        <f t="shared" si="85"/>
        <v>9.279707981891459</v>
      </c>
      <c r="BF116" s="89">
        <f t="shared" si="85"/>
        <v>9.279711129606909</v>
      </c>
      <c r="BG116" s="89">
        <f t="shared" si="85"/>
        <v>9.279725227732138</v>
      </c>
      <c r="BH116" s="89">
        <f t="shared" si="83"/>
        <v>9.2797883706740425</v>
      </c>
      <c r="BI116" s="89">
        <f t="shared" si="83"/>
        <v>9.2800711693017224</v>
      </c>
      <c r="BJ116" s="89">
        <f t="shared" si="83"/>
        <v>9.2813375983734439</v>
      </c>
      <c r="BK116" s="89">
        <f t="shared" si="83"/>
        <v>9.2870061119087701</v>
      </c>
      <c r="BL116" s="89">
        <f t="shared" si="81"/>
        <v>9.3123264314665093</v>
      </c>
    </row>
    <row r="117" spans="1:64" s="89" customFormat="1" ht="12.95" customHeight="1" x14ac:dyDescent="0.2">
      <c r="A117" s="29" t="s">
        <v>763</v>
      </c>
      <c r="B117" s="12"/>
      <c r="C117" s="7">
        <v>22765.481</v>
      </c>
      <c r="D117" s="7"/>
      <c r="E117" s="89">
        <f t="shared" si="55"/>
        <v>-7613.815074352111</v>
      </c>
      <c r="F117" s="89">
        <f t="shared" si="86"/>
        <v>-7614</v>
      </c>
      <c r="G117" s="89">
        <f t="shared" si="56"/>
        <v>0.51905800000167801</v>
      </c>
      <c r="H117" s="89">
        <f t="shared" si="87"/>
        <v>0.51905800000167801</v>
      </c>
      <c r="P117" s="89">
        <f t="shared" si="57"/>
        <v>0.57446783417319858</v>
      </c>
      <c r="Q117" s="128">
        <f t="shared" si="58"/>
        <v>7746.9809999999998</v>
      </c>
      <c r="R117" s="128"/>
      <c r="S117" s="91">
        <f t="shared" si="88"/>
        <v>0.2</v>
      </c>
      <c r="Z117" s="89">
        <f t="shared" si="59"/>
        <v>-7614</v>
      </c>
      <c r="AA117" s="89">
        <f t="shared" si="60"/>
        <v>0.50581877478823301</v>
      </c>
      <c r="AB117" s="89">
        <f t="shared" si="61"/>
        <v>0.58770705938664358</v>
      </c>
      <c r="AC117" s="89">
        <f t="shared" si="62"/>
        <v>-5.5409834171520567E-2</v>
      </c>
      <c r="AD117" s="89">
        <f t="shared" si="63"/>
        <v>1.3239225213445005E-2</v>
      </c>
      <c r="AE117" s="89">
        <f t="shared" si="64"/>
        <v>3.5055416850463587E-5</v>
      </c>
      <c r="AF117" s="89">
        <f t="shared" si="65"/>
        <v>0.51905800000167801</v>
      </c>
      <c r="AG117" s="91"/>
      <c r="AH117" s="89">
        <f t="shared" si="66"/>
        <v>-6.8649059384965516E-2</v>
      </c>
      <c r="AI117" s="89">
        <f t="shared" si="67"/>
        <v>0.78706024667425933</v>
      </c>
      <c r="AJ117" s="89">
        <f t="shared" si="68"/>
        <v>1.4744060486809697E-2</v>
      </c>
      <c r="AK117" s="89">
        <f t="shared" si="69"/>
        <v>7.4638268234838379E-2</v>
      </c>
      <c r="AL117" s="89">
        <f t="shared" si="70"/>
        <v>-0.33713224900094885</v>
      </c>
      <c r="AM117" s="89">
        <f t="shared" si="71"/>
        <v>-0.17018105822757071</v>
      </c>
      <c r="AN117" s="89">
        <f t="shared" si="84"/>
        <v>5.8613487123551264</v>
      </c>
      <c r="AO117" s="89">
        <f t="shared" si="84"/>
        <v>5.861340392681841</v>
      </c>
      <c r="AP117" s="89">
        <f t="shared" si="84"/>
        <v>5.8613808063661814</v>
      </c>
      <c r="AQ117" s="89">
        <f t="shared" si="84"/>
        <v>5.8611844857931032</v>
      </c>
      <c r="AR117" s="89">
        <f t="shared" si="84"/>
        <v>5.8621380049698457</v>
      </c>
      <c r="AS117" s="89">
        <f t="shared" si="84"/>
        <v>5.8575029725836156</v>
      </c>
      <c r="AT117" s="89">
        <f t="shared" si="84"/>
        <v>5.8799450512073648</v>
      </c>
      <c r="AU117" s="89">
        <f t="shared" si="72"/>
        <v>5.7689609680570486</v>
      </c>
      <c r="AW117" s="89">
        <v>6000</v>
      </c>
      <c r="AX117" s="89">
        <f t="shared" si="41"/>
        <v>7.2735108303522256E-2</v>
      </c>
      <c r="AY117" s="89">
        <f t="shared" si="42"/>
        <v>0.3855018055961793</v>
      </c>
      <c r="AZ117" s="89">
        <f t="shared" si="77"/>
        <v>-0.31276669729265705</v>
      </c>
      <c r="BA117" s="89">
        <f t="shared" si="78"/>
        <v>1.2245852555452408</v>
      </c>
      <c r="BB117" s="89">
        <f t="shared" si="79"/>
        <v>-0.25231161620789688</v>
      </c>
      <c r="BC117" s="89">
        <f t="shared" si="46"/>
        <v>3.0447842305172119</v>
      </c>
      <c r="BD117" s="89">
        <f t="shared" si="80"/>
        <v>20.643222088294849</v>
      </c>
      <c r="BE117" s="89">
        <f t="shared" si="85"/>
        <v>9.3478069478574444</v>
      </c>
      <c r="BF117" s="89">
        <f t="shared" si="85"/>
        <v>9.3478086927924959</v>
      </c>
      <c r="BG117" s="89">
        <f t="shared" si="85"/>
        <v>9.3478164489629414</v>
      </c>
      <c r="BH117" s="89">
        <f t="shared" si="83"/>
        <v>9.3478509247916968</v>
      </c>
      <c r="BI117" s="89">
        <f t="shared" si="83"/>
        <v>9.3480041671917071</v>
      </c>
      <c r="BJ117" s="89">
        <f t="shared" si="83"/>
        <v>9.3486852960326576</v>
      </c>
      <c r="BK117" s="89">
        <f t="shared" si="83"/>
        <v>9.3517123407547107</v>
      </c>
      <c r="BL117" s="89">
        <f t="shared" si="81"/>
        <v>9.3651572867432265</v>
      </c>
    </row>
    <row r="118" spans="1:64" s="89" customFormat="1" ht="12.95" customHeight="1" x14ac:dyDescent="0.2">
      <c r="A118" s="29" t="s">
        <v>763</v>
      </c>
      <c r="B118" s="12"/>
      <c r="C118" s="7">
        <v>22796.348999999998</v>
      </c>
      <c r="D118" s="7"/>
      <c r="E118" s="89">
        <f t="shared" si="55"/>
        <v>-7602.8176811917428</v>
      </c>
      <c r="F118" s="89">
        <f t="shared" si="86"/>
        <v>-7603</v>
      </c>
      <c r="G118" s="89">
        <f t="shared" si="56"/>
        <v>0.51174099999843747</v>
      </c>
      <c r="H118" s="89">
        <f t="shared" si="87"/>
        <v>0.51174099999843747</v>
      </c>
      <c r="P118" s="89">
        <f t="shared" si="57"/>
        <v>0.56913616008364332</v>
      </c>
      <c r="Q118" s="128">
        <f t="shared" si="58"/>
        <v>7777.8489999999983</v>
      </c>
      <c r="R118" s="128"/>
      <c r="S118" s="91">
        <f t="shared" si="88"/>
        <v>0.2</v>
      </c>
      <c r="Z118" s="89">
        <f t="shared" si="59"/>
        <v>-7603</v>
      </c>
      <c r="AA118" s="89">
        <f t="shared" si="60"/>
        <v>0.50317683933421375</v>
      </c>
      <c r="AB118" s="89">
        <f t="shared" si="61"/>
        <v>0.57770032074786704</v>
      </c>
      <c r="AC118" s="89">
        <f t="shared" si="62"/>
        <v>-5.7395160085205843E-2</v>
      </c>
      <c r="AD118" s="89">
        <f t="shared" si="63"/>
        <v>8.5641606642237189E-3</v>
      </c>
      <c r="AE118" s="89">
        <f t="shared" si="64"/>
        <v>1.466896957652737E-5</v>
      </c>
      <c r="AF118" s="89">
        <f t="shared" si="65"/>
        <v>0.51174099999843747</v>
      </c>
      <c r="AG118" s="91"/>
      <c r="AH118" s="89">
        <f t="shared" si="66"/>
        <v>-6.595932074942959E-2</v>
      </c>
      <c r="AI118" s="89">
        <f t="shared" si="67"/>
        <v>0.78691537532270617</v>
      </c>
      <c r="AJ118" s="89">
        <f t="shared" si="68"/>
        <v>1.6690204616585939E-2</v>
      </c>
      <c r="AK118" s="89">
        <f t="shared" si="69"/>
        <v>7.4223664404688333E-2</v>
      </c>
      <c r="AL118" s="89">
        <f t="shared" si="70"/>
        <v>-0.33518586414286838</v>
      </c>
      <c r="AM118" s="89">
        <f t="shared" si="71"/>
        <v>-0.16917984609948411</v>
      </c>
      <c r="AN118" s="89">
        <f t="shared" si="84"/>
        <v>5.8637581377605104</v>
      </c>
      <c r="AO118" s="89">
        <f t="shared" si="84"/>
        <v>5.8637498056516391</v>
      </c>
      <c r="AP118" s="89">
        <f t="shared" si="84"/>
        <v>5.8637902361446965</v>
      </c>
      <c r="AQ118" s="89">
        <f t="shared" si="84"/>
        <v>5.8635940455325493</v>
      </c>
      <c r="AR118" s="89">
        <f t="shared" si="84"/>
        <v>5.8645459081704514</v>
      </c>
      <c r="AS118" s="89">
        <f t="shared" si="84"/>
        <v>5.8599239433304238</v>
      </c>
      <c r="AT118" s="89">
        <f t="shared" si="84"/>
        <v>5.882279425724473</v>
      </c>
      <c r="AU118" s="89">
        <f t="shared" si="72"/>
        <v>5.7718666650972681</v>
      </c>
    </row>
    <row r="119" spans="1:64" s="89" customFormat="1" ht="12.95" customHeight="1" x14ac:dyDescent="0.2">
      <c r="A119" s="29" t="s">
        <v>763</v>
      </c>
      <c r="B119" s="12"/>
      <c r="C119" s="7">
        <v>22810.388999999999</v>
      </c>
      <c r="D119" s="7"/>
      <c r="E119" s="89">
        <f t="shared" si="55"/>
        <v>-7597.815627285705</v>
      </c>
      <c r="F119" s="89">
        <f t="shared" si="86"/>
        <v>-7598</v>
      </c>
      <c r="G119" s="89">
        <f t="shared" si="56"/>
        <v>0.51750600000013947</v>
      </c>
      <c r="H119" s="89">
        <f t="shared" si="87"/>
        <v>0.51750600000013947</v>
      </c>
      <c r="P119" s="89">
        <f t="shared" si="57"/>
        <v>0.56671544076428404</v>
      </c>
      <c r="Q119" s="128">
        <f t="shared" si="58"/>
        <v>7791.8889999999992</v>
      </c>
      <c r="R119" s="128"/>
      <c r="S119" s="91">
        <f t="shared" si="88"/>
        <v>0.2</v>
      </c>
      <c r="Z119" s="89">
        <f t="shared" si="59"/>
        <v>-7598</v>
      </c>
      <c r="AA119" s="89">
        <f t="shared" si="60"/>
        <v>0.50197869257123418</v>
      </c>
      <c r="AB119" s="89">
        <f t="shared" si="61"/>
        <v>0.58224274819318933</v>
      </c>
      <c r="AC119" s="89">
        <f t="shared" si="62"/>
        <v>-4.9209440764144574E-2</v>
      </c>
      <c r="AD119" s="89">
        <f t="shared" si="63"/>
        <v>1.552730742890529E-2</v>
      </c>
      <c r="AE119" s="89">
        <f t="shared" si="64"/>
        <v>4.8219455198347488E-5</v>
      </c>
      <c r="AF119" s="89">
        <f t="shared" si="65"/>
        <v>0.51750600000013947</v>
      </c>
      <c r="AG119" s="91"/>
      <c r="AH119" s="89">
        <f t="shared" si="66"/>
        <v>-6.4736748193049851E-2</v>
      </c>
      <c r="AI119" s="89">
        <f t="shared" si="67"/>
        <v>0.78684980904216018</v>
      </c>
      <c r="AJ119" s="89">
        <f t="shared" si="68"/>
        <v>1.7574558702268026E-2</v>
      </c>
      <c r="AK119" s="89">
        <f t="shared" si="69"/>
        <v>7.4035165469926487E-2</v>
      </c>
      <c r="AL119" s="89">
        <f t="shared" si="70"/>
        <v>-0.33430138021260936</v>
      </c>
      <c r="AM119" s="89">
        <f t="shared" si="71"/>
        <v>-0.16872498036697292</v>
      </c>
      <c r="AN119" s="89">
        <f t="shared" si="84"/>
        <v>5.8648531847426435</v>
      </c>
      <c r="AO119" s="89">
        <f t="shared" si="84"/>
        <v>5.8648448471945303</v>
      </c>
      <c r="AP119" s="89">
        <f t="shared" si="84"/>
        <v>5.8648852843616526</v>
      </c>
      <c r="AQ119" s="89">
        <f t="shared" si="84"/>
        <v>5.8646891570278408</v>
      </c>
      <c r="AR119" s="89">
        <f t="shared" si="84"/>
        <v>5.8656402493660389</v>
      </c>
      <c r="AS119" s="89">
        <f t="shared" si="84"/>
        <v>5.8610242899037974</v>
      </c>
      <c r="AT119" s="89">
        <f t="shared" si="84"/>
        <v>5.8833401965874517</v>
      </c>
      <c r="AU119" s="89">
        <f t="shared" si="72"/>
        <v>5.7731874364791862</v>
      </c>
    </row>
    <row r="120" spans="1:64" s="89" customFormat="1" ht="12.95" customHeight="1" x14ac:dyDescent="0.2">
      <c r="A120" s="24" t="s">
        <v>941</v>
      </c>
      <c r="B120" s="25" t="s">
        <v>912</v>
      </c>
      <c r="C120" s="24">
        <v>22810.398000000001</v>
      </c>
      <c r="D120" s="24" t="s">
        <v>936</v>
      </c>
      <c r="E120" s="89">
        <f t="shared" si="55"/>
        <v>-7597.8124208408926</v>
      </c>
      <c r="F120" s="89">
        <f t="shared" si="86"/>
        <v>-7598</v>
      </c>
      <c r="G120" s="89">
        <f t="shared" si="56"/>
        <v>0.52650600000197301</v>
      </c>
      <c r="H120" s="89">
        <f t="shared" si="87"/>
        <v>0.52650600000197301</v>
      </c>
      <c r="P120" s="89">
        <f t="shared" si="57"/>
        <v>0.56671544076428404</v>
      </c>
      <c r="Q120" s="128">
        <f t="shared" si="58"/>
        <v>7791.898000000001</v>
      </c>
      <c r="R120" s="128"/>
      <c r="S120" s="91">
        <f t="shared" si="88"/>
        <v>0.2</v>
      </c>
      <c r="Z120" s="89">
        <f t="shared" si="59"/>
        <v>-7598</v>
      </c>
      <c r="AA120" s="89">
        <f t="shared" si="60"/>
        <v>0.50197869257123418</v>
      </c>
      <c r="AB120" s="89">
        <f t="shared" si="61"/>
        <v>0.59124274819502287</v>
      </c>
      <c r="AC120" s="89">
        <f t="shared" si="62"/>
        <v>-4.0209440762311033E-2</v>
      </c>
      <c r="AD120" s="89">
        <f t="shared" si="63"/>
        <v>2.4527307430738832E-2</v>
      </c>
      <c r="AE120" s="89">
        <f t="shared" si="64"/>
        <v>1.2031776196039527E-4</v>
      </c>
      <c r="AF120" s="89">
        <f t="shared" si="65"/>
        <v>0.52650600000197301</v>
      </c>
      <c r="AG120" s="91"/>
      <c r="AH120" s="89">
        <f t="shared" si="66"/>
        <v>-6.4736748193049851E-2</v>
      </c>
      <c r="AI120" s="89">
        <f t="shared" si="67"/>
        <v>0.78684980904216018</v>
      </c>
      <c r="AJ120" s="89">
        <f t="shared" si="68"/>
        <v>1.7574558702268026E-2</v>
      </c>
      <c r="AK120" s="89">
        <f t="shared" si="69"/>
        <v>7.4035165469926487E-2</v>
      </c>
      <c r="AL120" s="89">
        <f t="shared" si="70"/>
        <v>-0.33430138021260936</v>
      </c>
      <c r="AM120" s="89">
        <f t="shared" si="71"/>
        <v>-0.16872498036697292</v>
      </c>
      <c r="AN120" s="89">
        <f t="shared" si="84"/>
        <v>5.8648531847426435</v>
      </c>
      <c r="AO120" s="89">
        <f t="shared" si="84"/>
        <v>5.8648448471945303</v>
      </c>
      <c r="AP120" s="89">
        <f t="shared" si="84"/>
        <v>5.8648852843616526</v>
      </c>
      <c r="AQ120" s="89">
        <f t="shared" si="84"/>
        <v>5.8646891570278408</v>
      </c>
      <c r="AR120" s="89">
        <f t="shared" si="84"/>
        <v>5.8656402493660389</v>
      </c>
      <c r="AS120" s="89">
        <f t="shared" si="84"/>
        <v>5.8610242899037974</v>
      </c>
      <c r="AT120" s="89">
        <f t="shared" si="84"/>
        <v>5.8833401965874517</v>
      </c>
      <c r="AU120" s="89">
        <f t="shared" si="72"/>
        <v>5.7731874364791862</v>
      </c>
    </row>
    <row r="121" spans="1:64" s="89" customFormat="1" ht="12.95" customHeight="1" x14ac:dyDescent="0.2">
      <c r="A121" s="29" t="s">
        <v>763</v>
      </c>
      <c r="B121" s="12"/>
      <c r="C121" s="7">
        <v>22838.47</v>
      </c>
      <c r="D121" s="7"/>
      <c r="E121" s="89">
        <f t="shared" si="55"/>
        <v>-7587.8111632019836</v>
      </c>
      <c r="F121" s="89">
        <f t="shared" si="86"/>
        <v>-7588</v>
      </c>
      <c r="G121" s="89">
        <f t="shared" si="56"/>
        <v>0.5300360000001092</v>
      </c>
      <c r="H121" s="89">
        <f t="shared" si="87"/>
        <v>0.5300360000001092</v>
      </c>
      <c r="P121" s="89">
        <f t="shared" si="57"/>
        <v>0.56187919381900242</v>
      </c>
      <c r="Q121" s="128">
        <f t="shared" si="58"/>
        <v>7819.9700000000012</v>
      </c>
      <c r="R121" s="128"/>
      <c r="S121" s="91">
        <f t="shared" si="88"/>
        <v>0.2</v>
      </c>
      <c r="Z121" s="89">
        <f t="shared" si="59"/>
        <v>-7588</v>
      </c>
      <c r="AA121" s="89">
        <f t="shared" si="60"/>
        <v>0.49958751710865423</v>
      </c>
      <c r="AB121" s="89">
        <f t="shared" si="61"/>
        <v>0.59232767671045738</v>
      </c>
      <c r="AC121" s="89">
        <f t="shared" si="62"/>
        <v>-3.1843193818893223E-2</v>
      </c>
      <c r="AD121" s="89">
        <f t="shared" si="63"/>
        <v>3.0448482891454964E-2</v>
      </c>
      <c r="AE121" s="89">
        <f t="shared" si="64"/>
        <v>1.8542202207824513E-4</v>
      </c>
      <c r="AF121" s="89">
        <f t="shared" si="65"/>
        <v>0.5300360000001092</v>
      </c>
      <c r="AG121" s="91"/>
      <c r="AH121" s="89">
        <f t="shared" si="66"/>
        <v>-6.2291676710348187E-2</v>
      </c>
      <c r="AI121" s="89">
        <f t="shared" si="67"/>
        <v>0.78671920928147898</v>
      </c>
      <c r="AJ121" s="89">
        <f t="shared" si="68"/>
        <v>1.9342783796146734E-2</v>
      </c>
      <c r="AK121" s="89">
        <f t="shared" si="69"/>
        <v>7.3658088096321073E-2</v>
      </c>
      <c r="AL121" s="89">
        <f t="shared" si="70"/>
        <v>-0.33253285357394247</v>
      </c>
      <c r="AM121" s="89">
        <f t="shared" si="71"/>
        <v>-0.16781567916253151</v>
      </c>
      <c r="AN121" s="89">
        <f t="shared" ref="AN121:AT130" si="89">$AU121+$AB$7*SIN(AO121)</f>
        <v>5.8670430055220262</v>
      </c>
      <c r="AO121" s="89">
        <f t="shared" si="89"/>
        <v>5.8670346574977144</v>
      </c>
      <c r="AP121" s="89">
        <f t="shared" si="89"/>
        <v>5.867075106194549</v>
      </c>
      <c r="AQ121" s="89">
        <f t="shared" si="89"/>
        <v>5.8668791133155684</v>
      </c>
      <c r="AR121" s="89">
        <f t="shared" si="89"/>
        <v>5.8678286325682869</v>
      </c>
      <c r="AS121" s="89">
        <f t="shared" si="89"/>
        <v>5.8632248066143458</v>
      </c>
      <c r="AT121" s="89">
        <f t="shared" si="89"/>
        <v>5.8854611623037156</v>
      </c>
      <c r="AU121" s="89">
        <f t="shared" si="72"/>
        <v>5.7758289792430215</v>
      </c>
    </row>
    <row r="122" spans="1:64" s="89" customFormat="1" ht="12.95" customHeight="1" x14ac:dyDescent="0.2">
      <c r="A122" s="29" t="s">
        <v>763</v>
      </c>
      <c r="B122" s="12"/>
      <c r="C122" s="7">
        <v>22841.271000000001</v>
      </c>
      <c r="D122" s="7"/>
      <c r="E122" s="89">
        <f t="shared" si="55"/>
        <v>-7586.8132463222964</v>
      </c>
      <c r="F122" s="89">
        <f t="shared" si="86"/>
        <v>-7587</v>
      </c>
      <c r="G122" s="89">
        <f t="shared" si="56"/>
        <v>0.5241889999997511</v>
      </c>
      <c r="H122" s="89">
        <f t="shared" si="87"/>
        <v>0.5241889999997511</v>
      </c>
      <c r="P122" s="89">
        <f t="shared" si="57"/>
        <v>0.56139594984865937</v>
      </c>
      <c r="Q122" s="128">
        <f t="shared" si="58"/>
        <v>7822.7710000000006</v>
      </c>
      <c r="R122" s="128"/>
      <c r="S122" s="91">
        <f t="shared" si="88"/>
        <v>0.2</v>
      </c>
      <c r="Z122" s="89">
        <f t="shared" si="59"/>
        <v>-7587</v>
      </c>
      <c r="AA122" s="89">
        <f t="shared" si="60"/>
        <v>0.49934877460334981</v>
      </c>
      <c r="AB122" s="89">
        <f t="shared" si="61"/>
        <v>0.58623617524506066</v>
      </c>
      <c r="AC122" s="89">
        <f t="shared" si="62"/>
        <v>-3.7206949848908266E-2</v>
      </c>
      <c r="AD122" s="89">
        <f t="shared" si="63"/>
        <v>2.4840225396401294E-2</v>
      </c>
      <c r="AE122" s="89">
        <f t="shared" si="64"/>
        <v>1.2340735954880397E-4</v>
      </c>
      <c r="AF122" s="89">
        <f t="shared" si="65"/>
        <v>0.5241889999997511</v>
      </c>
      <c r="AG122" s="91"/>
      <c r="AH122" s="89">
        <f t="shared" si="66"/>
        <v>-6.204717524530954E-2</v>
      </c>
      <c r="AI122" s="89">
        <f t="shared" si="67"/>
        <v>0.78670618836280437</v>
      </c>
      <c r="AJ122" s="89">
        <f t="shared" si="68"/>
        <v>1.9519570815773213E-2</v>
      </c>
      <c r="AK122" s="89">
        <f t="shared" si="69"/>
        <v>7.3620374549437873E-2</v>
      </c>
      <c r="AL122" s="89">
        <f t="shared" si="70"/>
        <v>-0.33235603316983653</v>
      </c>
      <c r="AM122" s="89">
        <f t="shared" si="71"/>
        <v>-0.16772478049172723</v>
      </c>
      <c r="AN122" s="89">
        <f t="shared" si="89"/>
        <v>5.8672619676243691</v>
      </c>
      <c r="AO122" s="89">
        <f t="shared" si="89"/>
        <v>5.8672536185820459</v>
      </c>
      <c r="AP122" s="89">
        <f t="shared" si="89"/>
        <v>5.8672940682982029</v>
      </c>
      <c r="AQ122" s="89">
        <f t="shared" si="89"/>
        <v>5.867098089444494</v>
      </c>
      <c r="AR122" s="89">
        <f t="shared" si="89"/>
        <v>5.8680474490065428</v>
      </c>
      <c r="AS122" s="89">
        <f t="shared" si="89"/>
        <v>5.8634448453953452</v>
      </c>
      <c r="AT122" s="89">
        <f t="shared" si="89"/>
        <v>5.8856732167411687</v>
      </c>
      <c r="AU122" s="89">
        <f t="shared" si="72"/>
        <v>5.7760931335194057</v>
      </c>
    </row>
    <row r="123" spans="1:64" s="89" customFormat="1" ht="12.95" customHeight="1" x14ac:dyDescent="0.2">
      <c r="A123" s="29" t="s">
        <v>763</v>
      </c>
      <c r="B123" s="12"/>
      <c r="C123" s="7">
        <v>22855.289000000001</v>
      </c>
      <c r="D123" s="7"/>
      <c r="E123" s="89">
        <f t="shared" si="55"/>
        <v>-7581.8190303924648</v>
      </c>
      <c r="F123" s="89">
        <f t="shared" si="86"/>
        <v>-7582</v>
      </c>
      <c r="G123" s="89">
        <f t="shared" si="56"/>
        <v>0.50795400000060908</v>
      </c>
      <c r="H123" s="89">
        <f t="shared" si="87"/>
        <v>0.50795400000060908</v>
      </c>
      <c r="P123" s="89">
        <f t="shared" si="57"/>
        <v>0.55898076833563248</v>
      </c>
      <c r="Q123" s="128">
        <f t="shared" si="58"/>
        <v>7836.7890000000007</v>
      </c>
      <c r="R123" s="128"/>
      <c r="S123" s="91">
        <f t="shared" si="88"/>
        <v>0.2</v>
      </c>
      <c r="Z123" s="89">
        <f t="shared" si="59"/>
        <v>-7582</v>
      </c>
      <c r="AA123" s="89">
        <f t="shared" si="60"/>
        <v>0.49815608414249446</v>
      </c>
      <c r="AB123" s="89">
        <f t="shared" si="61"/>
        <v>0.56877868419374711</v>
      </c>
      <c r="AC123" s="89">
        <f t="shared" si="62"/>
        <v>-5.1026768335023398E-2</v>
      </c>
      <c r="AD123" s="89">
        <f t="shared" si="63"/>
        <v>9.7979158581146253E-3</v>
      </c>
      <c r="AE123" s="89">
        <f t="shared" si="64"/>
        <v>1.9199831032538812E-5</v>
      </c>
      <c r="AF123" s="89">
        <f t="shared" si="65"/>
        <v>0.50795400000060908</v>
      </c>
      <c r="AG123" s="91"/>
      <c r="AH123" s="89">
        <f t="shared" si="66"/>
        <v>-6.0824684193138023E-2</v>
      </c>
      <c r="AI123" s="89">
        <f t="shared" si="67"/>
        <v>0.78664119024978629</v>
      </c>
      <c r="AJ123" s="89">
        <f t="shared" si="68"/>
        <v>2.0403408949176326E-2</v>
      </c>
      <c r="AK123" s="89">
        <f t="shared" si="69"/>
        <v>7.343179102742281E-2</v>
      </c>
      <c r="AL123" s="89">
        <f t="shared" si="70"/>
        <v>-0.33147201886742533</v>
      </c>
      <c r="AM123" s="89">
        <f t="shared" si="71"/>
        <v>-0.16727037262945202</v>
      </c>
      <c r="AN123" s="89">
        <f t="shared" si="89"/>
        <v>5.8683567238152134</v>
      </c>
      <c r="AO123" s="89">
        <f t="shared" si="89"/>
        <v>5.8683483697638552</v>
      </c>
      <c r="AP123" s="89">
        <f t="shared" si="89"/>
        <v>5.8683888242113342</v>
      </c>
      <c r="AQ123" s="89">
        <f t="shared" si="89"/>
        <v>5.8681929170667955</v>
      </c>
      <c r="AR123" s="89">
        <f t="shared" si="89"/>
        <v>5.8691414716794394</v>
      </c>
      <c r="AS123" s="89">
        <f t="shared" si="89"/>
        <v>5.864545004277911</v>
      </c>
      <c r="AT123" s="89">
        <f t="shared" si="89"/>
        <v>5.8867333743078216</v>
      </c>
      <c r="AU123" s="89">
        <f t="shared" si="72"/>
        <v>5.7774139049013229</v>
      </c>
    </row>
    <row r="124" spans="1:64" s="89" customFormat="1" ht="12.95" customHeight="1" x14ac:dyDescent="0.2">
      <c r="A124" s="29" t="s">
        <v>763</v>
      </c>
      <c r="B124" s="12"/>
      <c r="C124" s="7">
        <v>22869.296999999999</v>
      </c>
      <c r="D124" s="7"/>
      <c r="E124" s="89">
        <f t="shared" si="55"/>
        <v>-7576.8283771790911</v>
      </c>
      <c r="F124" s="89">
        <f t="shared" si="86"/>
        <v>-7577</v>
      </c>
      <c r="G124" s="89">
        <f t="shared" si="56"/>
        <v>0.4817189999994298</v>
      </c>
      <c r="H124" s="89">
        <f t="shared" si="87"/>
        <v>0.4817189999994298</v>
      </c>
      <c r="P124" s="89">
        <f t="shared" si="57"/>
        <v>0.55656731738708398</v>
      </c>
      <c r="Q124" s="128">
        <f t="shared" si="58"/>
        <v>7850.7969999999987</v>
      </c>
      <c r="R124" s="128"/>
      <c r="S124" s="91">
        <f t="shared" si="88"/>
        <v>0.2</v>
      </c>
      <c r="Z124" s="89">
        <f t="shared" si="59"/>
        <v>-7577</v>
      </c>
      <c r="AA124" s="89">
        <f t="shared" si="60"/>
        <v>0.4969650962388153</v>
      </c>
      <c r="AB124" s="89">
        <f t="shared" si="61"/>
        <v>0.54132122114769843</v>
      </c>
      <c r="AC124" s="89">
        <f t="shared" si="62"/>
        <v>-7.4848317387654184E-2</v>
      </c>
      <c r="AD124" s="89">
        <f t="shared" si="63"/>
        <v>-1.5246096239385498E-2</v>
      </c>
      <c r="AE124" s="89">
        <f t="shared" si="64"/>
        <v>4.6488690108120924E-5</v>
      </c>
      <c r="AF124" s="89">
        <f t="shared" si="65"/>
        <v>0.4817189999994298</v>
      </c>
      <c r="AG124" s="91"/>
      <c r="AH124" s="89">
        <f t="shared" si="66"/>
        <v>-5.9602221148268672E-2</v>
      </c>
      <c r="AI124" s="89">
        <f t="shared" si="67"/>
        <v>0.78657636955853327</v>
      </c>
      <c r="AJ124" s="89">
        <f t="shared" si="68"/>
        <v>2.1287085275115507E-2</v>
      </c>
      <c r="AK124" s="89">
        <f t="shared" si="69"/>
        <v>7.3243181257419437E-2</v>
      </c>
      <c r="AL124" s="89">
        <f t="shared" si="70"/>
        <v>-0.33058815046065676</v>
      </c>
      <c r="AM124" s="89">
        <f t="shared" si="71"/>
        <v>-0.1668161069330166</v>
      </c>
      <c r="AN124" s="89">
        <f t="shared" si="89"/>
        <v>5.8694513896522755</v>
      </c>
      <c r="AO124" s="89">
        <f t="shared" si="89"/>
        <v>5.8694430307272585</v>
      </c>
      <c r="AP124" s="89">
        <f t="shared" si="89"/>
        <v>5.8694834892963277</v>
      </c>
      <c r="AQ124" s="89">
        <f t="shared" si="89"/>
        <v>5.8692876565007408</v>
      </c>
      <c r="AR124" s="89">
        <f t="shared" si="89"/>
        <v>5.8702353953380833</v>
      </c>
      <c r="AS124" s="89">
        <f t="shared" si="89"/>
        <v>5.8656451049410094</v>
      </c>
      <c r="AT124" s="89">
        <f t="shared" si="89"/>
        <v>5.8877933411735714</v>
      </c>
      <c r="AU124" s="89">
        <f t="shared" si="72"/>
        <v>5.778734676283241</v>
      </c>
    </row>
    <row r="125" spans="1:64" s="89" customFormat="1" ht="12.95" customHeight="1" x14ac:dyDescent="0.2">
      <c r="A125" s="29" t="s">
        <v>763</v>
      </c>
      <c r="B125" s="12"/>
      <c r="C125" s="7">
        <v>22880.580999999998</v>
      </c>
      <c r="D125" s="7"/>
      <c r="E125" s="89">
        <f t="shared" si="55"/>
        <v>-7572.8082079286833</v>
      </c>
      <c r="F125" s="89">
        <f t="shared" si="86"/>
        <v>-7573</v>
      </c>
      <c r="G125" s="89">
        <f t="shared" si="56"/>
        <v>0.53833099999974365</v>
      </c>
      <c r="H125" s="89">
        <f t="shared" si="87"/>
        <v>0.53833099999974365</v>
      </c>
      <c r="P125" s="89">
        <f t="shared" si="57"/>
        <v>0.55463780263467011</v>
      </c>
      <c r="Q125" s="128">
        <f t="shared" si="58"/>
        <v>7862.0809999999983</v>
      </c>
      <c r="R125" s="128"/>
      <c r="S125" s="91">
        <f t="shared" si="88"/>
        <v>0.2</v>
      </c>
      <c r="Z125" s="89">
        <f t="shared" si="59"/>
        <v>-7573</v>
      </c>
      <c r="AA125" s="89">
        <f t="shared" si="60"/>
        <v>0.4960135309458128</v>
      </c>
      <c r="AB125" s="89">
        <f t="shared" si="61"/>
        <v>0.59695527168860096</v>
      </c>
      <c r="AC125" s="89">
        <f t="shared" si="62"/>
        <v>-1.6306802634926454E-2</v>
      </c>
      <c r="AD125" s="89">
        <f t="shared" si="63"/>
        <v>4.2317469053930856E-2</v>
      </c>
      <c r="AE125" s="89">
        <f t="shared" si="64"/>
        <v>3.5815363742607915E-4</v>
      </c>
      <c r="AF125" s="89">
        <f t="shared" si="65"/>
        <v>0.53833099999974365</v>
      </c>
      <c r="AG125" s="91"/>
      <c r="AH125" s="89">
        <f t="shared" si="66"/>
        <v>-5.8624271688857303E-2</v>
      </c>
      <c r="AI125" s="89">
        <f t="shared" si="67"/>
        <v>0.78652464070759509</v>
      </c>
      <c r="AJ125" s="89">
        <f t="shared" si="68"/>
        <v>2.1993909651816839E-2</v>
      </c>
      <c r="AK125" s="89">
        <f t="shared" si="69"/>
        <v>7.3092274602050936E-2</v>
      </c>
      <c r="AL125" s="89">
        <f t="shared" si="70"/>
        <v>-0.3298811605041948</v>
      </c>
      <c r="AM125" s="89">
        <f t="shared" si="71"/>
        <v>-0.16645279644194427</v>
      </c>
      <c r="AN125" s="89">
        <f t="shared" si="89"/>
        <v>5.8703270574330233</v>
      </c>
      <c r="AO125" s="89">
        <f t="shared" si="89"/>
        <v>5.8703186947068451</v>
      </c>
      <c r="AP125" s="89">
        <f t="shared" si="89"/>
        <v>5.8703591561333557</v>
      </c>
      <c r="AQ125" s="89">
        <f t="shared" si="89"/>
        <v>5.8701633847191612</v>
      </c>
      <c r="AR125" s="89">
        <f t="shared" si="89"/>
        <v>5.8711104631424966</v>
      </c>
      <c r="AS125" s="89">
        <f t="shared" si="89"/>
        <v>5.8665251436918648</v>
      </c>
      <c r="AT125" s="89">
        <f t="shared" si="89"/>
        <v>5.8886411776672398</v>
      </c>
      <c r="AU125" s="89">
        <f t="shared" si="72"/>
        <v>5.7797912933887758</v>
      </c>
    </row>
    <row r="126" spans="1:64" s="89" customFormat="1" ht="12.95" customHeight="1" x14ac:dyDescent="0.2">
      <c r="A126" s="29" t="s">
        <v>763</v>
      </c>
      <c r="B126" s="12"/>
      <c r="C126" s="7">
        <v>22883.338</v>
      </c>
      <c r="D126" s="7"/>
      <c r="E126" s="89">
        <f t="shared" si="55"/>
        <v>-7571.8259670014077</v>
      </c>
      <c r="F126" s="89">
        <f t="shared" si="86"/>
        <v>-7572</v>
      </c>
      <c r="G126" s="89">
        <f t="shared" si="56"/>
        <v>0.48848400000133552</v>
      </c>
      <c r="H126" s="89">
        <f t="shared" si="87"/>
        <v>0.48848400000133552</v>
      </c>
      <c r="P126" s="89">
        <f t="shared" si="57"/>
        <v>0.55415559700301453</v>
      </c>
      <c r="Q126" s="128">
        <f t="shared" si="58"/>
        <v>7864.8379999999997</v>
      </c>
      <c r="R126" s="128"/>
      <c r="S126" s="91">
        <f t="shared" si="88"/>
        <v>0.2</v>
      </c>
      <c r="Z126" s="89">
        <f t="shared" si="59"/>
        <v>-7572</v>
      </c>
      <c r="AA126" s="89">
        <f t="shared" si="60"/>
        <v>0.49577580968516138</v>
      </c>
      <c r="AB126" s="89">
        <f t="shared" si="61"/>
        <v>0.54686378731918872</v>
      </c>
      <c r="AC126" s="89">
        <f t="shared" si="62"/>
        <v>-6.5671597001679016E-2</v>
      </c>
      <c r="AD126" s="89">
        <f t="shared" si="63"/>
        <v>-7.2918096838258672E-3</v>
      </c>
      <c r="AE126" s="89">
        <f t="shared" si="64"/>
        <v>1.063409769302734E-5</v>
      </c>
      <c r="AF126" s="89">
        <f t="shared" si="65"/>
        <v>0.48848400000133552</v>
      </c>
      <c r="AG126" s="91"/>
      <c r="AH126" s="89">
        <f t="shared" si="66"/>
        <v>-5.8379787317853163E-2</v>
      </c>
      <c r="AI126" s="89">
        <f t="shared" si="67"/>
        <v>0.78651172622713872</v>
      </c>
      <c r="AJ126" s="89">
        <f t="shared" si="68"/>
        <v>2.2170599521772992E-2</v>
      </c>
      <c r="AK126" s="89">
        <f t="shared" si="69"/>
        <v>7.3054545327493739E-2</v>
      </c>
      <c r="AL126" s="89">
        <f t="shared" si="70"/>
        <v>-0.32970442753896245</v>
      </c>
      <c r="AM126" s="89">
        <f t="shared" si="71"/>
        <v>-0.16636198296594748</v>
      </c>
      <c r="AN126" s="89">
        <f t="shared" si="89"/>
        <v>5.8705459653823091</v>
      </c>
      <c r="AO126" s="89">
        <f t="shared" si="89"/>
        <v>5.8705376017194473</v>
      </c>
      <c r="AP126" s="89">
        <f t="shared" si="89"/>
        <v>5.8705780637991509</v>
      </c>
      <c r="AQ126" s="89">
        <f t="shared" si="89"/>
        <v>5.8703823079946575</v>
      </c>
      <c r="AR126" s="89">
        <f t="shared" si="89"/>
        <v>5.871329220232119</v>
      </c>
      <c r="AS126" s="89">
        <f t="shared" si="89"/>
        <v>5.8667451475905619</v>
      </c>
      <c r="AT126" s="89">
        <f t="shared" si="89"/>
        <v>5.8888531177933734</v>
      </c>
      <c r="AU126" s="89">
        <f t="shared" si="72"/>
        <v>5.7800554476651591</v>
      </c>
    </row>
    <row r="127" spans="1:64" s="89" customFormat="1" ht="12.95" customHeight="1" x14ac:dyDescent="0.2">
      <c r="A127" s="29" t="s">
        <v>763</v>
      </c>
      <c r="B127" s="12"/>
      <c r="C127" s="7">
        <v>22897.421999999999</v>
      </c>
      <c r="D127" s="7"/>
      <c r="E127" s="89">
        <f t="shared" si="55"/>
        <v>-7566.8082371429582</v>
      </c>
      <c r="F127" s="89">
        <f t="shared" si="86"/>
        <v>-7567</v>
      </c>
      <c r="G127" s="89">
        <f t="shared" si="56"/>
        <v>0.53824900000108755</v>
      </c>
      <c r="H127" s="89">
        <f t="shared" si="87"/>
        <v>0.53824900000108755</v>
      </c>
      <c r="P127" s="89">
        <f t="shared" si="57"/>
        <v>0.55174560718342369</v>
      </c>
      <c r="Q127" s="128">
        <f t="shared" si="58"/>
        <v>7878.9219999999987</v>
      </c>
      <c r="R127" s="128"/>
      <c r="S127" s="91">
        <f t="shared" si="88"/>
        <v>0.2</v>
      </c>
      <c r="Z127" s="89">
        <f t="shared" si="59"/>
        <v>-7567</v>
      </c>
      <c r="AA127" s="89">
        <f t="shared" si="60"/>
        <v>0.49458822327498964</v>
      </c>
      <c r="AB127" s="89">
        <f t="shared" si="61"/>
        <v>0.59540638390952161</v>
      </c>
      <c r="AC127" s="89">
        <f t="shared" si="62"/>
        <v>-1.349660718233614E-2</v>
      </c>
      <c r="AD127" s="89">
        <f t="shared" si="63"/>
        <v>4.3660776726097916E-2</v>
      </c>
      <c r="AE127" s="89">
        <f t="shared" si="64"/>
        <v>3.8125268486523473E-4</v>
      </c>
      <c r="AF127" s="89">
        <f t="shared" si="65"/>
        <v>0.53824900000108755</v>
      </c>
      <c r="AG127" s="91"/>
      <c r="AH127" s="89">
        <f t="shared" si="66"/>
        <v>-5.715738390843407E-2</v>
      </c>
      <c r="AI127" s="89">
        <f t="shared" si="67"/>
        <v>0.78644726019385702</v>
      </c>
      <c r="AJ127" s="89">
        <f t="shared" si="68"/>
        <v>2.3053951417757231E-2</v>
      </c>
      <c r="AK127" s="89">
        <f t="shared" si="69"/>
        <v>7.2865883325550787E-2</v>
      </c>
      <c r="AL127" s="89">
        <f t="shared" si="70"/>
        <v>-0.32882084969201236</v>
      </c>
      <c r="AM127" s="89">
        <f t="shared" si="71"/>
        <v>-0.16590800029232225</v>
      </c>
      <c r="AN127" s="89">
        <f t="shared" si="89"/>
        <v>5.8716404512519809</v>
      </c>
      <c r="AO127" s="89">
        <f t="shared" si="89"/>
        <v>5.8716320829875279</v>
      </c>
      <c r="AP127" s="89">
        <f t="shared" si="89"/>
        <v>5.871672547965697</v>
      </c>
      <c r="AQ127" s="89">
        <f t="shared" si="89"/>
        <v>5.8714768717967418</v>
      </c>
      <c r="AR127" s="89">
        <f t="shared" si="89"/>
        <v>5.8724229466112385</v>
      </c>
      <c r="AS127" s="89">
        <f t="shared" si="89"/>
        <v>5.8678451324320857</v>
      </c>
      <c r="AT127" s="89">
        <f t="shared" si="89"/>
        <v>5.8899127046225175</v>
      </c>
      <c r="AU127" s="89">
        <f t="shared" si="72"/>
        <v>5.7813762190470772</v>
      </c>
    </row>
    <row r="128" spans="1:64" s="89" customFormat="1" ht="12.95" customHeight="1" x14ac:dyDescent="0.2">
      <c r="A128" s="29" t="s">
        <v>763</v>
      </c>
      <c r="B128" s="12"/>
      <c r="C128" s="7">
        <v>22911.442999999999</v>
      </c>
      <c r="D128" s="7"/>
      <c r="E128" s="89">
        <f t="shared" si="55"/>
        <v>-7561.8129523981888</v>
      </c>
      <c r="F128" s="89">
        <f t="shared" si="86"/>
        <v>-7562</v>
      </c>
      <c r="G128" s="89">
        <f t="shared" si="56"/>
        <v>0.52501399999891873</v>
      </c>
      <c r="H128" s="89">
        <f t="shared" si="87"/>
        <v>0.52501399999891873</v>
      </c>
      <c r="P128" s="89">
        <f t="shared" si="57"/>
        <v>0.5493373479283119</v>
      </c>
      <c r="Q128" s="128">
        <f t="shared" si="58"/>
        <v>7892.9429999999993</v>
      </c>
      <c r="R128" s="128"/>
      <c r="S128" s="91">
        <f t="shared" si="88"/>
        <v>0.2</v>
      </c>
      <c r="Z128" s="89">
        <f t="shared" si="59"/>
        <v>-7562</v>
      </c>
      <c r="AA128" s="89">
        <f t="shared" si="60"/>
        <v>0.4934023358023647</v>
      </c>
      <c r="AB128" s="89">
        <f t="shared" si="61"/>
        <v>0.58094901212486594</v>
      </c>
      <c r="AC128" s="89">
        <f t="shared" si="62"/>
        <v>-2.4323347929393169E-2</v>
      </c>
      <c r="AD128" s="89">
        <f t="shared" si="63"/>
        <v>3.1611664196554035E-2</v>
      </c>
      <c r="AE128" s="89">
        <f t="shared" si="64"/>
        <v>1.9985946265513928E-4</v>
      </c>
      <c r="AF128" s="89">
        <f t="shared" si="65"/>
        <v>0.52501399999891873</v>
      </c>
      <c r="AG128" s="91"/>
      <c r="AH128" s="89">
        <f t="shared" si="66"/>
        <v>-5.5935012125947231E-2</v>
      </c>
      <c r="AI128" s="89">
        <f t="shared" si="67"/>
        <v>0.78638297139710234</v>
      </c>
      <c r="AJ128" s="89">
        <f t="shared" si="68"/>
        <v>2.393714069209996E-2</v>
      </c>
      <c r="AK128" s="89">
        <f t="shared" si="69"/>
        <v>7.2677195339334477E-2</v>
      </c>
      <c r="AL128" s="89">
        <f t="shared" si="70"/>
        <v>-0.32793741650971014</v>
      </c>
      <c r="AM128" s="89">
        <f t="shared" si="71"/>
        <v>-0.1654541584767657</v>
      </c>
      <c r="AN128" s="89">
        <f t="shared" si="89"/>
        <v>5.8727348475078749</v>
      </c>
      <c r="AO128" s="89">
        <f t="shared" si="89"/>
        <v>5.8727264747785144</v>
      </c>
      <c r="AP128" s="89">
        <f t="shared" si="89"/>
        <v>5.8727669420417863</v>
      </c>
      <c r="AQ128" s="89">
        <f t="shared" si="89"/>
        <v>5.8725713481550663</v>
      </c>
      <c r="AR128" s="89">
        <f t="shared" si="89"/>
        <v>5.8735165747251807</v>
      </c>
      <c r="AS128" s="89">
        <f t="shared" si="89"/>
        <v>5.868945059670696</v>
      </c>
      <c r="AT128" s="89">
        <f t="shared" si="89"/>
        <v>5.8909721021166233</v>
      </c>
      <c r="AU128" s="89">
        <f t="shared" si="72"/>
        <v>5.7826969904289953</v>
      </c>
    </row>
    <row r="129" spans="1:47" s="89" customFormat="1" ht="12.95" customHeight="1" x14ac:dyDescent="0.2">
      <c r="A129" s="29" t="s">
        <v>763</v>
      </c>
      <c r="B129" s="12"/>
      <c r="C129" s="7">
        <v>22956.328000000001</v>
      </c>
      <c r="D129" s="7"/>
      <c r="E129" s="89">
        <f t="shared" si="55"/>
        <v>-7545.8216995796347</v>
      </c>
      <c r="F129" s="89">
        <f t="shared" si="86"/>
        <v>-7546</v>
      </c>
      <c r="G129" s="89">
        <f t="shared" si="56"/>
        <v>0.50046200000360841</v>
      </c>
      <c r="H129" s="89">
        <f t="shared" si="87"/>
        <v>0.50046200000360841</v>
      </c>
      <c r="P129" s="89">
        <f t="shared" si="57"/>
        <v>0.54164254770525111</v>
      </c>
      <c r="Q129" s="128">
        <f t="shared" si="58"/>
        <v>7937.8280000000013</v>
      </c>
      <c r="R129" s="128"/>
      <c r="S129" s="91">
        <f t="shared" si="88"/>
        <v>0.2</v>
      </c>
      <c r="Z129" s="89">
        <f t="shared" si="59"/>
        <v>-7546</v>
      </c>
      <c r="AA129" s="89">
        <f t="shared" si="60"/>
        <v>0.48961889871445841</v>
      </c>
      <c r="AB129" s="89">
        <f t="shared" si="61"/>
        <v>0.55248564899440111</v>
      </c>
      <c r="AC129" s="89">
        <f t="shared" si="62"/>
        <v>-4.11805477016427E-2</v>
      </c>
      <c r="AD129" s="89">
        <f t="shared" si="63"/>
        <v>1.0843101289150003E-2</v>
      </c>
      <c r="AE129" s="89">
        <f t="shared" si="64"/>
        <v>2.3514569113353292E-5</v>
      </c>
      <c r="AF129" s="89">
        <f t="shared" si="65"/>
        <v>0.50046200000360841</v>
      </c>
      <c r="AG129" s="91"/>
      <c r="AH129" s="89">
        <f t="shared" si="66"/>
        <v>-5.202364899079271E-2</v>
      </c>
      <c r="AI129" s="89">
        <f t="shared" si="67"/>
        <v>0.78617843756249839</v>
      </c>
      <c r="AJ129" s="89">
        <f t="shared" si="68"/>
        <v>2.6762250403913935E-2</v>
      </c>
      <c r="AK129" s="89">
        <f t="shared" si="69"/>
        <v>7.2073220188281995E-2</v>
      </c>
      <c r="AL129" s="89">
        <f t="shared" si="70"/>
        <v>-0.32511139770023567</v>
      </c>
      <c r="AM129" s="89">
        <f t="shared" si="71"/>
        <v>-0.16400280617181223</v>
      </c>
      <c r="AN129" s="89">
        <f t="shared" si="89"/>
        <v>5.8762363161928137</v>
      </c>
      <c r="AO129" s="89">
        <f t="shared" si="89"/>
        <v>5.8762279300992484</v>
      </c>
      <c r="AP129" s="89">
        <f t="shared" si="89"/>
        <v>5.8762684005393675</v>
      </c>
      <c r="AQ129" s="89">
        <f t="shared" si="89"/>
        <v>5.8760730877668523</v>
      </c>
      <c r="AR129" s="89">
        <f t="shared" si="89"/>
        <v>5.8770155272576083</v>
      </c>
      <c r="AS129" s="89">
        <f t="shared" si="89"/>
        <v>5.8724644421246071</v>
      </c>
      <c r="AT129" s="89">
        <f t="shared" si="89"/>
        <v>5.8943609070793199</v>
      </c>
      <c r="AU129" s="89">
        <f t="shared" si="72"/>
        <v>5.7869234588511329</v>
      </c>
    </row>
    <row r="130" spans="1:47" s="89" customFormat="1" ht="12.95" customHeight="1" x14ac:dyDescent="0.2">
      <c r="A130" s="29" t="s">
        <v>763</v>
      </c>
      <c r="B130" s="12"/>
      <c r="C130" s="7">
        <v>22967.565999999999</v>
      </c>
      <c r="D130" s="7"/>
      <c r="E130" s="89">
        <f t="shared" si="55"/>
        <v>-7541.8179188249305</v>
      </c>
      <c r="F130" s="89">
        <f t="shared" si="86"/>
        <v>-7542</v>
      </c>
      <c r="G130" s="89">
        <f t="shared" si="56"/>
        <v>0.51107399999818881</v>
      </c>
      <c r="H130" s="89">
        <f t="shared" si="87"/>
        <v>0.51107399999818881</v>
      </c>
      <c r="P130" s="89">
        <f t="shared" si="57"/>
        <v>0.53972161655265194</v>
      </c>
      <c r="Q130" s="128">
        <f t="shared" si="58"/>
        <v>7949.0659999999989</v>
      </c>
      <c r="R130" s="128"/>
      <c r="S130" s="91">
        <f t="shared" si="88"/>
        <v>0.2</v>
      </c>
      <c r="Z130" s="89">
        <f t="shared" si="59"/>
        <v>-7542</v>
      </c>
      <c r="AA130" s="89">
        <f t="shared" si="60"/>
        <v>0.48867575118977968</v>
      </c>
      <c r="AB130" s="89">
        <f t="shared" si="61"/>
        <v>0.56211986536106107</v>
      </c>
      <c r="AC130" s="89">
        <f t="shared" si="62"/>
        <v>-2.8647616554463129E-2</v>
      </c>
      <c r="AD130" s="89">
        <f t="shared" si="63"/>
        <v>2.2398248808409127E-2</v>
      </c>
      <c r="AE130" s="89">
        <f t="shared" si="64"/>
        <v>1.0033630993668019E-4</v>
      </c>
      <c r="AF130" s="89">
        <f t="shared" si="65"/>
        <v>0.51107399999818881</v>
      </c>
      <c r="AG130" s="91"/>
      <c r="AH130" s="89">
        <f t="shared" si="66"/>
        <v>-5.1045865362872256E-2</v>
      </c>
      <c r="AI130" s="89">
        <f t="shared" si="67"/>
        <v>0.7861275873492608</v>
      </c>
      <c r="AJ130" s="89">
        <f t="shared" si="68"/>
        <v>2.7468266168386254E-2</v>
      </c>
      <c r="AK130" s="89">
        <f t="shared" si="69"/>
        <v>7.1922185301024399E-2</v>
      </c>
      <c r="AL130" s="89">
        <f t="shared" si="70"/>
        <v>-0.32440512223330575</v>
      </c>
      <c r="AM130" s="89">
        <f t="shared" si="71"/>
        <v>-0.16364019110681674</v>
      </c>
      <c r="AN130" s="89">
        <f t="shared" si="89"/>
        <v>5.8771115413223614</v>
      </c>
      <c r="AO130" s="89">
        <f t="shared" si="89"/>
        <v>5.8771031521087522</v>
      </c>
      <c r="AP130" s="89">
        <f t="shared" si="89"/>
        <v>5.8771436223553692</v>
      </c>
      <c r="AQ130" s="89">
        <f t="shared" si="89"/>
        <v>5.876948384107699</v>
      </c>
      <c r="AR130" s="89">
        <f t="shared" si="89"/>
        <v>5.8778901095255964</v>
      </c>
      <c r="AS130" s="89">
        <f t="shared" si="89"/>
        <v>5.8733441966842621</v>
      </c>
      <c r="AT130" s="89">
        <f t="shared" si="89"/>
        <v>5.8952078078666013</v>
      </c>
      <c r="AU130" s="89">
        <f t="shared" si="72"/>
        <v>5.7879800759566669</v>
      </c>
    </row>
    <row r="131" spans="1:47" s="89" customFormat="1" ht="12.95" customHeight="1" x14ac:dyDescent="0.2">
      <c r="A131" s="29" t="s">
        <v>763</v>
      </c>
      <c r="B131" s="12"/>
      <c r="C131" s="7">
        <v>23026.508000000002</v>
      </c>
      <c r="D131" s="7"/>
      <c r="E131" s="89">
        <f t="shared" si="55"/>
        <v>-7520.8185554823604</v>
      </c>
      <c r="F131" s="89">
        <f t="shared" si="86"/>
        <v>-7521</v>
      </c>
      <c r="G131" s="89">
        <f t="shared" si="56"/>
        <v>0.50928700000076788</v>
      </c>
      <c r="H131" s="89">
        <f t="shared" si="87"/>
        <v>0.50928700000076788</v>
      </c>
      <c r="P131" s="89">
        <f t="shared" si="57"/>
        <v>0.52965489892853346</v>
      </c>
      <c r="Q131" s="128">
        <f t="shared" si="58"/>
        <v>8008.0080000000016</v>
      </c>
      <c r="R131" s="128"/>
      <c r="S131" s="91">
        <f t="shared" si="88"/>
        <v>0.2</v>
      </c>
      <c r="Z131" s="89">
        <f t="shared" si="59"/>
        <v>-7521</v>
      </c>
      <c r="AA131" s="89">
        <f t="shared" si="60"/>
        <v>0.48374198800897877</v>
      </c>
      <c r="AB131" s="89">
        <f t="shared" si="61"/>
        <v>0.5551999109203225</v>
      </c>
      <c r="AC131" s="89">
        <f t="shared" si="62"/>
        <v>-2.0367898927765582E-2</v>
      </c>
      <c r="AD131" s="89">
        <f t="shared" si="63"/>
        <v>2.5545011991789102E-2</v>
      </c>
      <c r="AE131" s="89">
        <f t="shared" si="64"/>
        <v>1.305095275321298E-4</v>
      </c>
      <c r="AF131" s="89">
        <f t="shared" si="65"/>
        <v>0.50928700000076788</v>
      </c>
      <c r="AG131" s="91"/>
      <c r="AH131" s="89">
        <f t="shared" si="66"/>
        <v>-4.591291091955467E-2</v>
      </c>
      <c r="AI131" s="89">
        <f t="shared" si="67"/>
        <v>0.78586248078493415</v>
      </c>
      <c r="AJ131" s="89">
        <f t="shared" si="68"/>
        <v>3.117312405235741E-2</v>
      </c>
      <c r="AK131" s="89">
        <f t="shared" si="69"/>
        <v>7.1128984921340704E-2</v>
      </c>
      <c r="AL131" s="89">
        <f t="shared" si="70"/>
        <v>-0.32069866865566643</v>
      </c>
      <c r="AM131" s="89">
        <f t="shared" si="71"/>
        <v>-0.16173791311481778</v>
      </c>
      <c r="AN131" s="89">
        <f t="shared" ref="AN131:AT140" si="90">$AU131+$AB$7*SIN(AO131)</f>
        <v>5.8817055481678882</v>
      </c>
      <c r="AO131" s="89">
        <f t="shared" si="90"/>
        <v>5.8816971440362948</v>
      </c>
      <c r="AP131" s="89">
        <f t="shared" si="90"/>
        <v>5.88173760675304</v>
      </c>
      <c r="AQ131" s="89">
        <f t="shared" si="90"/>
        <v>5.8815427876834354</v>
      </c>
      <c r="AR131" s="89">
        <f t="shared" si="90"/>
        <v>5.8824806507424565</v>
      </c>
      <c r="AS131" s="89">
        <f t="shared" si="90"/>
        <v>5.8779623164071202</v>
      </c>
      <c r="AT131" s="89">
        <f t="shared" si="90"/>
        <v>5.8996520784011741</v>
      </c>
      <c r="AU131" s="89">
        <f t="shared" si="72"/>
        <v>5.7935273157607226</v>
      </c>
    </row>
    <row r="132" spans="1:47" s="89" customFormat="1" ht="12.95" customHeight="1" x14ac:dyDescent="0.2">
      <c r="A132" s="29" t="s">
        <v>763</v>
      </c>
      <c r="B132" s="12"/>
      <c r="C132" s="7">
        <v>23203.316999999999</v>
      </c>
      <c r="D132" s="7"/>
      <c r="E132" s="89">
        <f t="shared" si="55"/>
        <v>-7457.8265220726316</v>
      </c>
      <c r="F132" s="89">
        <f t="shared" si="86"/>
        <v>-7458</v>
      </c>
      <c r="G132" s="89">
        <f t="shared" si="56"/>
        <v>0.48692600000140374</v>
      </c>
      <c r="H132" s="89">
        <f t="shared" si="87"/>
        <v>0.48692600000140374</v>
      </c>
      <c r="P132" s="89">
        <f t="shared" si="57"/>
        <v>0.499637909000612</v>
      </c>
      <c r="Q132" s="128">
        <f t="shared" si="58"/>
        <v>8184.8169999999991</v>
      </c>
      <c r="R132" s="128"/>
      <c r="S132" s="91">
        <f t="shared" si="88"/>
        <v>0.2</v>
      </c>
      <c r="Z132" s="89">
        <f t="shared" si="59"/>
        <v>-7458</v>
      </c>
      <c r="AA132" s="89">
        <f t="shared" si="60"/>
        <v>0.46911898772932548</v>
      </c>
      <c r="AB132" s="89">
        <f t="shared" si="61"/>
        <v>0.51744492127269026</v>
      </c>
      <c r="AC132" s="89">
        <f t="shared" si="62"/>
        <v>-1.2711908999208266E-2</v>
      </c>
      <c r="AD132" s="89">
        <f t="shared" si="63"/>
        <v>1.780701227207826E-2</v>
      </c>
      <c r="AE132" s="89">
        <f t="shared" si="64"/>
        <v>6.3417937211589158E-5</v>
      </c>
      <c r="AF132" s="89">
        <f t="shared" si="65"/>
        <v>0.48692600000140374</v>
      </c>
      <c r="AG132" s="91"/>
      <c r="AH132" s="89">
        <f t="shared" si="66"/>
        <v>-3.0518921271286539E-2</v>
      </c>
      <c r="AI132" s="89">
        <f t="shared" si="67"/>
        <v>0.7850858430201384</v>
      </c>
      <c r="AJ132" s="89">
        <f t="shared" si="68"/>
        <v>4.2270145349654967E-2</v>
      </c>
      <c r="AK132" s="89">
        <f t="shared" si="69"/>
        <v>6.8746743640396485E-2</v>
      </c>
      <c r="AL132" s="89">
        <f t="shared" si="70"/>
        <v>-0.30959410044970348</v>
      </c>
      <c r="AM132" s="89">
        <f t="shared" si="71"/>
        <v>-0.15604543939523419</v>
      </c>
      <c r="AN132" s="89">
        <f t="shared" si="90"/>
        <v>5.8954783964132975</v>
      </c>
      <c r="AO132" s="89">
        <f t="shared" si="90"/>
        <v>5.8954699625127773</v>
      </c>
      <c r="AP132" s="89">
        <f t="shared" si="90"/>
        <v>5.8955103363313519</v>
      </c>
      <c r="AQ132" s="89">
        <f t="shared" si="90"/>
        <v>5.8953170572996676</v>
      </c>
      <c r="AR132" s="89">
        <f t="shared" si="90"/>
        <v>5.8962421916199013</v>
      </c>
      <c r="AS132" s="89">
        <f t="shared" si="90"/>
        <v>5.8918108358414711</v>
      </c>
      <c r="AT132" s="89">
        <f t="shared" si="90"/>
        <v>5.9129654323738494</v>
      </c>
      <c r="AU132" s="89">
        <f t="shared" si="72"/>
        <v>5.8101690351728887</v>
      </c>
    </row>
    <row r="133" spans="1:47" s="89" customFormat="1" ht="12.95" customHeight="1" x14ac:dyDescent="0.2">
      <c r="A133" s="29" t="s">
        <v>763</v>
      </c>
      <c r="B133" s="12"/>
      <c r="C133" s="7">
        <v>23273.489000000001</v>
      </c>
      <c r="D133" s="7"/>
      <c r="E133" s="89">
        <f t="shared" si="55"/>
        <v>-7432.8262281485231</v>
      </c>
      <c r="F133" s="89">
        <f t="shared" si="86"/>
        <v>-7433</v>
      </c>
      <c r="G133" s="89">
        <f t="shared" si="56"/>
        <v>0.48775100000057137</v>
      </c>
      <c r="H133" s="89">
        <f t="shared" si="87"/>
        <v>0.48775100000057137</v>
      </c>
      <c r="P133" s="89">
        <f t="shared" si="57"/>
        <v>0.48780254989802674</v>
      </c>
      <c r="Q133" s="128">
        <f t="shared" si="58"/>
        <v>8254.9890000000014</v>
      </c>
      <c r="R133" s="128"/>
      <c r="S133" s="91">
        <f t="shared" si="88"/>
        <v>0.2</v>
      </c>
      <c r="Z133" s="89">
        <f t="shared" si="59"/>
        <v>-7433</v>
      </c>
      <c r="AA133" s="89">
        <f t="shared" si="60"/>
        <v>0.46338994608151451</v>
      </c>
      <c r="AB133" s="89">
        <f t="shared" si="61"/>
        <v>0.51216360381708359</v>
      </c>
      <c r="AC133" s="89">
        <f t="shared" si="62"/>
        <v>-5.1549897455371863E-5</v>
      </c>
      <c r="AD133" s="89">
        <f t="shared" si="63"/>
        <v>2.4361053919056852E-2</v>
      </c>
      <c r="AE133" s="89">
        <f t="shared" si="64"/>
        <v>1.1869218960943904E-4</v>
      </c>
      <c r="AF133" s="89">
        <f t="shared" si="65"/>
        <v>0.48775100000057137</v>
      </c>
      <c r="AG133" s="91"/>
      <c r="AH133" s="89">
        <f t="shared" si="66"/>
        <v>-2.4412603816512227E-2</v>
      </c>
      <c r="AI133" s="89">
        <f t="shared" si="67"/>
        <v>0.78478540105801553</v>
      </c>
      <c r="AJ133" s="89">
        <f t="shared" si="68"/>
        <v>4.666634378325956E-2</v>
      </c>
      <c r="AK133" s="89">
        <f t="shared" si="69"/>
        <v>6.7800339481183747E-2</v>
      </c>
      <c r="AL133" s="89">
        <f t="shared" si="70"/>
        <v>-0.30519354541155769</v>
      </c>
      <c r="AM133" s="89">
        <f t="shared" si="71"/>
        <v>-0.15379235466996607</v>
      </c>
      <c r="AN133" s="89">
        <f t="shared" si="90"/>
        <v>5.9009400776722307</v>
      </c>
      <c r="AO133" s="89">
        <f t="shared" si="90"/>
        <v>5.9009316383080126</v>
      </c>
      <c r="AP133" s="89">
        <f t="shared" si="90"/>
        <v>5.900971948977185</v>
      </c>
      <c r="AQ133" s="89">
        <f t="shared" si="90"/>
        <v>5.900779398953266</v>
      </c>
      <c r="AR133" s="89">
        <f t="shared" si="90"/>
        <v>5.9016990090099766</v>
      </c>
      <c r="AS133" s="89">
        <f t="shared" si="90"/>
        <v>5.8973039158905287</v>
      </c>
      <c r="AT133" s="89">
        <f t="shared" si="90"/>
        <v>5.9182405677390921</v>
      </c>
      <c r="AU133" s="89">
        <f t="shared" si="72"/>
        <v>5.8167728920824784</v>
      </c>
    </row>
    <row r="134" spans="1:47" s="89" customFormat="1" ht="12.95" customHeight="1" x14ac:dyDescent="0.2">
      <c r="A134" s="29" t="s">
        <v>763</v>
      </c>
      <c r="B134" s="12"/>
      <c r="C134" s="7">
        <v>23287.505000000001</v>
      </c>
      <c r="D134" s="7"/>
      <c r="E134" s="89">
        <f t="shared" si="55"/>
        <v>-7427.8327247619836</v>
      </c>
      <c r="F134" s="89">
        <f t="shared" si="86"/>
        <v>-7428</v>
      </c>
      <c r="G134" s="89">
        <f t="shared" si="56"/>
        <v>0.46951600000102189</v>
      </c>
      <c r="H134" s="89">
        <f t="shared" si="87"/>
        <v>0.46951600000102189</v>
      </c>
      <c r="P134" s="89">
        <f t="shared" si="57"/>
        <v>0.48544066977094613</v>
      </c>
      <c r="Q134" s="128">
        <f t="shared" si="58"/>
        <v>8269.005000000001</v>
      </c>
      <c r="R134" s="128"/>
      <c r="S134" s="91">
        <f t="shared" si="88"/>
        <v>0.2</v>
      </c>
      <c r="Z134" s="89">
        <f t="shared" si="59"/>
        <v>-7428</v>
      </c>
      <c r="AA134" s="89">
        <f t="shared" si="60"/>
        <v>0.46224914303306741</v>
      </c>
      <c r="AB134" s="89">
        <f t="shared" si="61"/>
        <v>0.49270752673890061</v>
      </c>
      <c r="AC134" s="89">
        <f t="shared" si="62"/>
        <v>-1.5924669769924238E-2</v>
      </c>
      <c r="AD134" s="89">
        <f t="shared" si="63"/>
        <v>7.2668569679544825E-3</v>
      </c>
      <c r="AE134" s="89">
        <f t="shared" si="64"/>
        <v>1.0561442038541724E-5</v>
      </c>
      <c r="AF134" s="89">
        <f t="shared" si="65"/>
        <v>0.46951600000102189</v>
      </c>
      <c r="AG134" s="91"/>
      <c r="AH134" s="89">
        <f t="shared" si="66"/>
        <v>-2.3191526737878717E-2</v>
      </c>
      <c r="AI134" s="89">
        <f t="shared" si="67"/>
        <v>0.78472583983288868</v>
      </c>
      <c r="AJ134" s="89">
        <f t="shared" si="68"/>
        <v>4.7545075311453064E-2</v>
      </c>
      <c r="AK134" s="89">
        <f t="shared" si="69"/>
        <v>6.7610987242222059E-2</v>
      </c>
      <c r="AL134" s="89">
        <f t="shared" si="70"/>
        <v>-0.30431383729958683</v>
      </c>
      <c r="AM134" s="89">
        <f t="shared" si="71"/>
        <v>-0.15334212757409796</v>
      </c>
      <c r="AN134" s="89">
        <f t="shared" si="90"/>
        <v>5.9020321638374327</v>
      </c>
      <c r="AO134" s="89">
        <f t="shared" si="90"/>
        <v>5.9020237238199522</v>
      </c>
      <c r="AP134" s="89">
        <f t="shared" si="90"/>
        <v>5.9020640199426362</v>
      </c>
      <c r="AQ134" s="89">
        <f t="shared" si="90"/>
        <v>5.9018716237773443</v>
      </c>
      <c r="AR134" s="89">
        <f t="shared" si="90"/>
        <v>5.9027900968213594</v>
      </c>
      <c r="AS134" s="89">
        <f t="shared" si="90"/>
        <v>5.8984023743618312</v>
      </c>
      <c r="AT134" s="89">
        <f t="shared" si="90"/>
        <v>5.9192950619444513</v>
      </c>
      <c r="AU134" s="89">
        <f t="shared" si="72"/>
        <v>5.8180936634643956</v>
      </c>
    </row>
    <row r="135" spans="1:47" s="89" customFormat="1" ht="12.95" customHeight="1" x14ac:dyDescent="0.2">
      <c r="A135" s="29" t="s">
        <v>763</v>
      </c>
      <c r="B135" s="12"/>
      <c r="C135" s="7">
        <v>23318.41</v>
      </c>
      <c r="D135" s="7"/>
      <c r="E135" s="89">
        <f t="shared" si="55"/>
        <v>-7416.8221495507232</v>
      </c>
      <c r="F135" s="89">
        <f t="shared" si="86"/>
        <v>-7417</v>
      </c>
      <c r="G135" s="89">
        <f t="shared" si="56"/>
        <v>0.49919900000168127</v>
      </c>
      <c r="H135" s="89">
        <f t="shared" si="87"/>
        <v>0.49919900000168127</v>
      </c>
      <c r="P135" s="89">
        <f t="shared" si="57"/>
        <v>0.4802506250783336</v>
      </c>
      <c r="Q135" s="128">
        <f t="shared" si="58"/>
        <v>8299.91</v>
      </c>
      <c r="R135" s="128"/>
      <c r="S135" s="91">
        <f t="shared" si="88"/>
        <v>0.2</v>
      </c>
      <c r="Z135" s="89">
        <f t="shared" si="59"/>
        <v>-7417</v>
      </c>
      <c r="AA135" s="89">
        <f t="shared" si="60"/>
        <v>0.45974523774005832</v>
      </c>
      <c r="AB135" s="89">
        <f t="shared" si="61"/>
        <v>0.5197043873399565</v>
      </c>
      <c r="AC135" s="89">
        <f t="shared" si="62"/>
        <v>1.8948374923347666E-2</v>
      </c>
      <c r="AD135" s="89">
        <f t="shared" si="63"/>
        <v>3.9453762261622949E-2</v>
      </c>
      <c r="AE135" s="89">
        <f t="shared" si="64"/>
        <v>3.1131987131933266E-4</v>
      </c>
      <c r="AF135" s="89">
        <f t="shared" si="65"/>
        <v>0.49919900000168127</v>
      </c>
      <c r="AG135" s="91"/>
      <c r="AH135" s="89">
        <f t="shared" si="66"/>
        <v>-2.0505387338275272E-2</v>
      </c>
      <c r="AI135" s="89">
        <f t="shared" si="67"/>
        <v>0.78459542312997099</v>
      </c>
      <c r="AJ135" s="89">
        <f t="shared" si="68"/>
        <v>4.9477685929347343E-2</v>
      </c>
      <c r="AK135" s="89">
        <f t="shared" si="69"/>
        <v>6.7194329336386541E-2</v>
      </c>
      <c r="AL135" s="89">
        <f t="shared" si="70"/>
        <v>-0.30237894829758155</v>
      </c>
      <c r="AM135" s="89">
        <f t="shared" si="71"/>
        <v>-0.15235208133324238</v>
      </c>
      <c r="AN135" s="89">
        <f t="shared" si="90"/>
        <v>5.9044344623170408</v>
      </c>
      <c r="AO135" s="89">
        <f t="shared" si="90"/>
        <v>5.9044260213812363</v>
      </c>
      <c r="AP135" s="89">
        <f t="shared" si="90"/>
        <v>5.9044662832452026</v>
      </c>
      <c r="AQ135" s="89">
        <f t="shared" si="90"/>
        <v>5.9042742350299502</v>
      </c>
      <c r="AR135" s="89">
        <f t="shared" si="90"/>
        <v>5.9051901689731254</v>
      </c>
      <c r="AS135" s="89">
        <f t="shared" si="90"/>
        <v>5.9008188000249824</v>
      </c>
      <c r="AT135" s="89">
        <f t="shared" si="90"/>
        <v>5.9216143284318798</v>
      </c>
      <c r="AU135" s="89">
        <f t="shared" si="72"/>
        <v>5.8209993605046151</v>
      </c>
    </row>
    <row r="136" spans="1:47" s="89" customFormat="1" ht="12.95" customHeight="1" x14ac:dyDescent="0.2">
      <c r="A136" s="29" t="s">
        <v>763</v>
      </c>
      <c r="B136" s="12"/>
      <c r="C136" s="7">
        <v>23343.614000000001</v>
      </c>
      <c r="D136" s="7"/>
      <c r="E136" s="89">
        <f t="shared" si="55"/>
        <v>-7407.8426789917648</v>
      </c>
      <c r="F136" s="89">
        <f t="shared" si="86"/>
        <v>-7408</v>
      </c>
      <c r="G136" s="89">
        <f t="shared" si="56"/>
        <v>0.44157600000107777</v>
      </c>
      <c r="H136" s="89">
        <f t="shared" si="87"/>
        <v>0.44157600000107777</v>
      </c>
      <c r="P136" s="89">
        <f t="shared" si="57"/>
        <v>0.4760104549074109</v>
      </c>
      <c r="Q136" s="128">
        <f t="shared" si="58"/>
        <v>8325.1140000000014</v>
      </c>
      <c r="R136" s="128"/>
      <c r="S136" s="91">
        <f t="shared" si="88"/>
        <v>0.2</v>
      </c>
      <c r="Z136" s="89">
        <f t="shared" si="59"/>
        <v>-7408</v>
      </c>
      <c r="AA136" s="89">
        <f t="shared" si="60"/>
        <v>0.45770257545075921</v>
      </c>
      <c r="AB136" s="89">
        <f t="shared" si="61"/>
        <v>0.45988387945772946</v>
      </c>
      <c r="AC136" s="89">
        <f t="shared" si="62"/>
        <v>-3.4434454906333123E-2</v>
      </c>
      <c r="AD136" s="89">
        <f t="shared" si="63"/>
        <v>-1.6126575449681435E-2</v>
      </c>
      <c r="AE136" s="89">
        <f t="shared" si="64"/>
        <v>5.2013287146853602E-5</v>
      </c>
      <c r="AF136" s="89">
        <f t="shared" si="65"/>
        <v>0.44157600000107777</v>
      </c>
      <c r="AG136" s="91"/>
      <c r="AH136" s="89">
        <f t="shared" si="66"/>
        <v>-1.830787945665167E-2</v>
      </c>
      <c r="AI136" s="89">
        <f t="shared" si="67"/>
        <v>0.78448935025155364</v>
      </c>
      <c r="AJ136" s="89">
        <f t="shared" si="68"/>
        <v>5.1058298889965534E-2</v>
      </c>
      <c r="AK136" s="89">
        <f t="shared" si="69"/>
        <v>6.6853343046742786E-2</v>
      </c>
      <c r="AL136" s="89">
        <f t="shared" si="70"/>
        <v>-0.30079633437535763</v>
      </c>
      <c r="AM136" s="89">
        <f t="shared" si="71"/>
        <v>-0.1515425046536405</v>
      </c>
      <c r="AN136" s="89">
        <f t="shared" si="90"/>
        <v>5.9063996830205125</v>
      </c>
      <c r="AO136" s="89">
        <f t="shared" si="90"/>
        <v>5.9063912418659372</v>
      </c>
      <c r="AP136" s="89">
        <f t="shared" si="90"/>
        <v>5.9064314733877978</v>
      </c>
      <c r="AQ136" s="89">
        <f t="shared" si="90"/>
        <v>5.9062397195388208</v>
      </c>
      <c r="AR136" s="89">
        <f t="shared" si="90"/>
        <v>5.9071535375476838</v>
      </c>
      <c r="AS136" s="89">
        <f t="shared" si="90"/>
        <v>5.9027956895967417</v>
      </c>
      <c r="AT136" s="89">
        <f t="shared" si="90"/>
        <v>5.9235112780211141</v>
      </c>
      <c r="AU136" s="89">
        <f t="shared" si="72"/>
        <v>5.823376748992068</v>
      </c>
    </row>
    <row r="137" spans="1:47" s="89" customFormat="1" ht="12.95" customHeight="1" x14ac:dyDescent="0.2">
      <c r="A137" s="29" t="s">
        <v>763</v>
      </c>
      <c r="B137" s="12"/>
      <c r="C137" s="7">
        <v>23503.598000000002</v>
      </c>
      <c r="D137" s="7"/>
      <c r="E137" s="89">
        <f t="shared" si="55"/>
        <v>-7350.8449160214277</v>
      </c>
      <c r="F137" s="89">
        <f t="shared" si="86"/>
        <v>-7351</v>
      </c>
      <c r="G137" s="89">
        <f t="shared" si="56"/>
        <v>0.43529700000362936</v>
      </c>
      <c r="H137" s="89">
        <f t="shared" si="87"/>
        <v>0.43529700000362936</v>
      </c>
      <c r="P137" s="89">
        <f t="shared" si="57"/>
        <v>0.44928625149628276</v>
      </c>
      <c r="Q137" s="128">
        <f t="shared" si="58"/>
        <v>8485.0980000000018</v>
      </c>
      <c r="R137" s="128"/>
      <c r="S137" s="91">
        <f t="shared" si="88"/>
        <v>0.2</v>
      </c>
      <c r="Z137" s="89">
        <f t="shared" si="59"/>
        <v>-7351</v>
      </c>
      <c r="AA137" s="89">
        <f t="shared" si="60"/>
        <v>0.44489039476051551</v>
      </c>
      <c r="AB137" s="89">
        <f t="shared" si="61"/>
        <v>0.43969285673939662</v>
      </c>
      <c r="AC137" s="89">
        <f t="shared" si="62"/>
        <v>-1.3989251492653398E-2</v>
      </c>
      <c r="AD137" s="89">
        <f t="shared" si="63"/>
        <v>-9.5933947568861422E-3</v>
      </c>
      <c r="AE137" s="89">
        <f t="shared" si="64"/>
        <v>1.8406644592290107E-5</v>
      </c>
      <c r="AF137" s="89">
        <f t="shared" si="65"/>
        <v>0.43529700000362936</v>
      </c>
      <c r="AG137" s="91"/>
      <c r="AH137" s="89">
        <f t="shared" si="66"/>
        <v>-4.3958567357672467E-3</v>
      </c>
      <c r="AI137" s="89">
        <f t="shared" si="67"/>
        <v>0.78383073612390175</v>
      </c>
      <c r="AJ137" s="89">
        <f t="shared" si="68"/>
        <v>6.1055917305770424E-2</v>
      </c>
      <c r="AK137" s="89">
        <f t="shared" si="69"/>
        <v>6.4692031864741983E-2</v>
      </c>
      <c r="AL137" s="89">
        <f t="shared" si="70"/>
        <v>-0.29078292835619057</v>
      </c>
      <c r="AM137" s="89">
        <f t="shared" si="71"/>
        <v>-0.14642466234366616</v>
      </c>
      <c r="AN137" s="89">
        <f t="shared" si="90"/>
        <v>5.918839983691889</v>
      </c>
      <c r="AO137" s="89">
        <f t="shared" si="90"/>
        <v>5.9188315524010919</v>
      </c>
      <c r="AP137" s="89">
        <f t="shared" si="90"/>
        <v>5.9188715431642027</v>
      </c>
      <c r="AQ137" s="89">
        <f t="shared" si="90"/>
        <v>5.9186818561008501</v>
      </c>
      <c r="AR137" s="89">
        <f t="shared" si="90"/>
        <v>5.9195814716987485</v>
      </c>
      <c r="AS137" s="89">
        <f t="shared" si="90"/>
        <v>5.9153121775943474</v>
      </c>
      <c r="AT137" s="89">
        <f t="shared" si="90"/>
        <v>5.9355122616685714</v>
      </c>
      <c r="AU137" s="89">
        <f t="shared" si="72"/>
        <v>5.838433542745932</v>
      </c>
    </row>
    <row r="138" spans="1:47" s="89" customFormat="1" ht="12.95" customHeight="1" x14ac:dyDescent="0.2">
      <c r="A138" s="29" t="s">
        <v>763</v>
      </c>
      <c r="B138" s="12"/>
      <c r="C138" s="7">
        <v>23520.460999999999</v>
      </c>
      <c r="D138" s="7"/>
      <c r="E138" s="89">
        <f t="shared" si="55"/>
        <v>-7344.8371072594982</v>
      </c>
      <c r="F138" s="89">
        <f t="shared" si="86"/>
        <v>-7345</v>
      </c>
      <c r="G138" s="89">
        <f t="shared" si="56"/>
        <v>0.45721499999854132</v>
      </c>
      <c r="H138" s="89">
        <f t="shared" si="87"/>
        <v>0.45721499999854132</v>
      </c>
      <c r="P138" s="89">
        <f t="shared" si="57"/>
        <v>0.44648626052046558</v>
      </c>
      <c r="Q138" s="128">
        <f t="shared" si="58"/>
        <v>8501.9609999999993</v>
      </c>
      <c r="R138" s="128"/>
      <c r="S138" s="91">
        <f t="shared" si="88"/>
        <v>0.2</v>
      </c>
      <c r="Z138" s="89">
        <f t="shared" si="59"/>
        <v>-7345</v>
      </c>
      <c r="AA138" s="89">
        <f t="shared" si="60"/>
        <v>0.44355422889995372</v>
      </c>
      <c r="AB138" s="89">
        <f t="shared" si="61"/>
        <v>0.46014703161905318</v>
      </c>
      <c r="AC138" s="89">
        <f t="shared" si="62"/>
        <v>1.0728739478075733E-2</v>
      </c>
      <c r="AD138" s="89">
        <f t="shared" si="63"/>
        <v>1.3660771098587599E-2</v>
      </c>
      <c r="AE138" s="89">
        <f t="shared" si="64"/>
        <v>3.7323333401601244E-5</v>
      </c>
      <c r="AF138" s="89">
        <f t="shared" si="65"/>
        <v>0.45721499999854132</v>
      </c>
      <c r="AG138" s="91"/>
      <c r="AH138" s="89">
        <f t="shared" si="66"/>
        <v>-2.9320316205118792E-3</v>
      </c>
      <c r="AI138" s="89">
        <f t="shared" si="67"/>
        <v>0.78376273069072644</v>
      </c>
      <c r="AJ138" s="89">
        <f t="shared" si="68"/>
        <v>6.2106989661129625E-2</v>
      </c>
      <c r="AK138" s="89">
        <f t="shared" si="69"/>
        <v>6.4464354438648175E-2</v>
      </c>
      <c r="AL138" s="89">
        <f t="shared" si="70"/>
        <v>-0.28972985728727685</v>
      </c>
      <c r="AM138" s="89">
        <f t="shared" si="71"/>
        <v>-0.14588687920384885</v>
      </c>
      <c r="AN138" s="89">
        <f t="shared" si="90"/>
        <v>5.9201488852338526</v>
      </c>
      <c r="AO138" s="89">
        <f t="shared" si="90"/>
        <v>5.9201404561221649</v>
      </c>
      <c r="AP138" s="89">
        <f t="shared" si="90"/>
        <v>5.9201804166371659</v>
      </c>
      <c r="AQ138" s="89">
        <f t="shared" si="90"/>
        <v>5.9199909674799551</v>
      </c>
      <c r="AR138" s="89">
        <f t="shared" si="90"/>
        <v>5.9208890078536696</v>
      </c>
      <c r="AS138" s="89">
        <f t="shared" si="90"/>
        <v>5.9166293264723304</v>
      </c>
      <c r="AT138" s="89">
        <f t="shared" si="90"/>
        <v>5.9367742307954892</v>
      </c>
      <c r="AU138" s="89">
        <f t="shared" si="72"/>
        <v>5.8400184684042342</v>
      </c>
    </row>
    <row r="139" spans="1:47" s="89" customFormat="1" ht="12.95" customHeight="1" x14ac:dyDescent="0.2">
      <c r="A139" s="29" t="s">
        <v>763</v>
      </c>
      <c r="B139" s="12"/>
      <c r="C139" s="7">
        <v>23551.342000000001</v>
      </c>
      <c r="D139" s="7"/>
      <c r="E139" s="89">
        <f t="shared" si="55"/>
        <v>-7333.8350825677344</v>
      </c>
      <c r="F139" s="89">
        <f t="shared" si="86"/>
        <v>-7334</v>
      </c>
      <c r="G139" s="89">
        <f t="shared" si="56"/>
        <v>0.46289800000158721</v>
      </c>
      <c r="H139" s="89">
        <f t="shared" si="87"/>
        <v>0.46289800000158721</v>
      </c>
      <c r="P139" s="89">
        <f t="shared" si="57"/>
        <v>0.44135941604261819</v>
      </c>
      <c r="Q139" s="128">
        <f t="shared" si="58"/>
        <v>8532.8420000000006</v>
      </c>
      <c r="R139" s="128"/>
      <c r="S139" s="91">
        <f t="shared" si="88"/>
        <v>0.2</v>
      </c>
      <c r="Z139" s="89">
        <f t="shared" si="59"/>
        <v>-7334</v>
      </c>
      <c r="AA139" s="89">
        <f t="shared" si="60"/>
        <v>0.4411107459979946</v>
      </c>
      <c r="AB139" s="89">
        <f t="shared" si="61"/>
        <v>0.4631466700462108</v>
      </c>
      <c r="AC139" s="89">
        <f t="shared" si="62"/>
        <v>2.1538583958969015E-2</v>
      </c>
      <c r="AD139" s="89">
        <f t="shared" si="63"/>
        <v>2.1787254003592604E-2</v>
      </c>
      <c r="AE139" s="89">
        <f t="shared" si="64"/>
        <v>9.4936887403412404E-5</v>
      </c>
      <c r="AF139" s="89">
        <f t="shared" si="65"/>
        <v>0.46289800000158721</v>
      </c>
      <c r="AG139" s="91"/>
      <c r="AH139" s="89">
        <f t="shared" si="66"/>
        <v>-2.4867004462358894E-4</v>
      </c>
      <c r="AI139" s="89">
        <f t="shared" si="67"/>
        <v>0.78363870723990414</v>
      </c>
      <c r="AJ139" s="89">
        <f t="shared" si="68"/>
        <v>6.4033303596070401E-2</v>
      </c>
      <c r="AK139" s="89">
        <f t="shared" si="69"/>
        <v>6.4046862738959098E-2</v>
      </c>
      <c r="AL139" s="89">
        <f t="shared" si="70"/>
        <v>-0.28779970029332852</v>
      </c>
      <c r="AM139" s="89">
        <f t="shared" si="71"/>
        <v>-0.14490139940106189</v>
      </c>
      <c r="AN139" s="89">
        <f t="shared" si="90"/>
        <v>5.922548243846955</v>
      </c>
      <c r="AO139" s="89">
        <f t="shared" si="90"/>
        <v>5.9225398192996934</v>
      </c>
      <c r="AP139" s="89">
        <f t="shared" si="90"/>
        <v>5.9225797219229523</v>
      </c>
      <c r="AQ139" s="89">
        <f t="shared" si="90"/>
        <v>5.9223907189931353</v>
      </c>
      <c r="AR139" s="89">
        <f t="shared" si="90"/>
        <v>5.9232858319289337</v>
      </c>
      <c r="AS139" s="89">
        <f t="shared" si="90"/>
        <v>5.919043916804692</v>
      </c>
      <c r="AT139" s="89">
        <f t="shared" si="90"/>
        <v>5.9390872101939269</v>
      </c>
      <c r="AU139" s="89">
        <f t="shared" si="72"/>
        <v>5.8429241654444537</v>
      </c>
    </row>
    <row r="140" spans="1:47" s="89" customFormat="1" ht="12.95" customHeight="1" x14ac:dyDescent="0.2">
      <c r="A140" s="29" t="s">
        <v>763</v>
      </c>
      <c r="B140" s="12"/>
      <c r="C140" s="7">
        <v>23711.321</v>
      </c>
      <c r="D140" s="7"/>
      <c r="E140" s="89">
        <f t="shared" si="55"/>
        <v>-7276.8391009556271</v>
      </c>
      <c r="F140" s="89">
        <f t="shared" si="86"/>
        <v>-7277</v>
      </c>
      <c r="G140" s="89">
        <f t="shared" si="56"/>
        <v>0.45161899999948218</v>
      </c>
      <c r="H140" s="89">
        <f t="shared" si="87"/>
        <v>0.45161899999948218</v>
      </c>
      <c r="P140" s="89">
        <f t="shared" si="57"/>
        <v>0.41492719347034934</v>
      </c>
      <c r="Q140" s="128">
        <f t="shared" si="58"/>
        <v>8692.8209999999999</v>
      </c>
      <c r="R140" s="128"/>
      <c r="S140" s="91">
        <f t="shared" si="88"/>
        <v>0.2</v>
      </c>
      <c r="Z140" s="89">
        <f t="shared" si="59"/>
        <v>-7277</v>
      </c>
      <c r="AA140" s="89">
        <f t="shared" si="60"/>
        <v>0.42857617749558624</v>
      </c>
      <c r="AB140" s="89">
        <f t="shared" si="61"/>
        <v>0.43797001597424529</v>
      </c>
      <c r="AC140" s="89">
        <f t="shared" si="62"/>
        <v>3.6691806529132842E-2</v>
      </c>
      <c r="AD140" s="89">
        <f t="shared" si="63"/>
        <v>2.3042822503895943E-2</v>
      </c>
      <c r="AE140" s="89">
        <f t="shared" si="64"/>
        <v>1.0619433378921066E-4</v>
      </c>
      <c r="AF140" s="89">
        <f t="shared" si="65"/>
        <v>0.45161899999948218</v>
      </c>
      <c r="AG140" s="91"/>
      <c r="AH140" s="89">
        <f t="shared" si="66"/>
        <v>1.3648984025236909E-2</v>
      </c>
      <c r="AI140" s="89">
        <f t="shared" si="67"/>
        <v>0.78300955827646357</v>
      </c>
      <c r="AJ140" s="89">
        <f t="shared" si="68"/>
        <v>7.4001500179889199E-2</v>
      </c>
      <c r="AK140" s="89">
        <f t="shared" si="69"/>
        <v>6.1881805340079893E-2</v>
      </c>
      <c r="AL140" s="89">
        <f t="shared" si="70"/>
        <v>-0.27780763512758067</v>
      </c>
      <c r="AM140" s="89">
        <f t="shared" si="71"/>
        <v>-0.13980411571927834</v>
      </c>
      <c r="AN140" s="89">
        <f t="shared" si="90"/>
        <v>5.9349752785078955</v>
      </c>
      <c r="AO140" s="89">
        <f t="shared" si="90"/>
        <v>5.9349668895081207</v>
      </c>
      <c r="AP140" s="89">
        <f t="shared" si="90"/>
        <v>5.9350064414643233</v>
      </c>
      <c r="AQ140" s="89">
        <f t="shared" si="90"/>
        <v>5.9348199592846189</v>
      </c>
      <c r="AR140" s="89">
        <f t="shared" si="90"/>
        <v>5.9356990873405815</v>
      </c>
      <c r="AS140" s="89">
        <f t="shared" si="90"/>
        <v>5.9315521712193942</v>
      </c>
      <c r="AT140" s="89">
        <f t="shared" si="90"/>
        <v>5.9510597568961279</v>
      </c>
      <c r="AU140" s="89">
        <f t="shared" si="72"/>
        <v>5.8579809591983176</v>
      </c>
    </row>
    <row r="141" spans="1:47" s="89" customFormat="1" ht="12.95" customHeight="1" x14ac:dyDescent="0.2">
      <c r="A141" s="24" t="s">
        <v>941</v>
      </c>
      <c r="B141" s="25" t="s">
        <v>912</v>
      </c>
      <c r="C141" s="24">
        <v>23711.324000000001</v>
      </c>
      <c r="D141" s="24" t="s">
        <v>936</v>
      </c>
      <c r="E141" s="89">
        <f t="shared" si="55"/>
        <v>-7276.8380321406894</v>
      </c>
      <c r="F141" s="89">
        <f t="shared" si="86"/>
        <v>-7277</v>
      </c>
      <c r="G141" s="89">
        <f t="shared" si="56"/>
        <v>0.45461900000009337</v>
      </c>
      <c r="H141" s="89">
        <f t="shared" si="87"/>
        <v>0.45461900000009337</v>
      </c>
      <c r="P141" s="89">
        <f t="shared" si="57"/>
        <v>0.41492719347034934</v>
      </c>
      <c r="Q141" s="128">
        <f t="shared" si="58"/>
        <v>8692.8240000000005</v>
      </c>
      <c r="R141" s="128"/>
      <c r="S141" s="91">
        <f t="shared" si="88"/>
        <v>0.2</v>
      </c>
      <c r="Z141" s="89">
        <f t="shared" si="59"/>
        <v>-7277</v>
      </c>
      <c r="AA141" s="89">
        <f t="shared" si="60"/>
        <v>0.42857617749558624</v>
      </c>
      <c r="AB141" s="89">
        <f t="shared" si="61"/>
        <v>0.44097001597485647</v>
      </c>
      <c r="AC141" s="89">
        <f t="shared" si="62"/>
        <v>3.9691806529744023E-2</v>
      </c>
      <c r="AD141" s="89">
        <f t="shared" si="63"/>
        <v>2.6042822504507124E-2</v>
      </c>
      <c r="AE141" s="89">
        <f t="shared" si="64"/>
        <v>1.3564572080025254E-4</v>
      </c>
      <c r="AF141" s="89">
        <f t="shared" si="65"/>
        <v>0.45461900000009337</v>
      </c>
      <c r="AG141" s="91"/>
      <c r="AH141" s="89">
        <f t="shared" si="66"/>
        <v>1.3648984025236909E-2</v>
      </c>
      <c r="AI141" s="89">
        <f t="shared" si="67"/>
        <v>0.78300955827646357</v>
      </c>
      <c r="AJ141" s="89">
        <f t="shared" si="68"/>
        <v>7.4001500179889199E-2</v>
      </c>
      <c r="AK141" s="89">
        <f t="shared" si="69"/>
        <v>6.1881805340079893E-2</v>
      </c>
      <c r="AL141" s="89">
        <f t="shared" si="70"/>
        <v>-0.27780763512758067</v>
      </c>
      <c r="AM141" s="89">
        <f t="shared" si="71"/>
        <v>-0.13980411571927834</v>
      </c>
      <c r="AN141" s="89">
        <f t="shared" ref="AN141:AT150" si="91">$AU141+$AB$7*SIN(AO141)</f>
        <v>5.9349752785078955</v>
      </c>
      <c r="AO141" s="89">
        <f t="shared" si="91"/>
        <v>5.9349668895081207</v>
      </c>
      <c r="AP141" s="89">
        <f t="shared" si="91"/>
        <v>5.9350064414643233</v>
      </c>
      <c r="AQ141" s="89">
        <f t="shared" si="91"/>
        <v>5.9348199592846189</v>
      </c>
      <c r="AR141" s="89">
        <f t="shared" si="91"/>
        <v>5.9356990873405815</v>
      </c>
      <c r="AS141" s="89">
        <f t="shared" si="91"/>
        <v>5.9315521712193942</v>
      </c>
      <c r="AT141" s="89">
        <f t="shared" si="91"/>
        <v>5.9510597568961279</v>
      </c>
      <c r="AU141" s="89">
        <f t="shared" si="72"/>
        <v>5.8579809591983176</v>
      </c>
    </row>
    <row r="142" spans="1:47" s="89" customFormat="1" ht="12.95" customHeight="1" x14ac:dyDescent="0.2">
      <c r="A142" s="29" t="s">
        <v>763</v>
      </c>
      <c r="B142" s="12"/>
      <c r="C142" s="7">
        <v>23736.596000000001</v>
      </c>
      <c r="D142" s="7"/>
      <c r="E142" s="89">
        <f t="shared" si="55"/>
        <v>-7267.834335109822</v>
      </c>
      <c r="F142" s="89">
        <f t="shared" si="86"/>
        <v>-7268</v>
      </c>
      <c r="G142" s="89">
        <f t="shared" si="56"/>
        <v>0.46499600000242935</v>
      </c>
      <c r="H142" s="89">
        <f t="shared" si="87"/>
        <v>0.46499600000242935</v>
      </c>
      <c r="P142" s="89">
        <f t="shared" si="57"/>
        <v>0.41077424374915683</v>
      </c>
      <c r="Q142" s="128">
        <f t="shared" si="58"/>
        <v>8718.0960000000014</v>
      </c>
      <c r="R142" s="128"/>
      <c r="S142" s="91">
        <f t="shared" si="88"/>
        <v>0.2</v>
      </c>
      <c r="Z142" s="89">
        <f t="shared" si="59"/>
        <v>-7268</v>
      </c>
      <c r="AA142" s="89">
        <f t="shared" si="60"/>
        <v>0.42661644395587695</v>
      </c>
      <c r="AB142" s="89">
        <f t="shared" si="61"/>
        <v>0.44915379979570924</v>
      </c>
      <c r="AC142" s="89">
        <f t="shared" si="62"/>
        <v>5.4221756253272524E-2</v>
      </c>
      <c r="AD142" s="89">
        <f t="shared" si="63"/>
        <v>3.837955604655241E-2</v>
      </c>
      <c r="AE142" s="89">
        <f t="shared" si="64"/>
        <v>2.9459806446609156E-4</v>
      </c>
      <c r="AF142" s="89">
        <f t="shared" si="65"/>
        <v>0.46499600000242935</v>
      </c>
      <c r="AG142" s="91"/>
      <c r="AH142" s="89">
        <f t="shared" si="66"/>
        <v>1.5842200206720138E-2</v>
      </c>
      <c r="AI142" s="89">
        <f t="shared" si="67"/>
        <v>0.78291228737380547</v>
      </c>
      <c r="AJ142" s="89">
        <f t="shared" si="68"/>
        <v>7.5573324556125476E-2</v>
      </c>
      <c r="AK142" s="89">
        <f t="shared" si="69"/>
        <v>6.1539699855051075E-2</v>
      </c>
      <c r="AL142" s="89">
        <f t="shared" si="70"/>
        <v>-0.27623139632924537</v>
      </c>
      <c r="AM142" s="89">
        <f t="shared" si="71"/>
        <v>-0.1390006807340996</v>
      </c>
      <c r="AN142" s="89">
        <f t="shared" si="91"/>
        <v>5.9369365363230271</v>
      </c>
      <c r="AO142" s="89">
        <f t="shared" si="91"/>
        <v>5.936928154772815</v>
      </c>
      <c r="AP142" s="89">
        <f t="shared" si="91"/>
        <v>5.9369676435699441</v>
      </c>
      <c r="AQ142" s="89">
        <f t="shared" si="91"/>
        <v>5.9367815913131423</v>
      </c>
      <c r="AR142" s="89">
        <f t="shared" si="91"/>
        <v>5.9376580711336739</v>
      </c>
      <c r="AS142" s="89">
        <f t="shared" si="91"/>
        <v>5.9335266009222423</v>
      </c>
      <c r="AT142" s="89">
        <f t="shared" si="91"/>
        <v>5.9529482120781321</v>
      </c>
      <c r="AU142" s="89">
        <f t="shared" si="72"/>
        <v>5.8603583476857706</v>
      </c>
    </row>
    <row r="143" spans="1:47" s="89" customFormat="1" ht="12.95" customHeight="1" x14ac:dyDescent="0.2">
      <c r="A143" s="29" t="s">
        <v>763</v>
      </c>
      <c r="B143" s="12"/>
      <c r="C143" s="7">
        <v>23815.170999999998</v>
      </c>
      <c r="D143" s="7"/>
      <c r="E143" s="89">
        <f t="shared" si="55"/>
        <v>-7239.8402905466528</v>
      </c>
      <c r="F143" s="89">
        <f t="shared" si="86"/>
        <v>-7240</v>
      </c>
      <c r="G143" s="89">
        <f t="shared" si="56"/>
        <v>0.4482800000005227</v>
      </c>
      <c r="H143" s="89">
        <f t="shared" si="87"/>
        <v>0.4482800000005227</v>
      </c>
      <c r="P143" s="89">
        <f t="shared" si="57"/>
        <v>0.39788981302366944</v>
      </c>
      <c r="Q143" s="128">
        <f t="shared" si="58"/>
        <v>8796.6709999999985</v>
      </c>
      <c r="R143" s="128"/>
      <c r="S143" s="91">
        <f t="shared" si="88"/>
        <v>0.2</v>
      </c>
      <c r="Z143" s="89">
        <f t="shared" si="59"/>
        <v>-7240</v>
      </c>
      <c r="AA143" s="89">
        <f t="shared" si="60"/>
        <v>0.42055319397338697</v>
      </c>
      <c r="AB143" s="89">
        <f t="shared" si="61"/>
        <v>0.42561661905080517</v>
      </c>
      <c r="AC143" s="89">
        <f t="shared" si="62"/>
        <v>5.0390186976853268E-2</v>
      </c>
      <c r="AD143" s="89">
        <f t="shared" si="63"/>
        <v>2.7726806027135731E-2</v>
      </c>
      <c r="AE143" s="89">
        <f t="shared" si="64"/>
        <v>1.5375515449328207E-4</v>
      </c>
      <c r="AF143" s="89">
        <f t="shared" si="65"/>
        <v>0.4482800000005227</v>
      </c>
      <c r="AG143" s="91"/>
      <c r="AH143" s="89">
        <f t="shared" si="66"/>
        <v>2.2663380949717551E-2</v>
      </c>
      <c r="AI143" s="89">
        <f t="shared" si="67"/>
        <v>0.78261326752901583</v>
      </c>
      <c r="AJ143" s="89">
        <f t="shared" si="68"/>
        <v>8.0459747288720573E-2</v>
      </c>
      <c r="AK143" s="89">
        <f t="shared" si="69"/>
        <v>6.047493842172745E-2</v>
      </c>
      <c r="AL143" s="89">
        <f t="shared" si="70"/>
        <v>-0.27133002956883301</v>
      </c>
      <c r="AM143" s="89">
        <f t="shared" si="71"/>
        <v>-0.13650349289597136</v>
      </c>
      <c r="AN143" s="89">
        <f t="shared" si="91"/>
        <v>5.9430366793500875</v>
      </c>
      <c r="AO143" s="89">
        <f t="shared" si="91"/>
        <v>5.9430283242063098</v>
      </c>
      <c r="AP143" s="89">
        <f t="shared" si="91"/>
        <v>5.943067602882147</v>
      </c>
      <c r="AQ143" s="89">
        <f t="shared" si="91"/>
        <v>5.9428829436935304</v>
      </c>
      <c r="AR143" s="89">
        <f t="shared" si="91"/>
        <v>5.9437509692713171</v>
      </c>
      <c r="AS143" s="89">
        <f t="shared" si="91"/>
        <v>5.9396683219714985</v>
      </c>
      <c r="AT143" s="89">
        <f t="shared" si="91"/>
        <v>5.9588200717962048</v>
      </c>
      <c r="AU143" s="89">
        <f t="shared" si="72"/>
        <v>5.8677546674245109</v>
      </c>
    </row>
    <row r="144" spans="1:47" s="89" customFormat="1" ht="12.95" customHeight="1" x14ac:dyDescent="0.2">
      <c r="A144" s="29" t="s">
        <v>763</v>
      </c>
      <c r="B144" s="12"/>
      <c r="C144" s="7">
        <v>23854.46</v>
      </c>
      <c r="D144" s="7"/>
      <c r="E144" s="89">
        <f t="shared" si="55"/>
        <v>-7225.8427338575993</v>
      </c>
      <c r="F144" s="89">
        <f t="shared" si="86"/>
        <v>-7226</v>
      </c>
      <c r="G144" s="89">
        <f t="shared" si="56"/>
        <v>0.44142199999987497</v>
      </c>
      <c r="H144" s="89">
        <f t="shared" si="87"/>
        <v>0.44142199999987497</v>
      </c>
      <c r="P144" s="89">
        <f t="shared" si="57"/>
        <v>0.39146794909919613</v>
      </c>
      <c r="Q144" s="128">
        <f t="shared" si="58"/>
        <v>8835.9599999999991</v>
      </c>
      <c r="R144" s="128"/>
      <c r="S144" s="91">
        <f t="shared" si="88"/>
        <v>0.2</v>
      </c>
      <c r="Z144" s="89">
        <f t="shared" si="59"/>
        <v>-7226</v>
      </c>
      <c r="AA144" s="89">
        <f t="shared" si="60"/>
        <v>0.41754064853848322</v>
      </c>
      <c r="AB144" s="89">
        <f t="shared" si="61"/>
        <v>0.41534930056058789</v>
      </c>
      <c r="AC144" s="89">
        <f t="shared" si="62"/>
        <v>4.9954050900678837E-2</v>
      </c>
      <c r="AD144" s="89">
        <f t="shared" si="63"/>
        <v>2.3881351461391753E-2</v>
      </c>
      <c r="AE144" s="89">
        <f t="shared" si="64"/>
        <v>1.140637895245036E-4</v>
      </c>
      <c r="AF144" s="89">
        <f t="shared" si="65"/>
        <v>0.44142199999987497</v>
      </c>
      <c r="AG144" s="91"/>
      <c r="AH144" s="89">
        <f t="shared" si="66"/>
        <v>2.6072699439287104E-2</v>
      </c>
      <c r="AI144" s="89">
        <f t="shared" si="67"/>
        <v>0.78246579921644499</v>
      </c>
      <c r="AJ144" s="89">
        <f t="shared" si="68"/>
        <v>8.2900850107687399E-2</v>
      </c>
      <c r="AK144" s="89">
        <f t="shared" si="69"/>
        <v>5.9942314945145035E-2</v>
      </c>
      <c r="AL144" s="89">
        <f t="shared" si="70"/>
        <v>-0.2688807420336069</v>
      </c>
      <c r="AM144" s="89">
        <f t="shared" si="71"/>
        <v>-0.13525623796950856</v>
      </c>
      <c r="AN144" s="89">
        <f t="shared" si="91"/>
        <v>5.9460858819577789</v>
      </c>
      <c r="AO144" s="89">
        <f t="shared" si="91"/>
        <v>5.9460775418576528</v>
      </c>
      <c r="AP144" s="89">
        <f t="shared" si="91"/>
        <v>5.9461167077305621</v>
      </c>
      <c r="AQ144" s="89">
        <f t="shared" si="91"/>
        <v>5.9459327765429855</v>
      </c>
      <c r="AR144" s="89">
        <f t="shared" si="91"/>
        <v>5.9467964533123938</v>
      </c>
      <c r="AS144" s="89">
        <f t="shared" si="91"/>
        <v>5.9427386510463878</v>
      </c>
      <c r="AT144" s="89">
        <f t="shared" si="91"/>
        <v>5.9617541282723172</v>
      </c>
      <c r="AU144" s="89">
        <f t="shared" si="72"/>
        <v>5.8714528272938811</v>
      </c>
    </row>
    <row r="145" spans="1:47" s="89" customFormat="1" ht="12.95" customHeight="1" x14ac:dyDescent="0.2">
      <c r="A145" s="29" t="s">
        <v>763</v>
      </c>
      <c r="B145" s="12"/>
      <c r="C145" s="7">
        <v>23854.488000000001</v>
      </c>
      <c r="D145" s="7"/>
      <c r="E145" s="89">
        <f t="shared" si="55"/>
        <v>-7225.8327582515176</v>
      </c>
      <c r="F145" s="89">
        <f t="shared" si="86"/>
        <v>-7226</v>
      </c>
      <c r="G145" s="89">
        <f t="shared" si="56"/>
        <v>0.46942200000194134</v>
      </c>
      <c r="H145" s="89">
        <f t="shared" si="87"/>
        <v>0.46942200000194134</v>
      </c>
      <c r="P145" s="89">
        <f t="shared" si="57"/>
        <v>0.39146794909919613</v>
      </c>
      <c r="Q145" s="128">
        <f t="shared" si="58"/>
        <v>8835.9880000000012</v>
      </c>
      <c r="R145" s="128"/>
      <c r="S145" s="91">
        <f t="shared" si="88"/>
        <v>0.2</v>
      </c>
      <c r="Z145" s="89">
        <f t="shared" si="59"/>
        <v>-7226</v>
      </c>
      <c r="AA145" s="89">
        <f t="shared" si="60"/>
        <v>0.41754064853848322</v>
      </c>
      <c r="AB145" s="89">
        <f t="shared" si="61"/>
        <v>0.44334930056265426</v>
      </c>
      <c r="AC145" s="89">
        <f t="shared" si="62"/>
        <v>7.7954050902745209E-2</v>
      </c>
      <c r="AD145" s="89">
        <f t="shared" si="63"/>
        <v>5.1881351463458125E-2</v>
      </c>
      <c r="AE145" s="89">
        <f t="shared" si="64"/>
        <v>5.3833492593497367E-4</v>
      </c>
      <c r="AF145" s="89">
        <f t="shared" si="65"/>
        <v>0.46942200000194134</v>
      </c>
      <c r="AG145" s="91"/>
      <c r="AH145" s="89">
        <f t="shared" si="66"/>
        <v>2.6072699439287104E-2</v>
      </c>
      <c r="AI145" s="89">
        <f t="shared" si="67"/>
        <v>0.78246579921644499</v>
      </c>
      <c r="AJ145" s="89">
        <f t="shared" si="68"/>
        <v>8.2900850107687399E-2</v>
      </c>
      <c r="AK145" s="89">
        <f t="shared" si="69"/>
        <v>5.9942314945145035E-2</v>
      </c>
      <c r="AL145" s="89">
        <f t="shared" si="70"/>
        <v>-0.2688807420336069</v>
      </c>
      <c r="AM145" s="89">
        <f t="shared" si="71"/>
        <v>-0.13525623796950856</v>
      </c>
      <c r="AN145" s="89">
        <f t="shared" si="91"/>
        <v>5.9460858819577789</v>
      </c>
      <c r="AO145" s="89">
        <f t="shared" si="91"/>
        <v>5.9460775418576528</v>
      </c>
      <c r="AP145" s="89">
        <f t="shared" si="91"/>
        <v>5.9461167077305621</v>
      </c>
      <c r="AQ145" s="89">
        <f t="shared" si="91"/>
        <v>5.9459327765429855</v>
      </c>
      <c r="AR145" s="89">
        <f t="shared" si="91"/>
        <v>5.9467964533123938</v>
      </c>
      <c r="AS145" s="89">
        <f t="shared" si="91"/>
        <v>5.9427386510463878</v>
      </c>
      <c r="AT145" s="89">
        <f t="shared" si="91"/>
        <v>5.9617541282723172</v>
      </c>
      <c r="AU145" s="89">
        <f t="shared" si="72"/>
        <v>5.8714528272938811</v>
      </c>
    </row>
    <row r="146" spans="1:47" s="89" customFormat="1" ht="12.95" customHeight="1" x14ac:dyDescent="0.2">
      <c r="A146" s="29" t="s">
        <v>763</v>
      </c>
      <c r="B146" s="12"/>
      <c r="C146" s="7">
        <v>23857.251</v>
      </c>
      <c r="D146" s="7"/>
      <c r="E146" s="89">
        <f t="shared" si="55"/>
        <v>-7224.8483796943683</v>
      </c>
      <c r="F146" s="89">
        <f t="shared" si="86"/>
        <v>-7225</v>
      </c>
      <c r="G146" s="89">
        <f t="shared" si="56"/>
        <v>0.42557500000111759</v>
      </c>
      <c r="H146" s="89">
        <f t="shared" si="87"/>
        <v>0.42557500000111759</v>
      </c>
      <c r="P146" s="89">
        <f t="shared" si="57"/>
        <v>0.39100976370250584</v>
      </c>
      <c r="Q146" s="128">
        <f t="shared" si="58"/>
        <v>8838.7510000000002</v>
      </c>
      <c r="R146" s="128"/>
      <c r="S146" s="91">
        <f t="shared" si="88"/>
        <v>0.2</v>
      </c>
      <c r="Z146" s="89">
        <f t="shared" si="59"/>
        <v>-7225</v>
      </c>
      <c r="AA146" s="89">
        <f t="shared" si="60"/>
        <v>0.41732595243976456</v>
      </c>
      <c r="AB146" s="89">
        <f t="shared" si="61"/>
        <v>0.39925881126385887</v>
      </c>
      <c r="AC146" s="89">
        <f t="shared" si="62"/>
        <v>3.4565236298611746E-2</v>
      </c>
      <c r="AD146" s="89">
        <f t="shared" si="63"/>
        <v>8.249047561353029E-3</v>
      </c>
      <c r="AE146" s="89">
        <f t="shared" si="64"/>
        <v>1.3609357133892871E-5</v>
      </c>
      <c r="AF146" s="89">
        <f t="shared" si="65"/>
        <v>0.42557500000111759</v>
      </c>
      <c r="AG146" s="91"/>
      <c r="AH146" s="89">
        <f t="shared" si="66"/>
        <v>2.6316188737258741E-2</v>
      </c>
      <c r="AI146" s="89">
        <f t="shared" si="67"/>
        <v>0.78245531780361044</v>
      </c>
      <c r="AJ146" s="89">
        <f t="shared" si="68"/>
        <v>8.3075160592160857E-2</v>
      </c>
      <c r="AK146" s="89">
        <f t="shared" si="69"/>
        <v>5.9904264285565487E-2</v>
      </c>
      <c r="AL146" s="89">
        <f t="shared" si="70"/>
        <v>-0.26870582819167588</v>
      </c>
      <c r="AM146" s="89">
        <f t="shared" si="71"/>
        <v>-0.13516718214299728</v>
      </c>
      <c r="AN146" s="89">
        <f t="shared" si="91"/>
        <v>5.946303660185742</v>
      </c>
      <c r="AO146" s="89">
        <f t="shared" si="91"/>
        <v>5.9462953212072565</v>
      </c>
      <c r="AP146" s="89">
        <f t="shared" si="91"/>
        <v>5.9463344788251637</v>
      </c>
      <c r="AQ146" s="89">
        <f t="shared" si="91"/>
        <v>5.946150600439184</v>
      </c>
      <c r="AR146" s="89">
        <f t="shared" si="91"/>
        <v>5.9470139634863672</v>
      </c>
      <c r="AS146" s="89">
        <f t="shared" si="91"/>
        <v>5.9429579468637908</v>
      </c>
      <c r="AT146" s="89">
        <f t="shared" si="91"/>
        <v>5.9619636563535936</v>
      </c>
      <c r="AU146" s="89">
        <f t="shared" si="72"/>
        <v>5.8717169815702643</v>
      </c>
    </row>
    <row r="147" spans="1:47" s="89" customFormat="1" ht="12.95" customHeight="1" x14ac:dyDescent="0.2">
      <c r="A147" s="29" t="s">
        <v>763</v>
      </c>
      <c r="B147" s="12"/>
      <c r="C147" s="7">
        <v>23857.288</v>
      </c>
      <c r="D147" s="7"/>
      <c r="E147" s="89">
        <f t="shared" si="55"/>
        <v>-7224.835197643476</v>
      </c>
      <c r="F147" s="89">
        <f t="shared" si="86"/>
        <v>-7225</v>
      </c>
      <c r="G147" s="89">
        <f t="shared" si="56"/>
        <v>0.46257500000137952</v>
      </c>
      <c r="H147" s="89">
        <f t="shared" ref="H147:H162" si="92">+G147</f>
        <v>0.46257500000137952</v>
      </c>
      <c r="P147" s="89">
        <f t="shared" si="57"/>
        <v>0.39100976370250584</v>
      </c>
      <c r="Q147" s="128">
        <f t="shared" si="58"/>
        <v>8838.7880000000005</v>
      </c>
      <c r="R147" s="128"/>
      <c r="S147" s="91">
        <f t="shared" ref="S147:S162" si="93">S$15</f>
        <v>0.2</v>
      </c>
      <c r="Z147" s="89">
        <f t="shared" si="59"/>
        <v>-7225</v>
      </c>
      <c r="AA147" s="89">
        <f t="shared" si="60"/>
        <v>0.41732595243976456</v>
      </c>
      <c r="AB147" s="89">
        <f t="shared" si="61"/>
        <v>0.4362588112641208</v>
      </c>
      <c r="AC147" s="89">
        <f t="shared" si="62"/>
        <v>7.156523629887368E-2</v>
      </c>
      <c r="AD147" s="89">
        <f t="shared" si="63"/>
        <v>4.5249047561614963E-2</v>
      </c>
      <c r="AE147" s="89">
        <f t="shared" si="64"/>
        <v>4.0949526104665864E-4</v>
      </c>
      <c r="AF147" s="89">
        <f t="shared" si="65"/>
        <v>0.46257500000137952</v>
      </c>
      <c r="AG147" s="91"/>
      <c r="AH147" s="89">
        <f t="shared" si="66"/>
        <v>2.6316188737258741E-2</v>
      </c>
      <c r="AI147" s="89">
        <f t="shared" si="67"/>
        <v>0.78245531780361044</v>
      </c>
      <c r="AJ147" s="89">
        <f t="shared" si="68"/>
        <v>8.3075160592160857E-2</v>
      </c>
      <c r="AK147" s="89">
        <f t="shared" si="69"/>
        <v>5.9904264285565487E-2</v>
      </c>
      <c r="AL147" s="89">
        <f t="shared" si="70"/>
        <v>-0.26870582819167588</v>
      </c>
      <c r="AM147" s="89">
        <f t="shared" si="71"/>
        <v>-0.13516718214299728</v>
      </c>
      <c r="AN147" s="89">
        <f t="shared" si="91"/>
        <v>5.946303660185742</v>
      </c>
      <c r="AO147" s="89">
        <f t="shared" si="91"/>
        <v>5.9462953212072565</v>
      </c>
      <c r="AP147" s="89">
        <f t="shared" si="91"/>
        <v>5.9463344788251637</v>
      </c>
      <c r="AQ147" s="89">
        <f t="shared" si="91"/>
        <v>5.946150600439184</v>
      </c>
      <c r="AR147" s="89">
        <f t="shared" si="91"/>
        <v>5.9470139634863672</v>
      </c>
      <c r="AS147" s="89">
        <f t="shared" si="91"/>
        <v>5.9429579468637908</v>
      </c>
      <c r="AT147" s="89">
        <f t="shared" si="91"/>
        <v>5.9619636563535936</v>
      </c>
      <c r="AU147" s="89">
        <f t="shared" si="72"/>
        <v>5.8717169815702643</v>
      </c>
    </row>
    <row r="148" spans="1:47" s="89" customFormat="1" ht="12.95" customHeight="1" x14ac:dyDescent="0.2">
      <c r="A148" s="29" t="s">
        <v>763</v>
      </c>
      <c r="B148" s="12"/>
      <c r="C148" s="7">
        <v>23871.277999999998</v>
      </c>
      <c r="D148" s="7"/>
      <c r="E148" s="89">
        <f t="shared" si="55"/>
        <v>-7219.8509573197261</v>
      </c>
      <c r="F148" s="89">
        <f t="shared" si="86"/>
        <v>-7220</v>
      </c>
      <c r="G148" s="89">
        <f t="shared" si="56"/>
        <v>0.41834000000017113</v>
      </c>
      <c r="H148" s="89">
        <f t="shared" si="92"/>
        <v>0.41834000000017113</v>
      </c>
      <c r="P148" s="89">
        <f t="shared" si="57"/>
        <v>0.38871987505774253</v>
      </c>
      <c r="Q148" s="128">
        <f t="shared" si="58"/>
        <v>8852.7779999999984</v>
      </c>
      <c r="R148" s="128"/>
      <c r="S148" s="91">
        <f t="shared" si="93"/>
        <v>0.2</v>
      </c>
      <c r="Z148" s="89">
        <f t="shared" si="59"/>
        <v>-7220</v>
      </c>
      <c r="AA148" s="89">
        <f t="shared" si="60"/>
        <v>0.41625344244810092</v>
      </c>
      <c r="AB148" s="89">
        <f t="shared" si="61"/>
        <v>0.39080643260981274</v>
      </c>
      <c r="AC148" s="89">
        <f t="shared" si="62"/>
        <v>2.9620124942428605E-2</v>
      </c>
      <c r="AD148" s="89">
        <f t="shared" si="63"/>
        <v>2.0865575520702118E-3</v>
      </c>
      <c r="AE148" s="89">
        <f t="shared" si="64"/>
        <v>8.7074448362024685E-7</v>
      </c>
      <c r="AF148" s="89">
        <f t="shared" si="65"/>
        <v>0.41834000000017113</v>
      </c>
      <c r="AG148" s="91"/>
      <c r="AH148" s="89">
        <f t="shared" si="66"/>
        <v>2.7533567390358386E-2</v>
      </c>
      <c r="AI148" s="89">
        <f t="shared" si="67"/>
        <v>0.78240301477511276</v>
      </c>
      <c r="AJ148" s="89">
        <f t="shared" si="68"/>
        <v>8.3946604811620903E-2</v>
      </c>
      <c r="AK148" s="89">
        <f t="shared" si="69"/>
        <v>5.9713998798968396E-2</v>
      </c>
      <c r="AL148" s="89">
        <f t="shared" si="70"/>
        <v>-0.26783132920104052</v>
      </c>
      <c r="AM148" s="89">
        <f t="shared" si="71"/>
        <v>-0.13472197031076311</v>
      </c>
      <c r="AN148" s="89">
        <f t="shared" si="91"/>
        <v>5.9473925076020002</v>
      </c>
      <c r="AO148" s="89">
        <f t="shared" si="91"/>
        <v>5.9473841743260332</v>
      </c>
      <c r="AP148" s="89">
        <f t="shared" si="91"/>
        <v>5.9474232902735267</v>
      </c>
      <c r="AQ148" s="89">
        <f t="shared" si="91"/>
        <v>5.9472396774973433</v>
      </c>
      <c r="AR148" s="89">
        <f t="shared" si="91"/>
        <v>5.9481014657580404</v>
      </c>
      <c r="AS148" s="89">
        <f t="shared" si="91"/>
        <v>5.9440543992900148</v>
      </c>
      <c r="AT148" s="89">
        <f t="shared" si="91"/>
        <v>5.9630112023784427</v>
      </c>
      <c r="AU148" s="89">
        <f t="shared" si="72"/>
        <v>5.8730377529521824</v>
      </c>
    </row>
    <row r="149" spans="1:47" s="89" customFormat="1" ht="12.95" customHeight="1" x14ac:dyDescent="0.2">
      <c r="A149" s="29" t="s">
        <v>763</v>
      </c>
      <c r="B149" s="12"/>
      <c r="C149" s="7">
        <v>23899.387999999999</v>
      </c>
      <c r="D149" s="7"/>
      <c r="E149" s="89">
        <f t="shared" ref="E149:E212" si="94">+(C149-C$7)/C$8</f>
        <v>-7209.8361613582783</v>
      </c>
      <c r="F149" s="89">
        <f t="shared" si="86"/>
        <v>-7210</v>
      </c>
      <c r="G149" s="89">
        <f t="shared" ref="G149:G212" si="95">+C149-(C$7+F149*C$8)</f>
        <v>0.45986999999877298</v>
      </c>
      <c r="H149" s="89">
        <f t="shared" si="92"/>
        <v>0.45986999999877298</v>
      </c>
      <c r="P149" s="89">
        <f t="shared" ref="P149:P212" si="96">+D$11+D$12*F149+D$13*F149^2</f>
        <v>0.3841452894616515</v>
      </c>
      <c r="Q149" s="128">
        <f t="shared" ref="Q149:Q212" si="97">+C149-15018.5</f>
        <v>8880.887999999999</v>
      </c>
      <c r="R149" s="128"/>
      <c r="S149" s="91">
        <f t="shared" si="93"/>
        <v>0.2</v>
      </c>
      <c r="Z149" s="89">
        <f t="shared" ref="Z149:Z212" si="98">F149</f>
        <v>-7210</v>
      </c>
      <c r="AA149" s="89">
        <f t="shared" ref="AA149:AA212" si="99">AB$3+AB$4*Z149+AB$5*Z149^2+AH149</f>
        <v>0.4141132712401181</v>
      </c>
      <c r="AB149" s="89">
        <f t="shared" ref="AB149:AB212" si="100">G149-AH149</f>
        <v>0.42990201822030638</v>
      </c>
      <c r="AC149" s="89">
        <f t="shared" ref="AC149:AC212" si="101">+G149-P149</f>
        <v>7.5724710537121487E-2</v>
      </c>
      <c r="AD149" s="89">
        <f t="shared" ref="AD149:AD212" si="102">G149-AA149</f>
        <v>4.5756728758654885E-2</v>
      </c>
      <c r="AE149" s="89">
        <f t="shared" ref="AE149:AE212" si="103">+(G149-AA149)^2*S149</f>
        <v>4.1873564533862303E-4</v>
      </c>
      <c r="AF149" s="89">
        <f t="shared" ref="AF149:AF212" si="104">IF(S149&lt;&gt;0,G149-O149, -9999)</f>
        <v>0.45986999999877298</v>
      </c>
      <c r="AG149" s="91"/>
      <c r="AH149" s="89">
        <f t="shared" ref="AH149:AH212" si="105">$AB$6*($AB$11/AI149*AJ149+$AB$12)</f>
        <v>2.9967981778466615E-2</v>
      </c>
      <c r="AI149" s="89">
        <f t="shared" ref="AI149:AI212" si="106">1+$AB$7*COS(AL149)</f>
        <v>0.78229892873545992</v>
      </c>
      <c r="AJ149" s="89">
        <f t="shared" ref="AJ149:AJ212" si="107">SIN(AL149+RADIANS($AB$9))</f>
        <v>8.5688951446478132E-2</v>
      </c>
      <c r="AK149" s="89">
        <f t="shared" ref="AK149:AK212" si="108">$AB$7*SIN(AL149)</f>
        <v>5.9333407131182306E-2</v>
      </c>
      <c r="AL149" s="89">
        <f t="shared" ref="AL149:AL212" si="109">2*ATAN(AM149)</f>
        <v>-0.26608268105004579</v>
      </c>
      <c r="AM149" s="89">
        <f t="shared" ref="AM149:AM212" si="110">SQRT((1+$AB$7)/(1-$AB$7))*TAN(AN149/2)</f>
        <v>-0.13383188186247838</v>
      </c>
      <c r="AN149" s="89">
        <f t="shared" si="91"/>
        <v>5.949569984588563</v>
      </c>
      <c r="AO149" s="89">
        <f t="shared" si="91"/>
        <v>5.9495616631896855</v>
      </c>
      <c r="AP149" s="89">
        <f t="shared" si="91"/>
        <v>5.9496006938190158</v>
      </c>
      <c r="AQ149" s="89">
        <f t="shared" si="91"/>
        <v>5.9494176202663107</v>
      </c>
      <c r="AR149" s="89">
        <f t="shared" si="91"/>
        <v>5.9502762281209991</v>
      </c>
      <c r="AS149" s="89">
        <f t="shared" si="91"/>
        <v>5.946247171411553</v>
      </c>
      <c r="AT149" s="89">
        <f t="shared" si="91"/>
        <v>5.9651058240460539</v>
      </c>
      <c r="AU149" s="89">
        <f t="shared" ref="AU149:AU212" si="111">RADIANS($AB$9)+$AB$18*(F149-AB$15)</f>
        <v>5.8756792957160187</v>
      </c>
    </row>
    <row r="150" spans="1:47" s="89" customFormat="1" ht="12.95" customHeight="1" x14ac:dyDescent="0.2">
      <c r="A150" s="29" t="s">
        <v>763</v>
      </c>
      <c r="B150" s="12"/>
      <c r="C150" s="7">
        <v>24202.466</v>
      </c>
      <c r="D150" s="7"/>
      <c r="E150" s="89">
        <f t="shared" si="94"/>
        <v>-7101.8580635139706</v>
      </c>
      <c r="F150" s="89">
        <f t="shared" si="86"/>
        <v>-7102</v>
      </c>
      <c r="G150" s="89">
        <f t="shared" si="95"/>
        <v>0.39839399999982561</v>
      </c>
      <c r="H150" s="89">
        <f t="shared" si="92"/>
        <v>0.39839399999982561</v>
      </c>
      <c r="P150" s="89">
        <f t="shared" si="96"/>
        <v>0.33518085129822039</v>
      </c>
      <c r="Q150" s="128">
        <f t="shared" si="97"/>
        <v>9183.9660000000003</v>
      </c>
      <c r="R150" s="128"/>
      <c r="S150" s="91">
        <f t="shared" si="93"/>
        <v>0.2</v>
      </c>
      <c r="Z150" s="89">
        <f t="shared" si="98"/>
        <v>-7102</v>
      </c>
      <c r="AA150" s="89">
        <f t="shared" si="99"/>
        <v>0.39140894169106322</v>
      </c>
      <c r="AB150" s="89">
        <f t="shared" si="100"/>
        <v>0.34216590960698279</v>
      </c>
      <c r="AC150" s="89">
        <f t="shared" si="101"/>
        <v>6.3213148701605215E-2</v>
      </c>
      <c r="AD150" s="89">
        <f t="shared" si="102"/>
        <v>6.985058308762393E-3</v>
      </c>
      <c r="AE150" s="89">
        <f t="shared" si="103"/>
        <v>9.7582079153621092E-6</v>
      </c>
      <c r="AF150" s="89">
        <f t="shared" si="104"/>
        <v>0.39839399999982561</v>
      </c>
      <c r="AG150" s="91"/>
      <c r="AH150" s="89">
        <f t="shared" si="105"/>
        <v>5.6228090392842801E-2</v>
      </c>
      <c r="AI150" s="89">
        <f t="shared" si="106"/>
        <v>0.78121887710363369</v>
      </c>
      <c r="AJ150" s="89">
        <f t="shared" si="107"/>
        <v>0.10445975120214811</v>
      </c>
      <c r="AK150" s="89">
        <f t="shared" si="108"/>
        <v>5.5218021476036931E-2</v>
      </c>
      <c r="AL150" s="89">
        <f t="shared" si="109"/>
        <v>-0.24722617891563178</v>
      </c>
      <c r="AM150" s="89">
        <f t="shared" si="110"/>
        <v>-0.12424657237727844</v>
      </c>
      <c r="AN150" s="89">
        <f t="shared" si="91"/>
        <v>5.9730687310806383</v>
      </c>
      <c r="AO150" s="89">
        <f t="shared" si="91"/>
        <v>5.9730605783146125</v>
      </c>
      <c r="AP150" s="89">
        <f t="shared" si="91"/>
        <v>5.9730985195176602</v>
      </c>
      <c r="AQ150" s="89">
        <f t="shared" si="91"/>
        <v>5.9729219454733231</v>
      </c>
      <c r="AR150" s="89">
        <f t="shared" si="91"/>
        <v>5.9737436161135182</v>
      </c>
      <c r="AS150" s="89">
        <f t="shared" si="91"/>
        <v>5.9699182034121012</v>
      </c>
      <c r="AT150" s="89">
        <f t="shared" si="91"/>
        <v>5.9876887743015983</v>
      </c>
      <c r="AU150" s="89">
        <f t="shared" si="111"/>
        <v>5.904207957565446</v>
      </c>
    </row>
    <row r="151" spans="1:47" s="89" customFormat="1" ht="12.95" customHeight="1" x14ac:dyDescent="0.2">
      <c r="A151" s="29" t="s">
        <v>763</v>
      </c>
      <c r="B151" s="12"/>
      <c r="C151" s="7">
        <v>24567.351999999999</v>
      </c>
      <c r="D151" s="7"/>
      <c r="E151" s="89">
        <f t="shared" si="94"/>
        <v>-6971.8595277904351</v>
      </c>
      <c r="F151" s="89">
        <f t="shared" si="86"/>
        <v>-6972</v>
      </c>
      <c r="G151" s="89">
        <f t="shared" si="95"/>
        <v>0.39428399999815156</v>
      </c>
      <c r="H151" s="89">
        <f t="shared" si="92"/>
        <v>0.39428399999815156</v>
      </c>
      <c r="P151" s="89">
        <f t="shared" si="96"/>
        <v>0.27731304903059417</v>
      </c>
      <c r="Q151" s="128">
        <f t="shared" si="97"/>
        <v>9548.851999999999</v>
      </c>
      <c r="R151" s="128"/>
      <c r="S151" s="91">
        <f t="shared" si="93"/>
        <v>0.2</v>
      </c>
      <c r="Z151" s="89">
        <f t="shared" si="98"/>
        <v>-6972</v>
      </c>
      <c r="AA151" s="89">
        <f t="shared" si="99"/>
        <v>0.36506204769206063</v>
      </c>
      <c r="AB151" s="89">
        <f t="shared" si="100"/>
        <v>0.3065350013366851</v>
      </c>
      <c r="AC151" s="89">
        <f t="shared" si="101"/>
        <v>0.11697095096755739</v>
      </c>
      <c r="AD151" s="89">
        <f t="shared" si="102"/>
        <v>2.9221952306090926E-2</v>
      </c>
      <c r="AE151" s="89">
        <f t="shared" si="103"/>
        <v>1.7078449931589058E-4</v>
      </c>
      <c r="AF151" s="89">
        <f t="shared" si="104"/>
        <v>0.39428399999815156</v>
      </c>
      <c r="AG151" s="91"/>
      <c r="AH151" s="89">
        <f t="shared" si="105"/>
        <v>8.7748998661466487E-2</v>
      </c>
      <c r="AI151" s="89">
        <f t="shared" si="106"/>
        <v>0.78002534333541707</v>
      </c>
      <c r="AJ151" s="89">
        <f t="shared" si="107"/>
        <v>0.12693875706566662</v>
      </c>
      <c r="AK151" s="89">
        <f t="shared" si="108"/>
        <v>5.0252960677176384E-2</v>
      </c>
      <c r="AL151" s="89">
        <f t="shared" si="109"/>
        <v>-0.2245946872775115</v>
      </c>
      <c r="AM151" s="89">
        <f t="shared" si="110"/>
        <v>-0.11277178612502503</v>
      </c>
      <c r="AN151" s="89">
        <f t="shared" ref="AN151:AT160" si="112">$AU151+$AB$7*SIN(AO151)</f>
        <v>6.0013130015073957</v>
      </c>
      <c r="AO151" s="89">
        <f t="shared" si="112"/>
        <v>6.0013051503533843</v>
      </c>
      <c r="AP151" s="89">
        <f t="shared" si="112"/>
        <v>6.0013413745620268</v>
      </c>
      <c r="AQ151" s="89">
        <f t="shared" si="112"/>
        <v>6.001174237582366</v>
      </c>
      <c r="AR151" s="89">
        <f t="shared" si="112"/>
        <v>6.001945333206554</v>
      </c>
      <c r="AS151" s="89">
        <f t="shared" si="112"/>
        <v>5.9983864007464467</v>
      </c>
      <c r="AT151" s="89">
        <f t="shared" si="112"/>
        <v>6.0147822870748744</v>
      </c>
      <c r="AU151" s="89">
        <f t="shared" si="111"/>
        <v>5.9385480134953124</v>
      </c>
    </row>
    <row r="152" spans="1:47" s="89" customFormat="1" ht="12.95" customHeight="1" x14ac:dyDescent="0.2">
      <c r="A152" s="29" t="s">
        <v>763</v>
      </c>
      <c r="B152" s="12"/>
      <c r="C152" s="7">
        <v>24710.48</v>
      </c>
      <c r="D152" s="7"/>
      <c r="E152" s="89">
        <f t="shared" si="94"/>
        <v>-6920.86707968051</v>
      </c>
      <c r="F152" s="89">
        <f t="shared" si="86"/>
        <v>-6921</v>
      </c>
      <c r="G152" s="89">
        <f t="shared" si="95"/>
        <v>0.37308699999994133</v>
      </c>
      <c r="H152" s="89">
        <f t="shared" si="92"/>
        <v>0.37308699999994133</v>
      </c>
      <c r="P152" s="89">
        <f t="shared" si="96"/>
        <v>0.25493056187813568</v>
      </c>
      <c r="Q152" s="128">
        <f t="shared" si="97"/>
        <v>9691.98</v>
      </c>
      <c r="R152" s="128"/>
      <c r="S152" s="91">
        <f t="shared" si="93"/>
        <v>0.2</v>
      </c>
      <c r="Z152" s="89">
        <f t="shared" si="98"/>
        <v>-6921</v>
      </c>
      <c r="AA152" s="89">
        <f t="shared" si="99"/>
        <v>0.3550149641450332</v>
      </c>
      <c r="AB152" s="89">
        <f t="shared" si="100"/>
        <v>0.27300259773304381</v>
      </c>
      <c r="AC152" s="89">
        <f t="shared" si="101"/>
        <v>0.11815643812180565</v>
      </c>
      <c r="AD152" s="89">
        <f t="shared" si="102"/>
        <v>1.8072035854908131E-2</v>
      </c>
      <c r="AE152" s="89">
        <f t="shared" si="103"/>
        <v>6.5319695988217013E-5</v>
      </c>
      <c r="AF152" s="89">
        <f t="shared" si="104"/>
        <v>0.37308699999994133</v>
      </c>
      <c r="AG152" s="91"/>
      <c r="AH152" s="89">
        <f t="shared" si="105"/>
        <v>0.10008440226689753</v>
      </c>
      <c r="AI152" s="89">
        <f t="shared" si="106"/>
        <v>0.77958873425230191</v>
      </c>
      <c r="AJ152" s="89">
        <f t="shared" si="107"/>
        <v>0.13572214283578002</v>
      </c>
      <c r="AK152" s="89">
        <f t="shared" si="108"/>
        <v>4.830200371641534E-2</v>
      </c>
      <c r="AL152" s="89">
        <f t="shared" si="109"/>
        <v>-0.21573453031717787</v>
      </c>
      <c r="AM152" s="89">
        <f t="shared" si="110"/>
        <v>-0.10828757914949864</v>
      </c>
      <c r="AN152" s="89">
        <f t="shared" si="112"/>
        <v>6.012381986888224</v>
      </c>
      <c r="AO152" s="89">
        <f t="shared" si="112"/>
        <v>6.0123742834543217</v>
      </c>
      <c r="AP152" s="89">
        <f t="shared" si="112"/>
        <v>6.0124097147103601</v>
      </c>
      <c r="AQ152" s="89">
        <f t="shared" si="112"/>
        <v>6.012246748928086</v>
      </c>
      <c r="AR152" s="89">
        <f t="shared" si="112"/>
        <v>6.0129962477702001</v>
      </c>
      <c r="AS152" s="89">
        <f t="shared" si="112"/>
        <v>6.0095479188391723</v>
      </c>
      <c r="AT152" s="89">
        <f t="shared" si="112"/>
        <v>6.0253862547910257</v>
      </c>
      <c r="AU152" s="89">
        <f t="shared" si="111"/>
        <v>5.9520198815908758</v>
      </c>
    </row>
    <row r="153" spans="1:47" s="89" customFormat="1" ht="12.95" customHeight="1" x14ac:dyDescent="0.2">
      <c r="A153" s="24" t="s">
        <v>941</v>
      </c>
      <c r="B153" s="25" t="s">
        <v>912</v>
      </c>
      <c r="C153" s="24">
        <v>24746.957999999999</v>
      </c>
      <c r="D153" s="24" t="s">
        <v>936</v>
      </c>
      <c r="E153" s="89">
        <f t="shared" si="94"/>
        <v>-6907.8710025876007</v>
      </c>
      <c r="F153" s="89">
        <f t="shared" si="86"/>
        <v>-6908</v>
      </c>
      <c r="G153" s="89">
        <f t="shared" si="95"/>
        <v>0.3620760000012524</v>
      </c>
      <c r="H153" s="89">
        <f t="shared" si="92"/>
        <v>0.3620760000012524</v>
      </c>
      <c r="P153" s="89">
        <f t="shared" si="96"/>
        <v>0.24925401860867136</v>
      </c>
      <c r="Q153" s="128">
        <f t="shared" si="97"/>
        <v>9728.4579999999987</v>
      </c>
      <c r="R153" s="128"/>
      <c r="S153" s="91">
        <f t="shared" si="93"/>
        <v>0.2</v>
      </c>
      <c r="Z153" s="89">
        <f t="shared" si="98"/>
        <v>-6908</v>
      </c>
      <c r="AA153" s="89">
        <f t="shared" si="99"/>
        <v>0.35247974511826657</v>
      </c>
      <c r="AB153" s="89">
        <f t="shared" si="100"/>
        <v>0.25885027349165718</v>
      </c>
      <c r="AC153" s="89">
        <f t="shared" si="101"/>
        <v>0.11282198139258104</v>
      </c>
      <c r="AD153" s="89">
        <f t="shared" si="102"/>
        <v>9.5962548829858219E-3</v>
      </c>
      <c r="AE153" s="89">
        <f t="shared" si="103"/>
        <v>1.8417621555845848E-5</v>
      </c>
      <c r="AF153" s="89">
        <f t="shared" si="104"/>
        <v>0.3620760000012524</v>
      </c>
      <c r="AG153" s="91"/>
      <c r="AH153" s="89">
        <f t="shared" si="105"/>
        <v>0.10322572650959523</v>
      </c>
      <c r="AI153" s="89">
        <f t="shared" si="106"/>
        <v>0.77948028286685578</v>
      </c>
      <c r="AJ153" s="89">
        <f t="shared" si="107"/>
        <v>0.13795781264542573</v>
      </c>
      <c r="AK153" s="89">
        <f t="shared" si="108"/>
        <v>4.7804434805162596E-2</v>
      </c>
      <c r="AL153" s="89">
        <f t="shared" si="109"/>
        <v>-0.21347762971654233</v>
      </c>
      <c r="AM153" s="89">
        <f t="shared" si="110"/>
        <v>-0.10714603542434104</v>
      </c>
      <c r="AN153" s="89">
        <f t="shared" si="112"/>
        <v>6.015202511379762</v>
      </c>
      <c r="AO153" s="89">
        <f t="shared" si="112"/>
        <v>6.0151948482319257</v>
      </c>
      <c r="AP153" s="89">
        <f t="shared" si="112"/>
        <v>6.015230066760016</v>
      </c>
      <c r="AQ153" s="89">
        <f t="shared" si="112"/>
        <v>6.0150682055618692</v>
      </c>
      <c r="AR153" s="89">
        <f t="shared" si="112"/>
        <v>6.0158120457204705</v>
      </c>
      <c r="AS153" s="89">
        <f t="shared" si="112"/>
        <v>6.0123924362712948</v>
      </c>
      <c r="AT153" s="89">
        <f t="shared" si="112"/>
        <v>6.0280870766182755</v>
      </c>
      <c r="AU153" s="89">
        <f t="shared" si="111"/>
        <v>5.9554538871838627</v>
      </c>
    </row>
    <row r="154" spans="1:47" s="89" customFormat="1" ht="12.95" customHeight="1" x14ac:dyDescent="0.2">
      <c r="A154" s="29" t="s">
        <v>763</v>
      </c>
      <c r="B154" s="12"/>
      <c r="C154" s="7">
        <v>24783.437000000002</v>
      </c>
      <c r="D154" s="7"/>
      <c r="E154" s="89">
        <f t="shared" si="94"/>
        <v>-6894.874569223045</v>
      </c>
      <c r="F154" s="89">
        <f t="shared" si="86"/>
        <v>-6895</v>
      </c>
      <c r="G154" s="89">
        <f t="shared" si="95"/>
        <v>0.35206500000276719</v>
      </c>
      <c r="H154" s="89">
        <f t="shared" si="92"/>
        <v>0.35206500000276719</v>
      </c>
      <c r="P154" s="89">
        <f t="shared" si="96"/>
        <v>0.24358917395508328</v>
      </c>
      <c r="Q154" s="128">
        <f t="shared" si="97"/>
        <v>9764.9370000000017</v>
      </c>
      <c r="R154" s="128"/>
      <c r="S154" s="91">
        <f t="shared" si="93"/>
        <v>0.2</v>
      </c>
      <c r="Z154" s="89">
        <f t="shared" si="98"/>
        <v>-6895</v>
      </c>
      <c r="AA154" s="89">
        <f t="shared" si="99"/>
        <v>0.3499549687368424</v>
      </c>
      <c r="AB154" s="89">
        <f t="shared" si="100"/>
        <v>0.24569920522100805</v>
      </c>
      <c r="AC154" s="89">
        <f t="shared" si="101"/>
        <v>0.10847582604768391</v>
      </c>
      <c r="AD154" s="89">
        <f t="shared" si="102"/>
        <v>2.1100312659247944E-3</v>
      </c>
      <c r="AE154" s="89">
        <f t="shared" si="103"/>
        <v>8.90446388636038E-7</v>
      </c>
      <c r="AF154" s="89">
        <f t="shared" si="104"/>
        <v>0.35206500000276719</v>
      </c>
      <c r="AG154" s="91"/>
      <c r="AH154" s="89">
        <f t="shared" si="105"/>
        <v>0.10636579478175914</v>
      </c>
      <c r="AI154" s="89">
        <f t="shared" si="106"/>
        <v>0.77937298427574619</v>
      </c>
      <c r="AJ154" s="89">
        <f t="shared" si="107"/>
        <v>0.14019216115954164</v>
      </c>
      <c r="AK154" s="89">
        <f t="shared" si="108"/>
        <v>4.7306760237125531E-2</v>
      </c>
      <c r="AL154" s="89">
        <f t="shared" si="109"/>
        <v>-0.21122135387977406</v>
      </c>
      <c r="AM154" s="89">
        <f t="shared" si="110"/>
        <v>-0.10600508360387684</v>
      </c>
      <c r="AN154" s="89">
        <f t="shared" si="112"/>
        <v>6.0180226453438408</v>
      </c>
      <c r="AO154" s="89">
        <f t="shared" si="112"/>
        <v>6.0180150235467185</v>
      </c>
      <c r="AP154" s="89">
        <f t="shared" si="112"/>
        <v>6.0180500250705897</v>
      </c>
      <c r="AQ154" s="89">
        <f t="shared" si="112"/>
        <v>6.0178892850807175</v>
      </c>
      <c r="AR154" s="89">
        <f t="shared" si="112"/>
        <v>6.0186274049485382</v>
      </c>
      <c r="AS154" s="89">
        <f t="shared" si="112"/>
        <v>6.0152367255118744</v>
      </c>
      <c r="AT154" s="89">
        <f t="shared" si="112"/>
        <v>6.030787041927149</v>
      </c>
      <c r="AU154" s="89">
        <f t="shared" si="111"/>
        <v>5.9588878927768487</v>
      </c>
    </row>
    <row r="155" spans="1:47" s="89" customFormat="1" ht="12.95" customHeight="1" x14ac:dyDescent="0.2">
      <c r="A155" s="29" t="s">
        <v>763</v>
      </c>
      <c r="B155" s="12"/>
      <c r="C155" s="7">
        <v>24943.433000000001</v>
      </c>
      <c r="D155" s="7"/>
      <c r="E155" s="89">
        <f t="shared" si="94"/>
        <v>-6837.8725309929605</v>
      </c>
      <c r="F155" s="89">
        <f t="shared" si="86"/>
        <v>-6838</v>
      </c>
      <c r="G155" s="89">
        <f t="shared" si="95"/>
        <v>0.35778600000048755</v>
      </c>
      <c r="H155" s="89">
        <f t="shared" si="92"/>
        <v>0.35778600000048755</v>
      </c>
      <c r="P155" s="89">
        <f t="shared" si="96"/>
        <v>0.21888910798091166</v>
      </c>
      <c r="Q155" s="128">
        <f t="shared" si="97"/>
        <v>9924.9330000000009</v>
      </c>
      <c r="R155" s="128"/>
      <c r="S155" s="91">
        <f t="shared" si="93"/>
        <v>0.2</v>
      </c>
      <c r="Z155" s="89">
        <f t="shared" si="98"/>
        <v>-6838</v>
      </c>
      <c r="AA155" s="89">
        <f t="shared" si="99"/>
        <v>0.3390075663269998</v>
      </c>
      <c r="AB155" s="89">
        <f t="shared" si="100"/>
        <v>0.23766754165439938</v>
      </c>
      <c r="AC155" s="89">
        <f t="shared" si="101"/>
        <v>0.13889689201957589</v>
      </c>
      <c r="AD155" s="89">
        <f t="shared" si="102"/>
        <v>1.8778433673487749E-2</v>
      </c>
      <c r="AE155" s="89">
        <f t="shared" si="103"/>
        <v>7.0525914245915715E-5</v>
      </c>
      <c r="AF155" s="89">
        <f t="shared" si="104"/>
        <v>0.35778600000048755</v>
      </c>
      <c r="AG155" s="91"/>
      <c r="AH155" s="89">
        <f t="shared" si="105"/>
        <v>0.12011845834608817</v>
      </c>
      <c r="AI155" s="89">
        <f t="shared" si="106"/>
        <v>0.77891611215167611</v>
      </c>
      <c r="AJ155" s="89">
        <f t="shared" si="107"/>
        <v>0.14997321969419586</v>
      </c>
      <c r="AK155" s="89">
        <f t="shared" si="108"/>
        <v>4.5123432553306059E-2</v>
      </c>
      <c r="AL155" s="89">
        <f t="shared" si="109"/>
        <v>-0.20133565766854183</v>
      </c>
      <c r="AM155" s="89">
        <f t="shared" si="110"/>
        <v>-0.1010092692862086</v>
      </c>
      <c r="AN155" s="89">
        <f t="shared" si="112"/>
        <v>6.0303833427483831</v>
      </c>
      <c r="AO155" s="89">
        <f t="shared" si="112"/>
        <v>6.0303759147535629</v>
      </c>
      <c r="AP155" s="89">
        <f t="shared" si="112"/>
        <v>6.0304099147622638</v>
      </c>
      <c r="AQ155" s="89">
        <f t="shared" si="112"/>
        <v>6.0302542847727993</v>
      </c>
      <c r="AR155" s="89">
        <f t="shared" si="112"/>
        <v>6.0309666067440402</v>
      </c>
      <c r="AS155" s="89">
        <f t="shared" si="112"/>
        <v>6.027705216192075</v>
      </c>
      <c r="AT155" s="89">
        <f t="shared" si="112"/>
        <v>6.0426154580644038</v>
      </c>
      <c r="AU155" s="89">
        <f t="shared" si="111"/>
        <v>5.9739446865307135</v>
      </c>
    </row>
    <row r="156" spans="1:47" s="89" customFormat="1" ht="12.95" customHeight="1" x14ac:dyDescent="0.2">
      <c r="A156" s="29" t="s">
        <v>763</v>
      </c>
      <c r="B156" s="12"/>
      <c r="C156" s="7">
        <v>25002.302</v>
      </c>
      <c r="D156" s="7"/>
      <c r="E156" s="89">
        <f t="shared" si="94"/>
        <v>-6816.8991754805302</v>
      </c>
      <c r="F156" s="89">
        <f t="shared" si="86"/>
        <v>-6817</v>
      </c>
      <c r="G156" s="89">
        <f t="shared" si="95"/>
        <v>0.28299899999910849</v>
      </c>
      <c r="H156" s="89">
        <f t="shared" si="92"/>
        <v>0.28299899999910849</v>
      </c>
      <c r="P156" s="89">
        <f t="shared" si="96"/>
        <v>0.20984577696696216</v>
      </c>
      <c r="Q156" s="128">
        <f t="shared" si="97"/>
        <v>9983.8019999999997</v>
      </c>
      <c r="R156" s="128"/>
      <c r="S156" s="91">
        <f t="shared" si="93"/>
        <v>0.2</v>
      </c>
      <c r="Z156" s="89">
        <f t="shared" si="98"/>
        <v>-6817</v>
      </c>
      <c r="AA156" s="89">
        <f t="shared" si="99"/>
        <v>0.33502448814041752</v>
      </c>
      <c r="AB156" s="89">
        <f t="shared" si="100"/>
        <v>0.15782028882565316</v>
      </c>
      <c r="AC156" s="89">
        <f t="shared" si="101"/>
        <v>7.3153223032146331E-2</v>
      </c>
      <c r="AD156" s="89">
        <f t="shared" si="102"/>
        <v>-5.2025488141309029E-2</v>
      </c>
      <c r="AE156" s="89">
        <f t="shared" si="103"/>
        <v>5.413302832682973E-4</v>
      </c>
      <c r="AF156" s="89">
        <f t="shared" si="104"/>
        <v>0.28299899999910849</v>
      </c>
      <c r="AG156" s="91"/>
      <c r="AH156" s="89">
        <f t="shared" si="105"/>
        <v>0.12517871117345533</v>
      </c>
      <c r="AI156" s="89">
        <f t="shared" si="106"/>
        <v>0.77875336256748029</v>
      </c>
      <c r="AJ156" s="89">
        <f t="shared" si="107"/>
        <v>0.15357027605763018</v>
      </c>
      <c r="AK156" s="89">
        <f t="shared" si="108"/>
        <v>4.4318563337795068E-2</v>
      </c>
      <c r="AL156" s="89">
        <f t="shared" si="109"/>
        <v>-0.19769644092355571</v>
      </c>
      <c r="AM156" s="89">
        <f t="shared" si="110"/>
        <v>-9.917143144283469E-2</v>
      </c>
      <c r="AN156" s="89">
        <f t="shared" si="112"/>
        <v>6.0349354814031537</v>
      </c>
      <c r="AO156" s="89">
        <f t="shared" si="112"/>
        <v>6.0349281299011652</v>
      </c>
      <c r="AP156" s="89">
        <f t="shared" si="112"/>
        <v>6.0349617406072946</v>
      </c>
      <c r="AQ156" s="89">
        <f t="shared" si="112"/>
        <v>6.0348080717706152</v>
      </c>
      <c r="AR156" s="89">
        <f t="shared" si="112"/>
        <v>6.0355105999991947</v>
      </c>
      <c r="AS156" s="89">
        <f t="shared" si="112"/>
        <v>6.0322978248126011</v>
      </c>
      <c r="AT156" s="89">
        <f t="shared" si="112"/>
        <v>6.0469693323293674</v>
      </c>
      <c r="AU156" s="89">
        <f t="shared" si="111"/>
        <v>5.9794919263347683</v>
      </c>
    </row>
    <row r="157" spans="1:47" s="89" customFormat="1" ht="12.95" customHeight="1" x14ac:dyDescent="0.2">
      <c r="A157" s="29" t="s">
        <v>763</v>
      </c>
      <c r="B157" s="12"/>
      <c r="C157" s="7">
        <v>25013.565999999999</v>
      </c>
      <c r="D157" s="7"/>
      <c r="E157" s="89">
        <f t="shared" si="94"/>
        <v>-6812.8861316630373</v>
      </c>
      <c r="F157" s="89">
        <f t="shared" si="86"/>
        <v>-6813</v>
      </c>
      <c r="G157" s="89">
        <f t="shared" si="95"/>
        <v>0.31961099999898579</v>
      </c>
      <c r="H157" s="89">
        <f t="shared" si="92"/>
        <v>0.31961099999898579</v>
      </c>
      <c r="P157" s="89">
        <f t="shared" si="96"/>
        <v>0.20812669885516777</v>
      </c>
      <c r="Q157" s="128">
        <f t="shared" si="97"/>
        <v>9995.0659999999989</v>
      </c>
      <c r="R157" s="128"/>
      <c r="S157" s="91">
        <f t="shared" si="93"/>
        <v>0.2</v>
      </c>
      <c r="Z157" s="89">
        <f t="shared" si="98"/>
        <v>-6813</v>
      </c>
      <c r="AA157" s="89">
        <f t="shared" si="99"/>
        <v>0.33426885741139573</v>
      </c>
      <c r="AB157" s="89">
        <f t="shared" si="100"/>
        <v>0.19346884144275783</v>
      </c>
      <c r="AC157" s="89">
        <f t="shared" si="101"/>
        <v>0.11148430114381802</v>
      </c>
      <c r="AD157" s="89">
        <f t="shared" si="102"/>
        <v>-1.4657857412409936E-2</v>
      </c>
      <c r="AE157" s="89">
        <f t="shared" si="103"/>
        <v>4.2970556784508178E-5</v>
      </c>
      <c r="AF157" s="89">
        <f t="shared" si="104"/>
        <v>0.31961099999898579</v>
      </c>
      <c r="AG157" s="91"/>
      <c r="AH157" s="89">
        <f t="shared" si="105"/>
        <v>0.12614215855622796</v>
      </c>
      <c r="AI157" s="89">
        <f t="shared" si="106"/>
        <v>0.77872270238512387</v>
      </c>
      <c r="AJ157" s="89">
        <f t="shared" si="107"/>
        <v>0.15425503081322328</v>
      </c>
      <c r="AK157" s="89">
        <f t="shared" si="108"/>
        <v>4.4165226046976258E-2</v>
      </c>
      <c r="AL157" s="89">
        <f t="shared" si="109"/>
        <v>-0.19700342853467556</v>
      </c>
      <c r="AM157" s="89">
        <f t="shared" si="110"/>
        <v>-9.8821529379253342E-2</v>
      </c>
      <c r="AN157" s="89">
        <f t="shared" si="112"/>
        <v>6.0358024479772228</v>
      </c>
      <c r="AO157" s="89">
        <f t="shared" si="112"/>
        <v>6.0357951113538393</v>
      </c>
      <c r="AP157" s="89">
        <f t="shared" si="112"/>
        <v>6.0358286466791746</v>
      </c>
      <c r="AQ157" s="89">
        <f t="shared" si="112"/>
        <v>6.0356753561262746</v>
      </c>
      <c r="AR157" s="89">
        <f t="shared" si="112"/>
        <v>6.0363760015001588</v>
      </c>
      <c r="AS157" s="89">
        <f t="shared" si="112"/>
        <v>6.0331725452635112</v>
      </c>
      <c r="AT157" s="89">
        <f t="shared" si="112"/>
        <v>6.0477984051690417</v>
      </c>
      <c r="AU157" s="89">
        <f t="shared" si="111"/>
        <v>5.9805485434403032</v>
      </c>
    </row>
    <row r="158" spans="1:47" s="89" customFormat="1" ht="12.95" customHeight="1" x14ac:dyDescent="0.2">
      <c r="A158" s="29" t="s">
        <v>763</v>
      </c>
      <c r="B158" s="12"/>
      <c r="C158" s="7">
        <v>25364.437999999998</v>
      </c>
      <c r="D158" s="7"/>
      <c r="E158" s="89">
        <f t="shared" si="94"/>
        <v>-6687.8803867827501</v>
      </c>
      <c r="F158" s="89">
        <f t="shared" si="86"/>
        <v>-6688</v>
      </c>
      <c r="G158" s="89">
        <f t="shared" si="95"/>
        <v>0.33573600000090664</v>
      </c>
      <c r="H158" s="89">
        <f t="shared" si="92"/>
        <v>0.33573600000090664</v>
      </c>
      <c r="P158" s="89">
        <f t="shared" si="96"/>
        <v>0.15496361490599009</v>
      </c>
      <c r="Q158" s="128">
        <f t="shared" si="97"/>
        <v>10345.937999999998</v>
      </c>
      <c r="R158" s="128"/>
      <c r="S158" s="91">
        <f t="shared" si="93"/>
        <v>0.2</v>
      </c>
      <c r="Z158" s="89">
        <f t="shared" si="98"/>
        <v>-6688</v>
      </c>
      <c r="AA158" s="89">
        <f t="shared" si="99"/>
        <v>0.31114370622060183</v>
      </c>
      <c r="AB158" s="89">
        <f t="shared" si="100"/>
        <v>0.17955590868629487</v>
      </c>
      <c r="AC158" s="89">
        <f t="shared" si="101"/>
        <v>0.18077238509491655</v>
      </c>
      <c r="AD158" s="89">
        <f t="shared" si="102"/>
        <v>2.4592293780304808E-2</v>
      </c>
      <c r="AE158" s="89">
        <f t="shared" si="103"/>
        <v>1.2095618267536373E-4</v>
      </c>
      <c r="AF158" s="89">
        <f t="shared" si="104"/>
        <v>0.33573600000090664</v>
      </c>
      <c r="AG158" s="91"/>
      <c r="AH158" s="89">
        <f t="shared" si="105"/>
        <v>0.15618009131461177</v>
      </c>
      <c r="AI158" s="89">
        <f t="shared" si="106"/>
        <v>0.77781923730970592</v>
      </c>
      <c r="AJ158" s="89">
        <f t="shared" si="107"/>
        <v>0.17558856219820246</v>
      </c>
      <c r="AK158" s="89">
        <f t="shared" si="108"/>
        <v>3.9369002043260361E-2</v>
      </c>
      <c r="AL158" s="89">
        <f t="shared" si="109"/>
        <v>-0.17537325678654456</v>
      </c>
      <c r="AM158" s="89">
        <f t="shared" si="110"/>
        <v>-8.7912060969227893E-2</v>
      </c>
      <c r="AN158" s="89">
        <f t="shared" si="112"/>
        <v>6.0628785876263009</v>
      </c>
      <c r="AO158" s="89">
        <f t="shared" si="112"/>
        <v>6.062871764865041</v>
      </c>
      <c r="AP158" s="89">
        <f t="shared" si="112"/>
        <v>6.0629027508606201</v>
      </c>
      <c r="AQ158" s="89">
        <f t="shared" si="112"/>
        <v>6.0627620243006266</v>
      </c>
      <c r="AR158" s="89">
        <f t="shared" si="112"/>
        <v>6.0634011149598122</v>
      </c>
      <c r="AS158" s="89">
        <f t="shared" si="112"/>
        <v>6.0604980330134079</v>
      </c>
      <c r="AT158" s="89">
        <f t="shared" si="112"/>
        <v>6.0736703921798991</v>
      </c>
      <c r="AU158" s="89">
        <f t="shared" si="111"/>
        <v>6.0135678279882514</v>
      </c>
    </row>
    <row r="159" spans="1:47" s="89" customFormat="1" ht="12.95" customHeight="1" x14ac:dyDescent="0.2">
      <c r="A159" s="29" t="s">
        <v>763</v>
      </c>
      <c r="B159" s="12"/>
      <c r="C159" s="7">
        <v>25479.518</v>
      </c>
      <c r="D159" s="7"/>
      <c r="E159" s="89">
        <f t="shared" si="94"/>
        <v>-6646.8806457922356</v>
      </c>
      <c r="F159" s="89">
        <f t="shared" si="86"/>
        <v>-6647</v>
      </c>
      <c r="G159" s="89">
        <f t="shared" si="95"/>
        <v>0.33500900000217371</v>
      </c>
      <c r="H159" s="89">
        <f t="shared" si="92"/>
        <v>0.33500900000217371</v>
      </c>
      <c r="P159" s="89">
        <f t="shared" si="96"/>
        <v>0.13776168780751119</v>
      </c>
      <c r="Q159" s="128">
        <f t="shared" si="97"/>
        <v>10461.018</v>
      </c>
      <c r="R159" s="128"/>
      <c r="S159" s="91">
        <f t="shared" si="93"/>
        <v>0.2</v>
      </c>
      <c r="Z159" s="89">
        <f t="shared" si="98"/>
        <v>-6647</v>
      </c>
      <c r="AA159" s="89">
        <f t="shared" si="99"/>
        <v>0.30376302676884198</v>
      </c>
      <c r="AB159" s="89">
        <f t="shared" si="100"/>
        <v>0.16900766104084292</v>
      </c>
      <c r="AC159" s="89">
        <f t="shared" si="101"/>
        <v>0.19724731219466252</v>
      </c>
      <c r="AD159" s="89">
        <f t="shared" si="102"/>
        <v>3.1245973233331725E-2</v>
      </c>
      <c r="AE159" s="89">
        <f t="shared" si="103"/>
        <v>1.9526216865961652E-4</v>
      </c>
      <c r="AF159" s="89">
        <f t="shared" si="104"/>
        <v>0.33500900000217371</v>
      </c>
      <c r="AG159" s="91"/>
      <c r="AH159" s="89">
        <f t="shared" si="105"/>
        <v>0.16600133896133079</v>
      </c>
      <c r="AI159" s="89">
        <f t="shared" si="106"/>
        <v>0.7775459202221171</v>
      </c>
      <c r="AJ159" s="89">
        <f t="shared" si="107"/>
        <v>0.18255814885549274</v>
      </c>
      <c r="AK159" s="89">
        <f t="shared" si="108"/>
        <v>3.7794073896555334E-2</v>
      </c>
      <c r="AL159" s="89">
        <f t="shared" si="109"/>
        <v>-0.16828914456752542</v>
      </c>
      <c r="AM159" s="89">
        <f t="shared" si="110"/>
        <v>-8.4343726190004478E-2</v>
      </c>
      <c r="AN159" s="89">
        <f t="shared" si="112"/>
        <v>6.0717529328896624</v>
      </c>
      <c r="AO159" s="89">
        <f t="shared" si="112"/>
        <v>6.0717462988420294</v>
      </c>
      <c r="AP159" s="89">
        <f t="shared" si="112"/>
        <v>6.0717763692120599</v>
      </c>
      <c r="AQ159" s="89">
        <f t="shared" si="112"/>
        <v>6.0716400666838872</v>
      </c>
      <c r="AR159" s="89">
        <f t="shared" si="112"/>
        <v>6.0722578648621131</v>
      </c>
      <c r="AS159" s="89">
        <f t="shared" si="112"/>
        <v>6.0694570049145451</v>
      </c>
      <c r="AT159" s="89">
        <f t="shared" si="112"/>
        <v>6.0821417514604015</v>
      </c>
      <c r="AU159" s="89">
        <f t="shared" si="111"/>
        <v>6.0243981533199786</v>
      </c>
    </row>
    <row r="160" spans="1:47" s="89" customFormat="1" ht="12.95" customHeight="1" x14ac:dyDescent="0.2">
      <c r="A160" s="29" t="s">
        <v>763</v>
      </c>
      <c r="B160" s="12"/>
      <c r="C160" s="7">
        <v>25858.401999999998</v>
      </c>
      <c r="D160" s="7"/>
      <c r="E160" s="89">
        <f t="shared" si="94"/>
        <v>-6511.8950195717835</v>
      </c>
      <c r="F160" s="89">
        <f t="shared" si="86"/>
        <v>-6512</v>
      </c>
      <c r="G160" s="89">
        <f t="shared" si="95"/>
        <v>0.29466400000092108</v>
      </c>
      <c r="H160" s="89">
        <f t="shared" si="92"/>
        <v>0.29466400000092108</v>
      </c>
      <c r="P160" s="89">
        <f t="shared" si="96"/>
        <v>8.194356038210171E-2</v>
      </c>
      <c r="Q160" s="128">
        <f t="shared" si="97"/>
        <v>10839.901999999998</v>
      </c>
      <c r="R160" s="128"/>
      <c r="S160" s="91">
        <f t="shared" si="93"/>
        <v>0.2</v>
      </c>
      <c r="Z160" s="89">
        <f t="shared" si="98"/>
        <v>-6512</v>
      </c>
      <c r="AA160" s="89">
        <f t="shared" si="99"/>
        <v>0.28016358878702669</v>
      </c>
      <c r="AB160" s="89">
        <f t="shared" si="100"/>
        <v>9.6443971595996103E-2</v>
      </c>
      <c r="AC160" s="89">
        <f t="shared" si="101"/>
        <v>0.21272043961881937</v>
      </c>
      <c r="AD160" s="89">
        <f t="shared" si="102"/>
        <v>1.4500411213894393E-2</v>
      </c>
      <c r="AE160" s="89">
        <f t="shared" si="103"/>
        <v>4.2052385074406853E-5</v>
      </c>
      <c r="AF160" s="89">
        <f t="shared" si="104"/>
        <v>0.29466400000092108</v>
      </c>
      <c r="AG160" s="91"/>
      <c r="AH160" s="89">
        <f t="shared" si="105"/>
        <v>0.19822002840492497</v>
      </c>
      <c r="AI160" s="89">
        <f t="shared" si="106"/>
        <v>0.77672602732086704</v>
      </c>
      <c r="AJ160" s="89">
        <f t="shared" si="107"/>
        <v>0.20540752316755581</v>
      </c>
      <c r="AK160" s="89">
        <f t="shared" si="108"/>
        <v>3.2602802879518999E-2</v>
      </c>
      <c r="AL160" s="89">
        <f t="shared" si="109"/>
        <v>-0.14499675234668227</v>
      </c>
      <c r="AM160" s="89">
        <f t="shared" si="110"/>
        <v>-7.2625661291632837E-2</v>
      </c>
      <c r="AN160" s="89">
        <f t="shared" si="112"/>
        <v>6.1009524378555442</v>
      </c>
      <c r="AO160" s="89">
        <f t="shared" si="112"/>
        <v>6.1009464919694549</v>
      </c>
      <c r="AP160" s="89">
        <f t="shared" si="112"/>
        <v>6.1009732866114179</v>
      </c>
      <c r="AQ160" s="89">
        <f t="shared" si="112"/>
        <v>6.1008525377367633</v>
      </c>
      <c r="AR160" s="89">
        <f t="shared" si="112"/>
        <v>6.101396666013347</v>
      </c>
      <c r="AS160" s="89">
        <f t="shared" si="112"/>
        <v>6.0989442389837931</v>
      </c>
      <c r="AT160" s="89">
        <f t="shared" si="112"/>
        <v>6.1099888851028634</v>
      </c>
      <c r="AU160" s="89">
        <f t="shared" si="111"/>
        <v>6.0600589806317631</v>
      </c>
    </row>
    <row r="161" spans="1:47" s="89" customFormat="1" ht="12.95" customHeight="1" x14ac:dyDescent="0.2">
      <c r="A161" s="29" t="s">
        <v>763</v>
      </c>
      <c r="B161" s="12"/>
      <c r="C161" s="7">
        <v>26018.383000000002</v>
      </c>
      <c r="D161" s="7"/>
      <c r="E161" s="89">
        <f t="shared" si="94"/>
        <v>-6454.8983254163822</v>
      </c>
      <c r="F161" s="89">
        <f t="shared" si="86"/>
        <v>-6455</v>
      </c>
      <c r="G161" s="89">
        <f t="shared" si="95"/>
        <v>0.28538500000286149</v>
      </c>
      <c r="H161" s="89">
        <f t="shared" si="92"/>
        <v>0.28538500000286149</v>
      </c>
      <c r="P161" s="89">
        <f t="shared" si="96"/>
        <v>5.8754692533376618E-2</v>
      </c>
      <c r="Q161" s="128">
        <f t="shared" si="97"/>
        <v>10999.883000000002</v>
      </c>
      <c r="R161" s="128"/>
      <c r="S161" s="91">
        <f t="shared" si="93"/>
        <v>0.2</v>
      </c>
      <c r="Z161" s="89">
        <f t="shared" si="98"/>
        <v>-6455</v>
      </c>
      <c r="AA161" s="89">
        <f t="shared" si="99"/>
        <v>0.27051931455110556</v>
      </c>
      <c r="AB161" s="89">
        <f t="shared" si="100"/>
        <v>7.3620377985132573E-2</v>
      </c>
      <c r="AC161" s="89">
        <f t="shared" si="101"/>
        <v>0.22663030746948487</v>
      </c>
      <c r="AD161" s="89">
        <f t="shared" si="102"/>
        <v>1.4865685451755928E-2</v>
      </c>
      <c r="AE161" s="89">
        <f t="shared" si="103"/>
        <v>4.4197720790109569E-5</v>
      </c>
      <c r="AF161" s="89">
        <f t="shared" si="104"/>
        <v>0.28538500000286149</v>
      </c>
      <c r="AG161" s="91"/>
      <c r="AH161" s="89">
        <f t="shared" si="105"/>
        <v>0.21176462201772892</v>
      </c>
      <c r="AI161" s="89">
        <f t="shared" si="106"/>
        <v>0.77641662348498186</v>
      </c>
      <c r="AJ161" s="89">
        <f t="shared" si="107"/>
        <v>0.21500854343801026</v>
      </c>
      <c r="AK161" s="89">
        <f t="shared" si="108"/>
        <v>3.0408606966887242E-2</v>
      </c>
      <c r="AL161" s="89">
        <f t="shared" si="109"/>
        <v>-0.13517626586623493</v>
      </c>
      <c r="AM161" s="89">
        <f t="shared" si="110"/>
        <v>-6.7691239044330179E-2</v>
      </c>
      <c r="AN161" s="89">
        <f t="shared" ref="AN161:AT170" si="113">$AU161+$AB$7*SIN(AO161)</f>
        <v>6.1132722872091376</v>
      </c>
      <c r="AO161" s="89">
        <f t="shared" si="113"/>
        <v>6.1132666610782724</v>
      </c>
      <c r="AP161" s="89">
        <f t="shared" si="113"/>
        <v>6.1132919592617592</v>
      </c>
      <c r="AQ161" s="89">
        <f t="shared" si="113"/>
        <v>6.1131782038301283</v>
      </c>
      <c r="AR161" s="89">
        <f t="shared" si="113"/>
        <v>6.1136896973538883</v>
      </c>
      <c r="AS161" s="89">
        <f t="shared" si="113"/>
        <v>6.1113894476584143</v>
      </c>
      <c r="AT161" s="89">
        <f t="shared" si="113"/>
        <v>6.1217269239218828</v>
      </c>
      <c r="AU161" s="89">
        <f t="shared" si="111"/>
        <v>6.0751157743856279</v>
      </c>
    </row>
    <row r="162" spans="1:47" s="89" customFormat="1" ht="12.95" customHeight="1" x14ac:dyDescent="0.2">
      <c r="A162" s="24" t="s">
        <v>941</v>
      </c>
      <c r="B162" s="25" t="s">
        <v>912</v>
      </c>
      <c r="C162" s="24">
        <v>26627.421999999999</v>
      </c>
      <c r="D162" s="24" t="s">
        <v>936</v>
      </c>
      <c r="E162" s="89">
        <f t="shared" si="94"/>
        <v>-6237.9149985731319</v>
      </c>
      <c r="F162" s="89">
        <f t="shared" si="86"/>
        <v>-6238</v>
      </c>
      <c r="G162" s="89">
        <f t="shared" si="95"/>
        <v>0.23858599999948638</v>
      </c>
      <c r="H162" s="89">
        <f t="shared" si="92"/>
        <v>0.23858599999948638</v>
      </c>
      <c r="P162" s="89">
        <f t="shared" si="96"/>
        <v>-2.7467816133379896E-2</v>
      </c>
      <c r="Q162" s="128">
        <f t="shared" si="97"/>
        <v>11608.921999999999</v>
      </c>
      <c r="R162" s="128"/>
      <c r="S162" s="91">
        <f t="shared" si="93"/>
        <v>0.2</v>
      </c>
      <c r="Z162" s="89">
        <f t="shared" si="98"/>
        <v>-6238</v>
      </c>
      <c r="AA162" s="89">
        <f t="shared" si="99"/>
        <v>0.23550575185304207</v>
      </c>
      <c r="AB162" s="89">
        <f t="shared" si="100"/>
        <v>-2.4387567986935588E-2</v>
      </c>
      <c r="AC162" s="89">
        <f t="shared" si="101"/>
        <v>0.26605381613286627</v>
      </c>
      <c r="AD162" s="89">
        <f t="shared" si="102"/>
        <v>3.0802481464443088E-3</v>
      </c>
      <c r="AE162" s="89">
        <f t="shared" si="103"/>
        <v>1.8975857287347201E-6</v>
      </c>
      <c r="AF162" s="89">
        <f t="shared" si="104"/>
        <v>0.23858599999948638</v>
      </c>
      <c r="AG162" s="91"/>
      <c r="AH162" s="89">
        <f t="shared" si="105"/>
        <v>0.26297356798642196</v>
      </c>
      <c r="AI162" s="89">
        <f t="shared" si="106"/>
        <v>0.77543766826309213</v>
      </c>
      <c r="AJ162" s="89">
        <f t="shared" si="107"/>
        <v>0.25129985738113486</v>
      </c>
      <c r="AK162" s="89">
        <f t="shared" si="108"/>
        <v>2.2044699961803756E-2</v>
      </c>
      <c r="AL162" s="89">
        <f t="shared" si="109"/>
        <v>-9.785386850622696E-2</v>
      </c>
      <c r="AM162" s="89">
        <f t="shared" si="110"/>
        <v>-4.8966012836703814E-2</v>
      </c>
      <c r="AN162" s="89">
        <f t="shared" si="113"/>
        <v>6.1601337607058966</v>
      </c>
      <c r="AO162" s="89">
        <f t="shared" si="113"/>
        <v>6.1601294925212349</v>
      </c>
      <c r="AP162" s="89">
        <f t="shared" si="113"/>
        <v>6.1601485523818775</v>
      </c>
      <c r="AQ162" s="89">
        <f t="shared" si="113"/>
        <v>6.1600634389670166</v>
      </c>
      <c r="AR162" s="89">
        <f t="shared" si="113"/>
        <v>6.1604435131702164</v>
      </c>
      <c r="AS162" s="89">
        <f t="shared" si="113"/>
        <v>6.1587461520127427</v>
      </c>
      <c r="AT162" s="89">
        <f t="shared" si="113"/>
        <v>6.1663236251043916</v>
      </c>
      <c r="AU162" s="89">
        <f t="shared" si="111"/>
        <v>6.1324372523608668</v>
      </c>
    </row>
    <row r="163" spans="1:47" s="89" customFormat="1" ht="12.95" customHeight="1" x14ac:dyDescent="0.2">
      <c r="A163" s="43" t="s">
        <v>1380</v>
      </c>
      <c r="B163" s="44" t="s">
        <v>912</v>
      </c>
      <c r="C163" s="45">
        <v>26627.4326</v>
      </c>
      <c r="D163" s="45" t="s">
        <v>936</v>
      </c>
      <c r="E163" s="89">
        <f t="shared" si="94"/>
        <v>-6237.9112220936868</v>
      </c>
      <c r="F163" s="89">
        <f t="shared" si="86"/>
        <v>-6238</v>
      </c>
      <c r="G163" s="89">
        <f t="shared" si="95"/>
        <v>0.24918600000091828</v>
      </c>
      <c r="J163" s="89">
        <f>+G163</f>
        <v>0.24918600000091828</v>
      </c>
      <c r="P163" s="89">
        <f t="shared" si="96"/>
        <v>-2.7467816133379896E-2</v>
      </c>
      <c r="Q163" s="128">
        <f t="shared" si="97"/>
        <v>11608.9326</v>
      </c>
      <c r="R163" s="128"/>
      <c r="S163" s="91">
        <f>S$17</f>
        <v>1</v>
      </c>
      <c r="Z163" s="89">
        <f t="shared" si="98"/>
        <v>-6238</v>
      </c>
      <c r="AA163" s="89">
        <f t="shared" si="99"/>
        <v>0.23550575185304207</v>
      </c>
      <c r="AB163" s="89">
        <f t="shared" si="100"/>
        <v>-1.3787567985503679E-2</v>
      </c>
      <c r="AC163" s="89">
        <f t="shared" si="101"/>
        <v>0.27665381613429818</v>
      </c>
      <c r="AD163" s="89">
        <f t="shared" si="102"/>
        <v>1.3680248147876217E-2</v>
      </c>
      <c r="AE163" s="89">
        <f t="shared" si="103"/>
        <v>1.8714918938747067E-4</v>
      </c>
      <c r="AF163" s="89">
        <f t="shared" si="104"/>
        <v>0.24918600000091828</v>
      </c>
      <c r="AG163" s="91"/>
      <c r="AH163" s="89">
        <f t="shared" si="105"/>
        <v>0.26297356798642196</v>
      </c>
      <c r="AI163" s="89">
        <f t="shared" si="106"/>
        <v>0.77543766826309213</v>
      </c>
      <c r="AJ163" s="89">
        <f t="shared" si="107"/>
        <v>0.25129985738113486</v>
      </c>
      <c r="AK163" s="89">
        <f t="shared" si="108"/>
        <v>2.2044699961803756E-2</v>
      </c>
      <c r="AL163" s="89">
        <f t="shared" si="109"/>
        <v>-9.785386850622696E-2</v>
      </c>
      <c r="AM163" s="89">
        <f t="shared" si="110"/>
        <v>-4.8966012836703814E-2</v>
      </c>
      <c r="AN163" s="89">
        <f t="shared" si="113"/>
        <v>6.1601337607058966</v>
      </c>
      <c r="AO163" s="89">
        <f t="shared" si="113"/>
        <v>6.1601294925212349</v>
      </c>
      <c r="AP163" s="89">
        <f t="shared" si="113"/>
        <v>6.1601485523818775</v>
      </c>
      <c r="AQ163" s="89">
        <f t="shared" si="113"/>
        <v>6.1600634389670166</v>
      </c>
      <c r="AR163" s="89">
        <f t="shared" si="113"/>
        <v>6.1604435131702164</v>
      </c>
      <c r="AS163" s="89">
        <f t="shared" si="113"/>
        <v>6.1587461520127427</v>
      </c>
      <c r="AT163" s="89">
        <f t="shared" si="113"/>
        <v>6.1663236251043916</v>
      </c>
      <c r="AU163" s="89">
        <f t="shared" si="111"/>
        <v>6.1324372523608668</v>
      </c>
    </row>
    <row r="164" spans="1:47" s="89" customFormat="1" ht="12.95" customHeight="1" x14ac:dyDescent="0.2">
      <c r="A164" s="29" t="s">
        <v>763</v>
      </c>
      <c r="B164" s="12"/>
      <c r="C164" s="7">
        <v>26627.433000000001</v>
      </c>
      <c r="D164" s="7"/>
      <c r="E164" s="89">
        <f t="shared" si="94"/>
        <v>-6237.9110795850283</v>
      </c>
      <c r="F164" s="89">
        <f t="shared" si="86"/>
        <v>-6238</v>
      </c>
      <c r="G164" s="89">
        <f t="shared" si="95"/>
        <v>0.24958600000172737</v>
      </c>
      <c r="H164" s="89">
        <f t="shared" ref="H164:H195" si="114">+G164</f>
        <v>0.24958600000172737</v>
      </c>
      <c r="P164" s="89">
        <f t="shared" si="96"/>
        <v>-2.7467816133379896E-2</v>
      </c>
      <c r="Q164" s="128">
        <f t="shared" si="97"/>
        <v>11608.933000000001</v>
      </c>
      <c r="R164" s="128"/>
      <c r="S164" s="91">
        <f t="shared" ref="S164:S195" si="115">S$15</f>
        <v>0.2</v>
      </c>
      <c r="Z164" s="89">
        <f t="shared" si="98"/>
        <v>-6238</v>
      </c>
      <c r="AA164" s="89">
        <f t="shared" si="99"/>
        <v>0.23550575185304207</v>
      </c>
      <c r="AB164" s="89">
        <f t="shared" si="100"/>
        <v>-1.3387567984694593E-2</v>
      </c>
      <c r="AC164" s="89">
        <f t="shared" si="101"/>
        <v>0.27705381613510727</v>
      </c>
      <c r="AD164" s="89">
        <f t="shared" si="102"/>
        <v>1.4080248148685304E-2</v>
      </c>
      <c r="AE164" s="89">
        <f t="shared" si="103"/>
        <v>3.9650677585711188E-5</v>
      </c>
      <c r="AF164" s="89">
        <f t="shared" si="104"/>
        <v>0.24958600000172737</v>
      </c>
      <c r="AG164" s="91"/>
      <c r="AH164" s="89">
        <f t="shared" si="105"/>
        <v>0.26297356798642196</v>
      </c>
      <c r="AI164" s="89">
        <f t="shared" si="106"/>
        <v>0.77543766826309213</v>
      </c>
      <c r="AJ164" s="89">
        <f t="shared" si="107"/>
        <v>0.25129985738113486</v>
      </c>
      <c r="AK164" s="89">
        <f t="shared" si="108"/>
        <v>2.2044699961803756E-2</v>
      </c>
      <c r="AL164" s="89">
        <f t="shared" si="109"/>
        <v>-9.785386850622696E-2</v>
      </c>
      <c r="AM164" s="89">
        <f t="shared" si="110"/>
        <v>-4.8966012836703814E-2</v>
      </c>
      <c r="AN164" s="89">
        <f t="shared" si="113"/>
        <v>6.1601337607058966</v>
      </c>
      <c r="AO164" s="89">
        <f t="shared" si="113"/>
        <v>6.1601294925212349</v>
      </c>
      <c r="AP164" s="89">
        <f t="shared" si="113"/>
        <v>6.1601485523818775</v>
      </c>
      <c r="AQ164" s="89">
        <f t="shared" si="113"/>
        <v>6.1600634389670166</v>
      </c>
      <c r="AR164" s="89">
        <f t="shared" si="113"/>
        <v>6.1604435131702164</v>
      </c>
      <c r="AS164" s="89">
        <f t="shared" si="113"/>
        <v>6.1587461520127427</v>
      </c>
      <c r="AT164" s="89">
        <f t="shared" si="113"/>
        <v>6.1663236251043916</v>
      </c>
      <c r="AU164" s="89">
        <f t="shared" si="111"/>
        <v>6.1324372523608668</v>
      </c>
    </row>
    <row r="165" spans="1:47" s="89" customFormat="1" ht="12.95" customHeight="1" x14ac:dyDescent="0.2">
      <c r="A165" s="29" t="s">
        <v>763</v>
      </c>
      <c r="B165" s="12"/>
      <c r="C165" s="7">
        <v>26958.591</v>
      </c>
      <c r="D165" s="7"/>
      <c r="E165" s="89">
        <f t="shared" si="94"/>
        <v>-6119.9288739286458</v>
      </c>
      <c r="F165" s="89">
        <f t="shared" si="86"/>
        <v>-6120</v>
      </c>
      <c r="G165" s="89">
        <f t="shared" si="95"/>
        <v>0.199640000002546</v>
      </c>
      <c r="H165" s="89">
        <f t="shared" si="114"/>
        <v>0.199640000002546</v>
      </c>
      <c r="P165" s="89">
        <f t="shared" si="96"/>
        <v>-7.2985604311192942E-2</v>
      </c>
      <c r="Q165" s="128">
        <f t="shared" si="97"/>
        <v>11940.091</v>
      </c>
      <c r="R165" s="128"/>
      <c r="S165" s="91">
        <f t="shared" si="115"/>
        <v>0.2</v>
      </c>
      <c r="Z165" s="89">
        <f t="shared" si="98"/>
        <v>-6120</v>
      </c>
      <c r="AA165" s="89">
        <f t="shared" si="99"/>
        <v>0.217575256283148</v>
      </c>
      <c r="AB165" s="89">
        <f t="shared" si="100"/>
        <v>-9.0920860591794939E-2</v>
      </c>
      <c r="AC165" s="89">
        <f t="shared" si="101"/>
        <v>0.27262560431373895</v>
      </c>
      <c r="AD165" s="89">
        <f t="shared" si="102"/>
        <v>-1.7935256280601997E-2</v>
      </c>
      <c r="AE165" s="89">
        <f t="shared" si="103"/>
        <v>6.4334683570174678E-5</v>
      </c>
      <c r="AF165" s="89">
        <f t="shared" si="104"/>
        <v>0.199640000002546</v>
      </c>
      <c r="AG165" s="91"/>
      <c r="AH165" s="89">
        <f t="shared" si="105"/>
        <v>0.29056086059434094</v>
      </c>
      <c r="AI165" s="89">
        <f t="shared" si="106"/>
        <v>0.77503715916550209</v>
      </c>
      <c r="AJ165" s="89">
        <f t="shared" si="107"/>
        <v>0.27085679739329782</v>
      </c>
      <c r="AK165" s="89">
        <f t="shared" si="108"/>
        <v>1.7490851185558012E-2</v>
      </c>
      <c r="AL165" s="89">
        <f t="shared" si="109"/>
        <v>-7.7593855116345534E-2</v>
      </c>
      <c r="AM165" s="89">
        <f t="shared" si="110"/>
        <v>-3.8816405017580727E-2</v>
      </c>
      <c r="AN165" s="89">
        <f t="shared" si="113"/>
        <v>6.1855939751033411</v>
      </c>
      <c r="AO165" s="89">
        <f t="shared" si="113"/>
        <v>6.1855905252837857</v>
      </c>
      <c r="AP165" s="89">
        <f t="shared" si="113"/>
        <v>6.1856058872962425</v>
      </c>
      <c r="AQ165" s="89">
        <f t="shared" si="113"/>
        <v>6.1855374802286285</v>
      </c>
      <c r="AR165" s="89">
        <f t="shared" si="113"/>
        <v>6.1858420934974463</v>
      </c>
      <c r="AS165" s="89">
        <f t="shared" si="113"/>
        <v>6.1844855957012292</v>
      </c>
      <c r="AT165" s="89">
        <f t="shared" si="113"/>
        <v>6.190524959630971</v>
      </c>
      <c r="AU165" s="89">
        <f t="shared" si="111"/>
        <v>6.1636074569741304</v>
      </c>
    </row>
    <row r="166" spans="1:47" s="89" customFormat="1" ht="12.95" customHeight="1" x14ac:dyDescent="0.2">
      <c r="A166" s="29" t="s">
        <v>763</v>
      </c>
      <c r="B166" s="12"/>
      <c r="C166" s="7">
        <v>27295.398000000001</v>
      </c>
      <c r="D166" s="7"/>
      <c r="E166" s="89">
        <f t="shared" si="94"/>
        <v>-5999.9340897455395</v>
      </c>
      <c r="F166" s="89">
        <f t="shared" si="86"/>
        <v>-6000</v>
      </c>
      <c r="G166" s="89">
        <f t="shared" si="95"/>
        <v>0.18500000000130967</v>
      </c>
      <c r="H166" s="89">
        <f t="shared" si="114"/>
        <v>0.18500000000130967</v>
      </c>
      <c r="P166" s="89">
        <f t="shared" si="96"/>
        <v>-0.11828638199394637</v>
      </c>
      <c r="Q166" s="128">
        <f t="shared" si="97"/>
        <v>12276.898000000001</v>
      </c>
      <c r="R166" s="128"/>
      <c r="S166" s="91">
        <f t="shared" si="115"/>
        <v>0.2</v>
      </c>
      <c r="Z166" s="89">
        <f t="shared" si="98"/>
        <v>-6000</v>
      </c>
      <c r="AA166" s="89">
        <f t="shared" si="99"/>
        <v>0.20012331466822803</v>
      </c>
      <c r="AB166" s="89">
        <f t="shared" si="100"/>
        <v>-0.13340969666086472</v>
      </c>
      <c r="AC166" s="89">
        <f t="shared" si="101"/>
        <v>0.30328638199525604</v>
      </c>
      <c r="AD166" s="89">
        <f t="shared" si="102"/>
        <v>-1.5123314666918353E-2</v>
      </c>
      <c r="AE166" s="89">
        <f t="shared" si="103"/>
        <v>4.5742929302925556E-5</v>
      </c>
      <c r="AF166" s="89">
        <f t="shared" si="104"/>
        <v>0.18500000000130967</v>
      </c>
      <c r="AG166" s="91"/>
      <c r="AH166" s="89">
        <f t="shared" si="105"/>
        <v>0.31840969666217439</v>
      </c>
      <c r="AI166" s="89">
        <f t="shared" si="106"/>
        <v>0.77472480405162047</v>
      </c>
      <c r="AJ166" s="89">
        <f t="shared" si="107"/>
        <v>0.29061300401044982</v>
      </c>
      <c r="AK166" s="89">
        <f t="shared" si="108"/>
        <v>1.2856738386629004E-2</v>
      </c>
      <c r="AL166" s="89">
        <f t="shared" si="109"/>
        <v>-5.7009414047504113E-2</v>
      </c>
      <c r="AM166" s="89">
        <f t="shared" si="110"/>
        <v>-2.8512429732610273E-2</v>
      </c>
      <c r="AN166" s="89">
        <f t="shared" si="113"/>
        <v>6.2114737964518261</v>
      </c>
      <c r="AO166" s="89">
        <f t="shared" si="113"/>
        <v>6.2114712237934775</v>
      </c>
      <c r="AP166" s="89">
        <f t="shared" si="113"/>
        <v>6.2114826546865176</v>
      </c>
      <c r="AQ166" s="89">
        <f t="shared" si="113"/>
        <v>6.2114318646154132</v>
      </c>
      <c r="AR166" s="89">
        <f t="shared" si="113"/>
        <v>6.211657535096438</v>
      </c>
      <c r="AS166" s="89">
        <f t="shared" si="113"/>
        <v>6.2106548077766073</v>
      </c>
      <c r="AT166" s="89">
        <f t="shared" si="113"/>
        <v>6.2151097065808365</v>
      </c>
      <c r="AU166" s="89">
        <f t="shared" si="111"/>
        <v>6.1953059701401605</v>
      </c>
    </row>
    <row r="167" spans="1:47" s="89" customFormat="1" ht="12.95" customHeight="1" x14ac:dyDescent="0.2">
      <c r="A167" s="29" t="s">
        <v>763</v>
      </c>
      <c r="B167" s="12"/>
      <c r="C167" s="7">
        <v>27309.438999999998</v>
      </c>
      <c r="D167" s="7"/>
      <c r="E167" s="89">
        <f t="shared" si="94"/>
        <v>-5994.9316795678569</v>
      </c>
      <c r="F167" s="89">
        <f t="shared" si="86"/>
        <v>-5995</v>
      </c>
      <c r="G167" s="89">
        <f t="shared" si="95"/>
        <v>0.19176499999957741</v>
      </c>
      <c r="H167" s="89">
        <f t="shared" si="114"/>
        <v>0.19176499999957741</v>
      </c>
      <c r="P167" s="89">
        <f t="shared" si="96"/>
        <v>-0.12015228234140962</v>
      </c>
      <c r="Q167" s="128">
        <f t="shared" si="97"/>
        <v>12290.938999999998</v>
      </c>
      <c r="R167" s="128"/>
      <c r="S167" s="91">
        <f t="shared" si="115"/>
        <v>0.2</v>
      </c>
      <c r="Z167" s="89">
        <f t="shared" si="98"/>
        <v>-5995</v>
      </c>
      <c r="AA167" s="89">
        <f t="shared" si="99"/>
        <v>0.19941305411777754</v>
      </c>
      <c r="AB167" s="89">
        <f t="shared" si="100"/>
        <v>-0.12780033645960975</v>
      </c>
      <c r="AC167" s="89">
        <f t="shared" si="101"/>
        <v>0.31191728234098703</v>
      </c>
      <c r="AD167" s="89">
        <f t="shared" si="102"/>
        <v>-7.6480541182001316E-3</v>
      </c>
      <c r="AE167" s="89">
        <f t="shared" si="103"/>
        <v>1.1698546358983599E-5</v>
      </c>
      <c r="AF167" s="89">
        <f t="shared" si="104"/>
        <v>0.19176499999957741</v>
      </c>
      <c r="AG167" s="91"/>
      <c r="AH167" s="89">
        <f t="shared" si="105"/>
        <v>0.31956533645918717</v>
      </c>
      <c r="AI167" s="89">
        <f t="shared" si="106"/>
        <v>0.77471386418962429</v>
      </c>
      <c r="AJ167" s="89">
        <f t="shared" si="107"/>
        <v>0.29143323938428484</v>
      </c>
      <c r="AK167" s="89">
        <f t="shared" si="108"/>
        <v>1.2663595190622601E-2</v>
      </c>
      <c r="AL167" s="89">
        <f t="shared" si="109"/>
        <v>-5.6152069350737473E-2</v>
      </c>
      <c r="AM167" s="89">
        <f t="shared" si="110"/>
        <v>-2.8083414108694266E-2</v>
      </c>
      <c r="AN167" s="89">
        <f t="shared" si="113"/>
        <v>6.2125519082896412</v>
      </c>
      <c r="AO167" s="89">
        <f t="shared" si="113"/>
        <v>6.2125493729997068</v>
      </c>
      <c r="AP167" s="89">
        <f t="shared" si="113"/>
        <v>6.2125606369908439</v>
      </c>
      <c r="AQ167" s="89">
        <f t="shared" si="113"/>
        <v>6.2125105923514745</v>
      </c>
      <c r="AR167" s="89">
        <f t="shared" si="113"/>
        <v>6.2127329336730321</v>
      </c>
      <c r="AS167" s="89">
        <f t="shared" si="113"/>
        <v>6.2117450754952408</v>
      </c>
      <c r="AT167" s="89">
        <f t="shared" si="113"/>
        <v>6.2161335896151488</v>
      </c>
      <c r="AU167" s="89">
        <f t="shared" si="111"/>
        <v>6.1966267415220786</v>
      </c>
    </row>
    <row r="168" spans="1:47" s="89" customFormat="1" ht="12.95" customHeight="1" x14ac:dyDescent="0.2">
      <c r="A168" s="29" t="s">
        <v>763</v>
      </c>
      <c r="B168" s="12"/>
      <c r="C168" s="7">
        <v>27455.329000000002</v>
      </c>
      <c r="D168" s="7"/>
      <c r="E168" s="89">
        <f t="shared" si="94"/>
        <v>-5942.9552091724263</v>
      </c>
      <c r="F168" s="89">
        <f t="shared" si="86"/>
        <v>-5943</v>
      </c>
      <c r="G168" s="89">
        <f t="shared" si="95"/>
        <v>0.12572100000397768</v>
      </c>
      <c r="H168" s="89">
        <f t="shared" si="114"/>
        <v>0.12572100000397768</v>
      </c>
      <c r="P168" s="89">
        <f t="shared" si="96"/>
        <v>-0.13945505809272629</v>
      </c>
      <c r="Q168" s="128">
        <f t="shared" si="97"/>
        <v>12436.829000000002</v>
      </c>
      <c r="R168" s="128"/>
      <c r="S168" s="91">
        <f t="shared" si="115"/>
        <v>0.2</v>
      </c>
      <c r="Z168" s="89">
        <f t="shared" si="98"/>
        <v>-5943</v>
      </c>
      <c r="AA168" s="89">
        <f t="shared" si="99"/>
        <v>0.19210575254256956</v>
      </c>
      <c r="AB168" s="89">
        <f t="shared" si="100"/>
        <v>-0.20583981063131818</v>
      </c>
      <c r="AC168" s="89">
        <f t="shared" si="101"/>
        <v>0.26517605809670397</v>
      </c>
      <c r="AD168" s="89">
        <f t="shared" si="102"/>
        <v>-6.6384752538591885E-2</v>
      </c>
      <c r="AE168" s="89">
        <f t="shared" si="103"/>
        <v>8.8138707392201648E-4</v>
      </c>
      <c r="AF168" s="89">
        <f t="shared" si="104"/>
        <v>0.12572100000397768</v>
      </c>
      <c r="AG168" s="91"/>
      <c r="AH168" s="89">
        <f t="shared" si="105"/>
        <v>0.33156081063529586</v>
      </c>
      <c r="AI168" s="89">
        <f t="shared" si="106"/>
        <v>0.77460992193403166</v>
      </c>
      <c r="AJ168" s="89">
        <f t="shared" si="107"/>
        <v>0.29994958240415281</v>
      </c>
      <c r="AK168" s="89">
        <f t="shared" si="108"/>
        <v>1.0654686336992576E-2</v>
      </c>
      <c r="AL168" s="89">
        <f t="shared" si="109"/>
        <v>-4.7237041281954592E-2</v>
      </c>
      <c r="AM168" s="89">
        <f t="shared" si="110"/>
        <v>-2.3622913363164841E-2</v>
      </c>
      <c r="AN168" s="89">
        <f t="shared" si="113"/>
        <v>6.2237634179391392</v>
      </c>
      <c r="AO168" s="89">
        <f t="shared" si="113"/>
        <v>6.223761274582511</v>
      </c>
      <c r="AP168" s="89">
        <f t="shared" si="113"/>
        <v>6.2237707903113426</v>
      </c>
      <c r="AQ168" s="89">
        <f t="shared" si="113"/>
        <v>6.2237285438731149</v>
      </c>
      <c r="AR168" s="89">
        <f t="shared" si="113"/>
        <v>6.2239161021637646</v>
      </c>
      <c r="AS168" s="89">
        <f t="shared" si="113"/>
        <v>6.2230833978911653</v>
      </c>
      <c r="AT168" s="89">
        <f t="shared" si="113"/>
        <v>6.22678005219535</v>
      </c>
      <c r="AU168" s="89">
        <f t="shared" si="111"/>
        <v>6.2103627638940253</v>
      </c>
    </row>
    <row r="169" spans="1:47" s="89" customFormat="1" ht="12.95" customHeight="1" x14ac:dyDescent="0.2">
      <c r="A169" s="24" t="s">
        <v>941</v>
      </c>
      <c r="B169" s="25" t="s">
        <v>912</v>
      </c>
      <c r="C169" s="24">
        <v>27629.414000000001</v>
      </c>
      <c r="D169" s="24" t="s">
        <v>764</v>
      </c>
      <c r="E169" s="89">
        <f t="shared" si="94"/>
        <v>-5880.9336597256633</v>
      </c>
      <c r="F169" s="89">
        <f t="shared" si="86"/>
        <v>-5881</v>
      </c>
      <c r="G169" s="89">
        <f t="shared" si="95"/>
        <v>0.1862070000024687</v>
      </c>
      <c r="H169" s="89">
        <f t="shared" si="114"/>
        <v>0.1862070000024687</v>
      </c>
      <c r="P169" s="89">
        <f t="shared" si="96"/>
        <v>-0.16222527350919203</v>
      </c>
      <c r="Q169" s="128">
        <f t="shared" si="97"/>
        <v>12610.914000000001</v>
      </c>
      <c r="R169" s="128"/>
      <c r="S169" s="91">
        <f t="shared" si="115"/>
        <v>0.2</v>
      </c>
      <c r="Z169" s="89">
        <f t="shared" si="98"/>
        <v>-5881</v>
      </c>
      <c r="AA169" s="89">
        <f t="shared" si="99"/>
        <v>0.18358134952565885</v>
      </c>
      <c r="AB169" s="89">
        <f t="shared" si="100"/>
        <v>-0.15959962303238218</v>
      </c>
      <c r="AC169" s="89">
        <f t="shared" si="101"/>
        <v>0.34843227351166073</v>
      </c>
      <c r="AD169" s="89">
        <f t="shared" si="102"/>
        <v>2.6256504768098488E-3</v>
      </c>
      <c r="AE169" s="89">
        <f t="shared" si="103"/>
        <v>1.3788080852743572E-6</v>
      </c>
      <c r="AF169" s="89">
        <f t="shared" si="104"/>
        <v>0.1862070000024687</v>
      </c>
      <c r="AG169" s="91"/>
      <c r="AH169" s="89">
        <f t="shared" si="105"/>
        <v>0.34580662303485088</v>
      </c>
      <c r="AI169" s="89">
        <f t="shared" si="106"/>
        <v>0.77450942662704325</v>
      </c>
      <c r="AJ169" s="89">
        <f t="shared" si="107"/>
        <v>0.31006978621899722</v>
      </c>
      <c r="AK169" s="89">
        <f t="shared" si="108"/>
        <v>8.2589921575337948E-3</v>
      </c>
      <c r="AL169" s="89">
        <f t="shared" si="109"/>
        <v>-3.6610408148666562E-2</v>
      </c>
      <c r="AM169" s="89">
        <f t="shared" si="110"/>
        <v>-1.8307248920697079E-2</v>
      </c>
      <c r="AN169" s="89">
        <f t="shared" si="113"/>
        <v>6.2371292109343797</v>
      </c>
      <c r="AO169" s="89">
        <f t="shared" si="113"/>
        <v>6.2371275417895333</v>
      </c>
      <c r="AP169" s="89">
        <f t="shared" si="113"/>
        <v>6.2371349469632333</v>
      </c>
      <c r="AQ169" s="89">
        <f t="shared" si="113"/>
        <v>6.2371020938350084</v>
      </c>
      <c r="AR169" s="89">
        <f t="shared" si="113"/>
        <v>6.2372478466926395</v>
      </c>
      <c r="AS169" s="89">
        <f t="shared" si="113"/>
        <v>6.2366012068552141</v>
      </c>
      <c r="AT169" s="89">
        <f t="shared" si="113"/>
        <v>6.2394699119677277</v>
      </c>
      <c r="AU169" s="89">
        <f t="shared" si="111"/>
        <v>6.2267403290298082</v>
      </c>
    </row>
    <row r="170" spans="1:47" s="89" customFormat="1" ht="12.95" customHeight="1" x14ac:dyDescent="0.2">
      <c r="A170" s="29" t="s">
        <v>763</v>
      </c>
      <c r="B170" s="12"/>
      <c r="C170" s="7">
        <v>27629.420999999998</v>
      </c>
      <c r="D170" s="7"/>
      <c r="E170" s="89">
        <f t="shared" si="94"/>
        <v>-5880.931165824144</v>
      </c>
      <c r="F170" s="89">
        <f t="shared" si="86"/>
        <v>-5881</v>
      </c>
      <c r="G170" s="89">
        <f t="shared" si="95"/>
        <v>0.19320700000025681</v>
      </c>
      <c r="H170" s="89">
        <f t="shared" si="114"/>
        <v>0.19320700000025681</v>
      </c>
      <c r="P170" s="89">
        <f t="shared" si="96"/>
        <v>-0.16222527350919203</v>
      </c>
      <c r="Q170" s="128">
        <f t="shared" si="97"/>
        <v>12610.920999999998</v>
      </c>
      <c r="R170" s="128"/>
      <c r="S170" s="91">
        <f t="shared" si="115"/>
        <v>0.2</v>
      </c>
      <c r="Z170" s="89">
        <f t="shared" si="98"/>
        <v>-5881</v>
      </c>
      <c r="AA170" s="89">
        <f t="shared" si="99"/>
        <v>0.18358134952565885</v>
      </c>
      <c r="AB170" s="89">
        <f t="shared" si="100"/>
        <v>-0.15259962303459407</v>
      </c>
      <c r="AC170" s="89">
        <f t="shared" si="101"/>
        <v>0.35543227350944884</v>
      </c>
      <c r="AD170" s="89">
        <f t="shared" si="102"/>
        <v>9.6256504745979576E-3</v>
      </c>
      <c r="AE170" s="89">
        <f t="shared" si="103"/>
        <v>1.853062941182558E-5</v>
      </c>
      <c r="AF170" s="89">
        <f t="shared" si="104"/>
        <v>0.19320700000025681</v>
      </c>
      <c r="AG170" s="91"/>
      <c r="AH170" s="89">
        <f t="shared" si="105"/>
        <v>0.34580662303485088</v>
      </c>
      <c r="AI170" s="89">
        <f t="shared" si="106"/>
        <v>0.77450942662704325</v>
      </c>
      <c r="AJ170" s="89">
        <f t="shared" si="107"/>
        <v>0.31006978621899722</v>
      </c>
      <c r="AK170" s="89">
        <f t="shared" si="108"/>
        <v>8.2589921575337948E-3</v>
      </c>
      <c r="AL170" s="89">
        <f t="shared" si="109"/>
        <v>-3.6610408148666562E-2</v>
      </c>
      <c r="AM170" s="89">
        <f t="shared" si="110"/>
        <v>-1.8307248920697079E-2</v>
      </c>
      <c r="AN170" s="89">
        <f t="shared" si="113"/>
        <v>6.2371292109343797</v>
      </c>
      <c r="AO170" s="89">
        <f t="shared" si="113"/>
        <v>6.2371275417895333</v>
      </c>
      <c r="AP170" s="89">
        <f t="shared" si="113"/>
        <v>6.2371349469632333</v>
      </c>
      <c r="AQ170" s="89">
        <f t="shared" si="113"/>
        <v>6.2371020938350084</v>
      </c>
      <c r="AR170" s="89">
        <f t="shared" si="113"/>
        <v>6.2372478466926395</v>
      </c>
      <c r="AS170" s="89">
        <f t="shared" si="113"/>
        <v>6.2366012068552141</v>
      </c>
      <c r="AT170" s="89">
        <f t="shared" si="113"/>
        <v>6.2394699119677277</v>
      </c>
      <c r="AU170" s="89">
        <f t="shared" si="111"/>
        <v>6.2267403290298082</v>
      </c>
    </row>
    <row r="171" spans="1:47" s="89" customFormat="1" ht="12.95" customHeight="1" x14ac:dyDescent="0.2">
      <c r="A171" s="29" t="s">
        <v>763</v>
      </c>
      <c r="B171" s="12"/>
      <c r="C171" s="7">
        <v>27862.335999999999</v>
      </c>
      <c r="D171" s="7"/>
      <c r="E171" s="89">
        <f t="shared" si="94"/>
        <v>-5797.9501554591325</v>
      </c>
      <c r="F171" s="89">
        <f t="shared" si="86"/>
        <v>-5798</v>
      </c>
      <c r="G171" s="89">
        <f t="shared" si="95"/>
        <v>0.13990600000033737</v>
      </c>
      <c r="H171" s="89">
        <f t="shared" si="114"/>
        <v>0.13990600000033737</v>
      </c>
      <c r="P171" s="89">
        <f t="shared" si="96"/>
        <v>-0.19229143437409646</v>
      </c>
      <c r="Q171" s="128">
        <f t="shared" si="97"/>
        <v>12843.835999999999</v>
      </c>
      <c r="R171" s="128"/>
      <c r="S171" s="91">
        <f t="shared" si="115"/>
        <v>0.2</v>
      </c>
      <c r="Z171" s="89">
        <f t="shared" si="98"/>
        <v>-5798</v>
      </c>
      <c r="AA171" s="89">
        <f t="shared" si="99"/>
        <v>0.17248661636720897</v>
      </c>
      <c r="AB171" s="89">
        <f t="shared" si="100"/>
        <v>-0.22487205074096805</v>
      </c>
      <c r="AC171" s="89">
        <f t="shared" si="101"/>
        <v>0.33219743437443383</v>
      </c>
      <c r="AD171" s="89">
        <f t="shared" si="102"/>
        <v>-3.2580616366871595E-2</v>
      </c>
      <c r="AE171" s="89">
        <f t="shared" si="103"/>
        <v>2.1229931256905229E-4</v>
      </c>
      <c r="AF171" s="89">
        <f t="shared" si="104"/>
        <v>0.13990600000033737</v>
      </c>
      <c r="AG171" s="91"/>
      <c r="AH171" s="89">
        <f t="shared" si="105"/>
        <v>0.36477805074130543</v>
      </c>
      <c r="AI171" s="89">
        <f t="shared" si="106"/>
        <v>0.77441477360928412</v>
      </c>
      <c r="AJ171" s="89">
        <f t="shared" si="107"/>
        <v>0.323559336112831</v>
      </c>
      <c r="AK171" s="89">
        <f t="shared" si="108"/>
        <v>5.0512637797328341E-3</v>
      </c>
      <c r="AL171" s="89">
        <f t="shared" si="109"/>
        <v>-2.2388078734761976E-2</v>
      </c>
      <c r="AM171" s="89">
        <f t="shared" si="110"/>
        <v>-1.1194506952847037E-2</v>
      </c>
      <c r="AN171" s="89">
        <f t="shared" ref="AN171:AT180" si="116">$AU171+$AB$7*SIN(AO171)</f>
        <v>6.2550198326101745</v>
      </c>
      <c r="AO171" s="89">
        <f t="shared" si="116"/>
        <v>6.2550188072831503</v>
      </c>
      <c r="AP171" s="89">
        <f t="shared" si="116"/>
        <v>6.2550233531338728</v>
      </c>
      <c r="AQ171" s="89">
        <f t="shared" si="116"/>
        <v>6.2550031988193568</v>
      </c>
      <c r="AR171" s="89">
        <f t="shared" si="116"/>
        <v>6.2550925541507816</v>
      </c>
      <c r="AS171" s="89">
        <f t="shared" si="116"/>
        <v>6.2546963903485171</v>
      </c>
      <c r="AT171" s="89">
        <f t="shared" si="116"/>
        <v>6.2564527801534737</v>
      </c>
      <c r="AU171" s="89">
        <f t="shared" si="111"/>
        <v>6.248665133969646</v>
      </c>
    </row>
    <row r="172" spans="1:47" s="89" customFormat="1" ht="12.95" customHeight="1" x14ac:dyDescent="0.2">
      <c r="A172" s="29" t="s">
        <v>763</v>
      </c>
      <c r="B172" s="12"/>
      <c r="C172" s="7">
        <v>27867.948</v>
      </c>
      <c r="D172" s="7"/>
      <c r="E172" s="89">
        <f t="shared" si="94"/>
        <v>-5795.9507589833001</v>
      </c>
      <c r="F172" s="89">
        <f t="shared" si="86"/>
        <v>-5796</v>
      </c>
      <c r="G172" s="89">
        <f t="shared" si="95"/>
        <v>0.13821200000165845</v>
      </c>
      <c r="H172" s="89">
        <f t="shared" si="114"/>
        <v>0.13821200000165845</v>
      </c>
      <c r="P172" s="89">
        <f t="shared" si="96"/>
        <v>-0.19301003625884205</v>
      </c>
      <c r="Q172" s="128">
        <f t="shared" si="97"/>
        <v>12849.448</v>
      </c>
      <c r="R172" s="128"/>
      <c r="S172" s="91">
        <f t="shared" si="115"/>
        <v>0.2</v>
      </c>
      <c r="Z172" s="89">
        <f t="shared" si="98"/>
        <v>-5796</v>
      </c>
      <c r="AA172" s="89">
        <f t="shared" si="99"/>
        <v>0.17222371492105815</v>
      </c>
      <c r="AB172" s="89">
        <f t="shared" si="100"/>
        <v>-0.22702175117824175</v>
      </c>
      <c r="AC172" s="89">
        <f t="shared" si="101"/>
        <v>0.33122203626050051</v>
      </c>
      <c r="AD172" s="89">
        <f t="shared" si="102"/>
        <v>-3.4011714919399694E-2</v>
      </c>
      <c r="AE172" s="89">
        <f t="shared" si="103"/>
        <v>2.3135935035170315E-4</v>
      </c>
      <c r="AF172" s="89">
        <f t="shared" si="104"/>
        <v>0.13821200000165845</v>
      </c>
      <c r="AG172" s="91"/>
      <c r="AH172" s="89">
        <f t="shared" si="105"/>
        <v>0.3652337511799002</v>
      </c>
      <c r="AI172" s="89">
        <f t="shared" si="106"/>
        <v>0.7744130559499256</v>
      </c>
      <c r="AJ172" s="89">
        <f t="shared" si="107"/>
        <v>0.32388355173949579</v>
      </c>
      <c r="AK172" s="89">
        <f t="shared" si="108"/>
        <v>4.973962773442751E-3</v>
      </c>
      <c r="AL172" s="89">
        <f t="shared" si="109"/>
        <v>-2.204541129825691E-2</v>
      </c>
      <c r="AM172" s="89">
        <f t="shared" si="110"/>
        <v>-1.1023152090550652E-2</v>
      </c>
      <c r="AN172" s="89">
        <f t="shared" si="116"/>
        <v>6.2554509072010029</v>
      </c>
      <c r="AO172" s="89">
        <f t="shared" si="116"/>
        <v>6.2554498974849171</v>
      </c>
      <c r="AP172" s="89">
        <f t="shared" si="116"/>
        <v>6.2554543740696307</v>
      </c>
      <c r="AQ172" s="89">
        <f t="shared" si="116"/>
        <v>6.2554345270896139</v>
      </c>
      <c r="AR172" s="89">
        <f t="shared" si="116"/>
        <v>6.255522518777231</v>
      </c>
      <c r="AS172" s="89">
        <f t="shared" si="116"/>
        <v>6.2551324055392366</v>
      </c>
      <c r="AT172" s="89">
        <f t="shared" si="116"/>
        <v>6.2568619501664307</v>
      </c>
      <c r="AU172" s="89">
        <f t="shared" si="111"/>
        <v>6.2491934425224134</v>
      </c>
    </row>
    <row r="173" spans="1:47" s="89" customFormat="1" ht="12.95" customHeight="1" x14ac:dyDescent="0.2">
      <c r="A173" s="29" t="s">
        <v>763</v>
      </c>
      <c r="B173" s="12"/>
      <c r="C173" s="7">
        <v>27873.608</v>
      </c>
      <c r="D173" s="7"/>
      <c r="E173" s="89">
        <f t="shared" si="94"/>
        <v>-5793.9342614684729</v>
      </c>
      <c r="F173" s="89">
        <f t="shared" si="86"/>
        <v>-5794</v>
      </c>
      <c r="G173" s="89">
        <f t="shared" si="95"/>
        <v>0.18451800000184448</v>
      </c>
      <c r="H173" s="89">
        <f t="shared" si="114"/>
        <v>0.18451800000184448</v>
      </c>
      <c r="P173" s="89">
        <f t="shared" si="96"/>
        <v>-0.19372836125327142</v>
      </c>
      <c r="Q173" s="128">
        <f t="shared" si="97"/>
        <v>12855.108</v>
      </c>
      <c r="R173" s="128"/>
      <c r="S173" s="91">
        <f t="shared" si="115"/>
        <v>0.2</v>
      </c>
      <c r="Z173" s="89">
        <f t="shared" si="98"/>
        <v>-5794</v>
      </c>
      <c r="AA173" s="89">
        <f t="shared" si="99"/>
        <v>0.17196102149198439</v>
      </c>
      <c r="AB173" s="89">
        <f t="shared" si="100"/>
        <v>-0.18117138274341132</v>
      </c>
      <c r="AC173" s="89">
        <f t="shared" si="101"/>
        <v>0.3782463612551159</v>
      </c>
      <c r="AD173" s="89">
        <f t="shared" si="102"/>
        <v>1.2556978509860095E-2</v>
      </c>
      <c r="AE173" s="89">
        <f t="shared" si="103"/>
        <v>3.1535541859417648E-5</v>
      </c>
      <c r="AF173" s="89">
        <f t="shared" si="104"/>
        <v>0.18451800000184448</v>
      </c>
      <c r="AG173" s="91"/>
      <c r="AH173" s="89">
        <f t="shared" si="105"/>
        <v>0.36568938274525581</v>
      </c>
      <c r="AI173" s="89">
        <f t="shared" si="106"/>
        <v>0.77441136478659411</v>
      </c>
      <c r="AJ173" s="89">
        <f t="shared" si="107"/>
        <v>0.3242077279079601</v>
      </c>
      <c r="AK173" s="89">
        <f t="shared" si="108"/>
        <v>4.8966615235152703E-3</v>
      </c>
      <c r="AL173" s="89">
        <f t="shared" si="109"/>
        <v>-2.1702745370738054E-2</v>
      </c>
      <c r="AM173" s="89">
        <f t="shared" si="110"/>
        <v>-1.085179863008949E-2</v>
      </c>
      <c r="AN173" s="89">
        <f t="shared" si="116"/>
        <v>6.2558819808422834</v>
      </c>
      <c r="AO173" s="89">
        <f t="shared" si="116"/>
        <v>6.2558809867408804</v>
      </c>
      <c r="AP173" s="89">
        <f t="shared" si="116"/>
        <v>6.2558853940454791</v>
      </c>
      <c r="AQ173" s="89">
        <f t="shared" si="116"/>
        <v>6.2558658544514554</v>
      </c>
      <c r="AR173" s="89">
        <f t="shared" si="116"/>
        <v>6.2559524823158386</v>
      </c>
      <c r="AS173" s="89">
        <f t="shared" si="116"/>
        <v>6.2555684202184452</v>
      </c>
      <c r="AT173" s="89">
        <f t="shared" si="116"/>
        <v>6.2572711180390304</v>
      </c>
      <c r="AU173" s="89">
        <f t="shared" si="111"/>
        <v>6.2497217510751799</v>
      </c>
    </row>
    <row r="174" spans="1:47" s="89" customFormat="1" ht="12.95" customHeight="1" x14ac:dyDescent="0.2">
      <c r="A174" s="29" t="s">
        <v>763</v>
      </c>
      <c r="B174" s="12"/>
      <c r="C174" s="7">
        <v>28067.305</v>
      </c>
      <c r="D174" s="7"/>
      <c r="E174" s="89">
        <f t="shared" si="94"/>
        <v>-5724.9255125056688</v>
      </c>
      <c r="F174" s="89">
        <f t="shared" si="86"/>
        <v>-5725</v>
      </c>
      <c r="G174" s="89">
        <f t="shared" si="95"/>
        <v>0.20907499999884749</v>
      </c>
      <c r="H174" s="89">
        <f t="shared" si="114"/>
        <v>0.20907499999884749</v>
      </c>
      <c r="P174" s="89">
        <f t="shared" si="96"/>
        <v>-0.21834101285344665</v>
      </c>
      <c r="Q174" s="128">
        <f t="shared" si="97"/>
        <v>13048.805</v>
      </c>
      <c r="R174" s="128"/>
      <c r="S174" s="91">
        <f t="shared" si="115"/>
        <v>0.2</v>
      </c>
      <c r="Z174" s="89">
        <f t="shared" si="98"/>
        <v>-5725</v>
      </c>
      <c r="AA174" s="89">
        <f t="shared" si="99"/>
        <v>0.1630249716503101</v>
      </c>
      <c r="AB174" s="89">
        <f t="shared" si="100"/>
        <v>-0.17229098450490926</v>
      </c>
      <c r="AC174" s="89">
        <f t="shared" si="101"/>
        <v>0.42741601285229414</v>
      </c>
      <c r="AD174" s="89">
        <f t="shared" si="102"/>
        <v>4.6050028348537386E-2</v>
      </c>
      <c r="AE174" s="89">
        <f t="shared" si="103"/>
        <v>4.2412102218021937E-4</v>
      </c>
      <c r="AF174" s="89">
        <f t="shared" si="104"/>
        <v>0.20907499999884749</v>
      </c>
      <c r="AG174" s="91"/>
      <c r="AH174" s="89">
        <f t="shared" si="105"/>
        <v>0.38136598450375675</v>
      </c>
      <c r="AI174" s="89">
        <f t="shared" si="106"/>
        <v>0.77436924344448799</v>
      </c>
      <c r="AJ174" s="89">
        <f t="shared" si="107"/>
        <v>0.33536752764471739</v>
      </c>
      <c r="AK174" s="89">
        <f t="shared" si="108"/>
        <v>2.2296474407937426E-3</v>
      </c>
      <c r="AL174" s="89">
        <f t="shared" si="109"/>
        <v>-9.881520159156049E-3</v>
      </c>
      <c r="AM174" s="89">
        <f t="shared" si="110"/>
        <v>-4.9408002831167882E-3</v>
      </c>
      <c r="AN174" s="89">
        <f t="shared" si="116"/>
        <v>6.2707535499583047</v>
      </c>
      <c r="AO174" s="89">
        <f t="shared" si="116"/>
        <v>6.2707530964241451</v>
      </c>
      <c r="AP174" s="89">
        <f t="shared" si="116"/>
        <v>6.2707551065537404</v>
      </c>
      <c r="AQ174" s="89">
        <f t="shared" si="116"/>
        <v>6.270746197365586</v>
      </c>
      <c r="AR174" s="89">
        <f t="shared" si="116"/>
        <v>6.2707856841820941</v>
      </c>
      <c r="AS174" s="89">
        <f t="shared" si="116"/>
        <v>6.2706106727255424</v>
      </c>
      <c r="AT174" s="89">
        <f t="shared" si="116"/>
        <v>6.2713863467319619</v>
      </c>
      <c r="AU174" s="89">
        <f t="shared" si="111"/>
        <v>6.2679483961456475</v>
      </c>
    </row>
    <row r="175" spans="1:47" s="89" customFormat="1" ht="12.95" customHeight="1" x14ac:dyDescent="0.2">
      <c r="A175" s="29" t="s">
        <v>763</v>
      </c>
      <c r="B175" s="12"/>
      <c r="C175" s="7">
        <v>28283.396000000001</v>
      </c>
      <c r="D175" s="7"/>
      <c r="E175" s="89">
        <f t="shared" si="94"/>
        <v>-5647.9384163084051</v>
      </c>
      <c r="F175" s="89">
        <f t="shared" si="86"/>
        <v>-5648</v>
      </c>
      <c r="G175" s="89">
        <f t="shared" si="95"/>
        <v>0.17285600000104751</v>
      </c>
      <c r="H175" s="89">
        <f t="shared" si="114"/>
        <v>0.17285600000104751</v>
      </c>
      <c r="P175" s="89">
        <f t="shared" si="96"/>
        <v>-0.24541820510145151</v>
      </c>
      <c r="Q175" s="128">
        <f t="shared" si="97"/>
        <v>13264.896000000001</v>
      </c>
      <c r="R175" s="128"/>
      <c r="S175" s="91">
        <f t="shared" si="115"/>
        <v>0.2</v>
      </c>
      <c r="Z175" s="89">
        <f t="shared" si="98"/>
        <v>-5648</v>
      </c>
      <c r="AA175" s="89">
        <f t="shared" si="99"/>
        <v>0.15334162671997903</v>
      </c>
      <c r="AB175" s="89">
        <f t="shared" si="100"/>
        <v>-0.22590383182038304</v>
      </c>
      <c r="AC175" s="89">
        <f t="shared" si="101"/>
        <v>0.41827420510249902</v>
      </c>
      <c r="AD175" s="89">
        <f t="shared" si="102"/>
        <v>1.9514373281068476E-2</v>
      </c>
      <c r="AE175" s="89">
        <f t="shared" si="103"/>
        <v>7.6162152910575851E-5</v>
      </c>
      <c r="AF175" s="89">
        <f t="shared" si="104"/>
        <v>0.17285600000104751</v>
      </c>
      <c r="AG175" s="91"/>
      <c r="AH175" s="89">
        <f t="shared" si="105"/>
        <v>0.39875983182143054</v>
      </c>
      <c r="AI175" s="89">
        <f t="shared" si="106"/>
        <v>0.77435946281112744</v>
      </c>
      <c r="AJ175" s="89">
        <f t="shared" si="107"/>
        <v>0.34776496694409403</v>
      </c>
      <c r="AK175" s="89">
        <f t="shared" si="108"/>
        <v>-7.4673197334514791E-4</v>
      </c>
      <c r="AL175" s="89">
        <f t="shared" si="109"/>
        <v>3.3093754189085717E-3</v>
      </c>
      <c r="AM175" s="89">
        <f t="shared" si="110"/>
        <v>1.6546892196295212E-3</v>
      </c>
      <c r="AN175" s="89">
        <f t="shared" si="116"/>
        <v>6.287348788538007</v>
      </c>
      <c r="AO175" s="89">
        <f t="shared" si="116"/>
        <v>6.2873489404997711</v>
      </c>
      <c r="AP175" s="89">
        <f t="shared" si="116"/>
        <v>6.2873482670292562</v>
      </c>
      <c r="AQ175" s="89">
        <f t="shared" si="116"/>
        <v>6.287351251744127</v>
      </c>
      <c r="AR175" s="89">
        <f t="shared" si="116"/>
        <v>6.2873380239598742</v>
      </c>
      <c r="AS175" s="89">
        <f t="shared" si="116"/>
        <v>6.2873966474131677</v>
      </c>
      <c r="AT175" s="89">
        <f t="shared" si="116"/>
        <v>6.2871368376225725</v>
      </c>
      <c r="AU175" s="89">
        <f t="shared" si="111"/>
        <v>6.2882882754271838</v>
      </c>
    </row>
    <row r="176" spans="1:47" s="89" customFormat="1" ht="12.95" customHeight="1" x14ac:dyDescent="0.2">
      <c r="A176" s="29" t="s">
        <v>763</v>
      </c>
      <c r="B176" s="12"/>
      <c r="C176" s="7">
        <v>28339.442999999999</v>
      </c>
      <c r="D176" s="7"/>
      <c r="E176" s="89">
        <f t="shared" si="94"/>
        <v>-5627.9704593802226</v>
      </c>
      <c r="F176" s="89">
        <f t="shared" si="86"/>
        <v>-5628</v>
      </c>
      <c r="G176" s="89">
        <f t="shared" si="95"/>
        <v>8.2915999999386258E-2</v>
      </c>
      <c r="H176" s="89">
        <f t="shared" si="114"/>
        <v>8.2915999999386258E-2</v>
      </c>
      <c r="P176" s="89">
        <f t="shared" si="96"/>
        <v>-0.25238409614720858</v>
      </c>
      <c r="Q176" s="128">
        <f t="shared" si="97"/>
        <v>13320.942999999999</v>
      </c>
      <c r="R176" s="128"/>
      <c r="S176" s="91">
        <f t="shared" si="115"/>
        <v>0.2</v>
      </c>
      <c r="Z176" s="89">
        <f t="shared" si="98"/>
        <v>-5628</v>
      </c>
      <c r="AA176" s="89">
        <f t="shared" si="99"/>
        <v>0.15087584508320995</v>
      </c>
      <c r="AB176" s="89">
        <f t="shared" si="100"/>
        <v>-0.32034394123103227</v>
      </c>
      <c r="AC176" s="89">
        <f t="shared" si="101"/>
        <v>0.33530009614659484</v>
      </c>
      <c r="AD176" s="89">
        <f t="shared" si="102"/>
        <v>-6.7959845083823689E-2</v>
      </c>
      <c r="AE176" s="89">
        <f t="shared" si="103"/>
        <v>9.2370810876346305E-4</v>
      </c>
      <c r="AF176" s="89">
        <f t="shared" si="104"/>
        <v>8.2915999999386258E-2</v>
      </c>
      <c r="AG176" s="91"/>
      <c r="AH176" s="89">
        <f t="shared" si="105"/>
        <v>0.40325994123041853</v>
      </c>
      <c r="AI176" s="89">
        <f t="shared" si="106"/>
        <v>0.7743633456491934</v>
      </c>
      <c r="AJ176" s="89">
        <f t="shared" si="107"/>
        <v>0.35097526912260996</v>
      </c>
      <c r="AK176" s="89">
        <f t="shared" si="108"/>
        <v>-1.5198173895676083E-3</v>
      </c>
      <c r="AL176" s="89">
        <f t="shared" si="109"/>
        <v>6.7355829669587391E-3</v>
      </c>
      <c r="AM176" s="89">
        <f t="shared" si="110"/>
        <v>3.3678042160560006E-3</v>
      </c>
      <c r="AN176" s="89">
        <f t="shared" si="116"/>
        <v>6.2916592406863252</v>
      </c>
      <c r="AO176" s="89">
        <f t="shared" si="116"/>
        <v>6.2916595499174992</v>
      </c>
      <c r="AP176" s="89">
        <f t="shared" si="116"/>
        <v>6.2916581794164959</v>
      </c>
      <c r="AQ176" s="89">
        <f t="shared" si="116"/>
        <v>6.291664253425826</v>
      </c>
      <c r="AR176" s="89">
        <f t="shared" si="116"/>
        <v>6.2916373336453857</v>
      </c>
      <c r="AS176" s="89">
        <f t="shared" si="116"/>
        <v>6.2917566411446302</v>
      </c>
      <c r="AT176" s="89">
        <f t="shared" si="116"/>
        <v>6.2912278755011641</v>
      </c>
      <c r="AU176" s="89">
        <f t="shared" si="111"/>
        <v>6.2935713609548563</v>
      </c>
    </row>
    <row r="177" spans="1:47" s="89" customFormat="1" ht="12.95" customHeight="1" x14ac:dyDescent="0.2">
      <c r="A177" s="29" t="s">
        <v>763</v>
      </c>
      <c r="B177" s="12"/>
      <c r="C177" s="7">
        <v>28746.396000000001</v>
      </c>
      <c r="D177" s="7"/>
      <c r="E177" s="89">
        <f t="shared" si="94"/>
        <v>-5482.9846443357965</v>
      </c>
      <c r="F177" s="89">
        <f t="shared" si="86"/>
        <v>-5483</v>
      </c>
      <c r="G177" s="89">
        <f t="shared" si="95"/>
        <v>4.3101000002934597E-2</v>
      </c>
      <c r="H177" s="89">
        <f t="shared" si="114"/>
        <v>4.3101000002934597E-2</v>
      </c>
      <c r="P177" s="89">
        <f t="shared" si="96"/>
        <v>-0.3020587311258538</v>
      </c>
      <c r="Q177" s="128">
        <f t="shared" si="97"/>
        <v>13727.896000000001</v>
      </c>
      <c r="R177" s="128"/>
      <c r="S177" s="91">
        <f t="shared" si="115"/>
        <v>0.2</v>
      </c>
      <c r="Z177" s="89">
        <f t="shared" si="98"/>
        <v>-5483</v>
      </c>
      <c r="AA177" s="89">
        <f t="shared" si="99"/>
        <v>0.13359958066580807</v>
      </c>
      <c r="AB177" s="89">
        <f t="shared" si="100"/>
        <v>-0.39255731178872727</v>
      </c>
      <c r="AC177" s="89">
        <f t="shared" si="101"/>
        <v>0.34515973112878839</v>
      </c>
      <c r="AD177" s="89">
        <f t="shared" si="102"/>
        <v>-9.0498580662873473E-2</v>
      </c>
      <c r="AE177" s="89">
        <f t="shared" si="103"/>
        <v>1.6379986203989235E-3</v>
      </c>
      <c r="AF177" s="89">
        <f t="shared" si="104"/>
        <v>4.3101000002934597E-2</v>
      </c>
      <c r="AG177" s="91"/>
      <c r="AH177" s="89">
        <f t="shared" si="105"/>
        <v>0.43565831179166187</v>
      </c>
      <c r="AI177" s="89">
        <f t="shared" si="106"/>
        <v>0.77447072251266813</v>
      </c>
      <c r="AJ177" s="89">
        <f t="shared" si="107"/>
        <v>0.37412703714920587</v>
      </c>
      <c r="AK177" s="89">
        <f t="shared" si="108"/>
        <v>-7.1242282083763256E-3</v>
      </c>
      <c r="AL177" s="89">
        <f t="shared" si="109"/>
        <v>3.157842761582863E-2</v>
      </c>
      <c r="AM177" s="89">
        <f t="shared" si="110"/>
        <v>1.5790526018607198E-2</v>
      </c>
      <c r="AN177" s="89">
        <f t="shared" si="116"/>
        <v>6.322911805861863</v>
      </c>
      <c r="AO177" s="89">
        <f t="shared" si="116"/>
        <v>6.3229132482426165</v>
      </c>
      <c r="AP177" s="89">
        <f t="shared" si="116"/>
        <v>6.3229068508474739</v>
      </c>
      <c r="AQ177" s="89">
        <f t="shared" si="116"/>
        <v>6.3229352252433246</v>
      </c>
      <c r="AR177" s="89">
        <f t="shared" si="116"/>
        <v>6.32280937639963</v>
      </c>
      <c r="AS177" s="89">
        <f t="shared" si="116"/>
        <v>6.3233675580805313</v>
      </c>
      <c r="AT177" s="89">
        <f t="shared" si="116"/>
        <v>6.3208919287999237</v>
      </c>
      <c r="AU177" s="89">
        <f t="shared" si="111"/>
        <v>6.331873731030476</v>
      </c>
    </row>
    <row r="178" spans="1:47" s="89" customFormat="1" ht="12.95" customHeight="1" x14ac:dyDescent="0.2">
      <c r="A178" s="29" t="s">
        <v>763</v>
      </c>
      <c r="B178" s="12"/>
      <c r="C178" s="7">
        <v>29765.292000000001</v>
      </c>
      <c r="D178" s="7"/>
      <c r="E178" s="89">
        <f t="shared" si="94"/>
        <v>-5119.9808895889219</v>
      </c>
      <c r="F178" s="89">
        <f t="shared" si="86"/>
        <v>-5120</v>
      </c>
      <c r="G178" s="89">
        <f t="shared" si="95"/>
        <v>5.3640000001905719E-2</v>
      </c>
      <c r="H178" s="89">
        <f t="shared" si="114"/>
        <v>5.3640000001905719E-2</v>
      </c>
      <c r="P178" s="89">
        <f t="shared" si="96"/>
        <v>-0.42003415017433421</v>
      </c>
      <c r="Q178" s="128">
        <f t="shared" si="97"/>
        <v>14746.792000000001</v>
      </c>
      <c r="R178" s="128"/>
      <c r="S178" s="91">
        <f t="shared" si="115"/>
        <v>0.2</v>
      </c>
      <c r="Z178" s="89">
        <f t="shared" si="98"/>
        <v>-5120</v>
      </c>
      <c r="AA178" s="89">
        <f t="shared" si="99"/>
        <v>9.4840831402206005E-2</v>
      </c>
      <c r="AB178" s="89">
        <f t="shared" si="100"/>
        <v>-0.46123498157463449</v>
      </c>
      <c r="AC178" s="89">
        <f t="shared" si="101"/>
        <v>0.47367415017623993</v>
      </c>
      <c r="AD178" s="89">
        <f t="shared" si="102"/>
        <v>-4.1200831400300286E-2</v>
      </c>
      <c r="AE178" s="89">
        <f t="shared" si="103"/>
        <v>3.3950170161519403E-4</v>
      </c>
      <c r="AF178" s="89">
        <f t="shared" si="104"/>
        <v>5.3640000001905719E-2</v>
      </c>
      <c r="AG178" s="91"/>
      <c r="AH178" s="89">
        <f t="shared" si="105"/>
        <v>0.51487498157654021</v>
      </c>
      <c r="AI178" s="89">
        <f t="shared" si="106"/>
        <v>0.77535100840484295</v>
      </c>
      <c r="AJ178" s="89">
        <f t="shared" si="107"/>
        <v>0.43110546003680811</v>
      </c>
      <c r="AK178" s="89">
        <f t="shared" si="108"/>
        <v>-2.1143325348724713E-2</v>
      </c>
      <c r="AL178" s="89">
        <f t="shared" si="109"/>
        <v>9.3840731007143546E-2</v>
      </c>
      <c r="AM178" s="89">
        <f t="shared" si="110"/>
        <v>4.6954827903718271E-2</v>
      </c>
      <c r="AN178" s="89">
        <f t="shared" si="116"/>
        <v>6.4011947203979789</v>
      </c>
      <c r="AO178" s="89">
        <f t="shared" si="116"/>
        <v>6.4011988305179965</v>
      </c>
      <c r="AP178" s="89">
        <f t="shared" si="116"/>
        <v>6.4011804877097669</v>
      </c>
      <c r="AQ178" s="89">
        <f t="shared" si="116"/>
        <v>6.4012623490372675</v>
      </c>
      <c r="AR178" s="89">
        <f t="shared" si="116"/>
        <v>6.4008970197852406</v>
      </c>
      <c r="AS178" s="89">
        <f t="shared" si="116"/>
        <v>6.402527527230168</v>
      </c>
      <c r="AT178" s="89">
        <f t="shared" si="116"/>
        <v>6.3952527812489448</v>
      </c>
      <c r="AU178" s="89">
        <f t="shared" si="111"/>
        <v>6.4277617333577188</v>
      </c>
    </row>
    <row r="179" spans="1:47" s="89" customFormat="1" ht="12.95" customHeight="1" x14ac:dyDescent="0.2">
      <c r="A179" s="29" t="s">
        <v>763</v>
      </c>
      <c r="B179" s="12"/>
      <c r="C179" s="7">
        <v>32341.884999999998</v>
      </c>
      <c r="D179" s="7"/>
      <c r="E179" s="89">
        <f t="shared" si="94"/>
        <v>-4202.0138611046486</v>
      </c>
      <c r="F179" s="89">
        <f t="shared" ref="F179:F242" si="117">ROUND(2*E179,0)/2</f>
        <v>-4202</v>
      </c>
      <c r="G179" s="89">
        <f t="shared" si="95"/>
        <v>-3.8905999997950858E-2</v>
      </c>
      <c r="H179" s="89">
        <f t="shared" si="114"/>
        <v>-3.8905999997950858E-2</v>
      </c>
      <c r="P179" s="89">
        <f t="shared" si="96"/>
        <v>-0.67768378705010801</v>
      </c>
      <c r="Q179" s="128">
        <f t="shared" si="97"/>
        <v>17323.384999999998</v>
      </c>
      <c r="R179" s="128"/>
      <c r="S179" s="91">
        <f t="shared" si="115"/>
        <v>0.2</v>
      </c>
      <c r="Z179" s="89">
        <f t="shared" si="98"/>
        <v>-4202</v>
      </c>
      <c r="AA179" s="89">
        <f t="shared" si="99"/>
        <v>2.3094953425485842E-2</v>
      </c>
      <c r="AB179" s="89">
        <f t="shared" si="100"/>
        <v>-0.73968474047354471</v>
      </c>
      <c r="AC179" s="89">
        <f t="shared" si="101"/>
        <v>0.63877778705215715</v>
      </c>
      <c r="AD179" s="89">
        <f t="shared" si="102"/>
        <v>-6.20009534234367E-2</v>
      </c>
      <c r="AE179" s="89">
        <f t="shared" si="103"/>
        <v>7.6882364508303351E-4</v>
      </c>
      <c r="AF179" s="89">
        <f t="shared" si="104"/>
        <v>-3.8905999997950858E-2</v>
      </c>
      <c r="AG179" s="91"/>
      <c r="AH179" s="89">
        <f t="shared" si="105"/>
        <v>0.70077874047559385</v>
      </c>
      <c r="AI179" s="89">
        <f t="shared" si="106"/>
        <v>0.78151707030468009</v>
      </c>
      <c r="AJ179" s="89">
        <f t="shared" si="107"/>
        <v>0.56830695261241937</v>
      </c>
      <c r="AK179" s="89">
        <f t="shared" si="108"/>
        <v>-5.6386337558604657E-2</v>
      </c>
      <c r="AL179" s="89">
        <f t="shared" si="109"/>
        <v>0.25256992165176195</v>
      </c>
      <c r="AM179" s="89">
        <f t="shared" si="110"/>
        <v>0.12696059742235344</v>
      </c>
      <c r="AN179" s="89">
        <f t="shared" si="116"/>
        <v>6.5999644713842294</v>
      </c>
      <c r="AO179" s="89">
        <f t="shared" si="116"/>
        <v>6.5999726795201674</v>
      </c>
      <c r="AP179" s="89">
        <f t="shared" si="116"/>
        <v>6.5999343980595233</v>
      </c>
      <c r="AQ179" s="89">
        <f t="shared" si="116"/>
        <v>6.6001129409024246</v>
      </c>
      <c r="AR179" s="89">
        <f t="shared" si="116"/>
        <v>6.5992803151123054</v>
      </c>
      <c r="AS179" s="89">
        <f t="shared" si="116"/>
        <v>6.6031651732907326</v>
      </c>
      <c r="AT179" s="89">
        <f t="shared" si="116"/>
        <v>6.5850808130980782</v>
      </c>
      <c r="AU179" s="89">
        <f t="shared" si="111"/>
        <v>6.6702553590778537</v>
      </c>
    </row>
    <row r="180" spans="1:47" s="89" customFormat="1" ht="12.95" customHeight="1" x14ac:dyDescent="0.2">
      <c r="A180" s="29" t="s">
        <v>763</v>
      </c>
      <c r="B180" s="12"/>
      <c r="C180" s="7">
        <v>32372.758999999998</v>
      </c>
      <c r="D180" s="7"/>
      <c r="E180" s="89">
        <f t="shared" si="94"/>
        <v>-4191.0143303144068</v>
      </c>
      <c r="F180" s="89">
        <f t="shared" si="117"/>
        <v>-4191</v>
      </c>
      <c r="G180" s="89">
        <f t="shared" si="95"/>
        <v>-4.0222999999969034E-2</v>
      </c>
      <c r="H180" s="89">
        <f t="shared" si="114"/>
        <v>-4.0222999999969034E-2</v>
      </c>
      <c r="P180" s="89">
        <f t="shared" si="96"/>
        <v>-0.6804173992989655</v>
      </c>
      <c r="Q180" s="128">
        <f t="shared" si="97"/>
        <v>17354.258999999998</v>
      </c>
      <c r="R180" s="128"/>
      <c r="S180" s="91">
        <f t="shared" si="115"/>
        <v>0.2</v>
      </c>
      <c r="Z180" s="89">
        <f t="shared" si="98"/>
        <v>-4191</v>
      </c>
      <c r="AA180" s="89">
        <f t="shared" si="99"/>
        <v>2.2444886611949433E-2</v>
      </c>
      <c r="AB180" s="89">
        <f t="shared" si="100"/>
        <v>-0.74308528591088396</v>
      </c>
      <c r="AC180" s="89">
        <f t="shared" si="101"/>
        <v>0.64019439929899646</v>
      </c>
      <c r="AD180" s="89">
        <f t="shared" si="102"/>
        <v>-6.2667886611918466E-2</v>
      </c>
      <c r="AE180" s="89">
        <f t="shared" si="103"/>
        <v>7.8545280248085408E-4</v>
      </c>
      <c r="AF180" s="89">
        <f t="shared" si="104"/>
        <v>-4.0222999999969034E-2</v>
      </c>
      <c r="AG180" s="91"/>
      <c r="AH180" s="89">
        <f t="shared" si="105"/>
        <v>0.70286228591091493</v>
      </c>
      <c r="AI180" s="89">
        <f t="shared" si="106"/>
        <v>0.78162571656995727</v>
      </c>
      <c r="AJ180" s="89">
        <f t="shared" si="107"/>
        <v>0.56988544960801391</v>
      </c>
      <c r="AK180" s="89">
        <f t="shared" si="108"/>
        <v>-5.6805650845125975E-2</v>
      </c>
      <c r="AL180" s="89">
        <f t="shared" si="109"/>
        <v>0.25448960224831785</v>
      </c>
      <c r="AM180" s="89">
        <f t="shared" si="110"/>
        <v>0.12793602854740707</v>
      </c>
      <c r="AN180" s="89">
        <f t="shared" si="116"/>
        <v>6.6023573082634135</v>
      </c>
      <c r="AO180" s="89">
        <f t="shared" si="116"/>
        <v>6.602365534820807</v>
      </c>
      <c r="AP180" s="89">
        <f t="shared" si="116"/>
        <v>6.6023271372173813</v>
      </c>
      <c r="AQ180" s="89">
        <f t="shared" si="116"/>
        <v>6.6025063628875733</v>
      </c>
      <c r="AR180" s="89">
        <f t="shared" si="116"/>
        <v>6.6016698951947852</v>
      </c>
      <c r="AS180" s="89">
        <f t="shared" si="116"/>
        <v>6.6055757763584317</v>
      </c>
      <c r="AT180" s="89">
        <f t="shared" si="116"/>
        <v>6.5873797293085081</v>
      </c>
      <c r="AU180" s="89">
        <f t="shared" si="111"/>
        <v>6.6731610561180732</v>
      </c>
    </row>
    <row r="181" spans="1:47" s="89" customFormat="1" ht="12.95" customHeight="1" x14ac:dyDescent="0.2">
      <c r="A181" s="29" t="s">
        <v>763</v>
      </c>
      <c r="B181" s="12"/>
      <c r="C181" s="7">
        <v>32389.599999999999</v>
      </c>
      <c r="D181" s="7"/>
      <c r="E181" s="89">
        <f t="shared" si="94"/>
        <v>-4185.0143595286809</v>
      </c>
      <c r="F181" s="89">
        <f t="shared" si="117"/>
        <v>-4185</v>
      </c>
      <c r="G181" s="89">
        <f t="shared" si="95"/>
        <v>-4.0305000002263114E-2</v>
      </c>
      <c r="H181" s="89">
        <f t="shared" si="114"/>
        <v>-4.0305000002263114E-2</v>
      </c>
      <c r="P181" s="89">
        <f t="shared" si="96"/>
        <v>-0.68190493017407849</v>
      </c>
      <c r="Q181" s="128">
        <f t="shared" si="97"/>
        <v>17371.099999999999</v>
      </c>
      <c r="R181" s="128"/>
      <c r="S181" s="91">
        <f t="shared" si="115"/>
        <v>0.2</v>
      </c>
      <c r="Z181" s="89">
        <f t="shared" si="98"/>
        <v>-4185</v>
      </c>
      <c r="AA181" s="89">
        <f t="shared" si="99"/>
        <v>2.2092261822264314E-2</v>
      </c>
      <c r="AB181" s="89">
        <f t="shared" si="100"/>
        <v>-0.74430219199860592</v>
      </c>
      <c r="AC181" s="89">
        <f t="shared" si="101"/>
        <v>0.64159993017181538</v>
      </c>
      <c r="AD181" s="89">
        <f t="shared" si="102"/>
        <v>-6.2397261824527428E-2</v>
      </c>
      <c r="AE181" s="89">
        <f t="shared" si="103"/>
        <v>7.7868365663972562E-4</v>
      </c>
      <c r="AF181" s="89">
        <f t="shared" si="104"/>
        <v>-4.0305000002263114E-2</v>
      </c>
      <c r="AG181" s="91"/>
      <c r="AH181" s="89">
        <f t="shared" si="105"/>
        <v>0.70399719199634281</v>
      </c>
      <c r="AI181" s="89">
        <f t="shared" si="106"/>
        <v>0.7816853302535931</v>
      </c>
      <c r="AJ181" s="89">
        <f t="shared" si="107"/>
        <v>0.57074574842282455</v>
      </c>
      <c r="AK181" s="89">
        <f t="shared" si="108"/>
        <v>-5.7034328303577825E-2</v>
      </c>
      <c r="AL181" s="89">
        <f t="shared" si="109"/>
        <v>0.25553692637175018</v>
      </c>
      <c r="AM181" s="89">
        <f t="shared" si="110"/>
        <v>0.12846829742276988</v>
      </c>
      <c r="AN181" s="89">
        <f t="shared" ref="AN181:AT190" si="118">$AU181+$AB$7*SIN(AO181)</f>
        <v>6.603662632653009</v>
      </c>
      <c r="AO181" s="89">
        <f t="shared" si="118"/>
        <v>6.6036708689339392</v>
      </c>
      <c r="AP181" s="89">
        <f t="shared" si="118"/>
        <v>6.6036324093234766</v>
      </c>
      <c r="AQ181" s="89">
        <f t="shared" si="118"/>
        <v>6.603812002066805</v>
      </c>
      <c r="AR181" s="89">
        <f t="shared" si="118"/>
        <v>6.6029734592894931</v>
      </c>
      <c r="AS181" s="89">
        <f t="shared" si="118"/>
        <v>6.6068907355207651</v>
      </c>
      <c r="AT181" s="89">
        <f t="shared" si="118"/>
        <v>6.5886339885438225</v>
      </c>
      <c r="AU181" s="89">
        <f t="shared" si="111"/>
        <v>6.6747459817763746</v>
      </c>
    </row>
    <row r="182" spans="1:47" s="89" customFormat="1" ht="12.95" customHeight="1" x14ac:dyDescent="0.2">
      <c r="A182" s="29" t="s">
        <v>763</v>
      </c>
      <c r="B182" s="12"/>
      <c r="C182" s="7">
        <v>32400.823</v>
      </c>
      <c r="D182" s="7"/>
      <c r="E182" s="89">
        <f t="shared" si="94"/>
        <v>-4181.0159228486618</v>
      </c>
      <c r="F182" s="89">
        <f t="shared" si="117"/>
        <v>-4181</v>
      </c>
      <c r="G182" s="89">
        <f t="shared" si="95"/>
        <v>-4.4692999999824679E-2</v>
      </c>
      <c r="H182" s="89">
        <f t="shared" si="114"/>
        <v>-4.4692999999824679E-2</v>
      </c>
      <c r="P182" s="89">
        <f t="shared" si="96"/>
        <v>-0.68289523297257071</v>
      </c>
      <c r="Q182" s="128">
        <f t="shared" si="97"/>
        <v>17382.323</v>
      </c>
      <c r="R182" s="128"/>
      <c r="S182" s="91">
        <f t="shared" si="115"/>
        <v>0.2</v>
      </c>
      <c r="Z182" s="89">
        <f t="shared" si="98"/>
        <v>-4181</v>
      </c>
      <c r="AA182" s="89">
        <f t="shared" si="99"/>
        <v>2.1857944925505857E-2</v>
      </c>
      <c r="AB182" s="89">
        <f t="shared" si="100"/>
        <v>-0.74944617789790124</v>
      </c>
      <c r="AC182" s="89">
        <f t="shared" si="101"/>
        <v>0.63820223297274603</v>
      </c>
      <c r="AD182" s="89">
        <f t="shared" si="102"/>
        <v>-6.6550944925330535E-2</v>
      </c>
      <c r="AE182" s="89">
        <f t="shared" si="103"/>
        <v>8.8580565409087568E-4</v>
      </c>
      <c r="AF182" s="89">
        <f t="shared" si="104"/>
        <v>-4.4692999999824679E-2</v>
      </c>
      <c r="AG182" s="91"/>
      <c r="AH182" s="89">
        <f t="shared" si="105"/>
        <v>0.70475317789807657</v>
      </c>
      <c r="AI182" s="89">
        <f t="shared" si="106"/>
        <v>0.78172521083528967</v>
      </c>
      <c r="AJ182" s="89">
        <f t="shared" si="107"/>
        <v>0.57131900619832188</v>
      </c>
      <c r="AK182" s="89">
        <f t="shared" si="108"/>
        <v>-5.7186764610565669E-2</v>
      </c>
      <c r="AL182" s="89">
        <f t="shared" si="109"/>
        <v>0.25623523137056375</v>
      </c>
      <c r="AM182" s="89">
        <f t="shared" si="110"/>
        <v>0.12882322830600146</v>
      </c>
      <c r="AN182" s="89">
        <f t="shared" si="118"/>
        <v>6.6045329043336327</v>
      </c>
      <c r="AO182" s="89">
        <f t="shared" si="118"/>
        <v>6.6045411469697441</v>
      </c>
      <c r="AP182" s="89">
        <f t="shared" si="118"/>
        <v>6.6045026465483172</v>
      </c>
      <c r="AQ182" s="89">
        <f t="shared" si="118"/>
        <v>6.604682481895245</v>
      </c>
      <c r="AR182" s="89">
        <f t="shared" si="118"/>
        <v>6.6038425637850873</v>
      </c>
      <c r="AS182" s="89">
        <f t="shared" si="118"/>
        <v>6.6077674083971498</v>
      </c>
      <c r="AT182" s="89">
        <f t="shared" si="118"/>
        <v>6.5894702814896498</v>
      </c>
      <c r="AU182" s="89">
        <f t="shared" si="111"/>
        <v>6.6758025988819085</v>
      </c>
    </row>
    <row r="183" spans="1:47" s="89" customFormat="1" ht="12.95" customHeight="1" x14ac:dyDescent="0.2">
      <c r="A183" s="29" t="s">
        <v>763</v>
      </c>
      <c r="B183" s="12"/>
      <c r="C183" s="7">
        <v>32414.86</v>
      </c>
      <c r="D183" s="7"/>
      <c r="E183" s="89">
        <f t="shared" si="94"/>
        <v>-4176.0149377575617</v>
      </c>
      <c r="F183" s="89">
        <f t="shared" si="117"/>
        <v>-4176</v>
      </c>
      <c r="G183" s="89">
        <f t="shared" si="95"/>
        <v>-4.1927999998733867E-2</v>
      </c>
      <c r="H183" s="89">
        <f t="shared" si="114"/>
        <v>-4.1927999998733867E-2</v>
      </c>
      <c r="P183" s="89">
        <f t="shared" si="96"/>
        <v>-0.68413155396265501</v>
      </c>
      <c r="Q183" s="128">
        <f t="shared" si="97"/>
        <v>17396.36</v>
      </c>
      <c r="R183" s="128"/>
      <c r="S183" s="91">
        <f t="shared" si="115"/>
        <v>0.2</v>
      </c>
      <c r="Z183" s="89">
        <f t="shared" si="98"/>
        <v>-4176</v>
      </c>
      <c r="AA183" s="89">
        <f t="shared" si="99"/>
        <v>2.1565909925775562E-2</v>
      </c>
      <c r="AB183" s="89">
        <f t="shared" si="100"/>
        <v>-0.74762546388716444</v>
      </c>
      <c r="AC183" s="89">
        <f t="shared" si="101"/>
        <v>0.64220355396392115</v>
      </c>
      <c r="AD183" s="89">
        <f t="shared" si="102"/>
        <v>-6.3493909924509428E-2</v>
      </c>
      <c r="AE183" s="89">
        <f t="shared" si="103"/>
        <v>8.0629531950034334E-4</v>
      </c>
      <c r="AF183" s="89">
        <f t="shared" si="104"/>
        <v>-4.1927999998733867E-2</v>
      </c>
      <c r="AG183" s="91"/>
      <c r="AH183" s="89">
        <f t="shared" si="105"/>
        <v>0.70569746388843058</v>
      </c>
      <c r="AI183" s="89">
        <f t="shared" si="106"/>
        <v>0.78177521699737551</v>
      </c>
      <c r="AJ183" s="89">
        <f t="shared" si="107"/>
        <v>0.57203526895297463</v>
      </c>
      <c r="AK183" s="89">
        <f t="shared" si="108"/>
        <v>-5.737729267733406E-2</v>
      </c>
      <c r="AL183" s="89">
        <f t="shared" si="109"/>
        <v>0.25710821300361464</v>
      </c>
      <c r="AM183" s="89">
        <f t="shared" si="110"/>
        <v>0.12926698785361621</v>
      </c>
      <c r="AN183" s="89">
        <f t="shared" si="118"/>
        <v>6.6056208064991617</v>
      </c>
      <c r="AO183" s="89">
        <f t="shared" si="118"/>
        <v>6.6056290569362544</v>
      </c>
      <c r="AP183" s="89">
        <f t="shared" si="118"/>
        <v>6.6055905060941802</v>
      </c>
      <c r="AQ183" s="89">
        <f t="shared" si="118"/>
        <v>6.6057706423176503</v>
      </c>
      <c r="AR183" s="89">
        <f t="shared" si="118"/>
        <v>6.6049290141197421</v>
      </c>
      <c r="AS183" s="89">
        <f t="shared" si="118"/>
        <v>6.60886328726383</v>
      </c>
      <c r="AT183" s="89">
        <f t="shared" si="118"/>
        <v>6.5905157832419006</v>
      </c>
      <c r="AU183" s="89">
        <f t="shared" si="111"/>
        <v>6.6771233702638266</v>
      </c>
    </row>
    <row r="184" spans="1:47" s="89" customFormat="1" ht="12.95" customHeight="1" x14ac:dyDescent="0.2">
      <c r="A184" s="29" t="s">
        <v>763</v>
      </c>
      <c r="B184" s="12"/>
      <c r="C184" s="7">
        <v>32493.446</v>
      </c>
      <c r="D184" s="7"/>
      <c r="E184" s="89">
        <f t="shared" si="94"/>
        <v>-4148.016974206289</v>
      </c>
      <c r="F184" s="89">
        <f t="shared" si="117"/>
        <v>-4148</v>
      </c>
      <c r="G184" s="89">
        <f t="shared" si="95"/>
        <v>-4.7643999998399522E-2</v>
      </c>
      <c r="H184" s="89">
        <f t="shared" si="114"/>
        <v>-4.7643999998399522E-2</v>
      </c>
      <c r="P184" s="89">
        <f t="shared" si="96"/>
        <v>-0.69102297067555984</v>
      </c>
      <c r="Q184" s="128">
        <f t="shared" si="97"/>
        <v>17474.946</v>
      </c>
      <c r="R184" s="128"/>
      <c r="S184" s="91">
        <f t="shared" si="115"/>
        <v>0.2</v>
      </c>
      <c r="Z184" s="89">
        <f t="shared" si="98"/>
        <v>-4148</v>
      </c>
      <c r="AA184" s="89">
        <f t="shared" si="99"/>
        <v>1.9948146869326777E-2</v>
      </c>
      <c r="AB184" s="89">
        <f t="shared" si="100"/>
        <v>-0.75861511754328614</v>
      </c>
      <c r="AC184" s="89">
        <f t="shared" si="101"/>
        <v>0.64337897067716032</v>
      </c>
      <c r="AD184" s="89">
        <f t="shared" si="102"/>
        <v>-6.7592146867726299E-2</v>
      </c>
      <c r="AE184" s="89">
        <f t="shared" si="103"/>
        <v>9.1373966363765655E-4</v>
      </c>
      <c r="AF184" s="89">
        <f t="shared" si="104"/>
        <v>-4.7643999998399522E-2</v>
      </c>
      <c r="AG184" s="91"/>
      <c r="AH184" s="89">
        <f t="shared" si="105"/>
        <v>0.71097111754488662</v>
      </c>
      <c r="AI184" s="89">
        <f t="shared" si="106"/>
        <v>0.78205844531113589</v>
      </c>
      <c r="AJ184" s="89">
        <f t="shared" si="107"/>
        <v>0.57603996818366099</v>
      </c>
      <c r="AK184" s="89">
        <f t="shared" si="108"/>
        <v>-5.844389079556421E-2</v>
      </c>
      <c r="AL184" s="89">
        <f t="shared" si="109"/>
        <v>0.26199898929697202</v>
      </c>
      <c r="AM184" s="89">
        <f t="shared" si="110"/>
        <v>0.13175402945518974</v>
      </c>
      <c r="AN184" s="89">
        <f t="shared" si="118"/>
        <v>6.611714354247896</v>
      </c>
      <c r="AO184" s="89">
        <f t="shared" si="118"/>
        <v>6.6117226454387232</v>
      </c>
      <c r="AP184" s="89">
        <f t="shared" si="118"/>
        <v>6.6116838244227409</v>
      </c>
      <c r="AQ184" s="89">
        <f t="shared" si="118"/>
        <v>6.6118655966238649</v>
      </c>
      <c r="AR184" s="89">
        <f t="shared" si="118"/>
        <v>6.6110145790538306</v>
      </c>
      <c r="AS184" s="89">
        <f t="shared" si="118"/>
        <v>6.6150009924708755</v>
      </c>
      <c r="AT184" s="89">
        <f t="shared" si="118"/>
        <v>6.5963733986323607</v>
      </c>
      <c r="AU184" s="89">
        <f t="shared" si="111"/>
        <v>6.684519690002567</v>
      </c>
    </row>
    <row r="185" spans="1:47" s="89" customFormat="1" ht="12.95" customHeight="1" x14ac:dyDescent="0.2">
      <c r="A185" s="29" t="s">
        <v>763</v>
      </c>
      <c r="B185" s="12"/>
      <c r="C185" s="7">
        <v>32611.322</v>
      </c>
      <c r="D185" s="7"/>
      <c r="E185" s="89">
        <f t="shared" si="94"/>
        <v>-4106.0210976943163</v>
      </c>
      <c r="F185" s="89">
        <f t="shared" si="117"/>
        <v>-4106</v>
      </c>
      <c r="G185" s="89">
        <f t="shared" si="95"/>
        <v>-5.9217999998509185E-2</v>
      </c>
      <c r="H185" s="89">
        <f t="shared" si="114"/>
        <v>-5.9217999998509185E-2</v>
      </c>
      <c r="P185" s="89">
        <f t="shared" si="96"/>
        <v>-0.70125833855356512</v>
      </c>
      <c r="Q185" s="128">
        <f t="shared" si="97"/>
        <v>17592.822</v>
      </c>
      <c r="R185" s="128"/>
      <c r="S185" s="91">
        <f t="shared" si="115"/>
        <v>0.2</v>
      </c>
      <c r="Z185" s="89">
        <f t="shared" si="98"/>
        <v>-4106</v>
      </c>
      <c r="AA185" s="89">
        <f t="shared" si="99"/>
        <v>1.7577292544043943E-2</v>
      </c>
      <c r="AB185" s="89">
        <f t="shared" si="100"/>
        <v>-0.77805363109611825</v>
      </c>
      <c r="AC185" s="89">
        <f t="shared" si="101"/>
        <v>0.64204033855505593</v>
      </c>
      <c r="AD185" s="89">
        <f t="shared" si="102"/>
        <v>-7.6795292542553129E-2</v>
      </c>
      <c r="AE185" s="89">
        <f t="shared" si="103"/>
        <v>1.1795033913392632E-3</v>
      </c>
      <c r="AF185" s="89">
        <f t="shared" si="104"/>
        <v>-5.9217999998509185E-2</v>
      </c>
      <c r="AG185" s="91"/>
      <c r="AH185" s="89">
        <f t="shared" si="105"/>
        <v>0.71883563109760906</v>
      </c>
      <c r="AI185" s="89">
        <f t="shared" si="106"/>
        <v>0.78249346432166877</v>
      </c>
      <c r="AJ185" s="89">
        <f t="shared" si="107"/>
        <v>0.58202662584352016</v>
      </c>
      <c r="AK185" s="89">
        <f t="shared" si="108"/>
        <v>-6.0042622933494508E-2</v>
      </c>
      <c r="AL185" s="89">
        <f t="shared" si="109"/>
        <v>0.2693418849940924</v>
      </c>
      <c r="AM185" s="89">
        <f t="shared" si="110"/>
        <v>0.13549103490862532</v>
      </c>
      <c r="AN185" s="89">
        <f t="shared" si="118"/>
        <v>6.6208588690629044</v>
      </c>
      <c r="AO185" s="89">
        <f t="shared" si="118"/>
        <v>6.6208672120898608</v>
      </c>
      <c r="AP185" s="89">
        <f t="shared" si="118"/>
        <v>6.6208280245808533</v>
      </c>
      <c r="AQ185" s="89">
        <f t="shared" si="118"/>
        <v>6.6210120944557875</v>
      </c>
      <c r="AR185" s="89">
        <f t="shared" si="118"/>
        <v>6.6201475926040052</v>
      </c>
      <c r="AS185" s="89">
        <f t="shared" si="118"/>
        <v>6.6242100952939067</v>
      </c>
      <c r="AT185" s="89">
        <f t="shared" si="118"/>
        <v>6.6051688893301677</v>
      </c>
      <c r="AU185" s="89">
        <f t="shared" si="111"/>
        <v>6.6956141696106783</v>
      </c>
    </row>
    <row r="186" spans="1:47" s="89" customFormat="1" ht="12.95" customHeight="1" x14ac:dyDescent="0.2">
      <c r="A186" s="29" t="s">
        <v>763</v>
      </c>
      <c r="B186" s="12"/>
      <c r="C186" s="7">
        <v>32681.505000000001</v>
      </c>
      <c r="D186" s="7"/>
      <c r="E186" s="89">
        <f t="shared" si="94"/>
        <v>-4081.0168847821051</v>
      </c>
      <c r="F186" s="89">
        <f t="shared" si="117"/>
        <v>-4081</v>
      </c>
      <c r="G186" s="89">
        <f t="shared" si="95"/>
        <v>-4.739299999710056E-2</v>
      </c>
      <c r="H186" s="89">
        <f t="shared" si="114"/>
        <v>-4.739299999710056E-2</v>
      </c>
      <c r="P186" s="89">
        <f t="shared" si="96"/>
        <v>-0.7072928455232913</v>
      </c>
      <c r="Q186" s="128">
        <f t="shared" si="97"/>
        <v>17663.005000000001</v>
      </c>
      <c r="R186" s="128"/>
      <c r="S186" s="91">
        <f t="shared" si="115"/>
        <v>0.2</v>
      </c>
      <c r="Z186" s="89">
        <f t="shared" si="98"/>
        <v>-4081</v>
      </c>
      <c r="AA186" s="89">
        <f t="shared" si="99"/>
        <v>1.6197627850985663E-2</v>
      </c>
      <c r="AB186" s="89">
        <f t="shared" si="100"/>
        <v>-0.77088347337137753</v>
      </c>
      <c r="AC186" s="89">
        <f t="shared" si="101"/>
        <v>0.65989984552619074</v>
      </c>
      <c r="AD186" s="89">
        <f t="shared" si="102"/>
        <v>-6.3590627848086223E-2</v>
      </c>
      <c r="AE186" s="89">
        <f t="shared" si="103"/>
        <v>8.0875359002275998E-4</v>
      </c>
      <c r="AF186" s="89">
        <f t="shared" si="104"/>
        <v>-4.739299999710056E-2</v>
      </c>
      <c r="AG186" s="91"/>
      <c r="AH186" s="89">
        <f t="shared" si="105"/>
        <v>0.72349047337427697</v>
      </c>
      <c r="AI186" s="89">
        <f t="shared" si="106"/>
        <v>0.78275821265244239</v>
      </c>
      <c r="AJ186" s="89">
        <f t="shared" si="107"/>
        <v>0.58557841058653848</v>
      </c>
      <c r="AK186" s="89">
        <f t="shared" si="108"/>
        <v>-6.0993569018065547E-2</v>
      </c>
      <c r="AL186" s="89">
        <f t="shared" si="109"/>
        <v>0.27371657498189184</v>
      </c>
      <c r="AM186" s="89">
        <f t="shared" si="110"/>
        <v>0.13771919869409768</v>
      </c>
      <c r="AN186" s="89">
        <f t="shared" si="118"/>
        <v>6.6263044727573686</v>
      </c>
      <c r="AO186" s="89">
        <f t="shared" si="118"/>
        <v>6.6263128413731414</v>
      </c>
      <c r="AP186" s="89">
        <f t="shared" si="118"/>
        <v>6.6262734577885478</v>
      </c>
      <c r="AQ186" s="89">
        <f t="shared" si="118"/>
        <v>6.6264588059063509</v>
      </c>
      <c r="AR186" s="89">
        <f t="shared" si="118"/>
        <v>6.6255866224029312</v>
      </c>
      <c r="AS186" s="89">
        <f t="shared" si="118"/>
        <v>6.6296931918840318</v>
      </c>
      <c r="AT186" s="89">
        <f t="shared" si="118"/>
        <v>6.6104095678350312</v>
      </c>
      <c r="AU186" s="89">
        <f t="shared" si="111"/>
        <v>6.702218026520268</v>
      </c>
    </row>
    <row r="187" spans="1:47" s="89" customFormat="1" ht="12.95" customHeight="1" x14ac:dyDescent="0.2">
      <c r="A187" s="29" t="s">
        <v>763</v>
      </c>
      <c r="B187" s="12"/>
      <c r="C187" s="7">
        <v>32942.536999999997</v>
      </c>
      <c r="D187" s="7"/>
      <c r="E187" s="89">
        <f t="shared" si="94"/>
        <v>-3988.0185845541287</v>
      </c>
      <c r="F187" s="89">
        <f t="shared" si="117"/>
        <v>-3988</v>
      </c>
      <c r="G187" s="89">
        <f t="shared" si="95"/>
        <v>-5.216400000063004E-2</v>
      </c>
      <c r="H187" s="89">
        <f t="shared" si="114"/>
        <v>-5.216400000063004E-2</v>
      </c>
      <c r="P187" s="89">
        <f t="shared" si="96"/>
        <v>-0.72936138715887</v>
      </c>
      <c r="Q187" s="128">
        <f t="shared" si="97"/>
        <v>17924.036999999997</v>
      </c>
      <c r="R187" s="128"/>
      <c r="S187" s="91">
        <f t="shared" si="115"/>
        <v>0.2</v>
      </c>
      <c r="Z187" s="89">
        <f t="shared" si="98"/>
        <v>-3988</v>
      </c>
      <c r="AA187" s="89">
        <f t="shared" si="99"/>
        <v>1.1269523111692048E-2</v>
      </c>
      <c r="AB187" s="89">
        <f t="shared" si="100"/>
        <v>-0.79279491027119209</v>
      </c>
      <c r="AC187" s="89">
        <f t="shared" si="101"/>
        <v>0.67719738715823996</v>
      </c>
      <c r="AD187" s="89">
        <f t="shared" si="102"/>
        <v>-6.3433523112322088E-2</v>
      </c>
      <c r="AE187" s="89">
        <f t="shared" si="103"/>
        <v>8.0476237088830021E-4</v>
      </c>
      <c r="AF187" s="89">
        <f t="shared" si="104"/>
        <v>-5.216400000063004E-2</v>
      </c>
      <c r="AG187" s="91"/>
      <c r="AH187" s="89">
        <f t="shared" si="105"/>
        <v>0.74063091027056205</v>
      </c>
      <c r="AI187" s="89">
        <f t="shared" si="106"/>
        <v>0.78378125164253165</v>
      </c>
      <c r="AJ187" s="89">
        <f t="shared" si="107"/>
        <v>0.59871343298023405</v>
      </c>
      <c r="AK187" s="89">
        <f t="shared" si="108"/>
        <v>-6.4526447990361127E-2</v>
      </c>
      <c r="AL187" s="89">
        <f t="shared" si="109"/>
        <v>0.29001702429964149</v>
      </c>
      <c r="AM187" s="89">
        <f t="shared" si="110"/>
        <v>0.14603352166786041</v>
      </c>
      <c r="AN187" s="89">
        <f t="shared" si="118"/>
        <v>6.646578671038287</v>
      </c>
      <c r="AO187" s="89">
        <f t="shared" si="118"/>
        <v>6.646587100765954</v>
      </c>
      <c r="AP187" s="89">
        <f t="shared" si="118"/>
        <v>6.6465471319089442</v>
      </c>
      <c r="AQ187" s="89">
        <f t="shared" si="118"/>
        <v>6.6467366463304023</v>
      </c>
      <c r="AR187" s="89">
        <f t="shared" si="118"/>
        <v>6.6458381748637247</v>
      </c>
      <c r="AS187" s="89">
        <f t="shared" si="118"/>
        <v>6.6501004832154251</v>
      </c>
      <c r="AT187" s="89">
        <f t="shared" si="118"/>
        <v>6.6299405135690677</v>
      </c>
      <c r="AU187" s="89">
        <f t="shared" si="111"/>
        <v>6.7267843742239419</v>
      </c>
    </row>
    <row r="188" spans="1:47" s="89" customFormat="1" ht="12.95" customHeight="1" x14ac:dyDescent="0.2">
      <c r="A188" s="29" t="s">
        <v>763</v>
      </c>
      <c r="B188" s="12"/>
      <c r="C188" s="7">
        <v>33001.476000000002</v>
      </c>
      <c r="D188" s="7"/>
      <c r="E188" s="89">
        <f t="shared" si="94"/>
        <v>-3967.0202900264944</v>
      </c>
      <c r="F188" s="89">
        <f t="shared" si="117"/>
        <v>-3967</v>
      </c>
      <c r="G188" s="89">
        <f t="shared" si="95"/>
        <v>-5.6950999998662155E-2</v>
      </c>
      <c r="H188" s="89">
        <f t="shared" si="114"/>
        <v>-5.6950999998662155E-2</v>
      </c>
      <c r="P188" s="89">
        <f t="shared" si="96"/>
        <v>-0.73426174681062806</v>
      </c>
      <c r="Q188" s="128">
        <f t="shared" si="97"/>
        <v>17982.976000000002</v>
      </c>
      <c r="R188" s="128"/>
      <c r="S188" s="91">
        <f t="shared" si="115"/>
        <v>0.2</v>
      </c>
      <c r="Z188" s="89">
        <f t="shared" si="98"/>
        <v>-3967</v>
      </c>
      <c r="AA188" s="89">
        <f t="shared" si="99"/>
        <v>1.0200806144276764E-2</v>
      </c>
      <c r="AB188" s="89">
        <f t="shared" si="100"/>
        <v>-0.80141355295356698</v>
      </c>
      <c r="AC188" s="89">
        <f t="shared" si="101"/>
        <v>0.6773107468119659</v>
      </c>
      <c r="AD188" s="89">
        <f t="shared" si="102"/>
        <v>-6.7151806142938919E-2</v>
      </c>
      <c r="AE188" s="89">
        <f t="shared" si="103"/>
        <v>9.018730136517699E-4</v>
      </c>
      <c r="AF188" s="89">
        <f t="shared" si="104"/>
        <v>-5.6950999998662155E-2</v>
      </c>
      <c r="AG188" s="91"/>
      <c r="AH188" s="89">
        <f t="shared" si="105"/>
        <v>0.74446255295490482</v>
      </c>
      <c r="AI188" s="89">
        <f t="shared" si="106"/>
        <v>0.78402061190212591</v>
      </c>
      <c r="AJ188" s="89">
        <f t="shared" si="107"/>
        <v>0.60166229032378449</v>
      </c>
      <c r="AK188" s="89">
        <f t="shared" si="108"/>
        <v>-6.5323147110276841E-2</v>
      </c>
      <c r="AL188" s="89">
        <f t="shared" si="109"/>
        <v>0.29370375105907692</v>
      </c>
      <c r="AM188" s="89">
        <f t="shared" si="110"/>
        <v>0.14791670529946921</v>
      </c>
      <c r="AN188" s="89">
        <f t="shared" si="118"/>
        <v>6.651160434295349</v>
      </c>
      <c r="AO188" s="89">
        <f t="shared" si="118"/>
        <v>6.6511688704859893</v>
      </c>
      <c r="AP188" s="89">
        <f t="shared" si="118"/>
        <v>6.6511288007521197</v>
      </c>
      <c r="AQ188" s="89">
        <f t="shared" si="118"/>
        <v>6.65131912718648</v>
      </c>
      <c r="AR188" s="89">
        <f t="shared" si="118"/>
        <v>6.6504152237026117</v>
      </c>
      <c r="AS188" s="89">
        <f t="shared" si="118"/>
        <v>6.6547108822060483</v>
      </c>
      <c r="AT188" s="89">
        <f t="shared" si="118"/>
        <v>6.6343587076254389</v>
      </c>
      <c r="AU188" s="89">
        <f t="shared" si="111"/>
        <v>6.7323316140279967</v>
      </c>
    </row>
    <row r="189" spans="1:47" s="89" customFormat="1" ht="12.95" customHeight="1" x14ac:dyDescent="0.2">
      <c r="A189" s="29" t="s">
        <v>763</v>
      </c>
      <c r="B189" s="12"/>
      <c r="C189" s="7">
        <v>33032.351000000002</v>
      </c>
      <c r="D189" s="7"/>
      <c r="E189" s="89">
        <f t="shared" si="94"/>
        <v>-3956.0204029646065</v>
      </c>
      <c r="F189" s="89">
        <f t="shared" si="117"/>
        <v>-3956</v>
      </c>
      <c r="G189" s="89">
        <f t="shared" si="95"/>
        <v>-5.7267999996838626E-2</v>
      </c>
      <c r="H189" s="89">
        <f t="shared" si="114"/>
        <v>-5.7267999996838626E-2</v>
      </c>
      <c r="P189" s="89">
        <f t="shared" si="96"/>
        <v>-0.73681641869238013</v>
      </c>
      <c r="Q189" s="128">
        <f t="shared" si="97"/>
        <v>18013.851000000002</v>
      </c>
      <c r="R189" s="128"/>
      <c r="S189" s="91">
        <f t="shared" si="115"/>
        <v>0.2</v>
      </c>
      <c r="Z189" s="89">
        <f t="shared" si="98"/>
        <v>-3956</v>
      </c>
      <c r="AA189" s="89">
        <f t="shared" si="99"/>
        <v>9.6474203815982706E-3</v>
      </c>
      <c r="AB189" s="89">
        <f t="shared" si="100"/>
        <v>-0.80373183907081702</v>
      </c>
      <c r="AC189" s="89">
        <f t="shared" si="101"/>
        <v>0.6795484186955415</v>
      </c>
      <c r="AD189" s="89">
        <f t="shared" si="102"/>
        <v>-6.6915420378436896E-2</v>
      </c>
      <c r="AE189" s="89">
        <f t="shared" si="103"/>
        <v>8.9553469688458554E-4</v>
      </c>
      <c r="AF189" s="89">
        <f t="shared" si="104"/>
        <v>-5.7267999996838626E-2</v>
      </c>
      <c r="AG189" s="91"/>
      <c r="AH189" s="89">
        <f t="shared" si="105"/>
        <v>0.7464638390739784</v>
      </c>
      <c r="AI189" s="89">
        <f t="shared" si="106"/>
        <v>0.78414722220873068</v>
      </c>
      <c r="AJ189" s="89">
        <f t="shared" si="107"/>
        <v>0.60320438875007565</v>
      </c>
      <c r="AK189" s="89">
        <f t="shared" si="108"/>
        <v>-6.5740306900074E-2</v>
      </c>
      <c r="AL189" s="89">
        <f t="shared" si="109"/>
        <v>0.29563579639050208</v>
      </c>
      <c r="AM189" s="89">
        <f t="shared" si="110"/>
        <v>0.14890400529813305</v>
      </c>
      <c r="AN189" s="89">
        <f t="shared" si="118"/>
        <v>6.6535609665182074</v>
      </c>
      <c r="AO189" s="89">
        <f t="shared" si="118"/>
        <v>6.6535694050303285</v>
      </c>
      <c r="AP189" s="89">
        <f t="shared" si="118"/>
        <v>6.6535292870272631</v>
      </c>
      <c r="AQ189" s="89">
        <f t="shared" si="118"/>
        <v>6.6537200198503506</v>
      </c>
      <c r="AR189" s="89">
        <f t="shared" si="118"/>
        <v>6.6528133456973428</v>
      </c>
      <c r="AS189" s="89">
        <f t="shared" si="118"/>
        <v>6.6571262024115798</v>
      </c>
      <c r="AT189" s="89">
        <f t="shared" si="118"/>
        <v>6.6366742007392006</v>
      </c>
      <c r="AU189" s="89">
        <f t="shared" si="111"/>
        <v>6.7352373110682162</v>
      </c>
    </row>
    <row r="190" spans="1:47" s="89" customFormat="1" ht="12.95" customHeight="1" x14ac:dyDescent="0.2">
      <c r="A190" s="29" t="s">
        <v>763</v>
      </c>
      <c r="B190" s="12"/>
      <c r="C190" s="7">
        <v>33060.427000000003</v>
      </c>
      <c r="D190" s="7"/>
      <c r="E190" s="89">
        <f t="shared" si="94"/>
        <v>-3946.0177202391137</v>
      </c>
      <c r="F190" s="89">
        <f t="shared" si="117"/>
        <v>-3946</v>
      </c>
      <c r="G190" s="89">
        <f t="shared" si="95"/>
        <v>-4.9737999994249549E-2</v>
      </c>
      <c r="H190" s="89">
        <f t="shared" si="114"/>
        <v>-4.9737999994249549E-2</v>
      </c>
      <c r="P190" s="89">
        <f t="shared" si="96"/>
        <v>-0.73913157930498008</v>
      </c>
      <c r="Q190" s="128">
        <f t="shared" si="97"/>
        <v>18041.927000000003</v>
      </c>
      <c r="R190" s="128"/>
      <c r="S190" s="91">
        <f t="shared" si="115"/>
        <v>0.2</v>
      </c>
      <c r="Z190" s="89">
        <f t="shared" si="98"/>
        <v>-3946</v>
      </c>
      <c r="AA190" s="89">
        <f t="shared" si="99"/>
        <v>9.1481589041512157E-3</v>
      </c>
      <c r="AB190" s="89">
        <f t="shared" si="100"/>
        <v>-0.79801773820338084</v>
      </c>
      <c r="AC190" s="89">
        <f t="shared" si="101"/>
        <v>0.68939357931073053</v>
      </c>
      <c r="AD190" s="89">
        <f t="shared" si="102"/>
        <v>-5.8886158898400764E-2</v>
      </c>
      <c r="AE190" s="89">
        <f t="shared" si="103"/>
        <v>6.9351594196154079E-4</v>
      </c>
      <c r="AF190" s="89">
        <f t="shared" si="104"/>
        <v>-4.9737999994249549E-2</v>
      </c>
      <c r="AG190" s="91"/>
      <c r="AH190" s="89">
        <f t="shared" si="105"/>
        <v>0.7482797382091313</v>
      </c>
      <c r="AI190" s="89">
        <f t="shared" si="106"/>
        <v>0.78426305761311854</v>
      </c>
      <c r="AJ190" s="89">
        <f t="shared" si="107"/>
        <v>0.6046047754010051</v>
      </c>
      <c r="AK190" s="89">
        <f t="shared" si="108"/>
        <v>-6.6119447374296522E-2</v>
      </c>
      <c r="AL190" s="89">
        <f t="shared" si="109"/>
        <v>0.29739274452418951</v>
      </c>
      <c r="AM190" s="89">
        <f t="shared" si="110"/>
        <v>0.14980207495182027</v>
      </c>
      <c r="AN190" s="89">
        <f t="shared" si="118"/>
        <v>6.655743606084406</v>
      </c>
      <c r="AO190" s="89">
        <f t="shared" si="118"/>
        <v>6.6557520460755679</v>
      </c>
      <c r="AP190" s="89">
        <f t="shared" si="118"/>
        <v>6.6557118869115044</v>
      </c>
      <c r="AQ190" s="89">
        <f t="shared" si="118"/>
        <v>6.6559029778734251</v>
      </c>
      <c r="AR190" s="89">
        <f t="shared" si="118"/>
        <v>6.6549938295806337</v>
      </c>
      <c r="AS190" s="89">
        <f t="shared" si="118"/>
        <v>6.6593221586770133</v>
      </c>
      <c r="AT190" s="89">
        <f t="shared" si="118"/>
        <v>6.6387799164835641</v>
      </c>
      <c r="AU190" s="89">
        <f t="shared" si="111"/>
        <v>6.7378788538320524</v>
      </c>
    </row>
    <row r="191" spans="1:47" s="89" customFormat="1" ht="12.95" customHeight="1" x14ac:dyDescent="0.2">
      <c r="A191" s="29" t="s">
        <v>763</v>
      </c>
      <c r="B191" s="12"/>
      <c r="C191" s="7">
        <v>33206.385000000002</v>
      </c>
      <c r="D191" s="7"/>
      <c r="E191" s="89">
        <f t="shared" si="94"/>
        <v>-3894.0170233717749</v>
      </c>
      <c r="F191" s="89">
        <f t="shared" si="117"/>
        <v>-3894</v>
      </c>
      <c r="G191" s="89">
        <f t="shared" si="95"/>
        <v>-4.7781999994185753E-2</v>
      </c>
      <c r="H191" s="89">
        <f t="shared" si="114"/>
        <v>-4.7781999994185753E-2</v>
      </c>
      <c r="P191" s="89">
        <f t="shared" si="96"/>
        <v>-0.75105882769290955</v>
      </c>
      <c r="Q191" s="128">
        <f t="shared" si="97"/>
        <v>18187.885000000002</v>
      </c>
      <c r="R191" s="128"/>
      <c r="S191" s="91">
        <f t="shared" si="115"/>
        <v>0.2</v>
      </c>
      <c r="Z191" s="89">
        <f t="shared" si="98"/>
        <v>-3894</v>
      </c>
      <c r="AA191" s="89">
        <f t="shared" si="99"/>
        <v>6.6102536552354874E-3</v>
      </c>
      <c r="AB191" s="89">
        <f t="shared" si="100"/>
        <v>-0.80545108134233079</v>
      </c>
      <c r="AC191" s="89">
        <f t="shared" si="101"/>
        <v>0.70327682769872379</v>
      </c>
      <c r="AD191" s="89">
        <f t="shared" si="102"/>
        <v>-5.4392253649421241E-2</v>
      </c>
      <c r="AE191" s="89">
        <f t="shared" si="103"/>
        <v>5.9170345141259574E-4</v>
      </c>
      <c r="AF191" s="89">
        <f t="shared" si="104"/>
        <v>-4.7781999994185753E-2</v>
      </c>
      <c r="AG191" s="91"/>
      <c r="AH191" s="89">
        <f t="shared" si="105"/>
        <v>0.75766908134814503</v>
      </c>
      <c r="AI191" s="89">
        <f t="shared" si="106"/>
        <v>0.78487670519717068</v>
      </c>
      <c r="AJ191" s="89">
        <f t="shared" si="107"/>
        <v>0.61186330044656445</v>
      </c>
      <c r="AK191" s="89">
        <f t="shared" si="108"/>
        <v>-6.8089482775961691E-2</v>
      </c>
      <c r="AL191" s="89">
        <f t="shared" si="109"/>
        <v>0.30653734178863629</v>
      </c>
      <c r="AM191" s="89">
        <f t="shared" si="110"/>
        <v>0.15448021583596064</v>
      </c>
      <c r="AN191" s="89">
        <f t="shared" ref="AN191:AT200" si="119">$AU191+$AB$7*SIN(AO191)</f>
        <v>6.6670985904397835</v>
      </c>
      <c r="AO191" s="89">
        <f t="shared" si="119"/>
        <v>6.6671070285228362</v>
      </c>
      <c r="AP191" s="89">
        <f t="shared" si="119"/>
        <v>6.6670666968722276</v>
      </c>
      <c r="AQ191" s="89">
        <f t="shared" si="119"/>
        <v>6.6672594766924824</v>
      </c>
      <c r="AR191" s="89">
        <f t="shared" si="119"/>
        <v>6.6663381508026021</v>
      </c>
      <c r="AS191" s="89">
        <f t="shared" si="119"/>
        <v>6.6707444249291257</v>
      </c>
      <c r="AT191" s="89">
        <f t="shared" si="119"/>
        <v>6.6497408693071298</v>
      </c>
      <c r="AU191" s="89">
        <f t="shared" si="111"/>
        <v>6.7516148762039991</v>
      </c>
    </row>
    <row r="192" spans="1:47" s="89" customFormat="1" ht="12.95" customHeight="1" x14ac:dyDescent="0.2">
      <c r="A192" s="29" t="s">
        <v>763</v>
      </c>
      <c r="B192" s="12"/>
      <c r="C192" s="7">
        <v>33265.307999999997</v>
      </c>
      <c r="D192" s="7"/>
      <c r="E192" s="89">
        <f t="shared" si="94"/>
        <v>-3873.0244291904764</v>
      </c>
      <c r="F192" s="89">
        <f t="shared" si="117"/>
        <v>-3873</v>
      </c>
      <c r="G192" s="89">
        <f t="shared" si="95"/>
        <v>-6.8569000002753455E-2</v>
      </c>
      <c r="H192" s="89">
        <f t="shared" si="114"/>
        <v>-6.8569000002753455E-2</v>
      </c>
      <c r="P192" s="89">
        <f t="shared" si="96"/>
        <v>-0.75582254197342291</v>
      </c>
      <c r="Q192" s="128">
        <f t="shared" si="97"/>
        <v>18246.807999999997</v>
      </c>
      <c r="R192" s="128"/>
      <c r="S192" s="91">
        <f t="shared" si="115"/>
        <v>0.2</v>
      </c>
      <c r="Z192" s="89">
        <f t="shared" si="98"/>
        <v>-3873</v>
      </c>
      <c r="AA192" s="89">
        <f t="shared" si="99"/>
        <v>5.6128474134641282E-3</v>
      </c>
      <c r="AB192" s="89">
        <f t="shared" si="100"/>
        <v>-0.8300043893896405</v>
      </c>
      <c r="AC192" s="89">
        <f t="shared" si="101"/>
        <v>0.68725354197066946</v>
      </c>
      <c r="AD192" s="89">
        <f t="shared" si="102"/>
        <v>-7.4181847416217583E-2</v>
      </c>
      <c r="AE192" s="89">
        <f t="shared" si="103"/>
        <v>1.1005892972165974E-3</v>
      </c>
      <c r="AF192" s="89">
        <f t="shared" si="104"/>
        <v>-6.8569000002753455E-2</v>
      </c>
      <c r="AG192" s="91"/>
      <c r="AH192" s="89">
        <f t="shared" si="105"/>
        <v>0.76143538938688704</v>
      </c>
      <c r="AI192" s="89">
        <f t="shared" si="106"/>
        <v>0.78512990879488709</v>
      </c>
      <c r="AJ192" s="89">
        <f t="shared" si="107"/>
        <v>0.61478338723486015</v>
      </c>
      <c r="AK192" s="89">
        <f t="shared" si="108"/>
        <v>-6.8884348999097386E-2</v>
      </c>
      <c r="AL192" s="89">
        <f t="shared" si="109"/>
        <v>0.31023444664470712</v>
      </c>
      <c r="AM192" s="89">
        <f t="shared" si="110"/>
        <v>0.15637342516290637</v>
      </c>
      <c r="AN192" s="89">
        <f t="shared" si="119"/>
        <v>6.6716867990610886</v>
      </c>
      <c r="AO192" s="89">
        <f t="shared" si="119"/>
        <v>6.6716952318634206</v>
      </c>
      <c r="AP192" s="89">
        <f t="shared" si="119"/>
        <v>6.6716548501863491</v>
      </c>
      <c r="AQ192" s="89">
        <f t="shared" si="119"/>
        <v>6.6718482296638548</v>
      </c>
      <c r="AR192" s="89">
        <f t="shared" si="119"/>
        <v>6.6709223141879548</v>
      </c>
      <c r="AS192" s="89">
        <f t="shared" si="119"/>
        <v>6.6753588621385971</v>
      </c>
      <c r="AT192" s="89">
        <f t="shared" si="119"/>
        <v>6.6541728271637748</v>
      </c>
      <c r="AU192" s="89">
        <f t="shared" si="111"/>
        <v>6.7571621160080539</v>
      </c>
    </row>
    <row r="193" spans="1:47" s="89" customFormat="1" ht="12.95" customHeight="1" x14ac:dyDescent="0.2">
      <c r="A193" s="24" t="s">
        <v>941</v>
      </c>
      <c r="B193" s="25" t="s">
        <v>912</v>
      </c>
      <c r="C193" s="24">
        <v>33310.237999999998</v>
      </c>
      <c r="D193" s="24" t="s">
        <v>936</v>
      </c>
      <c r="E193" s="89">
        <f t="shared" si="94"/>
        <v>-3857.0171441478647</v>
      </c>
      <c r="F193" s="89">
        <f t="shared" si="117"/>
        <v>-3857</v>
      </c>
      <c r="G193" s="89">
        <f t="shared" si="95"/>
        <v>-4.812099999981001E-2</v>
      </c>
      <c r="H193" s="89">
        <f t="shared" si="114"/>
        <v>-4.812099999981001E-2</v>
      </c>
      <c r="P193" s="89">
        <f t="shared" si="96"/>
        <v>-0.75943154868467144</v>
      </c>
      <c r="Q193" s="128">
        <f t="shared" si="97"/>
        <v>18291.737999999998</v>
      </c>
      <c r="R193" s="128"/>
      <c r="S193" s="91">
        <f t="shared" si="115"/>
        <v>0.2</v>
      </c>
      <c r="Z193" s="89">
        <f t="shared" si="98"/>
        <v>-3857</v>
      </c>
      <c r="AA193" s="89">
        <f t="shared" si="99"/>
        <v>4.8634693979112686E-3</v>
      </c>
      <c r="AB193" s="89">
        <f t="shared" si="100"/>
        <v>-0.81241601808239272</v>
      </c>
      <c r="AC193" s="89">
        <f t="shared" si="101"/>
        <v>0.71131054868486143</v>
      </c>
      <c r="AD193" s="89">
        <f t="shared" si="102"/>
        <v>-5.2984469397721279E-2</v>
      </c>
      <c r="AE193" s="89">
        <f t="shared" si="103"/>
        <v>5.6147079947161261E-4</v>
      </c>
      <c r="AF193" s="89">
        <f t="shared" si="104"/>
        <v>-4.812099999981001E-2</v>
      </c>
      <c r="AG193" s="91"/>
      <c r="AH193" s="89">
        <f t="shared" si="105"/>
        <v>0.76429501808258271</v>
      </c>
      <c r="AI193" s="89">
        <f t="shared" si="106"/>
        <v>0.7853249091517005</v>
      </c>
      <c r="AJ193" s="89">
        <f t="shared" si="107"/>
        <v>0.61700384378929429</v>
      </c>
      <c r="AK193" s="89">
        <f t="shared" si="108"/>
        <v>-6.9489675497856077E-2</v>
      </c>
      <c r="AL193" s="89">
        <f t="shared" si="109"/>
        <v>0.31305289798971125</v>
      </c>
      <c r="AM193" s="89">
        <f t="shared" si="110"/>
        <v>0.15781742929937301</v>
      </c>
      <c r="AN193" s="89">
        <f t="shared" si="119"/>
        <v>6.6751835758272557</v>
      </c>
      <c r="AO193" s="89">
        <f t="shared" si="119"/>
        <v>6.6751920028883216</v>
      </c>
      <c r="AP193" s="89">
        <f t="shared" si="119"/>
        <v>6.675151590619576</v>
      </c>
      <c r="AQ193" s="89">
        <f t="shared" si="119"/>
        <v>6.6753453952259054</v>
      </c>
      <c r="AR193" s="89">
        <f t="shared" si="119"/>
        <v>6.6744161101275568</v>
      </c>
      <c r="AS193" s="89">
        <f t="shared" si="119"/>
        <v>6.6788752549849484</v>
      </c>
      <c r="AT193" s="89">
        <f t="shared" si="119"/>
        <v>6.6575516822838861</v>
      </c>
      <c r="AU193" s="89">
        <f t="shared" si="111"/>
        <v>6.7613885844301915</v>
      </c>
    </row>
    <row r="194" spans="1:47" s="89" customFormat="1" ht="12.95" customHeight="1" x14ac:dyDescent="0.2">
      <c r="A194" s="29" t="s">
        <v>763</v>
      </c>
      <c r="B194" s="12"/>
      <c r="C194" s="7">
        <v>33310.241999999998</v>
      </c>
      <c r="D194" s="7"/>
      <c r="E194" s="89">
        <f t="shared" si="94"/>
        <v>-3857.0157190612813</v>
      </c>
      <c r="F194" s="89">
        <f t="shared" si="117"/>
        <v>-3857</v>
      </c>
      <c r="G194" s="89">
        <f t="shared" si="95"/>
        <v>-4.4120999998995103E-2</v>
      </c>
      <c r="H194" s="89">
        <f t="shared" si="114"/>
        <v>-4.4120999998995103E-2</v>
      </c>
      <c r="P194" s="89">
        <f t="shared" si="96"/>
        <v>-0.75943154868467144</v>
      </c>
      <c r="Q194" s="128">
        <f t="shared" si="97"/>
        <v>18291.741999999998</v>
      </c>
      <c r="R194" s="128"/>
      <c r="S194" s="91">
        <f t="shared" si="115"/>
        <v>0.2</v>
      </c>
      <c r="Z194" s="89">
        <f t="shared" si="98"/>
        <v>-3857</v>
      </c>
      <c r="AA194" s="89">
        <f t="shared" si="99"/>
        <v>4.8634693979112686E-3</v>
      </c>
      <c r="AB194" s="89">
        <f t="shared" si="100"/>
        <v>-0.80841601808157781</v>
      </c>
      <c r="AC194" s="89">
        <f t="shared" si="101"/>
        <v>0.71531054868567634</v>
      </c>
      <c r="AD194" s="89">
        <f t="shared" si="102"/>
        <v>-4.8984469396906372E-2</v>
      </c>
      <c r="AE194" s="89">
        <f t="shared" si="103"/>
        <v>4.7989564841929144E-4</v>
      </c>
      <c r="AF194" s="89">
        <f t="shared" si="104"/>
        <v>-4.4120999998995103E-2</v>
      </c>
      <c r="AG194" s="91"/>
      <c r="AH194" s="89">
        <f t="shared" si="105"/>
        <v>0.76429501808258271</v>
      </c>
      <c r="AI194" s="89">
        <f t="shared" si="106"/>
        <v>0.7853249091517005</v>
      </c>
      <c r="AJ194" s="89">
        <f t="shared" si="107"/>
        <v>0.61700384378929429</v>
      </c>
      <c r="AK194" s="89">
        <f t="shared" si="108"/>
        <v>-6.9489675497856077E-2</v>
      </c>
      <c r="AL194" s="89">
        <f t="shared" si="109"/>
        <v>0.31305289798971125</v>
      </c>
      <c r="AM194" s="89">
        <f t="shared" si="110"/>
        <v>0.15781742929937301</v>
      </c>
      <c r="AN194" s="89">
        <f t="shared" si="119"/>
        <v>6.6751835758272557</v>
      </c>
      <c r="AO194" s="89">
        <f t="shared" si="119"/>
        <v>6.6751920028883216</v>
      </c>
      <c r="AP194" s="89">
        <f t="shared" si="119"/>
        <v>6.675151590619576</v>
      </c>
      <c r="AQ194" s="89">
        <f t="shared" si="119"/>
        <v>6.6753453952259054</v>
      </c>
      <c r="AR194" s="89">
        <f t="shared" si="119"/>
        <v>6.6744161101275568</v>
      </c>
      <c r="AS194" s="89">
        <f t="shared" si="119"/>
        <v>6.6788752549849484</v>
      </c>
      <c r="AT194" s="89">
        <f t="shared" si="119"/>
        <v>6.6575516822838861</v>
      </c>
      <c r="AU194" s="89">
        <f t="shared" si="111"/>
        <v>6.7613885844301915</v>
      </c>
    </row>
    <row r="195" spans="1:47" s="89" customFormat="1" ht="12.95" customHeight="1" x14ac:dyDescent="0.2">
      <c r="A195" s="43" t="s">
        <v>1476</v>
      </c>
      <c r="B195" s="44" t="s">
        <v>912</v>
      </c>
      <c r="C195" s="45">
        <v>33324.264000000003</v>
      </c>
      <c r="D195" s="45" t="s">
        <v>936</v>
      </c>
      <c r="E195" s="89">
        <f t="shared" si="94"/>
        <v>-3852.0200780448654</v>
      </c>
      <c r="F195" s="89">
        <f t="shared" si="117"/>
        <v>-3852</v>
      </c>
      <c r="G195" s="89">
        <f t="shared" si="95"/>
        <v>-5.6355999993684236E-2</v>
      </c>
      <c r="H195" s="89">
        <f t="shared" si="114"/>
        <v>-5.6355999993684236E-2</v>
      </c>
      <c r="P195" s="89">
        <f t="shared" si="96"/>
        <v>-0.76055572909653124</v>
      </c>
      <c r="Q195" s="128">
        <f t="shared" si="97"/>
        <v>18305.764000000003</v>
      </c>
      <c r="R195" s="128"/>
      <c r="S195" s="91">
        <f t="shared" si="115"/>
        <v>0.2</v>
      </c>
      <c r="Z195" s="89">
        <f t="shared" si="98"/>
        <v>-3852</v>
      </c>
      <c r="AA195" s="89">
        <f t="shared" si="99"/>
        <v>4.6311537216338072E-3</v>
      </c>
      <c r="AB195" s="89">
        <f t="shared" si="100"/>
        <v>-0.82154288281184928</v>
      </c>
      <c r="AC195" s="89">
        <f t="shared" si="101"/>
        <v>0.70419972910284701</v>
      </c>
      <c r="AD195" s="89">
        <f t="shared" si="102"/>
        <v>-6.0987153715318043E-2</v>
      </c>
      <c r="AE195" s="89">
        <f t="shared" si="103"/>
        <v>7.4388658365916627E-4</v>
      </c>
      <c r="AF195" s="89">
        <f t="shared" si="104"/>
        <v>-5.6355999993684236E-2</v>
      </c>
      <c r="AG195" s="91"/>
      <c r="AH195" s="89">
        <f t="shared" si="105"/>
        <v>0.76518688281816505</v>
      </c>
      <c r="AI195" s="89">
        <f t="shared" si="106"/>
        <v>0.78538621661523367</v>
      </c>
      <c r="AJ195" s="89">
        <f t="shared" si="107"/>
        <v>0.61769695852570927</v>
      </c>
      <c r="AK195" s="89">
        <f t="shared" si="108"/>
        <v>-6.9678788829884E-2</v>
      </c>
      <c r="AL195" s="89">
        <f t="shared" si="109"/>
        <v>0.31393395189604612</v>
      </c>
      <c r="AM195" s="89">
        <f t="shared" si="110"/>
        <v>0.15826895958792428</v>
      </c>
      <c r="AN195" s="89">
        <f t="shared" si="119"/>
        <v>6.6762764971530171</v>
      </c>
      <c r="AO195" s="89">
        <f t="shared" si="119"/>
        <v>6.6762849221173504</v>
      </c>
      <c r="AP195" s="89">
        <f t="shared" si="119"/>
        <v>6.6762445016179228</v>
      </c>
      <c r="AQ195" s="89">
        <f t="shared" si="119"/>
        <v>6.6764384334517528</v>
      </c>
      <c r="AR195" s="89">
        <f t="shared" si="119"/>
        <v>6.6755081179391995</v>
      </c>
      <c r="AS195" s="89">
        <f t="shared" si="119"/>
        <v>6.6799742408535323</v>
      </c>
      <c r="AT195" s="89">
        <f t="shared" si="119"/>
        <v>6.6586079541852445</v>
      </c>
      <c r="AU195" s="89">
        <f t="shared" si="111"/>
        <v>6.7627093558121096</v>
      </c>
    </row>
    <row r="196" spans="1:47" s="89" customFormat="1" ht="12.95" customHeight="1" x14ac:dyDescent="0.2">
      <c r="A196" s="29" t="s">
        <v>763</v>
      </c>
      <c r="B196" s="12"/>
      <c r="C196" s="7">
        <v>33324.264999999999</v>
      </c>
      <c r="D196" s="7"/>
      <c r="E196" s="89">
        <f t="shared" si="94"/>
        <v>-3852.0197217732207</v>
      </c>
      <c r="F196" s="89">
        <f t="shared" si="117"/>
        <v>-3852</v>
      </c>
      <c r="G196" s="89">
        <f t="shared" si="95"/>
        <v>-5.5355999997118488E-2</v>
      </c>
      <c r="H196" s="89">
        <f t="shared" ref="H196:H227" si="120">+G196</f>
        <v>-5.5355999997118488E-2</v>
      </c>
      <c r="P196" s="89">
        <f t="shared" si="96"/>
        <v>-0.76055572909653124</v>
      </c>
      <c r="Q196" s="128">
        <f t="shared" si="97"/>
        <v>18305.764999999999</v>
      </c>
      <c r="R196" s="128"/>
      <c r="S196" s="91">
        <f t="shared" ref="S196:S230" si="121">S$15</f>
        <v>0.2</v>
      </c>
      <c r="Z196" s="89">
        <f t="shared" si="98"/>
        <v>-3852</v>
      </c>
      <c r="AA196" s="89">
        <f t="shared" si="99"/>
        <v>4.6311537216338072E-3</v>
      </c>
      <c r="AB196" s="89">
        <f t="shared" si="100"/>
        <v>-0.82054288281528354</v>
      </c>
      <c r="AC196" s="89">
        <f t="shared" si="101"/>
        <v>0.70519972909941275</v>
      </c>
      <c r="AD196" s="89">
        <f t="shared" si="102"/>
        <v>-5.9987153718752295E-2</v>
      </c>
      <c r="AE196" s="89">
        <f t="shared" si="103"/>
        <v>7.1969172225544355E-4</v>
      </c>
      <c r="AF196" s="89">
        <f t="shared" si="104"/>
        <v>-5.5355999997118488E-2</v>
      </c>
      <c r="AG196" s="91"/>
      <c r="AH196" s="89">
        <f t="shared" si="105"/>
        <v>0.76518688281816505</v>
      </c>
      <c r="AI196" s="89">
        <f t="shared" si="106"/>
        <v>0.78538621661523367</v>
      </c>
      <c r="AJ196" s="89">
        <f t="shared" si="107"/>
        <v>0.61769695852570927</v>
      </c>
      <c r="AK196" s="89">
        <f t="shared" si="108"/>
        <v>-6.9678788829884E-2</v>
      </c>
      <c r="AL196" s="89">
        <f t="shared" si="109"/>
        <v>0.31393395189604612</v>
      </c>
      <c r="AM196" s="89">
        <f t="shared" si="110"/>
        <v>0.15826895958792428</v>
      </c>
      <c r="AN196" s="89">
        <f t="shared" si="119"/>
        <v>6.6762764971530171</v>
      </c>
      <c r="AO196" s="89">
        <f t="shared" si="119"/>
        <v>6.6762849221173504</v>
      </c>
      <c r="AP196" s="89">
        <f t="shared" si="119"/>
        <v>6.6762445016179228</v>
      </c>
      <c r="AQ196" s="89">
        <f t="shared" si="119"/>
        <v>6.6764384334517528</v>
      </c>
      <c r="AR196" s="89">
        <f t="shared" si="119"/>
        <v>6.6755081179391995</v>
      </c>
      <c r="AS196" s="89">
        <f t="shared" si="119"/>
        <v>6.6799742408535323</v>
      </c>
      <c r="AT196" s="89">
        <f t="shared" si="119"/>
        <v>6.6586079541852445</v>
      </c>
      <c r="AU196" s="89">
        <f t="shared" si="111"/>
        <v>6.7627093558121096</v>
      </c>
    </row>
    <row r="197" spans="1:47" s="89" customFormat="1" ht="12.95" customHeight="1" x14ac:dyDescent="0.2">
      <c r="A197" s="29" t="s">
        <v>763</v>
      </c>
      <c r="B197" s="12"/>
      <c r="C197" s="7">
        <v>33324.266000000003</v>
      </c>
      <c r="D197" s="7"/>
      <c r="E197" s="89">
        <f t="shared" si="94"/>
        <v>-3852.0193655015737</v>
      </c>
      <c r="F197" s="89">
        <f t="shared" si="117"/>
        <v>-3852</v>
      </c>
      <c r="G197" s="89">
        <f t="shared" si="95"/>
        <v>-5.4355999993276782E-2</v>
      </c>
      <c r="H197" s="89">
        <f t="shared" si="120"/>
        <v>-5.4355999993276782E-2</v>
      </c>
      <c r="P197" s="89">
        <f t="shared" si="96"/>
        <v>-0.76055572909653124</v>
      </c>
      <c r="Q197" s="128">
        <f t="shared" si="97"/>
        <v>18305.766000000003</v>
      </c>
      <c r="R197" s="128"/>
      <c r="S197" s="91">
        <f t="shared" si="121"/>
        <v>0.2</v>
      </c>
      <c r="Z197" s="89">
        <f t="shared" si="98"/>
        <v>-3852</v>
      </c>
      <c r="AA197" s="89">
        <f t="shared" si="99"/>
        <v>4.6311537216338072E-3</v>
      </c>
      <c r="AB197" s="89">
        <f t="shared" si="100"/>
        <v>-0.81954288281144183</v>
      </c>
      <c r="AC197" s="89">
        <f t="shared" si="101"/>
        <v>0.70619972910325446</v>
      </c>
      <c r="AD197" s="89">
        <f t="shared" si="102"/>
        <v>-5.898715371491059E-2</v>
      </c>
      <c r="AE197" s="89">
        <f t="shared" si="103"/>
        <v>6.9589686067729809E-4</v>
      </c>
      <c r="AF197" s="89">
        <f t="shared" si="104"/>
        <v>-5.4355999993276782E-2</v>
      </c>
      <c r="AG197" s="91"/>
      <c r="AH197" s="89">
        <f t="shared" si="105"/>
        <v>0.76518688281816505</v>
      </c>
      <c r="AI197" s="89">
        <f t="shared" si="106"/>
        <v>0.78538621661523367</v>
      </c>
      <c r="AJ197" s="89">
        <f t="shared" si="107"/>
        <v>0.61769695852570927</v>
      </c>
      <c r="AK197" s="89">
        <f t="shared" si="108"/>
        <v>-6.9678788829884E-2</v>
      </c>
      <c r="AL197" s="89">
        <f t="shared" si="109"/>
        <v>0.31393395189604612</v>
      </c>
      <c r="AM197" s="89">
        <f t="shared" si="110"/>
        <v>0.15826895958792428</v>
      </c>
      <c r="AN197" s="89">
        <f t="shared" si="119"/>
        <v>6.6762764971530171</v>
      </c>
      <c r="AO197" s="89">
        <f t="shared" si="119"/>
        <v>6.6762849221173504</v>
      </c>
      <c r="AP197" s="89">
        <f t="shared" si="119"/>
        <v>6.6762445016179228</v>
      </c>
      <c r="AQ197" s="89">
        <f t="shared" si="119"/>
        <v>6.6764384334517528</v>
      </c>
      <c r="AR197" s="89">
        <f t="shared" si="119"/>
        <v>6.6755081179391995</v>
      </c>
      <c r="AS197" s="89">
        <f t="shared" si="119"/>
        <v>6.6799742408535323</v>
      </c>
      <c r="AT197" s="89">
        <f t="shared" si="119"/>
        <v>6.6586079541852445</v>
      </c>
      <c r="AU197" s="89">
        <f t="shared" si="111"/>
        <v>6.7627093558121096</v>
      </c>
    </row>
    <row r="198" spans="1:47" s="89" customFormat="1" ht="12.95" customHeight="1" x14ac:dyDescent="0.2">
      <c r="A198" s="29" t="s">
        <v>763</v>
      </c>
      <c r="B198" s="12"/>
      <c r="C198" s="7">
        <v>33436.550999999999</v>
      </c>
      <c r="D198" s="7"/>
      <c r="E198" s="89">
        <f t="shared" si="94"/>
        <v>-3812.0154037608745</v>
      </c>
      <c r="F198" s="89">
        <f t="shared" si="117"/>
        <v>-3812</v>
      </c>
      <c r="G198" s="89">
        <f t="shared" si="95"/>
        <v>-4.3235999997705221E-2</v>
      </c>
      <c r="H198" s="89">
        <f t="shared" si="120"/>
        <v>-4.3235999997705221E-2</v>
      </c>
      <c r="P198" s="89">
        <f t="shared" si="96"/>
        <v>-0.76948687207017252</v>
      </c>
      <c r="Q198" s="128">
        <f t="shared" si="97"/>
        <v>18418.050999999999</v>
      </c>
      <c r="R198" s="128"/>
      <c r="S198" s="91">
        <f t="shared" si="121"/>
        <v>0.2</v>
      </c>
      <c r="Z198" s="89">
        <f t="shared" si="98"/>
        <v>-3812</v>
      </c>
      <c r="AA198" s="89">
        <f t="shared" si="99"/>
        <v>2.8044409043266327E-3</v>
      </c>
      <c r="AB198" s="89">
        <f t="shared" si="100"/>
        <v>-0.81552731297220438</v>
      </c>
      <c r="AC198" s="89">
        <f t="shared" si="101"/>
        <v>0.7262508720724673</v>
      </c>
      <c r="AD198" s="89">
        <f t="shared" si="102"/>
        <v>-4.6040440902031854E-2</v>
      </c>
      <c r="AE198" s="89">
        <f t="shared" si="103"/>
        <v>4.2394443969069758E-4</v>
      </c>
      <c r="AF198" s="89">
        <f t="shared" si="104"/>
        <v>-4.3235999997705221E-2</v>
      </c>
      <c r="AG198" s="91"/>
      <c r="AH198" s="89">
        <f t="shared" si="105"/>
        <v>0.77229131297449916</v>
      </c>
      <c r="AI198" s="89">
        <f t="shared" si="106"/>
        <v>0.78588302526786591</v>
      </c>
      <c r="AJ198" s="89">
        <f t="shared" si="107"/>
        <v>0.62322847532661196</v>
      </c>
      <c r="AK198" s="89">
        <f t="shared" si="108"/>
        <v>-7.1190805326823203E-2</v>
      </c>
      <c r="AL198" s="89">
        <f t="shared" si="109"/>
        <v>0.32098737738342925</v>
      </c>
      <c r="AM198" s="89">
        <f t="shared" si="110"/>
        <v>0.16188604712612228</v>
      </c>
      <c r="AN198" s="89">
        <f t="shared" si="119"/>
        <v>6.6850229651359472</v>
      </c>
      <c r="AO198" s="89">
        <f t="shared" si="119"/>
        <v>6.6850313681938154</v>
      </c>
      <c r="AP198" s="89">
        <f t="shared" si="119"/>
        <v>6.6849909044961562</v>
      </c>
      <c r="AQ198" s="89">
        <f t="shared" si="119"/>
        <v>6.6851857579141543</v>
      </c>
      <c r="AR198" s="89">
        <f t="shared" si="119"/>
        <v>6.6842475870634264</v>
      </c>
      <c r="AS198" s="89">
        <f t="shared" si="119"/>
        <v>6.6887680957930966</v>
      </c>
      <c r="AT198" s="89">
        <f t="shared" si="119"/>
        <v>6.6670647056265375</v>
      </c>
      <c r="AU198" s="89">
        <f t="shared" si="111"/>
        <v>6.7732755268674536</v>
      </c>
    </row>
    <row r="199" spans="1:47" s="89" customFormat="1" ht="12.95" customHeight="1" x14ac:dyDescent="0.2">
      <c r="A199" s="29" t="s">
        <v>763</v>
      </c>
      <c r="B199" s="12"/>
      <c r="C199" s="7">
        <v>33436.559000000001</v>
      </c>
      <c r="D199" s="7"/>
      <c r="E199" s="89">
        <f t="shared" si="94"/>
        <v>-3812.0125535877082</v>
      </c>
      <c r="F199" s="89">
        <f t="shared" si="117"/>
        <v>-3812</v>
      </c>
      <c r="G199" s="89">
        <f t="shared" si="95"/>
        <v>-3.5235999996075407E-2</v>
      </c>
      <c r="H199" s="89">
        <f t="shared" si="120"/>
        <v>-3.5235999996075407E-2</v>
      </c>
      <c r="P199" s="89">
        <f t="shared" si="96"/>
        <v>-0.76948687207017252</v>
      </c>
      <c r="Q199" s="128">
        <f t="shared" si="97"/>
        <v>18418.059000000001</v>
      </c>
      <c r="R199" s="128"/>
      <c r="S199" s="91">
        <f t="shared" si="121"/>
        <v>0.2</v>
      </c>
      <c r="Z199" s="89">
        <f t="shared" si="98"/>
        <v>-3812</v>
      </c>
      <c r="AA199" s="89">
        <f t="shared" si="99"/>
        <v>2.8044409043266327E-3</v>
      </c>
      <c r="AB199" s="89">
        <f t="shared" si="100"/>
        <v>-0.80752731297057456</v>
      </c>
      <c r="AC199" s="89">
        <f t="shared" si="101"/>
        <v>0.73425087207409712</v>
      </c>
      <c r="AD199" s="89">
        <f t="shared" si="102"/>
        <v>-3.8040440900402039E-2</v>
      </c>
      <c r="AE199" s="89">
        <f t="shared" si="103"/>
        <v>2.8941502877939608E-4</v>
      </c>
      <c r="AF199" s="89">
        <f t="shared" si="104"/>
        <v>-3.5235999996075407E-2</v>
      </c>
      <c r="AG199" s="91"/>
      <c r="AH199" s="89">
        <f t="shared" si="105"/>
        <v>0.77229131297449916</v>
      </c>
      <c r="AI199" s="89">
        <f t="shared" si="106"/>
        <v>0.78588302526786591</v>
      </c>
      <c r="AJ199" s="89">
        <f t="shared" si="107"/>
        <v>0.62322847532661196</v>
      </c>
      <c r="AK199" s="89">
        <f t="shared" si="108"/>
        <v>-7.1190805326823203E-2</v>
      </c>
      <c r="AL199" s="89">
        <f t="shared" si="109"/>
        <v>0.32098737738342925</v>
      </c>
      <c r="AM199" s="89">
        <f t="shared" si="110"/>
        <v>0.16188604712612228</v>
      </c>
      <c r="AN199" s="89">
        <f t="shared" si="119"/>
        <v>6.6850229651359472</v>
      </c>
      <c r="AO199" s="89">
        <f t="shared" si="119"/>
        <v>6.6850313681938154</v>
      </c>
      <c r="AP199" s="89">
        <f t="shared" si="119"/>
        <v>6.6849909044961562</v>
      </c>
      <c r="AQ199" s="89">
        <f t="shared" si="119"/>
        <v>6.6851857579141543</v>
      </c>
      <c r="AR199" s="89">
        <f t="shared" si="119"/>
        <v>6.6842475870634264</v>
      </c>
      <c r="AS199" s="89">
        <f t="shared" si="119"/>
        <v>6.6887680957930966</v>
      </c>
      <c r="AT199" s="89">
        <f t="shared" si="119"/>
        <v>6.6670647056265375</v>
      </c>
      <c r="AU199" s="89">
        <f t="shared" si="111"/>
        <v>6.7732755268674536</v>
      </c>
    </row>
    <row r="200" spans="1:47" s="89" customFormat="1" ht="12.95" customHeight="1" x14ac:dyDescent="0.2">
      <c r="A200" s="29" t="s">
        <v>763</v>
      </c>
      <c r="B200" s="12"/>
      <c r="C200" s="7">
        <v>33509.523999999998</v>
      </c>
      <c r="D200" s="7"/>
      <c r="E200" s="89">
        <f t="shared" si="94"/>
        <v>-3786.0171929570802</v>
      </c>
      <c r="F200" s="89">
        <f t="shared" si="117"/>
        <v>-3786</v>
      </c>
      <c r="G200" s="89">
        <f t="shared" si="95"/>
        <v>-4.8258000002533663E-2</v>
      </c>
      <c r="H200" s="89">
        <f t="shared" si="120"/>
        <v>-4.8258000002533663E-2</v>
      </c>
      <c r="P200" s="89">
        <f t="shared" si="96"/>
        <v>-0.77523272203012805</v>
      </c>
      <c r="Q200" s="128">
        <f t="shared" si="97"/>
        <v>18491.023999999998</v>
      </c>
      <c r="R200" s="128"/>
      <c r="S200" s="91">
        <f t="shared" si="121"/>
        <v>0.2</v>
      </c>
      <c r="Z200" s="89">
        <f t="shared" si="98"/>
        <v>-3786</v>
      </c>
      <c r="AA200" s="89">
        <f t="shared" si="99"/>
        <v>1.6472300868785039E-3</v>
      </c>
      <c r="AB200" s="89">
        <f t="shared" si="100"/>
        <v>-0.82513795211954022</v>
      </c>
      <c r="AC200" s="89">
        <f t="shared" si="101"/>
        <v>0.72697472202759439</v>
      </c>
      <c r="AD200" s="89">
        <f t="shared" si="102"/>
        <v>-4.9905230089412167E-2</v>
      </c>
      <c r="AE200" s="89">
        <f t="shared" si="103"/>
        <v>4.9810639805543389E-4</v>
      </c>
      <c r="AF200" s="89">
        <f t="shared" si="104"/>
        <v>-4.8258000002533663E-2</v>
      </c>
      <c r="AG200" s="91"/>
      <c r="AH200" s="89">
        <f t="shared" si="105"/>
        <v>0.77687995211700656</v>
      </c>
      <c r="AI200" s="89">
        <f t="shared" si="106"/>
        <v>0.78621201323523593</v>
      </c>
      <c r="AJ200" s="89">
        <f t="shared" si="107"/>
        <v>0.6268111127589151</v>
      </c>
      <c r="AK200" s="89">
        <f t="shared" si="108"/>
        <v>-7.2172753491827168E-2</v>
      </c>
      <c r="AL200" s="89">
        <f t="shared" si="109"/>
        <v>0.32557693127839488</v>
      </c>
      <c r="AM200" s="89">
        <f t="shared" si="110"/>
        <v>0.16424184280009546</v>
      </c>
      <c r="AN200" s="89">
        <f t="shared" si="119"/>
        <v>6.690711162047001</v>
      </c>
      <c r="AO200" s="89">
        <f t="shared" si="119"/>
        <v>6.6907195460357825</v>
      </c>
      <c r="AP200" s="89">
        <f t="shared" si="119"/>
        <v>6.6906790756844892</v>
      </c>
      <c r="AQ200" s="89">
        <f t="shared" si="119"/>
        <v>6.6908744366446982</v>
      </c>
      <c r="AR200" s="89">
        <f t="shared" si="119"/>
        <v>6.6899315303145777</v>
      </c>
      <c r="AS200" s="89">
        <f t="shared" si="119"/>
        <v>6.6944860101806452</v>
      </c>
      <c r="AT200" s="89">
        <f t="shared" si="119"/>
        <v>6.672567938069295</v>
      </c>
      <c r="AU200" s="89">
        <f t="shared" si="111"/>
        <v>6.7801435380534265</v>
      </c>
    </row>
    <row r="201" spans="1:47" s="89" customFormat="1" ht="12.95" customHeight="1" x14ac:dyDescent="0.2">
      <c r="A201" s="29" t="s">
        <v>763</v>
      </c>
      <c r="B201" s="12"/>
      <c r="C201" s="7">
        <v>33509.525000000001</v>
      </c>
      <c r="D201" s="7"/>
      <c r="E201" s="89">
        <f t="shared" si="94"/>
        <v>-3786.0168366854327</v>
      </c>
      <c r="F201" s="89">
        <f t="shared" si="117"/>
        <v>-3786</v>
      </c>
      <c r="G201" s="89">
        <f t="shared" si="95"/>
        <v>-4.7257999998691957E-2</v>
      </c>
      <c r="H201" s="89">
        <f t="shared" si="120"/>
        <v>-4.7257999998691957E-2</v>
      </c>
      <c r="P201" s="89">
        <f t="shared" si="96"/>
        <v>-0.77523272203012805</v>
      </c>
      <c r="Q201" s="128">
        <f t="shared" si="97"/>
        <v>18491.025000000001</v>
      </c>
      <c r="R201" s="128"/>
      <c r="S201" s="91">
        <f t="shared" si="121"/>
        <v>0.2</v>
      </c>
      <c r="Z201" s="89">
        <f t="shared" si="98"/>
        <v>-3786</v>
      </c>
      <c r="AA201" s="89">
        <f t="shared" si="99"/>
        <v>1.6472300868785039E-3</v>
      </c>
      <c r="AB201" s="89">
        <f t="shared" si="100"/>
        <v>-0.82413795211569851</v>
      </c>
      <c r="AC201" s="89">
        <f t="shared" si="101"/>
        <v>0.72797472203143609</v>
      </c>
      <c r="AD201" s="89">
        <f t="shared" si="102"/>
        <v>-4.8905230085570461E-2</v>
      </c>
      <c r="AE201" s="89">
        <f t="shared" si="103"/>
        <v>4.7834430594451729E-4</v>
      </c>
      <c r="AF201" s="89">
        <f t="shared" si="104"/>
        <v>-4.7257999998691957E-2</v>
      </c>
      <c r="AG201" s="91"/>
      <c r="AH201" s="89">
        <f t="shared" si="105"/>
        <v>0.77687995211700656</v>
      </c>
      <c r="AI201" s="89">
        <f t="shared" si="106"/>
        <v>0.78621201323523593</v>
      </c>
      <c r="AJ201" s="89">
        <f t="shared" si="107"/>
        <v>0.6268111127589151</v>
      </c>
      <c r="AK201" s="89">
        <f t="shared" si="108"/>
        <v>-7.2172753491827168E-2</v>
      </c>
      <c r="AL201" s="89">
        <f t="shared" si="109"/>
        <v>0.32557693127839488</v>
      </c>
      <c r="AM201" s="89">
        <f t="shared" si="110"/>
        <v>0.16424184280009546</v>
      </c>
      <c r="AN201" s="89">
        <f t="shared" ref="AN201:AT210" si="122">$AU201+$AB$7*SIN(AO201)</f>
        <v>6.690711162047001</v>
      </c>
      <c r="AO201" s="89">
        <f t="shared" si="122"/>
        <v>6.6907195460357825</v>
      </c>
      <c r="AP201" s="89">
        <f t="shared" si="122"/>
        <v>6.6906790756844892</v>
      </c>
      <c r="AQ201" s="89">
        <f t="shared" si="122"/>
        <v>6.6908744366446982</v>
      </c>
      <c r="AR201" s="89">
        <f t="shared" si="122"/>
        <v>6.6899315303145777</v>
      </c>
      <c r="AS201" s="89">
        <f t="shared" si="122"/>
        <v>6.6944860101806452</v>
      </c>
      <c r="AT201" s="89">
        <f t="shared" si="122"/>
        <v>6.672567938069295</v>
      </c>
      <c r="AU201" s="89">
        <f t="shared" si="111"/>
        <v>6.7801435380534265</v>
      </c>
    </row>
    <row r="202" spans="1:47" s="89" customFormat="1" ht="12.95" customHeight="1" x14ac:dyDescent="0.2">
      <c r="A202" s="29" t="s">
        <v>763</v>
      </c>
      <c r="B202" s="12"/>
      <c r="C202" s="7">
        <v>33509.525999999998</v>
      </c>
      <c r="D202" s="7"/>
      <c r="E202" s="89">
        <f t="shared" si="94"/>
        <v>-3786.0164804137885</v>
      </c>
      <c r="F202" s="89">
        <f t="shared" si="117"/>
        <v>-3786</v>
      </c>
      <c r="G202" s="89">
        <f t="shared" si="95"/>
        <v>-4.6258000002126209E-2</v>
      </c>
      <c r="H202" s="89">
        <f t="shared" si="120"/>
        <v>-4.6258000002126209E-2</v>
      </c>
      <c r="P202" s="89">
        <f t="shared" si="96"/>
        <v>-0.77523272203012805</v>
      </c>
      <c r="Q202" s="128">
        <f t="shared" si="97"/>
        <v>18491.025999999998</v>
      </c>
      <c r="R202" s="128"/>
      <c r="S202" s="91">
        <f t="shared" si="121"/>
        <v>0.2</v>
      </c>
      <c r="Z202" s="89">
        <f t="shared" si="98"/>
        <v>-3786</v>
      </c>
      <c r="AA202" s="89">
        <f t="shared" si="99"/>
        <v>1.6472300868785039E-3</v>
      </c>
      <c r="AB202" s="89">
        <f t="shared" si="100"/>
        <v>-0.82313795211913277</v>
      </c>
      <c r="AC202" s="89">
        <f t="shared" si="101"/>
        <v>0.72897472202800184</v>
      </c>
      <c r="AD202" s="89">
        <f t="shared" si="102"/>
        <v>-4.7905230089004713E-2</v>
      </c>
      <c r="AE202" s="89">
        <f t="shared" si="103"/>
        <v>4.5898221397609653E-4</v>
      </c>
      <c r="AF202" s="89">
        <f t="shared" si="104"/>
        <v>-4.6258000002126209E-2</v>
      </c>
      <c r="AG202" s="91"/>
      <c r="AH202" s="89">
        <f t="shared" si="105"/>
        <v>0.77687995211700656</v>
      </c>
      <c r="AI202" s="89">
        <f t="shared" si="106"/>
        <v>0.78621201323523593</v>
      </c>
      <c r="AJ202" s="89">
        <f t="shared" si="107"/>
        <v>0.6268111127589151</v>
      </c>
      <c r="AK202" s="89">
        <f t="shared" si="108"/>
        <v>-7.2172753491827168E-2</v>
      </c>
      <c r="AL202" s="89">
        <f t="shared" si="109"/>
        <v>0.32557693127839488</v>
      </c>
      <c r="AM202" s="89">
        <f t="shared" si="110"/>
        <v>0.16424184280009546</v>
      </c>
      <c r="AN202" s="89">
        <f t="shared" si="122"/>
        <v>6.690711162047001</v>
      </c>
      <c r="AO202" s="89">
        <f t="shared" si="122"/>
        <v>6.6907195460357825</v>
      </c>
      <c r="AP202" s="89">
        <f t="shared" si="122"/>
        <v>6.6906790756844892</v>
      </c>
      <c r="AQ202" s="89">
        <f t="shared" si="122"/>
        <v>6.6908744366446982</v>
      </c>
      <c r="AR202" s="89">
        <f t="shared" si="122"/>
        <v>6.6899315303145777</v>
      </c>
      <c r="AS202" s="89">
        <f t="shared" si="122"/>
        <v>6.6944860101806452</v>
      </c>
      <c r="AT202" s="89">
        <f t="shared" si="122"/>
        <v>6.672567938069295</v>
      </c>
      <c r="AU202" s="89">
        <f t="shared" si="111"/>
        <v>6.7801435380534265</v>
      </c>
    </row>
    <row r="203" spans="1:47" s="89" customFormat="1" ht="12.95" customHeight="1" x14ac:dyDescent="0.2">
      <c r="A203" s="43" t="s">
        <v>1505</v>
      </c>
      <c r="B203" s="44" t="s">
        <v>912</v>
      </c>
      <c r="C203" s="45">
        <v>33509.527000000002</v>
      </c>
      <c r="D203" s="45" t="s">
        <v>936</v>
      </c>
      <c r="E203" s="89">
        <f t="shared" si="94"/>
        <v>-3786.0161241421415</v>
      </c>
      <c r="F203" s="89">
        <f t="shared" si="117"/>
        <v>-3786</v>
      </c>
      <c r="G203" s="89">
        <f t="shared" si="95"/>
        <v>-4.5257999998284504E-2</v>
      </c>
      <c r="H203" s="89">
        <f t="shared" si="120"/>
        <v>-4.5257999998284504E-2</v>
      </c>
      <c r="P203" s="89">
        <f t="shared" si="96"/>
        <v>-0.77523272203012805</v>
      </c>
      <c r="Q203" s="128">
        <f t="shared" si="97"/>
        <v>18491.027000000002</v>
      </c>
      <c r="R203" s="128"/>
      <c r="S203" s="91">
        <f t="shared" si="121"/>
        <v>0.2</v>
      </c>
      <c r="Z203" s="89">
        <f t="shared" si="98"/>
        <v>-3786</v>
      </c>
      <c r="AA203" s="89">
        <f t="shared" si="99"/>
        <v>1.6472300868785039E-3</v>
      </c>
      <c r="AB203" s="89">
        <f t="shared" si="100"/>
        <v>-0.82213795211529106</v>
      </c>
      <c r="AC203" s="89">
        <f t="shared" si="101"/>
        <v>0.72997472203184355</v>
      </c>
      <c r="AD203" s="89">
        <f t="shared" si="102"/>
        <v>-4.6905230085163008E-2</v>
      </c>
      <c r="AE203" s="89">
        <f t="shared" si="103"/>
        <v>4.4002012186841624E-4</v>
      </c>
      <c r="AF203" s="89">
        <f t="shared" si="104"/>
        <v>-4.5257999998284504E-2</v>
      </c>
      <c r="AG203" s="91"/>
      <c r="AH203" s="89">
        <f t="shared" si="105"/>
        <v>0.77687995211700656</v>
      </c>
      <c r="AI203" s="89">
        <f t="shared" si="106"/>
        <v>0.78621201323523593</v>
      </c>
      <c r="AJ203" s="89">
        <f t="shared" si="107"/>
        <v>0.6268111127589151</v>
      </c>
      <c r="AK203" s="89">
        <f t="shared" si="108"/>
        <v>-7.2172753491827168E-2</v>
      </c>
      <c r="AL203" s="89">
        <f t="shared" si="109"/>
        <v>0.32557693127839488</v>
      </c>
      <c r="AM203" s="89">
        <f t="shared" si="110"/>
        <v>0.16424184280009546</v>
      </c>
      <c r="AN203" s="89">
        <f t="shared" si="122"/>
        <v>6.690711162047001</v>
      </c>
      <c r="AO203" s="89">
        <f t="shared" si="122"/>
        <v>6.6907195460357825</v>
      </c>
      <c r="AP203" s="89">
        <f t="shared" si="122"/>
        <v>6.6906790756844892</v>
      </c>
      <c r="AQ203" s="89">
        <f t="shared" si="122"/>
        <v>6.6908744366446982</v>
      </c>
      <c r="AR203" s="89">
        <f t="shared" si="122"/>
        <v>6.6899315303145777</v>
      </c>
      <c r="AS203" s="89">
        <f t="shared" si="122"/>
        <v>6.6944860101806452</v>
      </c>
      <c r="AT203" s="89">
        <f t="shared" si="122"/>
        <v>6.672567938069295</v>
      </c>
      <c r="AU203" s="89">
        <f t="shared" si="111"/>
        <v>6.7801435380534265</v>
      </c>
    </row>
    <row r="204" spans="1:47" s="89" customFormat="1" ht="12.95" customHeight="1" x14ac:dyDescent="0.2">
      <c r="A204" s="29" t="s">
        <v>763</v>
      </c>
      <c r="B204" s="12"/>
      <c r="C204" s="7">
        <v>33568.46</v>
      </c>
      <c r="D204" s="7"/>
      <c r="E204" s="89">
        <f t="shared" si="94"/>
        <v>-3765.0199672443846</v>
      </c>
      <c r="F204" s="89">
        <f t="shared" si="117"/>
        <v>-3765</v>
      </c>
      <c r="G204" s="89">
        <f t="shared" si="95"/>
        <v>-5.604499999753898E-2</v>
      </c>
      <c r="H204" s="89">
        <f t="shared" si="120"/>
        <v>-5.604499999753898E-2</v>
      </c>
      <c r="P204" s="89">
        <f t="shared" si="96"/>
        <v>-0.779839439501127</v>
      </c>
      <c r="Q204" s="128">
        <f t="shared" si="97"/>
        <v>18549.96</v>
      </c>
      <c r="R204" s="128"/>
      <c r="S204" s="91">
        <f t="shared" si="121"/>
        <v>0.2</v>
      </c>
      <c r="Z204" s="89">
        <f t="shared" si="98"/>
        <v>-3765</v>
      </c>
      <c r="AA204" s="89">
        <f t="shared" si="99"/>
        <v>7.2977899660153778E-4</v>
      </c>
      <c r="AB204" s="89">
        <f t="shared" si="100"/>
        <v>-0.83661421849526751</v>
      </c>
      <c r="AC204" s="89">
        <f t="shared" si="101"/>
        <v>0.72379443950358802</v>
      </c>
      <c r="AD204" s="89">
        <f t="shared" si="102"/>
        <v>-5.6774778994140518E-2</v>
      </c>
      <c r="AE204" s="89">
        <f t="shared" si="103"/>
        <v>6.4467510596669987E-4</v>
      </c>
      <c r="AF204" s="89">
        <f t="shared" si="104"/>
        <v>-5.604499999753898E-2</v>
      </c>
      <c r="AG204" s="91"/>
      <c r="AH204" s="89">
        <f t="shared" si="105"/>
        <v>0.78056921849772853</v>
      </c>
      <c r="AI204" s="89">
        <f t="shared" si="106"/>
        <v>0.78648122810202836</v>
      </c>
      <c r="AJ204" s="89">
        <f t="shared" si="107"/>
        <v>0.62969733956155338</v>
      </c>
      <c r="AK204" s="89">
        <f t="shared" si="108"/>
        <v>-7.2965359443402544E-2</v>
      </c>
      <c r="AL204" s="89">
        <f t="shared" si="109"/>
        <v>0.32928670195949711</v>
      </c>
      <c r="AM204" s="89">
        <f t="shared" si="110"/>
        <v>0.16614734707982406</v>
      </c>
      <c r="AN204" s="89">
        <f t="shared" si="122"/>
        <v>6.6953072244325886</v>
      </c>
      <c r="AO204" s="89">
        <f t="shared" si="122"/>
        <v>6.6953155902878398</v>
      </c>
      <c r="AP204" s="89">
        <f t="shared" si="122"/>
        <v>6.6952751267615325</v>
      </c>
      <c r="AQ204" s="89">
        <f t="shared" si="122"/>
        <v>6.6954708452483898</v>
      </c>
      <c r="AR204" s="89">
        <f t="shared" si="122"/>
        <v>6.6945243275501669</v>
      </c>
      <c r="AS204" s="89">
        <f t="shared" si="122"/>
        <v>6.6991054466017914</v>
      </c>
      <c r="AT204" s="89">
        <f t="shared" si="122"/>
        <v>6.6770165579473799</v>
      </c>
      <c r="AU204" s="89">
        <f t="shared" si="111"/>
        <v>6.7856907778574822</v>
      </c>
    </row>
    <row r="205" spans="1:47" s="89" customFormat="1" ht="12.95" customHeight="1" x14ac:dyDescent="0.2">
      <c r="A205" s="29" t="s">
        <v>763</v>
      </c>
      <c r="B205" s="12"/>
      <c r="C205" s="7">
        <v>33571.277999999998</v>
      </c>
      <c r="D205" s="7"/>
      <c r="E205" s="89">
        <f t="shared" si="94"/>
        <v>-3764.0159937467201</v>
      </c>
      <c r="F205" s="89">
        <f t="shared" si="117"/>
        <v>-3764</v>
      </c>
      <c r="G205" s="89">
        <f t="shared" si="95"/>
        <v>-4.4891999998071697E-2</v>
      </c>
      <c r="H205" s="89">
        <f t="shared" si="120"/>
        <v>-4.4891999998071697E-2</v>
      </c>
      <c r="P205" s="89">
        <f t="shared" si="96"/>
        <v>-0.78005804555137537</v>
      </c>
      <c r="Q205" s="128">
        <f t="shared" si="97"/>
        <v>18552.777999999998</v>
      </c>
      <c r="R205" s="128"/>
      <c r="S205" s="91">
        <f t="shared" si="121"/>
        <v>0.2</v>
      </c>
      <c r="Z205" s="89">
        <f t="shared" si="98"/>
        <v>-3764</v>
      </c>
      <c r="AA205" s="89">
        <f t="shared" si="99"/>
        <v>6.8647313768266383E-4</v>
      </c>
      <c r="AB205" s="89">
        <f t="shared" si="100"/>
        <v>-0.82563651868712973</v>
      </c>
      <c r="AC205" s="89">
        <f t="shared" si="101"/>
        <v>0.73516604555330367</v>
      </c>
      <c r="AD205" s="89">
        <f t="shared" si="102"/>
        <v>-4.557847313575436E-2</v>
      </c>
      <c r="AE205" s="89">
        <f t="shared" si="103"/>
        <v>4.1547944267733642E-4</v>
      </c>
      <c r="AF205" s="89">
        <f t="shared" si="104"/>
        <v>-4.4891999998071697E-2</v>
      </c>
      <c r="AG205" s="91"/>
      <c r="AH205" s="89">
        <f t="shared" si="105"/>
        <v>0.78074451868905803</v>
      </c>
      <c r="AI205" s="89">
        <f t="shared" si="106"/>
        <v>0.78649412581990086</v>
      </c>
      <c r="AJ205" s="89">
        <f t="shared" si="107"/>
        <v>0.62983461241287819</v>
      </c>
      <c r="AK205" s="89">
        <f t="shared" si="108"/>
        <v>-7.3003091181912561E-2</v>
      </c>
      <c r="AL205" s="89">
        <f t="shared" si="109"/>
        <v>0.32946342121333111</v>
      </c>
      <c r="AM205" s="89">
        <f t="shared" si="110"/>
        <v>0.16623814720227101</v>
      </c>
      <c r="AN205" s="89">
        <f t="shared" si="122"/>
        <v>6.6955261238888371</v>
      </c>
      <c r="AO205" s="89">
        <f t="shared" si="122"/>
        <v>6.695534488820293</v>
      </c>
      <c r="AP205" s="89">
        <f t="shared" si="122"/>
        <v>6.6954940258892828</v>
      </c>
      <c r="AQ205" s="89">
        <f t="shared" si="122"/>
        <v>6.6956897602359007</v>
      </c>
      <c r="AR205" s="89">
        <f t="shared" si="122"/>
        <v>6.6947430753285113</v>
      </c>
      <c r="AS205" s="89">
        <f t="shared" si="122"/>
        <v>6.6993254450374398</v>
      </c>
      <c r="AT205" s="89">
        <f t="shared" si="122"/>
        <v>6.6772284801348452</v>
      </c>
      <c r="AU205" s="89">
        <f t="shared" si="111"/>
        <v>6.7859549321338655</v>
      </c>
    </row>
    <row r="206" spans="1:47" s="89" customFormat="1" ht="12.95" customHeight="1" x14ac:dyDescent="0.2">
      <c r="A206" s="29" t="s">
        <v>763</v>
      </c>
      <c r="B206" s="12"/>
      <c r="C206" s="7">
        <v>33596.540999999997</v>
      </c>
      <c r="D206" s="7"/>
      <c r="E206" s="89">
        <f t="shared" si="94"/>
        <v>-3755.0155031606646</v>
      </c>
      <c r="F206" s="89">
        <f t="shared" si="117"/>
        <v>-3755</v>
      </c>
      <c r="G206" s="89">
        <f t="shared" si="95"/>
        <v>-4.3514999997569248E-2</v>
      </c>
      <c r="H206" s="89">
        <f t="shared" si="120"/>
        <v>-4.3514999997569248E-2</v>
      </c>
      <c r="P206" s="89">
        <f t="shared" si="96"/>
        <v>-0.7820223849875485</v>
      </c>
      <c r="Q206" s="128">
        <f t="shared" si="97"/>
        <v>18578.040999999997</v>
      </c>
      <c r="R206" s="128"/>
      <c r="S206" s="91">
        <f t="shared" si="121"/>
        <v>0.2</v>
      </c>
      <c r="Z206" s="89">
        <f t="shared" si="98"/>
        <v>-3755</v>
      </c>
      <c r="AA206" s="89">
        <f t="shared" si="99"/>
        <v>2.9828028696765596E-4</v>
      </c>
      <c r="AB206" s="89">
        <f t="shared" si="100"/>
        <v>-0.82583566527208541</v>
      </c>
      <c r="AC206" s="89">
        <f t="shared" si="101"/>
        <v>0.73850738498997925</v>
      </c>
      <c r="AD206" s="89">
        <f t="shared" si="102"/>
        <v>-4.3813280284536904E-2</v>
      </c>
      <c r="AE206" s="89">
        <f t="shared" si="103"/>
        <v>3.8392070585827807E-4</v>
      </c>
      <c r="AF206" s="89">
        <f t="shared" si="104"/>
        <v>-4.3514999997569248E-2</v>
      </c>
      <c r="AG206" s="91"/>
      <c r="AH206" s="89">
        <f t="shared" si="105"/>
        <v>0.78232066527451616</v>
      </c>
      <c r="AI206" s="89">
        <f t="shared" si="106"/>
        <v>0.78661052444629553</v>
      </c>
      <c r="AJ206" s="89">
        <f t="shared" si="107"/>
        <v>0.63106938514939925</v>
      </c>
      <c r="AK206" s="89">
        <f t="shared" si="108"/>
        <v>-7.3342629857661476E-2</v>
      </c>
      <c r="AL206" s="89">
        <f t="shared" si="109"/>
        <v>0.33105415582481007</v>
      </c>
      <c r="AM206" s="89">
        <f t="shared" si="110"/>
        <v>0.16705560283688675</v>
      </c>
      <c r="AN206" s="89">
        <f t="shared" si="122"/>
        <v>6.6974963808594108</v>
      </c>
      <c r="AO206" s="89">
        <f t="shared" si="122"/>
        <v>6.6975047372316681</v>
      </c>
      <c r="AP206" s="89">
        <f t="shared" si="122"/>
        <v>6.6974642807596609</v>
      </c>
      <c r="AQ206" s="89">
        <f t="shared" si="122"/>
        <v>6.6976601530851987</v>
      </c>
      <c r="AR206" s="89">
        <f t="shared" si="122"/>
        <v>6.6967119827775852</v>
      </c>
      <c r="AS206" s="89">
        <f t="shared" si="122"/>
        <v>6.7013055351090758</v>
      </c>
      <c r="AT206" s="89">
        <f t="shared" si="122"/>
        <v>6.6791361216588214</v>
      </c>
      <c r="AU206" s="89">
        <f t="shared" si="111"/>
        <v>6.7883323206213175</v>
      </c>
    </row>
    <row r="207" spans="1:47" s="89" customFormat="1" ht="12.95" customHeight="1" x14ac:dyDescent="0.2">
      <c r="A207" s="29" t="s">
        <v>763</v>
      </c>
      <c r="B207" s="12"/>
      <c r="C207" s="7">
        <v>33700.383000000002</v>
      </c>
      <c r="D207" s="7"/>
      <c r="E207" s="89">
        <f t="shared" si="94"/>
        <v>-3718.0195429248538</v>
      </c>
      <c r="F207" s="89">
        <f t="shared" si="117"/>
        <v>-3718</v>
      </c>
      <c r="G207" s="89">
        <f t="shared" si="95"/>
        <v>-5.4853999994520564E-2</v>
      </c>
      <c r="H207" s="89">
        <f t="shared" si="120"/>
        <v>-5.4853999994520564E-2</v>
      </c>
      <c r="P207" s="89">
        <f t="shared" si="96"/>
        <v>-0.79003909425473662</v>
      </c>
      <c r="Q207" s="128">
        <f t="shared" si="97"/>
        <v>18681.883000000002</v>
      </c>
      <c r="R207" s="128"/>
      <c r="S207" s="91">
        <f t="shared" si="121"/>
        <v>0.2</v>
      </c>
      <c r="Z207" s="89">
        <f t="shared" si="98"/>
        <v>-3718</v>
      </c>
      <c r="AA207" s="89">
        <f t="shared" si="99"/>
        <v>-1.2682401255426079E-3</v>
      </c>
      <c r="AB207" s="89">
        <f t="shared" si="100"/>
        <v>-0.84362485412371457</v>
      </c>
      <c r="AC207" s="89">
        <f t="shared" si="101"/>
        <v>0.73518509426021605</v>
      </c>
      <c r="AD207" s="89">
        <f t="shared" si="102"/>
        <v>-5.3585759868977956E-2</v>
      </c>
      <c r="AE207" s="89">
        <f t="shared" si="103"/>
        <v>5.7428673214715369E-4</v>
      </c>
      <c r="AF207" s="89">
        <f t="shared" si="104"/>
        <v>-5.4853999994520564E-2</v>
      </c>
      <c r="AG207" s="91"/>
      <c r="AH207" s="89">
        <f t="shared" si="105"/>
        <v>0.78877085412919401</v>
      </c>
      <c r="AI207" s="89">
        <f t="shared" si="106"/>
        <v>0.78709509452634108</v>
      </c>
      <c r="AJ207" s="89">
        <f t="shared" si="107"/>
        <v>0.63613270893404716</v>
      </c>
      <c r="AK207" s="89">
        <f t="shared" si="108"/>
        <v>-7.4737613400317635E-2</v>
      </c>
      <c r="AL207" s="89">
        <f t="shared" si="109"/>
        <v>0.33759882835858168</v>
      </c>
      <c r="AM207" s="89">
        <f t="shared" si="110"/>
        <v>0.17042111388193876</v>
      </c>
      <c r="AN207" s="89">
        <f t="shared" si="122"/>
        <v>6.7055994135443067</v>
      </c>
      <c r="AO207" s="89">
        <f t="shared" si="122"/>
        <v>6.7056077301418293</v>
      </c>
      <c r="AP207" s="89">
        <f t="shared" si="122"/>
        <v>6.7055673209189193</v>
      </c>
      <c r="AQ207" s="89">
        <f t="shared" si="122"/>
        <v>6.7057636707513044</v>
      </c>
      <c r="AR207" s="89">
        <f t="shared" si="122"/>
        <v>6.7048097623532499</v>
      </c>
      <c r="AS207" s="89">
        <f t="shared" si="122"/>
        <v>6.7094478970142459</v>
      </c>
      <c r="AT207" s="89">
        <f t="shared" si="122"/>
        <v>6.68698516092965</v>
      </c>
      <c r="AU207" s="89">
        <f t="shared" si="111"/>
        <v>6.7981060288475108</v>
      </c>
    </row>
    <row r="208" spans="1:47" s="89" customFormat="1" ht="12.95" customHeight="1" x14ac:dyDescent="0.2">
      <c r="A208" s="29" t="s">
        <v>763</v>
      </c>
      <c r="B208" s="12"/>
      <c r="C208" s="7">
        <v>33700.387000000002</v>
      </c>
      <c r="D208" s="7"/>
      <c r="E208" s="89">
        <f t="shared" si="94"/>
        <v>-3718.0181178382704</v>
      </c>
      <c r="F208" s="89">
        <f t="shared" si="117"/>
        <v>-3718</v>
      </c>
      <c r="G208" s="89">
        <f t="shared" si="95"/>
        <v>-5.0853999993705656E-2</v>
      </c>
      <c r="H208" s="89">
        <f t="shared" si="120"/>
        <v>-5.0853999993705656E-2</v>
      </c>
      <c r="P208" s="89">
        <f t="shared" si="96"/>
        <v>-0.79003909425473662</v>
      </c>
      <c r="Q208" s="128">
        <f t="shared" si="97"/>
        <v>18681.887000000002</v>
      </c>
      <c r="R208" s="128"/>
      <c r="S208" s="91">
        <f t="shared" si="121"/>
        <v>0.2</v>
      </c>
      <c r="Z208" s="89">
        <f t="shared" si="98"/>
        <v>-3718</v>
      </c>
      <c r="AA208" s="89">
        <f t="shared" si="99"/>
        <v>-1.2682401255426079E-3</v>
      </c>
      <c r="AB208" s="89">
        <f t="shared" si="100"/>
        <v>-0.83962485412289967</v>
      </c>
      <c r="AC208" s="89">
        <f t="shared" si="101"/>
        <v>0.73918509426103096</v>
      </c>
      <c r="AD208" s="89">
        <f t="shared" si="102"/>
        <v>-4.9585759868163048E-2</v>
      </c>
      <c r="AE208" s="89">
        <f t="shared" si="103"/>
        <v>4.9174951634062584E-4</v>
      </c>
      <c r="AF208" s="89">
        <f t="shared" si="104"/>
        <v>-5.0853999993705656E-2</v>
      </c>
      <c r="AG208" s="91"/>
      <c r="AH208" s="89">
        <f t="shared" si="105"/>
        <v>0.78877085412919401</v>
      </c>
      <c r="AI208" s="89">
        <f t="shared" si="106"/>
        <v>0.78709509452634108</v>
      </c>
      <c r="AJ208" s="89">
        <f t="shared" si="107"/>
        <v>0.63613270893404716</v>
      </c>
      <c r="AK208" s="89">
        <f t="shared" si="108"/>
        <v>-7.4737613400317635E-2</v>
      </c>
      <c r="AL208" s="89">
        <f t="shared" si="109"/>
        <v>0.33759882835858168</v>
      </c>
      <c r="AM208" s="89">
        <f t="shared" si="110"/>
        <v>0.17042111388193876</v>
      </c>
      <c r="AN208" s="89">
        <f t="shared" si="122"/>
        <v>6.7055994135443067</v>
      </c>
      <c r="AO208" s="89">
        <f t="shared" si="122"/>
        <v>6.7056077301418293</v>
      </c>
      <c r="AP208" s="89">
        <f t="shared" si="122"/>
        <v>6.7055673209189193</v>
      </c>
      <c r="AQ208" s="89">
        <f t="shared" si="122"/>
        <v>6.7057636707513044</v>
      </c>
      <c r="AR208" s="89">
        <f t="shared" si="122"/>
        <v>6.7048097623532499</v>
      </c>
      <c r="AS208" s="89">
        <f t="shared" si="122"/>
        <v>6.7094478970142459</v>
      </c>
      <c r="AT208" s="89">
        <f t="shared" si="122"/>
        <v>6.68698516092965</v>
      </c>
      <c r="AU208" s="89">
        <f t="shared" si="111"/>
        <v>6.7981060288475108</v>
      </c>
    </row>
    <row r="209" spans="1:47" s="89" customFormat="1" ht="12.95" customHeight="1" x14ac:dyDescent="0.2">
      <c r="A209" s="29" t="s">
        <v>763</v>
      </c>
      <c r="B209" s="12"/>
      <c r="C209" s="7">
        <v>33700.389000000003</v>
      </c>
      <c r="D209" s="7"/>
      <c r="E209" s="89">
        <f t="shared" si="94"/>
        <v>-3718.0174052949792</v>
      </c>
      <c r="F209" s="89">
        <f t="shared" si="117"/>
        <v>-3718</v>
      </c>
      <c r="G209" s="89">
        <f t="shared" si="95"/>
        <v>-4.8853999993298203E-2</v>
      </c>
      <c r="H209" s="89">
        <f t="shared" si="120"/>
        <v>-4.8853999993298203E-2</v>
      </c>
      <c r="P209" s="89">
        <f t="shared" si="96"/>
        <v>-0.79003909425473662</v>
      </c>
      <c r="Q209" s="128">
        <f t="shared" si="97"/>
        <v>18681.889000000003</v>
      </c>
      <c r="R209" s="128"/>
      <c r="S209" s="91">
        <f t="shared" si="121"/>
        <v>0.2</v>
      </c>
      <c r="Z209" s="89">
        <f t="shared" si="98"/>
        <v>-3718</v>
      </c>
      <c r="AA209" s="89">
        <f t="shared" si="99"/>
        <v>-1.2682401255426079E-3</v>
      </c>
      <c r="AB209" s="89">
        <f t="shared" si="100"/>
        <v>-0.83762485412249221</v>
      </c>
      <c r="AC209" s="89">
        <f t="shared" si="101"/>
        <v>0.74118509426143842</v>
      </c>
      <c r="AD209" s="89">
        <f t="shared" si="102"/>
        <v>-4.7585759867755595E-2</v>
      </c>
      <c r="AE209" s="89">
        <f t="shared" si="103"/>
        <v>4.5288090843833981E-4</v>
      </c>
      <c r="AF209" s="89">
        <f t="shared" si="104"/>
        <v>-4.8853999993298203E-2</v>
      </c>
      <c r="AG209" s="91"/>
      <c r="AH209" s="89">
        <f t="shared" si="105"/>
        <v>0.78877085412919401</v>
      </c>
      <c r="AI209" s="89">
        <f t="shared" si="106"/>
        <v>0.78709509452634108</v>
      </c>
      <c r="AJ209" s="89">
        <f t="shared" si="107"/>
        <v>0.63613270893404716</v>
      </c>
      <c r="AK209" s="89">
        <f t="shared" si="108"/>
        <v>-7.4737613400317635E-2</v>
      </c>
      <c r="AL209" s="89">
        <f t="shared" si="109"/>
        <v>0.33759882835858168</v>
      </c>
      <c r="AM209" s="89">
        <f t="shared" si="110"/>
        <v>0.17042111388193876</v>
      </c>
      <c r="AN209" s="89">
        <f t="shared" si="122"/>
        <v>6.7055994135443067</v>
      </c>
      <c r="AO209" s="89">
        <f t="shared" si="122"/>
        <v>6.7056077301418293</v>
      </c>
      <c r="AP209" s="89">
        <f t="shared" si="122"/>
        <v>6.7055673209189193</v>
      </c>
      <c r="AQ209" s="89">
        <f t="shared" si="122"/>
        <v>6.7057636707513044</v>
      </c>
      <c r="AR209" s="89">
        <f t="shared" si="122"/>
        <v>6.7048097623532499</v>
      </c>
      <c r="AS209" s="89">
        <f t="shared" si="122"/>
        <v>6.7094478970142459</v>
      </c>
      <c r="AT209" s="89">
        <f t="shared" si="122"/>
        <v>6.68698516092965</v>
      </c>
      <c r="AU209" s="89">
        <f t="shared" si="111"/>
        <v>6.7981060288475108</v>
      </c>
    </row>
    <row r="210" spans="1:47" s="89" customFormat="1" ht="12.95" customHeight="1" x14ac:dyDescent="0.2">
      <c r="A210" s="29" t="s">
        <v>763</v>
      </c>
      <c r="B210" s="12"/>
      <c r="C210" s="7">
        <v>33742.487999999998</v>
      </c>
      <c r="D210" s="7"/>
      <c r="E210" s="89">
        <f t="shared" si="94"/>
        <v>-3703.0187252814285</v>
      </c>
      <c r="F210" s="89">
        <f t="shared" si="117"/>
        <v>-3703</v>
      </c>
      <c r="G210" s="89">
        <f t="shared" si="95"/>
        <v>-5.2559000003384426E-2</v>
      </c>
      <c r="H210" s="89">
        <f t="shared" si="120"/>
        <v>-5.2559000003384426E-2</v>
      </c>
      <c r="P210" s="89">
        <f t="shared" si="96"/>
        <v>-0.79326211471934949</v>
      </c>
      <c r="Q210" s="128">
        <f t="shared" si="97"/>
        <v>18723.987999999998</v>
      </c>
      <c r="R210" s="128"/>
      <c r="S210" s="91">
        <f t="shared" si="121"/>
        <v>0.2</v>
      </c>
      <c r="Z210" s="89">
        <f t="shared" si="98"/>
        <v>-3703</v>
      </c>
      <c r="AA210" s="89">
        <f t="shared" si="99"/>
        <v>-1.8899187085621438E-3</v>
      </c>
      <c r="AB210" s="89">
        <f t="shared" si="100"/>
        <v>-0.84393119601417177</v>
      </c>
      <c r="AC210" s="89">
        <f t="shared" si="101"/>
        <v>0.74070311471596506</v>
      </c>
      <c r="AD210" s="89">
        <f t="shared" si="102"/>
        <v>-5.0669081294822282E-2</v>
      </c>
      <c r="AE210" s="89">
        <f t="shared" si="103"/>
        <v>5.134711598522619E-4</v>
      </c>
      <c r="AF210" s="89">
        <f t="shared" si="104"/>
        <v>-5.2559000003384426E-2</v>
      </c>
      <c r="AG210" s="91"/>
      <c r="AH210" s="89">
        <f t="shared" si="105"/>
        <v>0.79137219601078734</v>
      </c>
      <c r="AI210" s="89">
        <f t="shared" si="106"/>
        <v>0.78729431495902169</v>
      </c>
      <c r="AJ210" s="89">
        <f t="shared" si="107"/>
        <v>0.63817943702895974</v>
      </c>
      <c r="AK210" s="89">
        <f t="shared" si="108"/>
        <v>-7.5302730247787913E-2</v>
      </c>
      <c r="AL210" s="89">
        <f t="shared" si="109"/>
        <v>0.34025438500103961</v>
      </c>
      <c r="AM210" s="89">
        <f t="shared" si="110"/>
        <v>0.17178776539274895</v>
      </c>
      <c r="AN210" s="89">
        <f t="shared" si="122"/>
        <v>6.7088858573604853</v>
      </c>
      <c r="AO210" s="89">
        <f t="shared" si="122"/>
        <v>6.7088941557597463</v>
      </c>
      <c r="AP210" s="89">
        <f t="shared" si="122"/>
        <v>6.7088537750949566</v>
      </c>
      <c r="AQ210" s="89">
        <f t="shared" si="122"/>
        <v>6.7090502775480454</v>
      </c>
      <c r="AR210" s="89">
        <f t="shared" si="122"/>
        <v>6.7080942118391116</v>
      </c>
      <c r="AS210" s="89">
        <f t="shared" si="122"/>
        <v>6.7127497804348204</v>
      </c>
      <c r="AT210" s="89">
        <f t="shared" si="122"/>
        <v>6.690170217463006</v>
      </c>
      <c r="AU210" s="89">
        <f t="shared" si="111"/>
        <v>6.8020683429932642</v>
      </c>
    </row>
    <row r="211" spans="1:47" s="89" customFormat="1" ht="12.95" customHeight="1" x14ac:dyDescent="0.2">
      <c r="A211" s="29" t="s">
        <v>763</v>
      </c>
      <c r="B211" s="12"/>
      <c r="C211" s="7">
        <v>33745.31</v>
      </c>
      <c r="D211" s="7"/>
      <c r="E211" s="89">
        <f t="shared" si="94"/>
        <v>-3702.0133266971807</v>
      </c>
      <c r="F211" s="89">
        <f t="shared" si="117"/>
        <v>-3702</v>
      </c>
      <c r="G211" s="89">
        <f t="shared" si="95"/>
        <v>-3.7406000003102235E-2</v>
      </c>
      <c r="H211" s="89">
        <f t="shared" si="120"/>
        <v>-3.7406000003102235E-2</v>
      </c>
      <c r="P211" s="89">
        <f t="shared" si="96"/>
        <v>-0.79347642896969051</v>
      </c>
      <c r="Q211" s="128">
        <f t="shared" si="97"/>
        <v>18726.809999999998</v>
      </c>
      <c r="R211" s="128"/>
      <c r="S211" s="91">
        <f t="shared" si="121"/>
        <v>0.2</v>
      </c>
      <c r="Z211" s="89">
        <f t="shared" si="98"/>
        <v>-3702</v>
      </c>
      <c r="AA211" s="89">
        <f t="shared" si="99"/>
        <v>-1.9310903578718674E-3</v>
      </c>
      <c r="AB211" s="89">
        <f t="shared" si="100"/>
        <v>-0.82895133861492087</v>
      </c>
      <c r="AC211" s="89">
        <f t="shared" si="101"/>
        <v>0.75607042896658827</v>
      </c>
      <c r="AD211" s="89">
        <f t="shared" si="102"/>
        <v>-3.5474909645230368E-2</v>
      </c>
      <c r="AE211" s="89">
        <f t="shared" si="103"/>
        <v>2.5169384286745171E-4</v>
      </c>
      <c r="AF211" s="89">
        <f t="shared" si="104"/>
        <v>-3.7406000003102235E-2</v>
      </c>
      <c r="AG211" s="91"/>
      <c r="AH211" s="89">
        <f t="shared" si="105"/>
        <v>0.79154533861181864</v>
      </c>
      <c r="AI211" s="89">
        <f t="shared" si="106"/>
        <v>0.78730765327665042</v>
      </c>
      <c r="AJ211" s="89">
        <f t="shared" si="107"/>
        <v>0.63831576256334899</v>
      </c>
      <c r="AK211" s="89">
        <f t="shared" si="108"/>
        <v>-7.5340396049114577E-2</v>
      </c>
      <c r="AL211" s="89">
        <f t="shared" si="109"/>
        <v>0.34043146998223722</v>
      </c>
      <c r="AM211" s="89">
        <f t="shared" si="110"/>
        <v>0.17187892225078646</v>
      </c>
      <c r="AN211" s="89">
        <f t="shared" ref="AN211:AT220" si="123">$AU211+$AB$7*SIN(AO211)</f>
        <v>6.7091049832395244</v>
      </c>
      <c r="AO211" s="89">
        <f t="shared" si="123"/>
        <v>6.7091132803835611</v>
      </c>
      <c r="AP211" s="89">
        <f t="shared" si="123"/>
        <v>6.7090729018140314</v>
      </c>
      <c r="AQ211" s="89">
        <f t="shared" si="123"/>
        <v>6.7092694136046589</v>
      </c>
      <c r="AR211" s="89">
        <f t="shared" si="123"/>
        <v>6.7083132075405612</v>
      </c>
      <c r="AS211" s="89">
        <f t="shared" si="123"/>
        <v>6.7129699252249457</v>
      </c>
      <c r="AT211" s="89">
        <f t="shared" si="123"/>
        <v>6.6903826168940759</v>
      </c>
      <c r="AU211" s="89">
        <f t="shared" si="111"/>
        <v>6.8023324972696484</v>
      </c>
    </row>
    <row r="212" spans="1:47" s="89" customFormat="1" ht="12.95" customHeight="1" x14ac:dyDescent="0.2">
      <c r="A212" s="29" t="s">
        <v>763</v>
      </c>
      <c r="B212" s="12"/>
      <c r="C212" s="7">
        <v>33745.313000000002</v>
      </c>
      <c r="D212" s="7"/>
      <c r="E212" s="89">
        <f t="shared" si="94"/>
        <v>-3702.012257882242</v>
      </c>
      <c r="F212" s="89">
        <f t="shared" si="117"/>
        <v>-3702</v>
      </c>
      <c r="G212" s="89">
        <f t="shared" si="95"/>
        <v>-3.4405999998853076E-2</v>
      </c>
      <c r="H212" s="89">
        <f t="shared" si="120"/>
        <v>-3.4405999998853076E-2</v>
      </c>
      <c r="P212" s="89">
        <f t="shared" si="96"/>
        <v>-0.79347642896969051</v>
      </c>
      <c r="Q212" s="128">
        <f t="shared" si="97"/>
        <v>18726.813000000002</v>
      </c>
      <c r="R212" s="128"/>
      <c r="S212" s="91">
        <f t="shared" si="121"/>
        <v>0.2</v>
      </c>
      <c r="Z212" s="89">
        <f t="shared" si="98"/>
        <v>-3702</v>
      </c>
      <c r="AA212" s="89">
        <f t="shared" si="99"/>
        <v>-1.9310903578718674E-3</v>
      </c>
      <c r="AB212" s="89">
        <f t="shared" si="100"/>
        <v>-0.82595133861067171</v>
      </c>
      <c r="AC212" s="89">
        <f t="shared" si="101"/>
        <v>0.75907042897083743</v>
      </c>
      <c r="AD212" s="89">
        <f t="shared" si="102"/>
        <v>-3.2474909640981209E-2</v>
      </c>
      <c r="AE212" s="89">
        <f t="shared" si="103"/>
        <v>2.1092395123797886E-4</v>
      </c>
      <c r="AF212" s="89">
        <f t="shared" si="104"/>
        <v>-3.4405999998853076E-2</v>
      </c>
      <c r="AG212" s="91"/>
      <c r="AH212" s="89">
        <f t="shared" si="105"/>
        <v>0.79154533861181864</v>
      </c>
      <c r="AI212" s="89">
        <f t="shared" si="106"/>
        <v>0.78730765327665042</v>
      </c>
      <c r="AJ212" s="89">
        <f t="shared" si="107"/>
        <v>0.63831576256334899</v>
      </c>
      <c r="AK212" s="89">
        <f t="shared" si="108"/>
        <v>-7.5340396049114577E-2</v>
      </c>
      <c r="AL212" s="89">
        <f t="shared" si="109"/>
        <v>0.34043146998223722</v>
      </c>
      <c r="AM212" s="89">
        <f t="shared" si="110"/>
        <v>0.17187892225078646</v>
      </c>
      <c r="AN212" s="89">
        <f t="shared" si="123"/>
        <v>6.7091049832395244</v>
      </c>
      <c r="AO212" s="89">
        <f t="shared" si="123"/>
        <v>6.7091132803835611</v>
      </c>
      <c r="AP212" s="89">
        <f t="shared" si="123"/>
        <v>6.7090729018140314</v>
      </c>
      <c r="AQ212" s="89">
        <f t="shared" si="123"/>
        <v>6.7092694136046589</v>
      </c>
      <c r="AR212" s="89">
        <f t="shared" si="123"/>
        <v>6.7083132075405612</v>
      </c>
      <c r="AS212" s="89">
        <f t="shared" si="123"/>
        <v>6.7129699252249457</v>
      </c>
      <c r="AT212" s="89">
        <f t="shared" si="123"/>
        <v>6.6903826168940759</v>
      </c>
      <c r="AU212" s="89">
        <f t="shared" si="111"/>
        <v>6.8023324972696484</v>
      </c>
    </row>
    <row r="213" spans="1:47" s="89" customFormat="1" ht="12.95" customHeight="1" x14ac:dyDescent="0.2">
      <c r="A213" s="29" t="s">
        <v>763</v>
      </c>
      <c r="B213" s="12"/>
      <c r="C213" s="7">
        <v>33745.315000000002</v>
      </c>
      <c r="D213" s="7"/>
      <c r="E213" s="89">
        <f t="shared" ref="E213:E276" si="124">+(C213-C$7)/C$8</f>
        <v>-3702.0115453389503</v>
      </c>
      <c r="F213" s="89">
        <f t="shared" si="117"/>
        <v>-3702</v>
      </c>
      <c r="G213" s="89">
        <f t="shared" ref="G213:G276" si="125">+C213-(C$7+F213*C$8)</f>
        <v>-3.2405999998445623E-2</v>
      </c>
      <c r="H213" s="89">
        <f t="shared" si="120"/>
        <v>-3.2405999998445623E-2</v>
      </c>
      <c r="P213" s="89">
        <f t="shared" ref="P213:P276" si="126">+D$11+D$12*F213+D$13*F213^2</f>
        <v>-0.79347642896969051</v>
      </c>
      <c r="Q213" s="128">
        <f t="shared" ref="Q213:Q276" si="127">+C213-15018.5</f>
        <v>18726.815000000002</v>
      </c>
      <c r="R213" s="128"/>
      <c r="S213" s="91">
        <f t="shared" si="121"/>
        <v>0.2</v>
      </c>
      <c r="Z213" s="89">
        <f t="shared" ref="Z213:Z276" si="128">F213</f>
        <v>-3702</v>
      </c>
      <c r="AA213" s="89">
        <f t="shared" ref="AA213:AA276" si="129">AB$3+AB$4*Z213+AB$5*Z213^2+AH213</f>
        <v>-1.9310903578718674E-3</v>
      </c>
      <c r="AB213" s="89">
        <f t="shared" ref="AB213:AB276" si="130">G213-AH213</f>
        <v>-0.82395133861026426</v>
      </c>
      <c r="AC213" s="89">
        <f t="shared" ref="AC213:AC276" si="131">+G213-P213</f>
        <v>0.76107042897124488</v>
      </c>
      <c r="AD213" s="89">
        <f t="shared" ref="AD213:AD276" si="132">G213-AA213</f>
        <v>-3.0474909640573755E-2</v>
      </c>
      <c r="AE213" s="89">
        <f t="shared" ref="AE213:AE276" si="133">+(G213-AA213)^2*S213</f>
        <v>1.8574402352022706E-4</v>
      </c>
      <c r="AF213" s="89">
        <f t="shared" ref="AF213:AF276" si="134">IF(S213&lt;&gt;0,G213-O213, -9999)</f>
        <v>-3.2405999998445623E-2</v>
      </c>
      <c r="AG213" s="91"/>
      <c r="AH213" s="89">
        <f t="shared" ref="AH213:AH276" si="135">$AB$6*($AB$11/AI213*AJ213+$AB$12)</f>
        <v>0.79154533861181864</v>
      </c>
      <c r="AI213" s="89">
        <f t="shared" ref="AI213:AI276" si="136">1+$AB$7*COS(AL213)</f>
        <v>0.78730765327665042</v>
      </c>
      <c r="AJ213" s="89">
        <f t="shared" ref="AJ213:AJ276" si="137">SIN(AL213+RADIANS($AB$9))</f>
        <v>0.63831576256334899</v>
      </c>
      <c r="AK213" s="89">
        <f t="shared" ref="AK213:AK276" si="138">$AB$7*SIN(AL213)</f>
        <v>-7.5340396049114577E-2</v>
      </c>
      <c r="AL213" s="89">
        <f t="shared" ref="AL213:AL276" si="139">2*ATAN(AM213)</f>
        <v>0.34043146998223722</v>
      </c>
      <c r="AM213" s="89">
        <f t="shared" ref="AM213:AM276" si="140">SQRT((1+$AB$7)/(1-$AB$7))*TAN(AN213/2)</f>
        <v>0.17187892225078646</v>
      </c>
      <c r="AN213" s="89">
        <f t="shared" si="123"/>
        <v>6.7091049832395244</v>
      </c>
      <c r="AO213" s="89">
        <f t="shared" si="123"/>
        <v>6.7091132803835611</v>
      </c>
      <c r="AP213" s="89">
        <f t="shared" si="123"/>
        <v>6.7090729018140314</v>
      </c>
      <c r="AQ213" s="89">
        <f t="shared" si="123"/>
        <v>6.7092694136046589</v>
      </c>
      <c r="AR213" s="89">
        <f t="shared" si="123"/>
        <v>6.7083132075405612</v>
      </c>
      <c r="AS213" s="89">
        <f t="shared" si="123"/>
        <v>6.7129699252249457</v>
      </c>
      <c r="AT213" s="89">
        <f t="shared" si="123"/>
        <v>6.6903826168940759</v>
      </c>
      <c r="AU213" s="89">
        <f t="shared" ref="AU213:AU276" si="141">RADIANS($AB$9)+$AB$18*(F213-AB$15)</f>
        <v>6.8023324972696484</v>
      </c>
    </row>
    <row r="214" spans="1:47" s="89" customFormat="1" ht="12.95" customHeight="1" x14ac:dyDescent="0.2">
      <c r="A214" s="29" t="s">
        <v>763</v>
      </c>
      <c r="B214" s="12"/>
      <c r="C214" s="7">
        <v>33756.533000000003</v>
      </c>
      <c r="D214" s="7"/>
      <c r="E214" s="89">
        <f t="shared" si="124"/>
        <v>-3698.0148900171603</v>
      </c>
      <c r="F214" s="89">
        <f t="shared" si="117"/>
        <v>-3698</v>
      </c>
      <c r="G214" s="89">
        <f t="shared" si="125"/>
        <v>-4.1793999997025821E-2</v>
      </c>
      <c r="H214" s="89">
        <f t="shared" si="120"/>
        <v>-4.1793999997025821E-2</v>
      </c>
      <c r="P214" s="89">
        <f t="shared" si="126"/>
        <v>-0.79433299374526278</v>
      </c>
      <c r="Q214" s="128">
        <f t="shared" si="127"/>
        <v>18738.033000000003</v>
      </c>
      <c r="R214" s="128"/>
      <c r="S214" s="91">
        <f t="shared" si="121"/>
        <v>0.2</v>
      </c>
      <c r="Z214" s="89">
        <f t="shared" si="128"/>
        <v>-3698</v>
      </c>
      <c r="AA214" s="89">
        <f t="shared" si="129"/>
        <v>-2.0954355467754926E-3</v>
      </c>
      <c r="AB214" s="89">
        <f t="shared" si="130"/>
        <v>-0.83403155819551311</v>
      </c>
      <c r="AC214" s="89">
        <f t="shared" si="131"/>
        <v>0.75253899374823696</v>
      </c>
      <c r="AD214" s="89">
        <f t="shared" si="132"/>
        <v>-3.9698564450250329E-2</v>
      </c>
      <c r="AE214" s="89">
        <f t="shared" si="133"/>
        <v>3.1519520388213589E-4</v>
      </c>
      <c r="AF214" s="89">
        <f t="shared" si="134"/>
        <v>-4.1793999997025821E-2</v>
      </c>
      <c r="AG214" s="91"/>
      <c r="AH214" s="89">
        <f t="shared" si="135"/>
        <v>0.79223755819848729</v>
      </c>
      <c r="AI214" s="89">
        <f t="shared" si="136"/>
        <v>0.78736107777534747</v>
      </c>
      <c r="AJ214" s="89">
        <f t="shared" si="137"/>
        <v>0.63886091069354778</v>
      </c>
      <c r="AK214" s="89">
        <f t="shared" si="138"/>
        <v>-7.5491048387614584E-2</v>
      </c>
      <c r="AL214" s="89">
        <f t="shared" si="139"/>
        <v>0.34113986996690077</v>
      </c>
      <c r="AM214" s="89">
        <f t="shared" si="140"/>
        <v>0.17224360836535396</v>
      </c>
      <c r="AN214" s="89">
        <f t="shared" si="123"/>
        <v>6.7099815239185254</v>
      </c>
      <c r="AO214" s="89">
        <f t="shared" si="123"/>
        <v>6.7099898159894078</v>
      </c>
      <c r="AP214" s="89">
        <f t="shared" si="123"/>
        <v>6.7099494460394249</v>
      </c>
      <c r="AQ214" s="89">
        <f t="shared" si="123"/>
        <v>6.7101459941352761</v>
      </c>
      <c r="AR214" s="89">
        <f t="shared" si="123"/>
        <v>6.7091892309822443</v>
      </c>
      <c r="AS214" s="89">
        <f t="shared" si="123"/>
        <v>6.7138505285333832</v>
      </c>
      <c r="AT214" s="89">
        <f t="shared" si="123"/>
        <v>6.6912322927702661</v>
      </c>
      <c r="AU214" s="89">
        <f t="shared" si="141"/>
        <v>6.8033891143751823</v>
      </c>
    </row>
    <row r="215" spans="1:47" s="89" customFormat="1" ht="12.95" customHeight="1" x14ac:dyDescent="0.2">
      <c r="A215" s="29" t="s">
        <v>763</v>
      </c>
      <c r="B215" s="12"/>
      <c r="C215" s="7">
        <v>33759.33</v>
      </c>
      <c r="D215" s="7"/>
      <c r="E215" s="89">
        <f t="shared" si="124"/>
        <v>-3697.018398224056</v>
      </c>
      <c r="F215" s="89">
        <f t="shared" si="117"/>
        <v>-3697</v>
      </c>
      <c r="G215" s="89">
        <f t="shared" si="125"/>
        <v>-5.1640999998198822E-2</v>
      </c>
      <c r="H215" s="89">
        <f t="shared" si="120"/>
        <v>-5.1640999998198822E-2</v>
      </c>
      <c r="P215" s="89">
        <f t="shared" si="126"/>
        <v>-0.7945469618827079</v>
      </c>
      <c r="Q215" s="128">
        <f t="shared" si="127"/>
        <v>18740.830000000002</v>
      </c>
      <c r="R215" s="128"/>
      <c r="S215" s="91">
        <f t="shared" si="121"/>
        <v>0.2</v>
      </c>
      <c r="Z215" s="89">
        <f t="shared" si="128"/>
        <v>-3697</v>
      </c>
      <c r="AA215" s="89">
        <f t="shared" si="129"/>
        <v>-2.1364365353219172E-3</v>
      </c>
      <c r="AB215" s="89">
        <f t="shared" si="130"/>
        <v>-0.84405152534558481</v>
      </c>
      <c r="AC215" s="89">
        <f t="shared" si="131"/>
        <v>0.74290596188450908</v>
      </c>
      <c r="AD215" s="89">
        <f t="shared" si="132"/>
        <v>-4.9504563462876905E-2</v>
      </c>
      <c r="AE215" s="89">
        <f t="shared" si="133"/>
        <v>4.9014036073000145E-4</v>
      </c>
      <c r="AF215" s="89">
        <f t="shared" si="134"/>
        <v>-5.1640999998198822E-2</v>
      </c>
      <c r="AG215" s="91"/>
      <c r="AH215" s="89">
        <f t="shared" si="135"/>
        <v>0.79241052534738599</v>
      </c>
      <c r="AI215" s="89">
        <f t="shared" si="136"/>
        <v>0.78737445170961418</v>
      </c>
      <c r="AJ215" s="89">
        <f t="shared" si="137"/>
        <v>0.63899715920541067</v>
      </c>
      <c r="AK215" s="89">
        <f t="shared" si="138"/>
        <v>-7.5528708751942827E-2</v>
      </c>
      <c r="AL215" s="89">
        <f t="shared" si="139"/>
        <v>0.34131698499456431</v>
      </c>
      <c r="AM215" s="89">
        <f t="shared" si="140"/>
        <v>0.17233479458230741</v>
      </c>
      <c r="AN215" s="89">
        <f t="shared" si="123"/>
        <v>6.7102006683888957</v>
      </c>
      <c r="AO215" s="89">
        <f t="shared" si="123"/>
        <v>6.710208959178444</v>
      </c>
      <c r="AP215" s="89">
        <f t="shared" si="123"/>
        <v>6.710168591442919</v>
      </c>
      <c r="AQ215" s="89">
        <f t="shared" si="123"/>
        <v>6.7103651483539615</v>
      </c>
      <c r="AR215" s="89">
        <f t="shared" si="123"/>
        <v>6.709408247011603</v>
      </c>
      <c r="AS215" s="89">
        <f t="shared" si="123"/>
        <v>6.7140706854058942</v>
      </c>
      <c r="AT215" s="89">
        <f t="shared" si="123"/>
        <v>6.6914447312953405</v>
      </c>
      <c r="AU215" s="89">
        <f t="shared" si="141"/>
        <v>6.8036532686515656</v>
      </c>
    </row>
    <row r="216" spans="1:47" s="89" customFormat="1" ht="12.95" customHeight="1" x14ac:dyDescent="0.2">
      <c r="A216" s="29" t="s">
        <v>763</v>
      </c>
      <c r="B216" s="12"/>
      <c r="C216" s="7">
        <v>33759.334000000003</v>
      </c>
      <c r="D216" s="7"/>
      <c r="E216" s="89">
        <f t="shared" si="124"/>
        <v>-3697.0169731374726</v>
      </c>
      <c r="F216" s="89">
        <f t="shared" si="117"/>
        <v>-3697</v>
      </c>
      <c r="G216" s="89">
        <f t="shared" si="125"/>
        <v>-4.7640999997383915E-2</v>
      </c>
      <c r="H216" s="89">
        <f t="shared" si="120"/>
        <v>-4.7640999997383915E-2</v>
      </c>
      <c r="P216" s="89">
        <f t="shared" si="126"/>
        <v>-0.7945469618827079</v>
      </c>
      <c r="Q216" s="128">
        <f t="shared" si="127"/>
        <v>18740.834000000003</v>
      </c>
      <c r="R216" s="128"/>
      <c r="S216" s="91">
        <f t="shared" si="121"/>
        <v>0.2</v>
      </c>
      <c r="Z216" s="89">
        <f t="shared" si="128"/>
        <v>-3697</v>
      </c>
      <c r="AA216" s="89">
        <f t="shared" si="129"/>
        <v>-2.1364365353219172E-3</v>
      </c>
      <c r="AB216" s="89">
        <f t="shared" si="130"/>
        <v>-0.8400515253447699</v>
      </c>
      <c r="AC216" s="89">
        <f t="shared" si="131"/>
        <v>0.74690596188532399</v>
      </c>
      <c r="AD216" s="89">
        <f t="shared" si="132"/>
        <v>-4.5504563462061998E-2</v>
      </c>
      <c r="AE216" s="89">
        <f t="shared" si="133"/>
        <v>4.1413305917456554E-4</v>
      </c>
      <c r="AF216" s="89">
        <f t="shared" si="134"/>
        <v>-4.7640999997383915E-2</v>
      </c>
      <c r="AG216" s="91"/>
      <c r="AH216" s="89">
        <f t="shared" si="135"/>
        <v>0.79241052534738599</v>
      </c>
      <c r="AI216" s="89">
        <f t="shared" si="136"/>
        <v>0.78737445170961418</v>
      </c>
      <c r="AJ216" s="89">
        <f t="shared" si="137"/>
        <v>0.63899715920541067</v>
      </c>
      <c r="AK216" s="89">
        <f t="shared" si="138"/>
        <v>-7.5528708751942827E-2</v>
      </c>
      <c r="AL216" s="89">
        <f t="shared" si="139"/>
        <v>0.34131698499456431</v>
      </c>
      <c r="AM216" s="89">
        <f t="shared" si="140"/>
        <v>0.17233479458230741</v>
      </c>
      <c r="AN216" s="89">
        <f t="shared" si="123"/>
        <v>6.7102006683888957</v>
      </c>
      <c r="AO216" s="89">
        <f t="shared" si="123"/>
        <v>6.710208959178444</v>
      </c>
      <c r="AP216" s="89">
        <f t="shared" si="123"/>
        <v>6.710168591442919</v>
      </c>
      <c r="AQ216" s="89">
        <f t="shared" si="123"/>
        <v>6.7103651483539615</v>
      </c>
      <c r="AR216" s="89">
        <f t="shared" si="123"/>
        <v>6.709408247011603</v>
      </c>
      <c r="AS216" s="89">
        <f t="shared" si="123"/>
        <v>6.7140706854058942</v>
      </c>
      <c r="AT216" s="89">
        <f t="shared" si="123"/>
        <v>6.6914447312953405</v>
      </c>
      <c r="AU216" s="89">
        <f t="shared" si="141"/>
        <v>6.8036532686515656</v>
      </c>
    </row>
    <row r="217" spans="1:47" s="89" customFormat="1" ht="12.95" customHeight="1" x14ac:dyDescent="0.2">
      <c r="A217" s="24" t="s">
        <v>941</v>
      </c>
      <c r="B217" s="25" t="s">
        <v>912</v>
      </c>
      <c r="C217" s="24">
        <v>33759.339999999997</v>
      </c>
      <c r="D217" s="24" t="s">
        <v>936</v>
      </c>
      <c r="E217" s="89">
        <f t="shared" si="124"/>
        <v>-3697.0148355076008</v>
      </c>
      <c r="F217" s="89">
        <f t="shared" si="117"/>
        <v>-3697</v>
      </c>
      <c r="G217" s="89">
        <f t="shared" si="125"/>
        <v>-4.1641000003437512E-2</v>
      </c>
      <c r="H217" s="89">
        <f t="shared" si="120"/>
        <v>-4.1641000003437512E-2</v>
      </c>
      <c r="P217" s="89">
        <f t="shared" si="126"/>
        <v>-0.7945469618827079</v>
      </c>
      <c r="Q217" s="128">
        <f t="shared" si="127"/>
        <v>18740.839999999997</v>
      </c>
      <c r="R217" s="128"/>
      <c r="S217" s="91">
        <f t="shared" si="121"/>
        <v>0.2</v>
      </c>
      <c r="Z217" s="89">
        <f t="shared" si="128"/>
        <v>-3697</v>
      </c>
      <c r="AA217" s="89">
        <f t="shared" si="129"/>
        <v>-2.1364365353219172E-3</v>
      </c>
      <c r="AB217" s="89">
        <f t="shared" si="130"/>
        <v>-0.8340515253508235</v>
      </c>
      <c r="AC217" s="89">
        <f t="shared" si="131"/>
        <v>0.75290596187927039</v>
      </c>
      <c r="AD217" s="89">
        <f t="shared" si="132"/>
        <v>-3.9504563468115594E-2</v>
      </c>
      <c r="AE217" s="89">
        <f t="shared" si="133"/>
        <v>3.1212210696127465E-4</v>
      </c>
      <c r="AF217" s="89">
        <f t="shared" si="134"/>
        <v>-4.1641000003437512E-2</v>
      </c>
      <c r="AG217" s="91"/>
      <c r="AH217" s="89">
        <f t="shared" si="135"/>
        <v>0.79241052534738599</v>
      </c>
      <c r="AI217" s="89">
        <f t="shared" si="136"/>
        <v>0.78737445170961418</v>
      </c>
      <c r="AJ217" s="89">
        <f t="shared" si="137"/>
        <v>0.63899715920541067</v>
      </c>
      <c r="AK217" s="89">
        <f t="shared" si="138"/>
        <v>-7.5528708751942827E-2</v>
      </c>
      <c r="AL217" s="89">
        <f t="shared" si="139"/>
        <v>0.34131698499456431</v>
      </c>
      <c r="AM217" s="89">
        <f t="shared" si="140"/>
        <v>0.17233479458230741</v>
      </c>
      <c r="AN217" s="89">
        <f t="shared" si="123"/>
        <v>6.7102006683888957</v>
      </c>
      <c r="AO217" s="89">
        <f t="shared" si="123"/>
        <v>6.710208959178444</v>
      </c>
      <c r="AP217" s="89">
        <f t="shared" si="123"/>
        <v>6.710168591442919</v>
      </c>
      <c r="AQ217" s="89">
        <f t="shared" si="123"/>
        <v>6.7103651483539615</v>
      </c>
      <c r="AR217" s="89">
        <f t="shared" si="123"/>
        <v>6.709408247011603</v>
      </c>
      <c r="AS217" s="89">
        <f t="shared" si="123"/>
        <v>6.7140706854058942</v>
      </c>
      <c r="AT217" s="89">
        <f t="shared" si="123"/>
        <v>6.6914447312953405</v>
      </c>
      <c r="AU217" s="89">
        <f t="shared" si="141"/>
        <v>6.8036532686515656</v>
      </c>
    </row>
    <row r="218" spans="1:47" s="89" customFormat="1" ht="12.95" customHeight="1" x14ac:dyDescent="0.2">
      <c r="A218" s="29" t="s">
        <v>763</v>
      </c>
      <c r="B218" s="12"/>
      <c r="C218" s="7">
        <v>33798.627999999997</v>
      </c>
      <c r="D218" s="7"/>
      <c r="E218" s="89">
        <f t="shared" si="124"/>
        <v>-3683.0176350901925</v>
      </c>
      <c r="F218" s="89">
        <f t="shared" si="117"/>
        <v>-3683</v>
      </c>
      <c r="G218" s="89">
        <f t="shared" si="125"/>
        <v>-4.9499000000650994E-2</v>
      </c>
      <c r="H218" s="89">
        <f t="shared" si="120"/>
        <v>-4.9499000000650994E-2</v>
      </c>
      <c r="P218" s="89">
        <f t="shared" si="126"/>
        <v>-0.79753524743613013</v>
      </c>
      <c r="Q218" s="128">
        <f t="shared" si="127"/>
        <v>18780.127999999997</v>
      </c>
      <c r="R218" s="128"/>
      <c r="S218" s="91">
        <f t="shared" si="121"/>
        <v>0.2</v>
      </c>
      <c r="Z218" s="89">
        <f t="shared" si="128"/>
        <v>-3683</v>
      </c>
      <c r="AA218" s="89">
        <f t="shared" si="129"/>
        <v>-2.7068731842841975E-3</v>
      </c>
      <c r="AB218" s="89">
        <f t="shared" si="130"/>
        <v>-0.84432737425249693</v>
      </c>
      <c r="AC218" s="89">
        <f t="shared" si="131"/>
        <v>0.74803624743547914</v>
      </c>
      <c r="AD218" s="89">
        <f t="shared" si="132"/>
        <v>-4.6792126816366797E-2</v>
      </c>
      <c r="AE218" s="89">
        <f t="shared" si="133"/>
        <v>4.3790062639979056E-4</v>
      </c>
      <c r="AF218" s="89">
        <f t="shared" si="134"/>
        <v>-4.9499000000650994E-2</v>
      </c>
      <c r="AG218" s="91"/>
      <c r="AH218" s="89">
        <f t="shared" si="135"/>
        <v>0.79482837425184594</v>
      </c>
      <c r="AI218" s="89">
        <f t="shared" si="136"/>
        <v>0.78756243513182589</v>
      </c>
      <c r="AJ218" s="89">
        <f t="shared" si="137"/>
        <v>0.64090301799095217</v>
      </c>
      <c r="AK218" s="89">
        <f t="shared" si="138"/>
        <v>-7.6055839121025495E-2</v>
      </c>
      <c r="AL218" s="89">
        <f t="shared" si="139"/>
        <v>0.34379722890441855</v>
      </c>
      <c r="AM218" s="89">
        <f t="shared" si="140"/>
        <v>0.17361202088682781</v>
      </c>
      <c r="AN218" s="89">
        <f t="shared" si="123"/>
        <v>6.7132690829184121</v>
      </c>
      <c r="AO218" s="89">
        <f t="shared" si="123"/>
        <v>6.7132773552239406</v>
      </c>
      <c r="AP218" s="89">
        <f t="shared" si="123"/>
        <v>6.7132370209854075</v>
      </c>
      <c r="AQ218" s="89">
        <f t="shared" si="123"/>
        <v>6.713433690358241</v>
      </c>
      <c r="AR218" s="89">
        <f t="shared" si="123"/>
        <v>6.7124748998432437</v>
      </c>
      <c r="AS218" s="89">
        <f t="shared" si="123"/>
        <v>6.7171531366495545</v>
      </c>
      <c r="AT218" s="89">
        <f t="shared" si="123"/>
        <v>6.6944196943983689</v>
      </c>
      <c r="AU218" s="89">
        <f t="shared" si="141"/>
        <v>6.8073514285209358</v>
      </c>
    </row>
    <row r="219" spans="1:47" s="89" customFormat="1" ht="12.95" customHeight="1" x14ac:dyDescent="0.2">
      <c r="A219" s="29" t="s">
        <v>763</v>
      </c>
      <c r="B219" s="12"/>
      <c r="C219" s="7">
        <v>33888.442000000003</v>
      </c>
      <c r="D219" s="7"/>
      <c r="E219" s="89">
        <f t="shared" si="124"/>
        <v>-3651.0194535006704</v>
      </c>
      <c r="F219" s="89">
        <f t="shared" si="117"/>
        <v>-3651</v>
      </c>
      <c r="G219" s="89">
        <f t="shared" si="125"/>
        <v>-5.460299999685958E-2</v>
      </c>
      <c r="H219" s="89">
        <f t="shared" si="120"/>
        <v>-5.460299999685958E-2</v>
      </c>
      <c r="P219" s="89">
        <f t="shared" si="126"/>
        <v>-0.80431466659712569</v>
      </c>
      <c r="Q219" s="128">
        <f t="shared" si="127"/>
        <v>18869.942000000003</v>
      </c>
      <c r="R219" s="128"/>
      <c r="S219" s="91">
        <f t="shared" si="121"/>
        <v>0.2</v>
      </c>
      <c r="Z219" s="89">
        <f t="shared" si="128"/>
        <v>-3651</v>
      </c>
      <c r="AA219" s="89">
        <f t="shared" si="129"/>
        <v>-3.9857541401431273E-3</v>
      </c>
      <c r="AB219" s="89">
        <f t="shared" si="130"/>
        <v>-0.85493191245384215</v>
      </c>
      <c r="AC219" s="89">
        <f t="shared" si="131"/>
        <v>0.74971166660026611</v>
      </c>
      <c r="AD219" s="89">
        <f t="shared" si="132"/>
        <v>-5.0617245856716453E-2</v>
      </c>
      <c r="AE219" s="89">
        <f t="shared" si="133"/>
        <v>5.1242111562385575E-4</v>
      </c>
      <c r="AF219" s="89">
        <f t="shared" si="134"/>
        <v>-5.460299999685958E-2</v>
      </c>
      <c r="AG219" s="91"/>
      <c r="AH219" s="89">
        <f t="shared" si="135"/>
        <v>0.80032891245698257</v>
      </c>
      <c r="AI219" s="89">
        <f t="shared" si="136"/>
        <v>0.78799736297584044</v>
      </c>
      <c r="AJ219" s="89">
        <f t="shared" si="137"/>
        <v>0.64524786477388629</v>
      </c>
      <c r="AK219" s="89">
        <f t="shared" si="138"/>
        <v>-7.7259895976667339E-2</v>
      </c>
      <c r="AL219" s="89">
        <f t="shared" si="139"/>
        <v>0.34947083673141938</v>
      </c>
      <c r="AM219" s="89">
        <f t="shared" si="140"/>
        <v>0.17653577708903884</v>
      </c>
      <c r="AN219" s="89">
        <f t="shared" si="123"/>
        <v>6.7202853720653088</v>
      </c>
      <c r="AO219" s="89">
        <f t="shared" si="123"/>
        <v>6.7202935983439067</v>
      </c>
      <c r="AP219" s="89">
        <f t="shared" si="123"/>
        <v>6.720253358024201</v>
      </c>
      <c r="AQ219" s="89">
        <f t="shared" si="123"/>
        <v>6.7204502079805728</v>
      </c>
      <c r="AR219" s="89">
        <f t="shared" si="123"/>
        <v>6.7194874180222302</v>
      </c>
      <c r="AS219" s="89">
        <f t="shared" si="123"/>
        <v>6.7242005466669283</v>
      </c>
      <c r="AT219" s="89">
        <f t="shared" si="123"/>
        <v>6.701225425684517</v>
      </c>
      <c r="AU219" s="89">
        <f t="shared" si="141"/>
        <v>6.8158043653652109</v>
      </c>
    </row>
    <row r="220" spans="1:47" s="89" customFormat="1" ht="12.95" customHeight="1" x14ac:dyDescent="0.2">
      <c r="A220" s="29" t="s">
        <v>763</v>
      </c>
      <c r="B220" s="12"/>
      <c r="C220" s="7">
        <v>33888.453000000001</v>
      </c>
      <c r="D220" s="7"/>
      <c r="E220" s="89">
        <f t="shared" si="124"/>
        <v>-3651.0155345125677</v>
      </c>
      <c r="F220" s="89">
        <f t="shared" si="117"/>
        <v>-3651</v>
      </c>
      <c r="G220" s="89">
        <f t="shared" si="125"/>
        <v>-4.3602999998256564E-2</v>
      </c>
      <c r="H220" s="89">
        <f t="shared" si="120"/>
        <v>-4.3602999998256564E-2</v>
      </c>
      <c r="P220" s="89">
        <f t="shared" si="126"/>
        <v>-0.80431466659712569</v>
      </c>
      <c r="Q220" s="128">
        <f t="shared" si="127"/>
        <v>18869.953000000001</v>
      </c>
      <c r="R220" s="128"/>
      <c r="S220" s="91">
        <f t="shared" si="121"/>
        <v>0.2</v>
      </c>
      <c r="Z220" s="89">
        <f t="shared" si="128"/>
        <v>-3651</v>
      </c>
      <c r="AA220" s="89">
        <f t="shared" si="129"/>
        <v>-3.9857541401431273E-3</v>
      </c>
      <c r="AB220" s="89">
        <f t="shared" si="130"/>
        <v>-0.84393191245523913</v>
      </c>
      <c r="AC220" s="89">
        <f t="shared" si="131"/>
        <v>0.76071166659886913</v>
      </c>
      <c r="AD220" s="89">
        <f t="shared" si="132"/>
        <v>-3.9617245858113437E-2</v>
      </c>
      <c r="AE220" s="89">
        <f t="shared" si="133"/>
        <v>3.1390523387644128E-4</v>
      </c>
      <c r="AF220" s="89">
        <f t="shared" si="134"/>
        <v>-4.3602999998256564E-2</v>
      </c>
      <c r="AG220" s="91"/>
      <c r="AH220" s="89">
        <f t="shared" si="135"/>
        <v>0.80032891245698257</v>
      </c>
      <c r="AI220" s="89">
        <f t="shared" si="136"/>
        <v>0.78799736297584044</v>
      </c>
      <c r="AJ220" s="89">
        <f t="shared" si="137"/>
        <v>0.64524786477388629</v>
      </c>
      <c r="AK220" s="89">
        <f t="shared" si="138"/>
        <v>-7.7259895976667339E-2</v>
      </c>
      <c r="AL220" s="89">
        <f t="shared" si="139"/>
        <v>0.34947083673141938</v>
      </c>
      <c r="AM220" s="89">
        <f t="shared" si="140"/>
        <v>0.17653577708903884</v>
      </c>
      <c r="AN220" s="89">
        <f t="shared" si="123"/>
        <v>6.7202853720653088</v>
      </c>
      <c r="AO220" s="89">
        <f t="shared" si="123"/>
        <v>6.7202935983439067</v>
      </c>
      <c r="AP220" s="89">
        <f t="shared" si="123"/>
        <v>6.720253358024201</v>
      </c>
      <c r="AQ220" s="89">
        <f t="shared" si="123"/>
        <v>6.7204502079805728</v>
      </c>
      <c r="AR220" s="89">
        <f t="shared" si="123"/>
        <v>6.7194874180222302</v>
      </c>
      <c r="AS220" s="89">
        <f t="shared" si="123"/>
        <v>6.7242005466669283</v>
      </c>
      <c r="AT220" s="89">
        <f t="shared" si="123"/>
        <v>6.701225425684517</v>
      </c>
      <c r="AU220" s="89">
        <f t="shared" si="141"/>
        <v>6.8158043653652109</v>
      </c>
    </row>
    <row r="221" spans="1:47" s="89" customFormat="1" ht="12.95" customHeight="1" x14ac:dyDescent="0.2">
      <c r="A221" s="29" t="s">
        <v>763</v>
      </c>
      <c r="B221" s="12"/>
      <c r="C221" s="7">
        <v>33888.453999999998</v>
      </c>
      <c r="D221" s="7"/>
      <c r="E221" s="89">
        <f t="shared" si="124"/>
        <v>-3651.0151782409234</v>
      </c>
      <c r="F221" s="89">
        <f t="shared" si="117"/>
        <v>-3651</v>
      </c>
      <c r="G221" s="89">
        <f t="shared" si="125"/>
        <v>-4.2603000001690816E-2</v>
      </c>
      <c r="H221" s="89">
        <f t="shared" si="120"/>
        <v>-4.2603000001690816E-2</v>
      </c>
      <c r="P221" s="89">
        <f t="shared" si="126"/>
        <v>-0.80431466659712569</v>
      </c>
      <c r="Q221" s="128">
        <f t="shared" si="127"/>
        <v>18869.953999999998</v>
      </c>
      <c r="R221" s="128"/>
      <c r="S221" s="91">
        <f t="shared" si="121"/>
        <v>0.2</v>
      </c>
      <c r="Z221" s="89">
        <f t="shared" si="128"/>
        <v>-3651</v>
      </c>
      <c r="AA221" s="89">
        <f t="shared" si="129"/>
        <v>-3.9857541401431273E-3</v>
      </c>
      <c r="AB221" s="89">
        <f t="shared" si="130"/>
        <v>-0.84293191245867338</v>
      </c>
      <c r="AC221" s="89">
        <f t="shared" si="131"/>
        <v>0.76171166659543488</v>
      </c>
      <c r="AD221" s="89">
        <f t="shared" si="132"/>
        <v>-3.8617245861547689E-2</v>
      </c>
      <c r="AE221" s="89">
        <f t="shared" si="133"/>
        <v>2.9825833558624442E-4</v>
      </c>
      <c r="AF221" s="89">
        <f t="shared" si="134"/>
        <v>-4.2603000001690816E-2</v>
      </c>
      <c r="AG221" s="91"/>
      <c r="AH221" s="89">
        <f t="shared" si="135"/>
        <v>0.80032891245698257</v>
      </c>
      <c r="AI221" s="89">
        <f t="shared" si="136"/>
        <v>0.78799736297584044</v>
      </c>
      <c r="AJ221" s="89">
        <f t="shared" si="137"/>
        <v>0.64524786477388629</v>
      </c>
      <c r="AK221" s="89">
        <f t="shared" si="138"/>
        <v>-7.7259895976667339E-2</v>
      </c>
      <c r="AL221" s="89">
        <f t="shared" si="139"/>
        <v>0.34947083673141938</v>
      </c>
      <c r="AM221" s="89">
        <f t="shared" si="140"/>
        <v>0.17653577708903884</v>
      </c>
      <c r="AN221" s="89">
        <f t="shared" ref="AN221:AT230" si="142">$AU221+$AB$7*SIN(AO221)</f>
        <v>6.7202853720653088</v>
      </c>
      <c r="AO221" s="89">
        <f t="shared" si="142"/>
        <v>6.7202935983439067</v>
      </c>
      <c r="AP221" s="89">
        <f t="shared" si="142"/>
        <v>6.720253358024201</v>
      </c>
      <c r="AQ221" s="89">
        <f t="shared" si="142"/>
        <v>6.7204502079805728</v>
      </c>
      <c r="AR221" s="89">
        <f t="shared" si="142"/>
        <v>6.7194874180222302</v>
      </c>
      <c r="AS221" s="89">
        <f t="shared" si="142"/>
        <v>6.7242005466669283</v>
      </c>
      <c r="AT221" s="89">
        <f t="shared" si="142"/>
        <v>6.701225425684517</v>
      </c>
      <c r="AU221" s="89">
        <f t="shared" si="141"/>
        <v>6.8158043653652109</v>
      </c>
    </row>
    <row r="222" spans="1:47" s="89" customFormat="1" ht="12.95" customHeight="1" x14ac:dyDescent="0.2">
      <c r="A222" s="29" t="s">
        <v>763</v>
      </c>
      <c r="B222" s="12"/>
      <c r="C222" s="7">
        <v>33888.46</v>
      </c>
      <c r="D222" s="7"/>
      <c r="E222" s="89">
        <f t="shared" si="124"/>
        <v>-3651.0130406110484</v>
      </c>
      <c r="F222" s="89">
        <f t="shared" si="117"/>
        <v>-3651</v>
      </c>
      <c r="G222" s="89">
        <f t="shared" si="125"/>
        <v>-3.6603000000468455E-2</v>
      </c>
      <c r="H222" s="89">
        <f t="shared" si="120"/>
        <v>-3.6603000000468455E-2</v>
      </c>
      <c r="P222" s="89">
        <f t="shared" si="126"/>
        <v>-0.80431466659712569</v>
      </c>
      <c r="Q222" s="128">
        <f t="shared" si="127"/>
        <v>18869.96</v>
      </c>
      <c r="R222" s="128"/>
      <c r="S222" s="91">
        <f t="shared" si="121"/>
        <v>0.2</v>
      </c>
      <c r="Z222" s="89">
        <f t="shared" si="128"/>
        <v>-3651</v>
      </c>
      <c r="AA222" s="89">
        <f t="shared" si="129"/>
        <v>-3.9857541401431273E-3</v>
      </c>
      <c r="AB222" s="89">
        <f t="shared" si="130"/>
        <v>-0.83693191245745102</v>
      </c>
      <c r="AC222" s="89">
        <f t="shared" si="131"/>
        <v>0.76771166659665724</v>
      </c>
      <c r="AD222" s="89">
        <f t="shared" si="132"/>
        <v>-3.2617245860325328E-2</v>
      </c>
      <c r="AE222" s="89">
        <f t="shared" si="133"/>
        <v>2.1277694550258196E-4</v>
      </c>
      <c r="AF222" s="89">
        <f t="shared" si="134"/>
        <v>-3.6603000000468455E-2</v>
      </c>
      <c r="AG222" s="91"/>
      <c r="AH222" s="89">
        <f t="shared" si="135"/>
        <v>0.80032891245698257</v>
      </c>
      <c r="AI222" s="89">
        <f t="shared" si="136"/>
        <v>0.78799736297584044</v>
      </c>
      <c r="AJ222" s="89">
        <f t="shared" si="137"/>
        <v>0.64524786477388629</v>
      </c>
      <c r="AK222" s="89">
        <f t="shared" si="138"/>
        <v>-7.7259895976667339E-2</v>
      </c>
      <c r="AL222" s="89">
        <f t="shared" si="139"/>
        <v>0.34947083673141938</v>
      </c>
      <c r="AM222" s="89">
        <f t="shared" si="140"/>
        <v>0.17653577708903884</v>
      </c>
      <c r="AN222" s="89">
        <f t="shared" si="142"/>
        <v>6.7202853720653088</v>
      </c>
      <c r="AO222" s="89">
        <f t="shared" si="142"/>
        <v>6.7202935983439067</v>
      </c>
      <c r="AP222" s="89">
        <f t="shared" si="142"/>
        <v>6.720253358024201</v>
      </c>
      <c r="AQ222" s="89">
        <f t="shared" si="142"/>
        <v>6.7204502079805728</v>
      </c>
      <c r="AR222" s="89">
        <f t="shared" si="142"/>
        <v>6.7194874180222302</v>
      </c>
      <c r="AS222" s="89">
        <f t="shared" si="142"/>
        <v>6.7242005466669283</v>
      </c>
      <c r="AT222" s="89">
        <f t="shared" si="142"/>
        <v>6.701225425684517</v>
      </c>
      <c r="AU222" s="89">
        <f t="shared" si="141"/>
        <v>6.8158043653652109</v>
      </c>
    </row>
    <row r="223" spans="1:47" s="89" customFormat="1" ht="12.95" customHeight="1" x14ac:dyDescent="0.2">
      <c r="A223" s="29" t="s">
        <v>763</v>
      </c>
      <c r="B223" s="12"/>
      <c r="C223" s="7">
        <v>33947.389000000003</v>
      </c>
      <c r="D223" s="7"/>
      <c r="E223" s="89">
        <f t="shared" si="124"/>
        <v>-3630.0183087998726</v>
      </c>
      <c r="F223" s="89">
        <f t="shared" si="117"/>
        <v>-3630</v>
      </c>
      <c r="G223" s="89">
        <f t="shared" si="125"/>
        <v>-5.1389999993261881E-2</v>
      </c>
      <c r="H223" s="89">
        <f t="shared" si="120"/>
        <v>-5.1389999993261881E-2</v>
      </c>
      <c r="P223" s="89">
        <f t="shared" si="126"/>
        <v>-0.8087251380562317</v>
      </c>
      <c r="Q223" s="128">
        <f t="shared" si="127"/>
        <v>18928.889000000003</v>
      </c>
      <c r="R223" s="128"/>
      <c r="S223" s="91">
        <f t="shared" si="121"/>
        <v>0.2</v>
      </c>
      <c r="Z223" s="89">
        <f t="shared" si="128"/>
        <v>-3630</v>
      </c>
      <c r="AA223" s="89">
        <f t="shared" si="129"/>
        <v>-4.8062444191376841E-3</v>
      </c>
      <c r="AB223" s="89">
        <f t="shared" si="130"/>
        <v>-0.85530889363035589</v>
      </c>
      <c r="AC223" s="89">
        <f t="shared" si="131"/>
        <v>0.75733513806296981</v>
      </c>
      <c r="AD223" s="89">
        <f t="shared" si="132"/>
        <v>-4.6583755574124197E-2</v>
      </c>
      <c r="AE223" s="89">
        <f t="shared" si="133"/>
        <v>4.3400925667794947E-4</v>
      </c>
      <c r="AF223" s="89">
        <f t="shared" si="134"/>
        <v>-5.1389999993261881E-2</v>
      </c>
      <c r="AG223" s="91"/>
      <c r="AH223" s="89">
        <f t="shared" si="135"/>
        <v>0.80391889363709401</v>
      </c>
      <c r="AI223" s="89">
        <f t="shared" si="136"/>
        <v>0.78828676151076027</v>
      </c>
      <c r="AJ223" s="89">
        <f t="shared" si="137"/>
        <v>0.64809050185586592</v>
      </c>
      <c r="AK223" s="89">
        <f t="shared" si="138"/>
        <v>-7.8049434846905005E-2</v>
      </c>
      <c r="AL223" s="89">
        <f t="shared" si="139"/>
        <v>0.35319756967710247</v>
      </c>
      <c r="AM223" s="89">
        <f t="shared" si="140"/>
        <v>0.17845784964747041</v>
      </c>
      <c r="AN223" s="89">
        <f t="shared" si="142"/>
        <v>6.7248919311130138</v>
      </c>
      <c r="AO223" s="89">
        <f t="shared" si="142"/>
        <v>6.7249001243794471</v>
      </c>
      <c r="AP223" s="89">
        <f t="shared" si="142"/>
        <v>6.7248599586695024</v>
      </c>
      <c r="AQ223" s="89">
        <f t="shared" si="142"/>
        <v>6.7250568696407633</v>
      </c>
      <c r="AR223" s="89">
        <f t="shared" si="142"/>
        <v>6.7240916958144101</v>
      </c>
      <c r="AS223" s="89">
        <f t="shared" si="142"/>
        <v>6.7288267971303926</v>
      </c>
      <c r="AT223" s="89">
        <f t="shared" si="142"/>
        <v>6.705696128743738</v>
      </c>
      <c r="AU223" s="89">
        <f t="shared" si="141"/>
        <v>6.8213516051692666</v>
      </c>
    </row>
    <row r="224" spans="1:47" s="89" customFormat="1" ht="12.95" customHeight="1" x14ac:dyDescent="0.2">
      <c r="A224" s="29" t="s">
        <v>763</v>
      </c>
      <c r="B224" s="12"/>
      <c r="C224" s="7">
        <v>33947.404999999999</v>
      </c>
      <c r="D224" s="7"/>
      <c r="E224" s="89">
        <f t="shared" si="124"/>
        <v>-3630.0126084535423</v>
      </c>
      <c r="F224" s="89">
        <f t="shared" si="117"/>
        <v>-3630</v>
      </c>
      <c r="G224" s="89">
        <f t="shared" si="125"/>
        <v>-3.538999999727821E-2</v>
      </c>
      <c r="H224" s="89">
        <f t="shared" si="120"/>
        <v>-3.538999999727821E-2</v>
      </c>
      <c r="P224" s="89">
        <f t="shared" si="126"/>
        <v>-0.8087251380562317</v>
      </c>
      <c r="Q224" s="128">
        <f t="shared" si="127"/>
        <v>18928.904999999999</v>
      </c>
      <c r="R224" s="128"/>
      <c r="S224" s="91">
        <f t="shared" si="121"/>
        <v>0.2</v>
      </c>
      <c r="Z224" s="89">
        <f t="shared" si="128"/>
        <v>-3630</v>
      </c>
      <c r="AA224" s="89">
        <f t="shared" si="129"/>
        <v>-4.8062444191376841E-3</v>
      </c>
      <c r="AB224" s="89">
        <f t="shared" si="130"/>
        <v>-0.83930889363437222</v>
      </c>
      <c r="AC224" s="89">
        <f t="shared" si="131"/>
        <v>0.77333513805895349</v>
      </c>
      <c r="AD224" s="89">
        <f t="shared" si="132"/>
        <v>-3.0583755578140526E-2</v>
      </c>
      <c r="AE224" s="89">
        <f t="shared" si="133"/>
        <v>1.8707322105268836E-4</v>
      </c>
      <c r="AF224" s="89">
        <f t="shared" si="134"/>
        <v>-3.538999999727821E-2</v>
      </c>
      <c r="AG224" s="91"/>
      <c r="AH224" s="89">
        <f t="shared" si="135"/>
        <v>0.80391889363709401</v>
      </c>
      <c r="AI224" s="89">
        <f t="shared" si="136"/>
        <v>0.78828676151076027</v>
      </c>
      <c r="AJ224" s="89">
        <f t="shared" si="137"/>
        <v>0.64809050185586592</v>
      </c>
      <c r="AK224" s="89">
        <f t="shared" si="138"/>
        <v>-7.8049434846905005E-2</v>
      </c>
      <c r="AL224" s="89">
        <f t="shared" si="139"/>
        <v>0.35319756967710247</v>
      </c>
      <c r="AM224" s="89">
        <f t="shared" si="140"/>
        <v>0.17845784964747041</v>
      </c>
      <c r="AN224" s="89">
        <f t="shared" si="142"/>
        <v>6.7248919311130138</v>
      </c>
      <c r="AO224" s="89">
        <f t="shared" si="142"/>
        <v>6.7249001243794471</v>
      </c>
      <c r="AP224" s="89">
        <f t="shared" si="142"/>
        <v>6.7248599586695024</v>
      </c>
      <c r="AQ224" s="89">
        <f t="shared" si="142"/>
        <v>6.7250568696407633</v>
      </c>
      <c r="AR224" s="89">
        <f t="shared" si="142"/>
        <v>6.7240916958144101</v>
      </c>
      <c r="AS224" s="89">
        <f t="shared" si="142"/>
        <v>6.7288267971303926</v>
      </c>
      <c r="AT224" s="89">
        <f t="shared" si="142"/>
        <v>6.705696128743738</v>
      </c>
      <c r="AU224" s="89">
        <f t="shared" si="141"/>
        <v>6.8213516051692666</v>
      </c>
    </row>
    <row r="225" spans="1:47" s="89" customFormat="1" ht="12.95" customHeight="1" x14ac:dyDescent="0.2">
      <c r="A225" s="29" t="s">
        <v>763</v>
      </c>
      <c r="B225" s="12"/>
      <c r="C225" s="7">
        <v>34079.322</v>
      </c>
      <c r="D225" s="7"/>
      <c r="E225" s="89">
        <f t="shared" si="124"/>
        <v>-3583.0143217638861</v>
      </c>
      <c r="F225" s="89">
        <f t="shared" si="117"/>
        <v>-3583</v>
      </c>
      <c r="G225" s="89">
        <f t="shared" si="125"/>
        <v>-4.0198999995482154E-2</v>
      </c>
      <c r="H225" s="89">
        <f t="shared" si="120"/>
        <v>-4.0198999995482154E-2</v>
      </c>
      <c r="P225" s="89">
        <f t="shared" si="126"/>
        <v>-0.81848557554512769</v>
      </c>
      <c r="Q225" s="128">
        <f t="shared" si="127"/>
        <v>19060.822</v>
      </c>
      <c r="R225" s="128"/>
      <c r="S225" s="91">
        <f t="shared" si="121"/>
        <v>0.2</v>
      </c>
      <c r="Z225" s="89">
        <f t="shared" si="128"/>
        <v>-3583</v>
      </c>
      <c r="AA225" s="89">
        <f t="shared" si="129"/>
        <v>-6.5891295389518545E-3</v>
      </c>
      <c r="AB225" s="89">
        <f t="shared" si="130"/>
        <v>-0.85209544600165799</v>
      </c>
      <c r="AC225" s="89">
        <f t="shared" si="131"/>
        <v>0.77828657554964553</v>
      </c>
      <c r="AD225" s="89">
        <f t="shared" si="132"/>
        <v>-3.36098704565303E-2</v>
      </c>
      <c r="AE225" s="89">
        <f t="shared" si="133"/>
        <v>2.2592467842094964E-4</v>
      </c>
      <c r="AF225" s="89">
        <f t="shared" si="134"/>
        <v>-4.0198999995482154E-2</v>
      </c>
      <c r="AG225" s="91"/>
      <c r="AH225" s="89">
        <f t="shared" si="135"/>
        <v>0.81189644600617583</v>
      </c>
      <c r="AI225" s="89">
        <f t="shared" si="136"/>
        <v>0.78894591141158377</v>
      </c>
      <c r="AJ225" s="89">
        <f t="shared" si="137"/>
        <v>0.65442749633496289</v>
      </c>
      <c r="AK225" s="89">
        <f t="shared" si="138"/>
        <v>-7.9814668586895315E-2</v>
      </c>
      <c r="AL225" s="89">
        <f t="shared" si="139"/>
        <v>0.36154837338669876</v>
      </c>
      <c r="AM225" s="89">
        <f t="shared" si="140"/>
        <v>0.18276946416084816</v>
      </c>
      <c r="AN225" s="89">
        <f t="shared" si="142"/>
        <v>6.7352080406172226</v>
      </c>
      <c r="AO225" s="89">
        <f t="shared" si="142"/>
        <v>6.7352161521578093</v>
      </c>
      <c r="AP225" s="89">
        <f t="shared" si="142"/>
        <v>6.7351761900325631</v>
      </c>
      <c r="AQ225" s="89">
        <f t="shared" si="142"/>
        <v>6.7353730740011057</v>
      </c>
      <c r="AR225" s="89">
        <f t="shared" si="142"/>
        <v>6.7344032550194246</v>
      </c>
      <c r="AS225" s="89">
        <f t="shared" si="142"/>
        <v>6.7391848628160504</v>
      </c>
      <c r="AT225" s="89">
        <f t="shared" si="142"/>
        <v>6.7157149334007959</v>
      </c>
      <c r="AU225" s="89">
        <f t="shared" si="141"/>
        <v>6.8337668561592952</v>
      </c>
    </row>
    <row r="226" spans="1:47" s="89" customFormat="1" ht="12.95" customHeight="1" x14ac:dyDescent="0.2">
      <c r="A226" s="29" t="s">
        <v>763</v>
      </c>
      <c r="B226" s="12"/>
      <c r="C226" s="7">
        <v>34121.42</v>
      </c>
      <c r="D226" s="7"/>
      <c r="E226" s="89">
        <f t="shared" si="124"/>
        <v>-3568.0159980219801</v>
      </c>
      <c r="F226" s="89">
        <f t="shared" si="117"/>
        <v>-3568</v>
      </c>
      <c r="G226" s="89">
        <f t="shared" si="125"/>
        <v>-4.4904000002134126E-2</v>
      </c>
      <c r="H226" s="89">
        <f t="shared" si="120"/>
        <v>-4.4904000002134126E-2</v>
      </c>
      <c r="P226" s="89">
        <f t="shared" si="126"/>
        <v>-0.82156842028695953</v>
      </c>
      <c r="Q226" s="128">
        <f t="shared" si="127"/>
        <v>19102.919999999998</v>
      </c>
      <c r="R226" s="128"/>
      <c r="S226" s="91">
        <f t="shared" si="121"/>
        <v>0.2</v>
      </c>
      <c r="Z226" s="89">
        <f t="shared" si="128"/>
        <v>-3568</v>
      </c>
      <c r="AA226" s="89">
        <f t="shared" si="129"/>
        <v>-7.1426940685463958E-3</v>
      </c>
      <c r="AB226" s="89">
        <f t="shared" si="130"/>
        <v>-0.85932972622054726</v>
      </c>
      <c r="AC226" s="89">
        <f t="shared" si="131"/>
        <v>0.77666442028482541</v>
      </c>
      <c r="AD226" s="89">
        <f t="shared" si="132"/>
        <v>-3.776130593358773E-2</v>
      </c>
      <c r="AE226" s="89">
        <f t="shared" si="133"/>
        <v>2.8518324516200159E-4</v>
      </c>
      <c r="AF226" s="89">
        <f t="shared" si="134"/>
        <v>-4.4904000002134126E-2</v>
      </c>
      <c r="AG226" s="91"/>
      <c r="AH226" s="89">
        <f t="shared" si="135"/>
        <v>0.81442572621841314</v>
      </c>
      <c r="AI226" s="89">
        <f t="shared" si="136"/>
        <v>0.78915961661760869</v>
      </c>
      <c r="AJ226" s="89">
        <f t="shared" si="137"/>
        <v>0.65644258781990672</v>
      </c>
      <c r="AK226" s="89">
        <f t="shared" si="138"/>
        <v>-8.0377499131841737E-2</v>
      </c>
      <c r="AL226" s="89">
        <f t="shared" si="139"/>
        <v>0.3642164823497156</v>
      </c>
      <c r="AM226" s="89">
        <f t="shared" si="140"/>
        <v>0.18414841934244536</v>
      </c>
      <c r="AN226" s="89">
        <f t="shared" si="142"/>
        <v>6.7385022433523263</v>
      </c>
      <c r="AO226" s="89">
        <f t="shared" si="142"/>
        <v>6.738510326582924</v>
      </c>
      <c r="AP226" s="89">
        <f t="shared" si="142"/>
        <v>6.7384704399154236</v>
      </c>
      <c r="AQ226" s="89">
        <f t="shared" si="142"/>
        <v>6.7386672680721551</v>
      </c>
      <c r="AR226" s="89">
        <f t="shared" si="142"/>
        <v>6.7376961670332971</v>
      </c>
      <c r="AS226" s="89">
        <f t="shared" si="142"/>
        <v>6.7424918371432092</v>
      </c>
      <c r="AT226" s="89">
        <f t="shared" si="142"/>
        <v>6.7189162370052777</v>
      </c>
      <c r="AU226" s="89">
        <f t="shared" si="141"/>
        <v>6.8377291703050487</v>
      </c>
    </row>
    <row r="227" spans="1:47" s="89" customFormat="1" ht="12.95" customHeight="1" x14ac:dyDescent="0.2">
      <c r="A227" s="29" t="s">
        <v>763</v>
      </c>
      <c r="B227" s="12"/>
      <c r="C227" s="7">
        <v>34121.421000000002</v>
      </c>
      <c r="D227" s="7"/>
      <c r="E227" s="89">
        <f t="shared" si="124"/>
        <v>-3568.0156417503331</v>
      </c>
      <c r="F227" s="89">
        <f t="shared" si="117"/>
        <v>-3568</v>
      </c>
      <c r="G227" s="89">
        <f t="shared" si="125"/>
        <v>-4.390399999829242E-2</v>
      </c>
      <c r="H227" s="89">
        <f t="shared" si="120"/>
        <v>-4.390399999829242E-2</v>
      </c>
      <c r="P227" s="89">
        <f t="shared" si="126"/>
        <v>-0.82156842028695953</v>
      </c>
      <c r="Q227" s="128">
        <f t="shared" si="127"/>
        <v>19102.921000000002</v>
      </c>
      <c r="R227" s="128"/>
      <c r="S227" s="91">
        <f t="shared" si="121"/>
        <v>0.2</v>
      </c>
      <c r="Z227" s="89">
        <f t="shared" si="128"/>
        <v>-3568</v>
      </c>
      <c r="AA227" s="89">
        <f t="shared" si="129"/>
        <v>-7.1426940685463958E-3</v>
      </c>
      <c r="AB227" s="89">
        <f t="shared" si="130"/>
        <v>-0.85832972621670556</v>
      </c>
      <c r="AC227" s="89">
        <f t="shared" si="131"/>
        <v>0.77766442028866711</v>
      </c>
      <c r="AD227" s="89">
        <f t="shared" si="132"/>
        <v>-3.6761305929746024E-2</v>
      </c>
      <c r="AE227" s="89">
        <f t="shared" si="133"/>
        <v>2.7027872273207605E-4</v>
      </c>
      <c r="AF227" s="89">
        <f t="shared" si="134"/>
        <v>-4.390399999829242E-2</v>
      </c>
      <c r="AG227" s="91"/>
      <c r="AH227" s="89">
        <f t="shared" si="135"/>
        <v>0.81442572621841314</v>
      </c>
      <c r="AI227" s="89">
        <f t="shared" si="136"/>
        <v>0.78915961661760869</v>
      </c>
      <c r="AJ227" s="89">
        <f t="shared" si="137"/>
        <v>0.65644258781990672</v>
      </c>
      <c r="AK227" s="89">
        <f t="shared" si="138"/>
        <v>-8.0377499131841737E-2</v>
      </c>
      <c r="AL227" s="89">
        <f t="shared" si="139"/>
        <v>0.3642164823497156</v>
      </c>
      <c r="AM227" s="89">
        <f t="shared" si="140"/>
        <v>0.18414841934244536</v>
      </c>
      <c r="AN227" s="89">
        <f t="shared" si="142"/>
        <v>6.7385022433523263</v>
      </c>
      <c r="AO227" s="89">
        <f t="shared" si="142"/>
        <v>6.738510326582924</v>
      </c>
      <c r="AP227" s="89">
        <f t="shared" si="142"/>
        <v>6.7384704399154236</v>
      </c>
      <c r="AQ227" s="89">
        <f t="shared" si="142"/>
        <v>6.7386672680721551</v>
      </c>
      <c r="AR227" s="89">
        <f t="shared" si="142"/>
        <v>6.7376961670332971</v>
      </c>
      <c r="AS227" s="89">
        <f t="shared" si="142"/>
        <v>6.7424918371432092</v>
      </c>
      <c r="AT227" s="89">
        <f t="shared" si="142"/>
        <v>6.7189162370052777</v>
      </c>
      <c r="AU227" s="89">
        <f t="shared" si="141"/>
        <v>6.8377291703050487</v>
      </c>
    </row>
    <row r="228" spans="1:47" s="89" customFormat="1" ht="12.95" customHeight="1" x14ac:dyDescent="0.2">
      <c r="A228" s="29" t="s">
        <v>763</v>
      </c>
      <c r="B228" s="12"/>
      <c r="C228" s="7">
        <v>34135.461000000003</v>
      </c>
      <c r="D228" s="7"/>
      <c r="E228" s="89">
        <f t="shared" si="124"/>
        <v>-3563.0135878442948</v>
      </c>
      <c r="F228" s="89">
        <f t="shared" si="117"/>
        <v>-3563</v>
      </c>
      <c r="G228" s="89">
        <f t="shared" si="125"/>
        <v>-3.8138999996590428E-2</v>
      </c>
      <c r="H228" s="89">
        <f t="shared" ref="H228:H230" si="143">+G228</f>
        <v>-3.8138999996590428E-2</v>
      </c>
      <c r="P228" s="89">
        <f t="shared" si="126"/>
        <v>-0.82259257407194597</v>
      </c>
      <c r="Q228" s="128">
        <f t="shared" si="127"/>
        <v>19116.961000000003</v>
      </c>
      <c r="R228" s="128"/>
      <c r="S228" s="91">
        <f t="shared" si="121"/>
        <v>0.2</v>
      </c>
      <c r="Z228" s="89">
        <f t="shared" si="128"/>
        <v>-3563</v>
      </c>
      <c r="AA228" s="89">
        <f t="shared" si="129"/>
        <v>-7.3255649526055011E-3</v>
      </c>
      <c r="AB228" s="89">
        <f t="shared" si="130"/>
        <v>-0.8534060091159309</v>
      </c>
      <c r="AC228" s="89">
        <f t="shared" si="131"/>
        <v>0.78445357407535554</v>
      </c>
      <c r="AD228" s="89">
        <f t="shared" si="132"/>
        <v>-3.0813435043984927E-2</v>
      </c>
      <c r="AE228" s="89">
        <f t="shared" si="133"/>
        <v>1.8989355584197567E-4</v>
      </c>
      <c r="AF228" s="89">
        <f t="shared" si="134"/>
        <v>-3.8138999996590428E-2</v>
      </c>
      <c r="AG228" s="91"/>
      <c r="AH228" s="89">
        <f t="shared" si="135"/>
        <v>0.81526700911934047</v>
      </c>
      <c r="AI228" s="89">
        <f t="shared" si="136"/>
        <v>0.7892312112356159</v>
      </c>
      <c r="AJ228" s="89">
        <f t="shared" si="137"/>
        <v>0.65711348986994234</v>
      </c>
      <c r="AK228" s="89">
        <f t="shared" si="138"/>
        <v>-8.0565050203654745E-2</v>
      </c>
      <c r="AL228" s="89">
        <f t="shared" si="139"/>
        <v>0.36510617390213923</v>
      </c>
      <c r="AM228" s="89">
        <f t="shared" si="140"/>
        <v>0.18460838783366088</v>
      </c>
      <c r="AN228" s="89">
        <f t="shared" si="142"/>
        <v>6.7396005096525231</v>
      </c>
      <c r="AO228" s="89">
        <f t="shared" si="142"/>
        <v>6.7396085832118011</v>
      </c>
      <c r="AP228" s="89">
        <f t="shared" si="142"/>
        <v>6.7395687228092429</v>
      </c>
      <c r="AQ228" s="89">
        <f t="shared" si="142"/>
        <v>6.7397655273241242</v>
      </c>
      <c r="AR228" s="89">
        <f t="shared" si="142"/>
        <v>6.7387940204446437</v>
      </c>
      <c r="AS228" s="89">
        <f t="shared" si="142"/>
        <v>6.7435942938504185</v>
      </c>
      <c r="AT228" s="89">
        <f t="shared" si="142"/>
        <v>6.7199837521404211</v>
      </c>
      <c r="AU228" s="89">
        <f t="shared" si="141"/>
        <v>6.8390499416869668</v>
      </c>
    </row>
    <row r="229" spans="1:47" s="89" customFormat="1" ht="12.95" customHeight="1" x14ac:dyDescent="0.2">
      <c r="A229" s="29" t="s">
        <v>763</v>
      </c>
      <c r="B229" s="12"/>
      <c r="C229" s="7">
        <v>34163.533000000003</v>
      </c>
      <c r="D229" s="7"/>
      <c r="E229" s="89">
        <f t="shared" si="124"/>
        <v>-3553.0123302053853</v>
      </c>
      <c r="F229" s="89">
        <f t="shared" si="117"/>
        <v>-3553</v>
      </c>
      <c r="G229" s="89">
        <f t="shared" si="125"/>
        <v>-3.4608999994816259E-2</v>
      </c>
      <c r="H229" s="89">
        <f t="shared" si="143"/>
        <v>-3.4608999994816259E-2</v>
      </c>
      <c r="P229" s="89">
        <f t="shared" si="126"/>
        <v>-0.82463568994848246</v>
      </c>
      <c r="Q229" s="128">
        <f t="shared" si="127"/>
        <v>19145.033000000003</v>
      </c>
      <c r="R229" s="128"/>
      <c r="S229" s="91">
        <f t="shared" si="121"/>
        <v>0.2</v>
      </c>
      <c r="Z229" s="89">
        <f t="shared" si="128"/>
        <v>-3553</v>
      </c>
      <c r="AA229" s="89">
        <f t="shared" si="129"/>
        <v>-7.6888373256692732E-3</v>
      </c>
      <c r="AB229" s="89">
        <f t="shared" si="130"/>
        <v>-0.85155585261762945</v>
      </c>
      <c r="AC229" s="89">
        <f t="shared" si="131"/>
        <v>0.79002668995366621</v>
      </c>
      <c r="AD229" s="89">
        <f t="shared" si="132"/>
        <v>-2.6920162669146985E-2</v>
      </c>
      <c r="AE229" s="89">
        <f t="shared" si="133"/>
        <v>1.4493903162666699E-4</v>
      </c>
      <c r="AF229" s="89">
        <f t="shared" si="134"/>
        <v>-3.4608999994816259E-2</v>
      </c>
      <c r="AG229" s="91"/>
      <c r="AH229" s="89">
        <f t="shared" si="135"/>
        <v>0.81694685262281319</v>
      </c>
      <c r="AI229" s="89">
        <f t="shared" si="136"/>
        <v>0.78937494020318444</v>
      </c>
      <c r="AJ229" s="89">
        <f t="shared" si="137"/>
        <v>0.65845409832031376</v>
      </c>
      <c r="AK229" s="89">
        <f t="shared" si="138"/>
        <v>-8.0940063115313168E-2</v>
      </c>
      <c r="AL229" s="89">
        <f t="shared" si="139"/>
        <v>0.36688604237405725</v>
      </c>
      <c r="AM229" s="89">
        <f t="shared" si="140"/>
        <v>0.18552880271429195</v>
      </c>
      <c r="AN229" s="89">
        <f t="shared" si="142"/>
        <v>6.7417973418364898</v>
      </c>
      <c r="AO229" s="89">
        <f t="shared" si="142"/>
        <v>6.741805395704457</v>
      </c>
      <c r="AP229" s="89">
        <f t="shared" si="142"/>
        <v>6.7417655894899999</v>
      </c>
      <c r="AQ229" s="89">
        <f t="shared" si="142"/>
        <v>6.7419623391901107</v>
      </c>
      <c r="AR229" s="89">
        <f t="shared" si="142"/>
        <v>6.7409900528656248</v>
      </c>
      <c r="AS229" s="89">
        <f t="shared" si="142"/>
        <v>6.7457994064921927</v>
      </c>
      <c r="AT229" s="89">
        <f t="shared" si="142"/>
        <v>6.7221194059624594</v>
      </c>
      <c r="AU229" s="89">
        <f t="shared" si="141"/>
        <v>6.841691484450803</v>
      </c>
    </row>
    <row r="230" spans="1:47" s="89" customFormat="1" ht="12.95" customHeight="1" x14ac:dyDescent="0.2">
      <c r="A230" s="24" t="s">
        <v>941</v>
      </c>
      <c r="B230" s="25" t="s">
        <v>912</v>
      </c>
      <c r="C230" s="24">
        <v>34208.438000000002</v>
      </c>
      <c r="D230" s="24" t="s">
        <v>936</v>
      </c>
      <c r="E230" s="89">
        <f t="shared" si="124"/>
        <v>-3537.0139519539171</v>
      </c>
      <c r="F230" s="89">
        <f t="shared" si="117"/>
        <v>-3537</v>
      </c>
      <c r="G230" s="89">
        <f t="shared" si="125"/>
        <v>-3.9161000000603963E-2</v>
      </c>
      <c r="H230" s="89">
        <f t="shared" si="143"/>
        <v>-3.9161000000603963E-2</v>
      </c>
      <c r="P230" s="89">
        <f t="shared" si="126"/>
        <v>-0.82789027705447715</v>
      </c>
      <c r="Q230" s="128">
        <f t="shared" si="127"/>
        <v>19189.938000000002</v>
      </c>
      <c r="R230" s="128"/>
      <c r="S230" s="91">
        <f t="shared" si="121"/>
        <v>0.2</v>
      </c>
      <c r="Z230" s="89">
        <f t="shared" si="128"/>
        <v>-3537</v>
      </c>
      <c r="AA230" s="89">
        <f t="shared" si="129"/>
        <v>-8.2632434281272316E-3</v>
      </c>
      <c r="AB230" s="89">
        <f t="shared" si="130"/>
        <v>-0.85878803362695388</v>
      </c>
      <c r="AC230" s="89">
        <f t="shared" si="131"/>
        <v>0.78872927705387319</v>
      </c>
      <c r="AD230" s="89">
        <f t="shared" si="132"/>
        <v>-3.0897756572476731E-2</v>
      </c>
      <c r="AE230" s="89">
        <f t="shared" si="133"/>
        <v>1.9093427224240584E-4</v>
      </c>
      <c r="AF230" s="89">
        <f t="shared" si="134"/>
        <v>-3.9161000000603963E-2</v>
      </c>
      <c r="AG230" s="91"/>
      <c r="AH230" s="89">
        <f t="shared" si="135"/>
        <v>0.81962703362634992</v>
      </c>
      <c r="AI230" s="89">
        <f t="shared" si="136"/>
        <v>0.78960640458105635</v>
      </c>
      <c r="AJ230" s="89">
        <f t="shared" si="137"/>
        <v>0.66059574731949755</v>
      </c>
      <c r="AK230" s="89">
        <f t="shared" si="138"/>
        <v>-8.1539834671238001E-2</v>
      </c>
      <c r="AL230" s="89">
        <f t="shared" si="139"/>
        <v>0.36973518524584376</v>
      </c>
      <c r="AM230" s="89">
        <f t="shared" si="140"/>
        <v>0.18700279980643222</v>
      </c>
      <c r="AN230" s="89">
        <f t="shared" si="142"/>
        <v>6.7453131084807287</v>
      </c>
      <c r="AO230" s="89">
        <f t="shared" si="142"/>
        <v>6.745321129885185</v>
      </c>
      <c r="AP230" s="89">
        <f t="shared" si="142"/>
        <v>6.7452814149404512</v>
      </c>
      <c r="AQ230" s="89">
        <f t="shared" si="142"/>
        <v>6.7454780561266334</v>
      </c>
      <c r="AR230" s="89">
        <f t="shared" si="142"/>
        <v>6.7445046119951222</v>
      </c>
      <c r="AS230" s="89">
        <f t="shared" si="142"/>
        <v>6.7493281430718657</v>
      </c>
      <c r="AT230" s="89">
        <f t="shared" si="142"/>
        <v>6.7255381889782084</v>
      </c>
      <c r="AU230" s="89">
        <f t="shared" si="141"/>
        <v>6.8459179528729397</v>
      </c>
    </row>
    <row r="231" spans="1:47" s="89" customFormat="1" ht="12.95" customHeight="1" x14ac:dyDescent="0.2">
      <c r="A231" s="29" t="s">
        <v>763</v>
      </c>
      <c r="B231" s="12"/>
      <c r="C231" s="7">
        <v>34222.472999999998</v>
      </c>
      <c r="D231" s="7"/>
      <c r="E231" s="89">
        <f t="shared" si="124"/>
        <v>-3532.0136794061095</v>
      </c>
      <c r="F231" s="89">
        <f t="shared" si="117"/>
        <v>-3532</v>
      </c>
      <c r="G231" s="89">
        <f t="shared" si="125"/>
        <v>-3.8396000003558584E-2</v>
      </c>
      <c r="I231" s="89">
        <f>G231</f>
        <v>-3.8396000003558584E-2</v>
      </c>
      <c r="P231" s="89">
        <f t="shared" si="126"/>
        <v>-0.82890370133969538</v>
      </c>
      <c r="Q231" s="128">
        <f t="shared" si="127"/>
        <v>19203.972999999998</v>
      </c>
      <c r="R231" s="128"/>
      <c r="S231" s="91">
        <f>S$16</f>
        <v>0.1</v>
      </c>
      <c r="Z231" s="89">
        <f t="shared" si="128"/>
        <v>-3532</v>
      </c>
      <c r="AA231" s="89">
        <f t="shared" si="129"/>
        <v>-8.4410262310810058E-3</v>
      </c>
      <c r="AB231" s="89">
        <f t="shared" si="130"/>
        <v>-0.85885867511217295</v>
      </c>
      <c r="AC231" s="89">
        <f t="shared" si="131"/>
        <v>0.79050770133613679</v>
      </c>
      <c r="AD231" s="89">
        <f t="shared" si="132"/>
        <v>-2.9954973772477578E-2</v>
      </c>
      <c r="AE231" s="89">
        <f t="shared" si="133"/>
        <v>8.9730045370981965E-5</v>
      </c>
      <c r="AF231" s="89">
        <f t="shared" si="134"/>
        <v>-3.8396000003558584E-2</v>
      </c>
      <c r="AG231" s="91"/>
      <c r="AH231" s="89">
        <f t="shared" si="135"/>
        <v>0.82046267510861437</v>
      </c>
      <c r="AI231" s="89">
        <f t="shared" si="136"/>
        <v>0.78967911560524162</v>
      </c>
      <c r="AJ231" s="89">
        <f t="shared" si="137"/>
        <v>0.66126417133467574</v>
      </c>
      <c r="AK231" s="89">
        <f t="shared" si="138"/>
        <v>-8.1727199994430788E-2</v>
      </c>
      <c r="AL231" s="89">
        <f t="shared" si="139"/>
        <v>0.37062588580308919</v>
      </c>
      <c r="AM231" s="89">
        <f t="shared" si="140"/>
        <v>0.18746376242553858</v>
      </c>
      <c r="AN231" s="89">
        <f t="shared" ref="AN231:AT240" si="144">$AU231+$AB$7*SIN(AO231)</f>
        <v>6.7464119974393828</v>
      </c>
      <c r="AO231" s="89">
        <f t="shared" si="144"/>
        <v>6.7464200084597756</v>
      </c>
      <c r="AP231" s="89">
        <f t="shared" si="144"/>
        <v>6.7463803231823292</v>
      </c>
      <c r="AQ231" s="89">
        <f t="shared" si="144"/>
        <v>6.7465769252248418</v>
      </c>
      <c r="AR231" s="89">
        <f t="shared" si="144"/>
        <v>6.7456031417937679</v>
      </c>
      <c r="AS231" s="89">
        <f t="shared" si="144"/>
        <v>6.7504310146484494</v>
      </c>
      <c r="AT231" s="89">
        <f t="shared" si="144"/>
        <v>6.7266069989822865</v>
      </c>
      <c r="AU231" s="89">
        <f t="shared" si="141"/>
        <v>6.8472387242548578</v>
      </c>
    </row>
    <row r="232" spans="1:47" s="89" customFormat="1" ht="12.95" customHeight="1" x14ac:dyDescent="0.2">
      <c r="A232" s="29" t="s">
        <v>763</v>
      </c>
      <c r="B232" s="12"/>
      <c r="C232" s="7">
        <v>34239.332000000002</v>
      </c>
      <c r="D232" s="7"/>
      <c r="E232" s="89">
        <f t="shared" si="124"/>
        <v>-3526.0072957307602</v>
      </c>
      <c r="F232" s="89">
        <f t="shared" si="117"/>
        <v>-3526</v>
      </c>
      <c r="G232" s="89">
        <f t="shared" si="125"/>
        <v>-2.0477999998547602E-2</v>
      </c>
      <c r="H232" s="89">
        <f t="shared" ref="H232:H237" si="145">+G232</f>
        <v>-2.0477999998547602E-2</v>
      </c>
      <c r="P232" s="89">
        <f t="shared" si="126"/>
        <v>-0.83011752613684475</v>
      </c>
      <c r="Q232" s="128">
        <f t="shared" si="127"/>
        <v>19220.832000000002</v>
      </c>
      <c r="R232" s="128"/>
      <c r="S232" s="91">
        <f t="shared" ref="S232:S237" si="146">S$15</f>
        <v>0.2</v>
      </c>
      <c r="Z232" s="89">
        <f t="shared" si="128"/>
        <v>-3526</v>
      </c>
      <c r="AA232" s="89">
        <f t="shared" si="129"/>
        <v>-8.6532876092694222E-3</v>
      </c>
      <c r="AB232" s="89">
        <f t="shared" si="130"/>
        <v>-0.84194223852612293</v>
      </c>
      <c r="AC232" s="89">
        <f t="shared" si="131"/>
        <v>0.80963952613829715</v>
      </c>
      <c r="AD232" s="89">
        <f t="shared" si="132"/>
        <v>-1.182471238927818E-2</v>
      </c>
      <c r="AE232" s="89">
        <f t="shared" si="133"/>
        <v>2.7964764617829777E-5</v>
      </c>
      <c r="AF232" s="89">
        <f t="shared" si="134"/>
        <v>-2.0477999998547602E-2</v>
      </c>
      <c r="AG232" s="91"/>
      <c r="AH232" s="89">
        <f t="shared" si="135"/>
        <v>0.82146423852757533</v>
      </c>
      <c r="AI232" s="89">
        <f t="shared" si="136"/>
        <v>0.78976660685316569</v>
      </c>
      <c r="AJ232" s="89">
        <f t="shared" si="137"/>
        <v>0.66206575014236402</v>
      </c>
      <c r="AK232" s="89">
        <f t="shared" si="138"/>
        <v>-8.1951998373996846E-2</v>
      </c>
      <c r="AL232" s="89">
        <f t="shared" si="139"/>
        <v>0.37169494333102721</v>
      </c>
      <c r="AM232" s="89">
        <f t="shared" si="140"/>
        <v>0.18801713145622939</v>
      </c>
      <c r="AN232" s="89">
        <f t="shared" si="144"/>
        <v>6.7477307979686163</v>
      </c>
      <c r="AO232" s="89">
        <f t="shared" si="144"/>
        <v>6.7477387963791111</v>
      </c>
      <c r="AP232" s="89">
        <f t="shared" si="144"/>
        <v>6.747699147418186</v>
      </c>
      <c r="AQ232" s="89">
        <f t="shared" si="144"/>
        <v>6.7478956992098462</v>
      </c>
      <c r="AR232" s="89">
        <f t="shared" si="144"/>
        <v>6.7469215227567911</v>
      </c>
      <c r="AS232" s="89">
        <f t="shared" si="144"/>
        <v>6.7517545499503511</v>
      </c>
      <c r="AT232" s="89">
        <f t="shared" si="144"/>
        <v>6.7278898487992667</v>
      </c>
      <c r="AU232" s="89">
        <f t="shared" si="141"/>
        <v>6.8488236499131592</v>
      </c>
    </row>
    <row r="233" spans="1:47" s="89" customFormat="1" ht="12.95" customHeight="1" x14ac:dyDescent="0.2">
      <c r="A233" s="29" t="s">
        <v>763</v>
      </c>
      <c r="B233" s="12"/>
      <c r="C233" s="7">
        <v>34253.334999999999</v>
      </c>
      <c r="D233" s="7"/>
      <c r="E233" s="89">
        <f t="shared" si="124"/>
        <v>-3521.0184238756156</v>
      </c>
      <c r="F233" s="89">
        <f t="shared" si="117"/>
        <v>-3521</v>
      </c>
      <c r="G233" s="89">
        <f t="shared" si="125"/>
        <v>-5.1713000000745524E-2</v>
      </c>
      <c r="H233" s="89">
        <f t="shared" si="145"/>
        <v>-5.1713000000745524E-2</v>
      </c>
      <c r="P233" s="89">
        <f t="shared" si="126"/>
        <v>-0.83112714318020953</v>
      </c>
      <c r="Q233" s="128">
        <f t="shared" si="127"/>
        <v>19234.834999999999</v>
      </c>
      <c r="R233" s="128"/>
      <c r="S233" s="91">
        <f t="shared" si="146"/>
        <v>0.2</v>
      </c>
      <c r="Z233" s="89">
        <f t="shared" si="128"/>
        <v>-3521</v>
      </c>
      <c r="AA233" s="89">
        <f t="shared" si="129"/>
        <v>-8.8292750515316376E-3</v>
      </c>
      <c r="AB233" s="89">
        <f t="shared" si="130"/>
        <v>-0.87401086812942341</v>
      </c>
      <c r="AC233" s="89">
        <f t="shared" si="131"/>
        <v>0.779414143179464</v>
      </c>
      <c r="AD233" s="89">
        <f t="shared" si="132"/>
        <v>-4.2883724949213886E-2</v>
      </c>
      <c r="AE233" s="89">
        <f t="shared" si="133"/>
        <v>3.6780277310396591E-4</v>
      </c>
      <c r="AF233" s="89">
        <f t="shared" si="134"/>
        <v>-5.1713000000745524E-2</v>
      </c>
      <c r="AG233" s="91"/>
      <c r="AH233" s="89">
        <f t="shared" si="135"/>
        <v>0.82229786812867789</v>
      </c>
      <c r="AI233" s="89">
        <f t="shared" si="136"/>
        <v>0.78983971465662739</v>
      </c>
      <c r="AJ233" s="89">
        <f t="shared" si="137"/>
        <v>0.66273329021452265</v>
      </c>
      <c r="AK233" s="89">
        <f t="shared" si="138"/>
        <v>-8.2139296904193124E-2</v>
      </c>
      <c r="AL233" s="89">
        <f t="shared" si="139"/>
        <v>0.37258600581548762</v>
      </c>
      <c r="AM233" s="89">
        <f t="shared" si="140"/>
        <v>0.18847845109879263</v>
      </c>
      <c r="AN233" s="89">
        <f t="shared" si="144"/>
        <v>6.7488299101863545</v>
      </c>
      <c r="AO233" s="89">
        <f t="shared" si="144"/>
        <v>6.7488378979650854</v>
      </c>
      <c r="AP233" s="89">
        <f t="shared" si="144"/>
        <v>6.7487982798622888</v>
      </c>
      <c r="AQ233" s="89">
        <f t="shared" si="144"/>
        <v>6.7489947870516733</v>
      </c>
      <c r="AR233" s="89">
        <f t="shared" si="144"/>
        <v>6.7480202948538777</v>
      </c>
      <c r="AS233" s="89">
        <f t="shared" si="144"/>
        <v>6.7528575708075698</v>
      </c>
      <c r="AT233" s="89">
        <f t="shared" si="144"/>
        <v>6.7289591223387317</v>
      </c>
      <c r="AU233" s="89">
        <f t="shared" si="141"/>
        <v>6.8501444212950773</v>
      </c>
    </row>
    <row r="234" spans="1:47" s="89" customFormat="1" ht="12.95" customHeight="1" x14ac:dyDescent="0.2">
      <c r="A234" s="29" t="s">
        <v>763</v>
      </c>
      <c r="B234" s="12"/>
      <c r="C234" s="7">
        <v>34267.394</v>
      </c>
      <c r="D234" s="7"/>
      <c r="E234" s="89">
        <f t="shared" si="124"/>
        <v>-3516.0096008083087</v>
      </c>
      <c r="F234" s="89">
        <f t="shared" si="117"/>
        <v>-3516</v>
      </c>
      <c r="G234" s="89">
        <f t="shared" si="125"/>
        <v>-2.6947999998810701E-2</v>
      </c>
      <c r="H234" s="89">
        <f t="shared" si="145"/>
        <v>-2.6947999998810701E-2</v>
      </c>
      <c r="P234" s="89">
        <f t="shared" si="126"/>
        <v>-0.83213502965909536</v>
      </c>
      <c r="Q234" s="128">
        <f t="shared" si="127"/>
        <v>19248.894</v>
      </c>
      <c r="R234" s="128"/>
      <c r="S234" s="91">
        <f t="shared" si="146"/>
        <v>0.2</v>
      </c>
      <c r="Z234" s="89">
        <f t="shared" si="128"/>
        <v>-3516</v>
      </c>
      <c r="AA234" s="89">
        <f t="shared" si="129"/>
        <v>-9.0044481685879196E-3</v>
      </c>
      <c r="AB234" s="89">
        <f t="shared" si="130"/>
        <v>-0.85007858148931814</v>
      </c>
      <c r="AC234" s="89">
        <f t="shared" si="131"/>
        <v>0.80518702966028466</v>
      </c>
      <c r="AD234" s="89">
        <f t="shared" si="132"/>
        <v>-1.7943551830222781E-2</v>
      </c>
      <c r="AE234" s="89">
        <f t="shared" si="133"/>
        <v>6.4394210456778273E-5</v>
      </c>
      <c r="AF234" s="89">
        <f t="shared" si="134"/>
        <v>-2.6947999998810701E-2</v>
      </c>
      <c r="AG234" s="91"/>
      <c r="AH234" s="89">
        <f t="shared" si="135"/>
        <v>0.82313058149050744</v>
      </c>
      <c r="AI234" s="89">
        <f t="shared" si="136"/>
        <v>0.78991300292508393</v>
      </c>
      <c r="AJ234" s="89">
        <f t="shared" si="137"/>
        <v>0.66340042768579066</v>
      </c>
      <c r="AK234" s="89">
        <f t="shared" si="138"/>
        <v>-8.2326564920244247E-2</v>
      </c>
      <c r="AL234" s="89">
        <f t="shared" si="139"/>
        <v>0.37347723348781492</v>
      </c>
      <c r="AM234" s="89">
        <f t="shared" si="140"/>
        <v>0.18893993376708668</v>
      </c>
      <c r="AN234" s="89">
        <f t="shared" si="144"/>
        <v>6.7499291242869717</v>
      </c>
      <c r="AO234" s="89">
        <f t="shared" si="144"/>
        <v>6.7499371013222627</v>
      </c>
      <c r="AP234" s="89">
        <f t="shared" si="144"/>
        <v>6.7498975146159772</v>
      </c>
      <c r="AQ234" s="89">
        <f t="shared" si="144"/>
        <v>6.7500939747294257</v>
      </c>
      <c r="AR234" s="89">
        <f t="shared" si="144"/>
        <v>6.7491191774829788</v>
      </c>
      <c r="AS234" s="89">
        <f t="shared" si="144"/>
        <v>6.7539606598800654</v>
      </c>
      <c r="AT234" s="89">
        <f t="shared" si="144"/>
        <v>6.7300286072782907</v>
      </c>
      <c r="AU234" s="89">
        <f t="shared" si="141"/>
        <v>6.8514651926769954</v>
      </c>
    </row>
    <row r="235" spans="1:47" s="89" customFormat="1" ht="12.95" customHeight="1" x14ac:dyDescent="0.2">
      <c r="A235" s="29" t="s">
        <v>763</v>
      </c>
      <c r="B235" s="12"/>
      <c r="C235" s="7">
        <v>34455.434999999998</v>
      </c>
      <c r="D235" s="7"/>
      <c r="E235" s="89">
        <f t="shared" si="124"/>
        <v>-3449.0159242737495</v>
      </c>
      <c r="F235" s="89">
        <f t="shared" si="117"/>
        <v>-3449</v>
      </c>
      <c r="G235" s="89">
        <f t="shared" si="125"/>
        <v>-4.46970000048168E-2</v>
      </c>
      <c r="H235" s="89">
        <f t="shared" si="145"/>
        <v>-4.46970000048168E-2</v>
      </c>
      <c r="P235" s="89">
        <f t="shared" si="126"/>
        <v>-0.84547374361525385</v>
      </c>
      <c r="Q235" s="128">
        <f t="shared" si="127"/>
        <v>19436.934999999998</v>
      </c>
      <c r="R235" s="128"/>
      <c r="S235" s="91">
        <f t="shared" si="146"/>
        <v>0.2</v>
      </c>
      <c r="Z235" s="89">
        <f t="shared" si="128"/>
        <v>-3449</v>
      </c>
      <c r="AA235" s="89">
        <f t="shared" si="129"/>
        <v>-1.1273743359147992E-2</v>
      </c>
      <c r="AB235" s="89">
        <f t="shared" si="130"/>
        <v>-0.87889700026092266</v>
      </c>
      <c r="AC235" s="89">
        <f t="shared" si="131"/>
        <v>0.80077674361043705</v>
      </c>
      <c r="AD235" s="89">
        <f t="shared" si="132"/>
        <v>-3.3423256645668808E-2</v>
      </c>
      <c r="AE235" s="89">
        <f t="shared" si="133"/>
        <v>2.2342281696044887E-4</v>
      </c>
      <c r="AF235" s="89">
        <f t="shared" si="134"/>
        <v>-4.46970000048168E-2</v>
      </c>
      <c r="AG235" s="91"/>
      <c r="AH235" s="89">
        <f t="shared" si="135"/>
        <v>0.83420000025610586</v>
      </c>
      <c r="AI235" s="89">
        <f t="shared" si="136"/>
        <v>0.79091251162863696</v>
      </c>
      <c r="AJ235" s="89">
        <f t="shared" si="137"/>
        <v>0.67230097428127533</v>
      </c>
      <c r="AK235" s="89">
        <f t="shared" si="138"/>
        <v>-8.4832964336265623E-2</v>
      </c>
      <c r="AL235" s="89">
        <f t="shared" si="139"/>
        <v>0.38543583131931919</v>
      </c>
      <c r="AM235" s="89">
        <f t="shared" si="140"/>
        <v>0.19513976148749154</v>
      </c>
      <c r="AN235" s="89">
        <f t="shared" si="144"/>
        <v>6.7646685473838861</v>
      </c>
      <c r="AO235" s="89">
        <f t="shared" si="144"/>
        <v>6.7646763699704913</v>
      </c>
      <c r="AP235" s="89">
        <f t="shared" si="144"/>
        <v>6.7646372549964937</v>
      </c>
      <c r="AQ235" s="89">
        <f t="shared" si="144"/>
        <v>6.7648328480683375</v>
      </c>
      <c r="AR235" s="89">
        <f t="shared" si="144"/>
        <v>6.763854991451602</v>
      </c>
      <c r="AS235" s="89">
        <f t="shared" si="144"/>
        <v>6.768748747414314</v>
      </c>
      <c r="AT235" s="89">
        <f t="shared" si="144"/>
        <v>6.7443803178800188</v>
      </c>
      <c r="AU235" s="89">
        <f t="shared" si="141"/>
        <v>6.8691635291946955</v>
      </c>
    </row>
    <row r="236" spans="1:47" s="89" customFormat="1" ht="12.95" customHeight="1" x14ac:dyDescent="0.2">
      <c r="A236" s="29" t="s">
        <v>763</v>
      </c>
      <c r="B236" s="12"/>
      <c r="C236" s="7">
        <v>34542.46</v>
      </c>
      <c r="D236" s="7"/>
      <c r="E236" s="89">
        <f t="shared" si="124"/>
        <v>-3418.0113843041677</v>
      </c>
      <c r="F236" s="89">
        <f t="shared" si="117"/>
        <v>-3418</v>
      </c>
      <c r="G236" s="89">
        <f t="shared" si="125"/>
        <v>-3.1953999998222571E-2</v>
      </c>
      <c r="H236" s="89">
        <f t="shared" si="145"/>
        <v>-3.1953999998222571E-2</v>
      </c>
      <c r="P236" s="89">
        <f t="shared" si="126"/>
        <v>-0.85154023828828329</v>
      </c>
      <c r="Q236" s="128">
        <f t="shared" si="127"/>
        <v>19523.96</v>
      </c>
      <c r="R236" s="128"/>
      <c r="S236" s="91">
        <f t="shared" si="146"/>
        <v>0.2</v>
      </c>
      <c r="Z236" s="89">
        <f t="shared" si="128"/>
        <v>-3418</v>
      </c>
      <c r="AA236" s="89">
        <f t="shared" si="129"/>
        <v>-1.2275035079314489E-2</v>
      </c>
      <c r="AB236" s="89">
        <f t="shared" si="130"/>
        <v>-0.87121920320719137</v>
      </c>
      <c r="AC236" s="89">
        <f t="shared" si="131"/>
        <v>0.81958623829006072</v>
      </c>
      <c r="AD236" s="89">
        <f t="shared" si="132"/>
        <v>-1.9678964918908082E-2</v>
      </c>
      <c r="AE236" s="89">
        <f t="shared" si="133"/>
        <v>7.7452332055923004E-5</v>
      </c>
      <c r="AF236" s="89">
        <f t="shared" si="134"/>
        <v>-3.1953999998222571E-2</v>
      </c>
      <c r="AG236" s="91"/>
      <c r="AH236" s="89">
        <f t="shared" si="135"/>
        <v>0.8392652032089688</v>
      </c>
      <c r="AI236" s="89">
        <f t="shared" si="136"/>
        <v>0.79138598729082932</v>
      </c>
      <c r="AJ236" s="89">
        <f t="shared" si="137"/>
        <v>0.67639430140968537</v>
      </c>
      <c r="AK236" s="89">
        <f t="shared" si="138"/>
        <v>-8.5990716550689281E-2</v>
      </c>
      <c r="AL236" s="89">
        <f t="shared" si="139"/>
        <v>0.39097926004368405</v>
      </c>
      <c r="AM236" s="89">
        <f t="shared" si="140"/>
        <v>0.19801858586689119</v>
      </c>
      <c r="AN236" s="89">
        <f t="shared" si="144"/>
        <v>6.7714946543527237</v>
      </c>
      <c r="AO236" s="89">
        <f t="shared" si="144"/>
        <v>6.7715023991212293</v>
      </c>
      <c r="AP236" s="89">
        <f t="shared" si="144"/>
        <v>6.771463533738415</v>
      </c>
      <c r="AQ236" s="89">
        <f t="shared" si="144"/>
        <v>6.7716585790323522</v>
      </c>
      <c r="AR236" s="89">
        <f t="shared" si="144"/>
        <v>6.7706799509837037</v>
      </c>
      <c r="AS236" s="89">
        <f t="shared" si="144"/>
        <v>6.7755953083282616</v>
      </c>
      <c r="AT236" s="89">
        <f t="shared" si="144"/>
        <v>6.7510338241910883</v>
      </c>
      <c r="AU236" s="89">
        <f t="shared" si="141"/>
        <v>6.8773523117625874</v>
      </c>
    </row>
    <row r="237" spans="1:47" s="89" customFormat="1" ht="12.95" customHeight="1" x14ac:dyDescent="0.2">
      <c r="A237" s="29" t="s">
        <v>763</v>
      </c>
      <c r="B237" s="12"/>
      <c r="C237" s="7">
        <v>34660.345000000001</v>
      </c>
      <c r="D237" s="7"/>
      <c r="E237" s="89">
        <f t="shared" si="124"/>
        <v>-3376.0123013473831</v>
      </c>
      <c r="F237" s="89">
        <f t="shared" si="117"/>
        <v>-3376</v>
      </c>
      <c r="G237" s="89">
        <f t="shared" si="125"/>
        <v>-3.4527999996498693E-2</v>
      </c>
      <c r="H237" s="89">
        <f t="shared" si="145"/>
        <v>-3.4527999996498693E-2</v>
      </c>
      <c r="P237" s="89">
        <f t="shared" si="126"/>
        <v>-0.85965324188951686</v>
      </c>
      <c r="Q237" s="128">
        <f t="shared" si="127"/>
        <v>19641.845000000001</v>
      </c>
      <c r="R237" s="128"/>
      <c r="S237" s="91">
        <f t="shared" si="146"/>
        <v>0.2</v>
      </c>
      <c r="Z237" s="89">
        <f t="shared" si="128"/>
        <v>-3376</v>
      </c>
      <c r="AA237" s="89">
        <f t="shared" si="129"/>
        <v>-1.3583121913556706E-2</v>
      </c>
      <c r="AB237" s="89">
        <f t="shared" si="130"/>
        <v>-0.88059811997245885</v>
      </c>
      <c r="AC237" s="89">
        <f t="shared" si="131"/>
        <v>0.82512524189301817</v>
      </c>
      <c r="AD237" s="89">
        <f t="shared" si="132"/>
        <v>-2.0944878082941987E-2</v>
      </c>
      <c r="AE237" s="89">
        <f t="shared" si="133"/>
        <v>8.7737583581860723E-5</v>
      </c>
      <c r="AF237" s="89">
        <f t="shared" si="134"/>
        <v>-3.4527999996498693E-2</v>
      </c>
      <c r="AG237" s="91"/>
      <c r="AH237" s="89">
        <f t="shared" si="135"/>
        <v>0.84607011997596016</v>
      </c>
      <c r="AI237" s="89">
        <f t="shared" si="136"/>
        <v>0.79203862956902804</v>
      </c>
      <c r="AJ237" s="89">
        <f t="shared" si="137"/>
        <v>0.68191473486802534</v>
      </c>
      <c r="AK237" s="89">
        <f t="shared" si="138"/>
        <v>-8.7557284334286167E-2</v>
      </c>
      <c r="AL237" s="89">
        <f t="shared" si="139"/>
        <v>0.39850039769250256</v>
      </c>
      <c r="AM237" s="89">
        <f t="shared" si="140"/>
        <v>0.20192954248951506</v>
      </c>
      <c r="AN237" s="89">
        <f t="shared" si="144"/>
        <v>6.7807495055210847</v>
      </c>
      <c r="AO237" s="89">
        <f t="shared" si="144"/>
        <v>6.7807571387907082</v>
      </c>
      <c r="AP237" s="89">
        <f t="shared" si="144"/>
        <v>6.7807186420344472</v>
      </c>
      <c r="AQ237" s="89">
        <f t="shared" si="144"/>
        <v>6.7809128003666652</v>
      </c>
      <c r="AR237" s="89">
        <f t="shared" si="144"/>
        <v>6.7799337717092945</v>
      </c>
      <c r="AS237" s="89">
        <f t="shared" si="144"/>
        <v>6.7848757785684368</v>
      </c>
      <c r="AT237" s="89">
        <f t="shared" si="144"/>
        <v>6.7600617835027981</v>
      </c>
      <c r="AU237" s="89">
        <f t="shared" si="141"/>
        <v>6.8884467913706979</v>
      </c>
    </row>
    <row r="238" spans="1:47" s="89" customFormat="1" ht="12.95" customHeight="1" x14ac:dyDescent="0.2">
      <c r="A238" s="29" t="s">
        <v>766</v>
      </c>
      <c r="B238" s="12"/>
      <c r="C238" s="7">
        <v>34876.4683</v>
      </c>
      <c r="D238" s="7"/>
      <c r="E238" s="89">
        <f t="shared" si="124"/>
        <v>-3299.0136975759629</v>
      </c>
      <c r="F238" s="89">
        <f t="shared" si="117"/>
        <v>-3299</v>
      </c>
      <c r="G238" s="89">
        <f t="shared" si="125"/>
        <v>-3.8446999998996034E-2</v>
      </c>
      <c r="J238" s="89">
        <f>G238</f>
        <v>-3.8446999998996034E-2</v>
      </c>
      <c r="P238" s="89">
        <f t="shared" si="126"/>
        <v>-0.87420993857873142</v>
      </c>
      <c r="Q238" s="128">
        <f t="shared" si="127"/>
        <v>19857.9683</v>
      </c>
      <c r="R238" s="128"/>
      <c r="S238" s="91">
        <f>S$17</f>
        <v>1</v>
      </c>
      <c r="Z238" s="89">
        <f t="shared" si="128"/>
        <v>-3299</v>
      </c>
      <c r="AA238" s="89">
        <f t="shared" si="129"/>
        <v>-1.5838342530508642E-2</v>
      </c>
      <c r="AB238" s="89">
        <f t="shared" si="130"/>
        <v>-0.89681859604721881</v>
      </c>
      <c r="AC238" s="89">
        <f t="shared" si="131"/>
        <v>0.83576293857973538</v>
      </c>
      <c r="AD238" s="89">
        <f t="shared" si="132"/>
        <v>-2.2608657468487392E-2</v>
      </c>
      <c r="AE238" s="89">
        <f t="shared" si="133"/>
        <v>5.1115139252739074E-4</v>
      </c>
      <c r="AF238" s="89">
        <f t="shared" si="134"/>
        <v>-3.8446999998996034E-2</v>
      </c>
      <c r="AG238" s="91"/>
      <c r="AH238" s="89">
        <f t="shared" si="135"/>
        <v>0.85837159604822277</v>
      </c>
      <c r="AI238" s="89">
        <f t="shared" si="136"/>
        <v>0.79326862537801135</v>
      </c>
      <c r="AJ238" s="89">
        <f t="shared" si="137"/>
        <v>0.69195874509828792</v>
      </c>
      <c r="AK238" s="89">
        <f t="shared" si="138"/>
        <v>-9.0423162842415417E-2</v>
      </c>
      <c r="AL238" s="89">
        <f t="shared" si="139"/>
        <v>0.41232187356354671</v>
      </c>
      <c r="AM238" s="89">
        <f t="shared" si="140"/>
        <v>0.20913223538957776</v>
      </c>
      <c r="AN238" s="89">
        <f t="shared" si="144"/>
        <v>6.7977368541477921</v>
      </c>
      <c r="AO238" s="89">
        <f t="shared" si="144"/>
        <v>6.7977442660153109</v>
      </c>
      <c r="AP238" s="89">
        <f t="shared" si="144"/>
        <v>6.7977065322785757</v>
      </c>
      <c r="AQ238" s="89">
        <f t="shared" si="144"/>
        <v>6.7978986427049435</v>
      </c>
      <c r="AR238" s="89">
        <f t="shared" si="144"/>
        <v>6.796920785047158</v>
      </c>
      <c r="AS238" s="89">
        <f t="shared" si="144"/>
        <v>6.8019038120862536</v>
      </c>
      <c r="AT238" s="89">
        <f t="shared" si="144"/>
        <v>6.776654266813777</v>
      </c>
      <c r="AU238" s="89">
        <f t="shared" si="141"/>
        <v>6.9087866706522343</v>
      </c>
    </row>
    <row r="239" spans="1:47" s="89" customFormat="1" ht="12.95" customHeight="1" x14ac:dyDescent="0.2">
      <c r="A239" s="29" t="s">
        <v>767</v>
      </c>
      <c r="B239" s="12"/>
      <c r="C239" s="7">
        <v>34994.364999999998</v>
      </c>
      <c r="D239" s="7"/>
      <c r="E239" s="89">
        <f t="shared" si="124"/>
        <v>-3257.0104462409245</v>
      </c>
      <c r="F239" s="89">
        <f t="shared" si="117"/>
        <v>-3257</v>
      </c>
      <c r="G239" s="89">
        <f t="shared" si="125"/>
        <v>-2.9321000001800712E-2</v>
      </c>
      <c r="H239" s="89">
        <f t="shared" ref="H239:H260" si="147">+G239</f>
        <v>-2.9321000001800712E-2</v>
      </c>
      <c r="P239" s="89">
        <f t="shared" si="126"/>
        <v>-0.88197696772936807</v>
      </c>
      <c r="Q239" s="128">
        <f t="shared" si="127"/>
        <v>19975.864999999998</v>
      </c>
      <c r="R239" s="128"/>
      <c r="S239" s="91">
        <f t="shared" ref="S239:S260" si="148">S$15</f>
        <v>0.2</v>
      </c>
      <c r="Z239" s="89">
        <f t="shared" si="128"/>
        <v>-3257</v>
      </c>
      <c r="AA239" s="89">
        <f t="shared" si="129"/>
        <v>-1.6991677678167338E-2</v>
      </c>
      <c r="AB239" s="89">
        <f t="shared" si="130"/>
        <v>-0.89430629005300144</v>
      </c>
      <c r="AC239" s="89">
        <f t="shared" si="131"/>
        <v>0.85265596772756735</v>
      </c>
      <c r="AD239" s="89">
        <f t="shared" si="132"/>
        <v>-1.2329322323633374E-2</v>
      </c>
      <c r="AE239" s="89">
        <f t="shared" si="133"/>
        <v>3.0402437792008854E-5</v>
      </c>
      <c r="AF239" s="89">
        <f t="shared" si="134"/>
        <v>-2.9321000001800712E-2</v>
      </c>
      <c r="AG239" s="91"/>
      <c r="AH239" s="89">
        <f t="shared" si="135"/>
        <v>0.86498529005120073</v>
      </c>
      <c r="AI239" s="89">
        <f t="shared" si="136"/>
        <v>0.793957877351264</v>
      </c>
      <c r="AJ239" s="89">
        <f t="shared" si="137"/>
        <v>0.69739482851025814</v>
      </c>
      <c r="AK239" s="89">
        <f t="shared" si="138"/>
        <v>-9.1982896920711391E-2</v>
      </c>
      <c r="AL239" s="89">
        <f t="shared" si="139"/>
        <v>0.41987917394840629</v>
      </c>
      <c r="AM239" s="89">
        <f t="shared" si="140"/>
        <v>0.21307928762428022</v>
      </c>
      <c r="AN239" s="89">
        <f t="shared" si="144"/>
        <v>6.8070139292911458</v>
      </c>
      <c r="AO239" s="89">
        <f t="shared" si="144"/>
        <v>6.8070212118145035</v>
      </c>
      <c r="AP239" s="89">
        <f t="shared" si="144"/>
        <v>6.8069839394838549</v>
      </c>
      <c r="AQ239" s="89">
        <f t="shared" si="144"/>
        <v>6.8071747096553441</v>
      </c>
      <c r="AR239" s="89">
        <f t="shared" si="144"/>
        <v>6.8061985161462548</v>
      </c>
      <c r="AS239" s="89">
        <f t="shared" si="144"/>
        <v>6.8111996382909767</v>
      </c>
      <c r="AT239" s="89">
        <f t="shared" si="144"/>
        <v>6.7857276538155284</v>
      </c>
      <c r="AU239" s="89">
        <f t="shared" si="141"/>
        <v>6.9198811502603448</v>
      </c>
    </row>
    <row r="240" spans="1:47" s="89" customFormat="1" ht="12.95" customHeight="1" x14ac:dyDescent="0.2">
      <c r="A240" s="29" t="s">
        <v>763</v>
      </c>
      <c r="B240" s="12"/>
      <c r="C240" s="7">
        <v>35283.476999999999</v>
      </c>
      <c r="D240" s="7"/>
      <c r="E240" s="89">
        <f t="shared" si="124"/>
        <v>-3154.0080382008709</v>
      </c>
      <c r="F240" s="89">
        <f t="shared" si="117"/>
        <v>-3154</v>
      </c>
      <c r="G240" s="89">
        <f t="shared" si="125"/>
        <v>-2.2561999998288229E-2</v>
      </c>
      <c r="H240" s="89">
        <f t="shared" si="147"/>
        <v>-2.2561999998288229E-2</v>
      </c>
      <c r="P240" s="89">
        <f t="shared" si="126"/>
        <v>-0.90050776246516606</v>
      </c>
      <c r="Q240" s="128">
        <f t="shared" si="127"/>
        <v>20264.976999999999</v>
      </c>
      <c r="R240" s="128"/>
      <c r="S240" s="91">
        <f t="shared" si="148"/>
        <v>0.2</v>
      </c>
      <c r="Z240" s="89">
        <f t="shared" si="128"/>
        <v>-3154</v>
      </c>
      <c r="AA240" s="89">
        <f t="shared" si="129"/>
        <v>-1.9595527307339045E-2</v>
      </c>
      <c r="AB240" s="89">
        <f t="shared" si="130"/>
        <v>-0.90347423515611525</v>
      </c>
      <c r="AC240" s="89">
        <f t="shared" si="131"/>
        <v>0.87794576246687783</v>
      </c>
      <c r="AD240" s="89">
        <f t="shared" si="132"/>
        <v>-2.9664726909491845E-3</v>
      </c>
      <c r="AE240" s="89">
        <f t="shared" si="133"/>
        <v>1.7599920452294595E-6</v>
      </c>
      <c r="AF240" s="89">
        <f t="shared" si="134"/>
        <v>-2.2561999998288229E-2</v>
      </c>
      <c r="AG240" s="91"/>
      <c r="AH240" s="89">
        <f t="shared" si="135"/>
        <v>0.88091223515782702</v>
      </c>
      <c r="AI240" s="89">
        <f t="shared" si="136"/>
        <v>0.79570334608083715</v>
      </c>
      <c r="AJ240" s="89">
        <f t="shared" si="137"/>
        <v>0.71059679732318448</v>
      </c>
      <c r="AK240" s="89">
        <f t="shared" si="138"/>
        <v>-9.5797112842490234E-2</v>
      </c>
      <c r="AL240" s="89">
        <f t="shared" si="139"/>
        <v>0.43846920878254902</v>
      </c>
      <c r="AM240" s="89">
        <f t="shared" si="140"/>
        <v>0.22281588918187606</v>
      </c>
      <c r="AN240" s="89">
        <f t="shared" si="144"/>
        <v>6.8297995968819141</v>
      </c>
      <c r="AO240" s="89">
        <f t="shared" si="144"/>
        <v>6.8298065394627443</v>
      </c>
      <c r="AP240" s="89">
        <f t="shared" si="144"/>
        <v>6.8297705236225346</v>
      </c>
      <c r="AQ240" s="89">
        <f t="shared" si="144"/>
        <v>6.8299573706044452</v>
      </c>
      <c r="AR240" s="89">
        <f t="shared" si="144"/>
        <v>6.828988255609068</v>
      </c>
      <c r="AS240" s="89">
        <f t="shared" si="144"/>
        <v>6.8340209750142105</v>
      </c>
      <c r="AT240" s="89">
        <f t="shared" si="144"/>
        <v>6.8080494622192775</v>
      </c>
      <c r="AU240" s="89">
        <f t="shared" si="141"/>
        <v>6.9470890407278549</v>
      </c>
    </row>
    <row r="241" spans="1:47" s="89" customFormat="1" ht="12.95" customHeight="1" x14ac:dyDescent="0.2">
      <c r="A241" s="29" t="s">
        <v>763</v>
      </c>
      <c r="B241" s="12"/>
      <c r="C241" s="7">
        <v>35370.478999999999</v>
      </c>
      <c r="D241" s="7"/>
      <c r="E241" s="89">
        <f t="shared" si="124"/>
        <v>-3123.0116924791409</v>
      </c>
      <c r="F241" s="89">
        <f t="shared" si="117"/>
        <v>-3123</v>
      </c>
      <c r="G241" s="89">
        <f t="shared" si="125"/>
        <v>-3.2819000000017695E-2</v>
      </c>
      <c r="H241" s="89">
        <f t="shared" si="147"/>
        <v>-3.2819000000017695E-2</v>
      </c>
      <c r="P241" s="89">
        <f t="shared" si="126"/>
        <v>-0.905941216651859</v>
      </c>
      <c r="Q241" s="128">
        <f t="shared" si="127"/>
        <v>20351.978999999999</v>
      </c>
      <c r="R241" s="128"/>
      <c r="S241" s="91">
        <f t="shared" si="148"/>
        <v>0.2</v>
      </c>
      <c r="Z241" s="89">
        <f t="shared" si="128"/>
        <v>-3123</v>
      </c>
      <c r="AA241" s="89">
        <f t="shared" si="129"/>
        <v>-2.0317828807247529E-2</v>
      </c>
      <c r="AB241" s="89">
        <f t="shared" si="130"/>
        <v>-0.91844238784462917</v>
      </c>
      <c r="AC241" s="89">
        <f t="shared" si="131"/>
        <v>0.87312221665184131</v>
      </c>
      <c r="AD241" s="89">
        <f t="shared" si="132"/>
        <v>-1.2501171192770166E-2</v>
      </c>
      <c r="AE241" s="89">
        <f t="shared" si="133"/>
        <v>3.1255856238189337E-5</v>
      </c>
      <c r="AF241" s="89">
        <f t="shared" si="134"/>
        <v>-3.2819000000017695E-2</v>
      </c>
      <c r="AG241" s="91"/>
      <c r="AH241" s="89">
        <f t="shared" si="135"/>
        <v>0.88562338784461148</v>
      </c>
      <c r="AI241" s="89">
        <f t="shared" si="136"/>
        <v>0.79624410073044238</v>
      </c>
      <c r="AJ241" s="89">
        <f t="shared" si="137"/>
        <v>0.71453365974962157</v>
      </c>
      <c r="AK241" s="89">
        <f t="shared" si="138"/>
        <v>-9.6941957605450185E-2</v>
      </c>
      <c r="AL241" s="89">
        <f t="shared" si="139"/>
        <v>0.44408045542282459</v>
      </c>
      <c r="AM241" s="89">
        <f t="shared" si="140"/>
        <v>0.22576265292409134</v>
      </c>
      <c r="AN241" s="89">
        <f t="shared" ref="AN241:AT250" si="149">$AU241+$AB$7*SIN(AO241)</f>
        <v>6.8366673341378643</v>
      </c>
      <c r="AO241" s="89">
        <f t="shared" si="149"/>
        <v>6.8366741687293278</v>
      </c>
      <c r="AP241" s="89">
        <f t="shared" si="149"/>
        <v>6.8366385634814062</v>
      </c>
      <c r="AQ241" s="89">
        <f t="shared" si="149"/>
        <v>6.8368240599227059</v>
      </c>
      <c r="AR241" s="89">
        <f t="shared" si="149"/>
        <v>6.8358578923674136</v>
      </c>
      <c r="AS241" s="89">
        <f t="shared" si="149"/>
        <v>6.8408965754296283</v>
      </c>
      <c r="AT241" s="89">
        <f t="shared" si="149"/>
        <v>6.8147876628450961</v>
      </c>
      <c r="AU241" s="89">
        <f t="shared" si="141"/>
        <v>6.955277823295746</v>
      </c>
    </row>
    <row r="242" spans="1:47" s="89" customFormat="1" ht="12.95" customHeight="1" x14ac:dyDescent="0.2">
      <c r="A242" s="29" t="s">
        <v>763</v>
      </c>
      <c r="B242" s="12"/>
      <c r="C242" s="7">
        <v>35370.485000000001</v>
      </c>
      <c r="D242" s="7"/>
      <c r="E242" s="89">
        <f t="shared" si="124"/>
        <v>-3123.0095548492664</v>
      </c>
      <c r="F242" s="89">
        <f t="shared" si="117"/>
        <v>-3123</v>
      </c>
      <c r="G242" s="89">
        <f t="shared" si="125"/>
        <v>-2.6818999998795334E-2</v>
      </c>
      <c r="H242" s="89">
        <f t="shared" si="147"/>
        <v>-2.6818999998795334E-2</v>
      </c>
      <c r="P242" s="89">
        <f t="shared" si="126"/>
        <v>-0.905941216651859</v>
      </c>
      <c r="Q242" s="128">
        <f t="shared" si="127"/>
        <v>20351.985000000001</v>
      </c>
      <c r="R242" s="128"/>
      <c r="S242" s="91">
        <f t="shared" si="148"/>
        <v>0.2</v>
      </c>
      <c r="Z242" s="89">
        <f t="shared" si="128"/>
        <v>-3123</v>
      </c>
      <c r="AA242" s="89">
        <f t="shared" si="129"/>
        <v>-2.0317828807247529E-2</v>
      </c>
      <c r="AB242" s="89">
        <f t="shared" si="130"/>
        <v>-0.91244238784340681</v>
      </c>
      <c r="AC242" s="89">
        <f t="shared" si="131"/>
        <v>0.87912221665306367</v>
      </c>
      <c r="AD242" s="89">
        <f t="shared" si="132"/>
        <v>-6.5011711915478054E-3</v>
      </c>
      <c r="AE242" s="89">
        <f t="shared" si="133"/>
        <v>8.4530453723622227E-6</v>
      </c>
      <c r="AF242" s="89">
        <f t="shared" si="134"/>
        <v>-2.6818999998795334E-2</v>
      </c>
      <c r="AG242" s="91"/>
      <c r="AH242" s="89">
        <f t="shared" si="135"/>
        <v>0.88562338784461148</v>
      </c>
      <c r="AI242" s="89">
        <f t="shared" si="136"/>
        <v>0.79624410073044238</v>
      </c>
      <c r="AJ242" s="89">
        <f t="shared" si="137"/>
        <v>0.71453365974962157</v>
      </c>
      <c r="AK242" s="89">
        <f t="shared" si="138"/>
        <v>-9.6941957605450185E-2</v>
      </c>
      <c r="AL242" s="89">
        <f t="shared" si="139"/>
        <v>0.44408045542282459</v>
      </c>
      <c r="AM242" s="89">
        <f t="shared" si="140"/>
        <v>0.22576265292409134</v>
      </c>
      <c r="AN242" s="89">
        <f t="shared" si="149"/>
        <v>6.8366673341378643</v>
      </c>
      <c r="AO242" s="89">
        <f t="shared" si="149"/>
        <v>6.8366741687293278</v>
      </c>
      <c r="AP242" s="89">
        <f t="shared" si="149"/>
        <v>6.8366385634814062</v>
      </c>
      <c r="AQ242" s="89">
        <f t="shared" si="149"/>
        <v>6.8368240599227059</v>
      </c>
      <c r="AR242" s="89">
        <f t="shared" si="149"/>
        <v>6.8358578923674136</v>
      </c>
      <c r="AS242" s="89">
        <f t="shared" si="149"/>
        <v>6.8408965754296283</v>
      </c>
      <c r="AT242" s="89">
        <f t="shared" si="149"/>
        <v>6.8147876628450961</v>
      </c>
      <c r="AU242" s="89">
        <f t="shared" si="141"/>
        <v>6.955277823295746</v>
      </c>
    </row>
    <row r="243" spans="1:47" s="89" customFormat="1" ht="12.95" customHeight="1" x14ac:dyDescent="0.2">
      <c r="A243" s="29" t="s">
        <v>763</v>
      </c>
      <c r="B243" s="12"/>
      <c r="C243" s="7">
        <v>35909.398999999998</v>
      </c>
      <c r="D243" s="7"/>
      <c r="E243" s="89">
        <f t="shared" si="124"/>
        <v>-2931.0097771627743</v>
      </c>
      <c r="F243" s="89">
        <f t="shared" ref="F243:F306" si="150">ROUND(2*E243,0)/2</f>
        <v>-2931</v>
      </c>
      <c r="G243" s="89">
        <f t="shared" si="125"/>
        <v>-2.7442999999038875E-2</v>
      </c>
      <c r="H243" s="89">
        <f t="shared" si="147"/>
        <v>-2.7442999999038875E-2</v>
      </c>
      <c r="P243" s="89">
        <f t="shared" si="126"/>
        <v>-0.9381116610917497</v>
      </c>
      <c r="Q243" s="128">
        <f t="shared" si="127"/>
        <v>20890.898999999998</v>
      </c>
      <c r="R243" s="128"/>
      <c r="S243" s="91">
        <f t="shared" si="148"/>
        <v>0.2</v>
      </c>
      <c r="Z243" s="89">
        <f t="shared" si="128"/>
        <v>-2931</v>
      </c>
      <c r="AA243" s="89">
        <f t="shared" si="129"/>
        <v>-2.4179466767074498E-2</v>
      </c>
      <c r="AB243" s="89">
        <f t="shared" si="130"/>
        <v>-0.94137519432371408</v>
      </c>
      <c r="AC243" s="89">
        <f t="shared" si="131"/>
        <v>0.91066866109271083</v>
      </c>
      <c r="AD243" s="89">
        <f t="shared" si="132"/>
        <v>-3.2635332319643773E-3</v>
      </c>
      <c r="AE243" s="89">
        <f t="shared" si="133"/>
        <v>2.1301298312271709E-6</v>
      </c>
      <c r="AF243" s="89">
        <f t="shared" si="134"/>
        <v>-2.7442999999038875E-2</v>
      </c>
      <c r="AG243" s="91"/>
      <c r="AH243" s="89">
        <f t="shared" si="135"/>
        <v>0.91393219432467521</v>
      </c>
      <c r="AI243" s="89">
        <f t="shared" si="136"/>
        <v>0.79975374745734917</v>
      </c>
      <c r="AJ243" s="89">
        <f t="shared" si="137"/>
        <v>0.73852901257641845</v>
      </c>
      <c r="AK243" s="89">
        <f t="shared" si="138"/>
        <v>-0.1039983075542477</v>
      </c>
      <c r="AL243" s="89">
        <f t="shared" si="139"/>
        <v>0.47900914329836691</v>
      </c>
      <c r="AM243" s="89">
        <f t="shared" si="140"/>
        <v>0.24419166862231026</v>
      </c>
      <c r="AN243" s="89">
        <f t="shared" si="149"/>
        <v>6.8793100228050124</v>
      </c>
      <c r="AO243" s="89">
        <f t="shared" si="149"/>
        <v>6.879316142555588</v>
      </c>
      <c r="AP243" s="89">
        <f t="shared" si="149"/>
        <v>6.8792833682141437</v>
      </c>
      <c r="AQ243" s="89">
        <f t="shared" si="149"/>
        <v>6.8794588997931365</v>
      </c>
      <c r="AR243" s="89">
        <f t="shared" si="149"/>
        <v>6.8785190380195624</v>
      </c>
      <c r="AS243" s="89">
        <f t="shared" si="149"/>
        <v>6.8835584288400131</v>
      </c>
      <c r="AT243" s="89">
        <f t="shared" si="149"/>
        <v>6.8567345978795098</v>
      </c>
      <c r="AU243" s="89">
        <f t="shared" si="141"/>
        <v>7.0059954443613952</v>
      </c>
    </row>
    <row r="244" spans="1:47" s="89" customFormat="1" ht="12.95" customHeight="1" x14ac:dyDescent="0.2">
      <c r="A244" s="29" t="s">
        <v>763</v>
      </c>
      <c r="B244" s="12"/>
      <c r="C244" s="7">
        <v>35951.504000000001</v>
      </c>
      <c r="D244" s="7"/>
      <c r="E244" s="89">
        <f t="shared" si="124"/>
        <v>-2916.0089595193458</v>
      </c>
      <c r="F244" s="89">
        <f t="shared" si="150"/>
        <v>-2916</v>
      </c>
      <c r="G244" s="89">
        <f t="shared" si="125"/>
        <v>-2.514800000062678E-2</v>
      </c>
      <c r="H244" s="89">
        <f t="shared" si="147"/>
        <v>-2.514800000062678E-2</v>
      </c>
      <c r="P244" s="89">
        <f t="shared" si="126"/>
        <v>-0.94051750900948405</v>
      </c>
      <c r="Q244" s="128">
        <f t="shared" si="127"/>
        <v>20933.004000000001</v>
      </c>
      <c r="R244" s="128"/>
      <c r="S244" s="91">
        <f t="shared" si="148"/>
        <v>0.2</v>
      </c>
      <c r="Z244" s="89">
        <f t="shared" si="128"/>
        <v>-2916</v>
      </c>
      <c r="AA244" s="89">
        <f t="shared" si="129"/>
        <v>-2.4437877527527574E-2</v>
      </c>
      <c r="AB244" s="89">
        <f t="shared" si="130"/>
        <v>-0.94122763148258326</v>
      </c>
      <c r="AC244" s="89">
        <f t="shared" si="131"/>
        <v>0.91536950900885727</v>
      </c>
      <c r="AD244" s="89">
        <f t="shared" si="132"/>
        <v>-7.1012247309920618E-4</v>
      </c>
      <c r="AE244" s="89">
        <f t="shared" si="133"/>
        <v>1.0085478536010657E-7</v>
      </c>
      <c r="AF244" s="89">
        <f t="shared" si="134"/>
        <v>-2.514800000062678E-2</v>
      </c>
      <c r="AG244" s="91"/>
      <c r="AH244" s="89">
        <f t="shared" si="135"/>
        <v>0.91607963148195648</v>
      </c>
      <c r="AI244" s="89">
        <f t="shared" si="136"/>
        <v>0.80003965821806633</v>
      </c>
      <c r="AJ244" s="89">
        <f t="shared" si="137"/>
        <v>0.74037491752235995</v>
      </c>
      <c r="AK244" s="89">
        <f t="shared" si="138"/>
        <v>-0.1045469815249358</v>
      </c>
      <c r="AL244" s="89">
        <f t="shared" si="139"/>
        <v>0.48175109525373661</v>
      </c>
      <c r="AM244" s="89">
        <f t="shared" si="140"/>
        <v>0.24564488272824775</v>
      </c>
      <c r="AN244" s="89">
        <f t="shared" si="149"/>
        <v>6.8826495020023799</v>
      </c>
      <c r="AO244" s="89">
        <f t="shared" si="149"/>
        <v>6.8826555632311637</v>
      </c>
      <c r="AP244" s="89">
        <f t="shared" si="149"/>
        <v>6.8826230284077861</v>
      </c>
      <c r="AQ244" s="89">
        <f t="shared" si="149"/>
        <v>6.8827976738752765</v>
      </c>
      <c r="AR244" s="89">
        <f t="shared" si="149"/>
        <v>6.8818604290070464</v>
      </c>
      <c r="AS244" s="89">
        <f t="shared" si="149"/>
        <v>6.8868972732046618</v>
      </c>
      <c r="AT244" s="89">
        <f t="shared" si="149"/>
        <v>6.8600275826601393</v>
      </c>
      <c r="AU244" s="89">
        <f t="shared" si="141"/>
        <v>7.0099577585071486</v>
      </c>
    </row>
    <row r="245" spans="1:47" s="89" customFormat="1" ht="12.95" customHeight="1" x14ac:dyDescent="0.2">
      <c r="A245" s="24" t="s">
        <v>941</v>
      </c>
      <c r="B245" s="25" t="s">
        <v>912</v>
      </c>
      <c r="C245" s="24">
        <v>35951.51</v>
      </c>
      <c r="D245" s="24" t="s">
        <v>936</v>
      </c>
      <c r="E245" s="89">
        <f t="shared" si="124"/>
        <v>-2916.0068218894712</v>
      </c>
      <c r="F245" s="89">
        <f t="shared" si="150"/>
        <v>-2916</v>
      </c>
      <c r="G245" s="89">
        <f t="shared" si="125"/>
        <v>-1.9147999999404419E-2</v>
      </c>
      <c r="H245" s="89">
        <f t="shared" si="147"/>
        <v>-1.9147999999404419E-2</v>
      </c>
      <c r="P245" s="89">
        <f t="shared" si="126"/>
        <v>-0.94051750900948405</v>
      </c>
      <c r="Q245" s="128">
        <f t="shared" si="127"/>
        <v>20933.010000000002</v>
      </c>
      <c r="R245" s="128"/>
      <c r="S245" s="91">
        <f t="shared" si="148"/>
        <v>0.2</v>
      </c>
      <c r="Z245" s="89">
        <f t="shared" si="128"/>
        <v>-2916</v>
      </c>
      <c r="AA245" s="89">
        <f t="shared" si="129"/>
        <v>-2.4437877527527574E-2</v>
      </c>
      <c r="AB245" s="89">
        <f t="shared" si="130"/>
        <v>-0.9352276314813609</v>
      </c>
      <c r="AC245" s="89">
        <f t="shared" si="131"/>
        <v>0.92136950901007963</v>
      </c>
      <c r="AD245" s="89">
        <f t="shared" si="132"/>
        <v>5.2898775281231547E-3</v>
      </c>
      <c r="AE245" s="89">
        <f t="shared" si="133"/>
        <v>5.5965608525084677E-6</v>
      </c>
      <c r="AF245" s="89">
        <f t="shared" si="134"/>
        <v>-1.9147999999404419E-2</v>
      </c>
      <c r="AG245" s="91"/>
      <c r="AH245" s="89">
        <f t="shared" si="135"/>
        <v>0.91607963148195648</v>
      </c>
      <c r="AI245" s="89">
        <f t="shared" si="136"/>
        <v>0.80003965821806633</v>
      </c>
      <c r="AJ245" s="89">
        <f t="shared" si="137"/>
        <v>0.74037491752235995</v>
      </c>
      <c r="AK245" s="89">
        <f t="shared" si="138"/>
        <v>-0.1045469815249358</v>
      </c>
      <c r="AL245" s="89">
        <f t="shared" si="139"/>
        <v>0.48175109525373661</v>
      </c>
      <c r="AM245" s="89">
        <f t="shared" si="140"/>
        <v>0.24564488272824775</v>
      </c>
      <c r="AN245" s="89">
        <f t="shared" si="149"/>
        <v>6.8826495020023799</v>
      </c>
      <c r="AO245" s="89">
        <f t="shared" si="149"/>
        <v>6.8826555632311637</v>
      </c>
      <c r="AP245" s="89">
        <f t="shared" si="149"/>
        <v>6.8826230284077861</v>
      </c>
      <c r="AQ245" s="89">
        <f t="shared" si="149"/>
        <v>6.8827976738752765</v>
      </c>
      <c r="AR245" s="89">
        <f t="shared" si="149"/>
        <v>6.8818604290070464</v>
      </c>
      <c r="AS245" s="89">
        <f t="shared" si="149"/>
        <v>6.8868972732046618</v>
      </c>
      <c r="AT245" s="89">
        <f t="shared" si="149"/>
        <v>6.8600275826601393</v>
      </c>
      <c r="AU245" s="89">
        <f t="shared" si="141"/>
        <v>7.0099577585071486</v>
      </c>
    </row>
    <row r="246" spans="1:47" s="89" customFormat="1" ht="12.95" customHeight="1" x14ac:dyDescent="0.2">
      <c r="A246" s="29" t="s">
        <v>763</v>
      </c>
      <c r="B246" s="12"/>
      <c r="C246" s="7">
        <v>35951.512000000002</v>
      </c>
      <c r="D246" s="7"/>
      <c r="E246" s="89">
        <f t="shared" si="124"/>
        <v>-2916.0061093461795</v>
      </c>
      <c r="F246" s="89">
        <f t="shared" si="150"/>
        <v>-2916</v>
      </c>
      <c r="G246" s="89">
        <f t="shared" si="125"/>
        <v>-1.7147999998996966E-2</v>
      </c>
      <c r="H246" s="89">
        <f t="shared" si="147"/>
        <v>-1.7147999998996966E-2</v>
      </c>
      <c r="P246" s="89">
        <f t="shared" si="126"/>
        <v>-0.94051750900948405</v>
      </c>
      <c r="Q246" s="128">
        <f t="shared" si="127"/>
        <v>20933.012000000002</v>
      </c>
      <c r="R246" s="128"/>
      <c r="S246" s="91">
        <f t="shared" si="148"/>
        <v>0.2</v>
      </c>
      <c r="Z246" s="89">
        <f t="shared" si="128"/>
        <v>-2916</v>
      </c>
      <c r="AA246" s="89">
        <f t="shared" si="129"/>
        <v>-2.4437877527527574E-2</v>
      </c>
      <c r="AB246" s="89">
        <f t="shared" si="130"/>
        <v>-0.93322763148095345</v>
      </c>
      <c r="AC246" s="89">
        <f t="shared" si="131"/>
        <v>0.92336950901048709</v>
      </c>
      <c r="AD246" s="89">
        <f t="shared" si="132"/>
        <v>7.2898775285306083E-3</v>
      </c>
      <c r="AE246" s="89">
        <f t="shared" si="133"/>
        <v>1.0628462876195107E-5</v>
      </c>
      <c r="AF246" s="89">
        <f t="shared" si="134"/>
        <v>-1.7147999998996966E-2</v>
      </c>
      <c r="AG246" s="91"/>
      <c r="AH246" s="89">
        <f t="shared" si="135"/>
        <v>0.91607963148195648</v>
      </c>
      <c r="AI246" s="89">
        <f t="shared" si="136"/>
        <v>0.80003965821806633</v>
      </c>
      <c r="AJ246" s="89">
        <f t="shared" si="137"/>
        <v>0.74037491752235995</v>
      </c>
      <c r="AK246" s="89">
        <f t="shared" si="138"/>
        <v>-0.1045469815249358</v>
      </c>
      <c r="AL246" s="89">
        <f t="shared" si="139"/>
        <v>0.48175109525373661</v>
      </c>
      <c r="AM246" s="89">
        <f t="shared" si="140"/>
        <v>0.24564488272824775</v>
      </c>
      <c r="AN246" s="89">
        <f t="shared" si="149"/>
        <v>6.8826495020023799</v>
      </c>
      <c r="AO246" s="89">
        <f t="shared" si="149"/>
        <v>6.8826555632311637</v>
      </c>
      <c r="AP246" s="89">
        <f t="shared" si="149"/>
        <v>6.8826230284077861</v>
      </c>
      <c r="AQ246" s="89">
        <f t="shared" si="149"/>
        <v>6.8827976738752765</v>
      </c>
      <c r="AR246" s="89">
        <f t="shared" si="149"/>
        <v>6.8818604290070464</v>
      </c>
      <c r="AS246" s="89">
        <f t="shared" si="149"/>
        <v>6.8868972732046618</v>
      </c>
      <c r="AT246" s="89">
        <f t="shared" si="149"/>
        <v>6.8600275826601393</v>
      </c>
      <c r="AU246" s="89">
        <f t="shared" si="141"/>
        <v>7.0099577585071486</v>
      </c>
    </row>
    <row r="247" spans="1:47" s="89" customFormat="1" ht="12.95" customHeight="1" x14ac:dyDescent="0.2">
      <c r="A247" s="89" t="s">
        <v>763</v>
      </c>
      <c r="B247" s="91"/>
      <c r="C247" s="130">
        <v>35951.519</v>
      </c>
      <c r="D247" s="130"/>
      <c r="E247" s="89">
        <f t="shared" si="124"/>
        <v>-2916.0036154446602</v>
      </c>
      <c r="F247" s="89">
        <f t="shared" si="150"/>
        <v>-2916</v>
      </c>
      <c r="G247" s="89">
        <f t="shared" si="125"/>
        <v>-1.0148000001208857E-2</v>
      </c>
      <c r="H247" s="89">
        <f t="shared" si="147"/>
        <v>-1.0148000001208857E-2</v>
      </c>
      <c r="P247" s="89">
        <f t="shared" si="126"/>
        <v>-0.94051750900948405</v>
      </c>
      <c r="Q247" s="128">
        <f t="shared" si="127"/>
        <v>20933.019</v>
      </c>
      <c r="R247" s="128"/>
      <c r="S247" s="91">
        <f t="shared" si="148"/>
        <v>0.2</v>
      </c>
      <c r="Z247" s="89">
        <f t="shared" si="128"/>
        <v>-2916</v>
      </c>
      <c r="AA247" s="89">
        <f t="shared" si="129"/>
        <v>-2.4437877527527574E-2</v>
      </c>
      <c r="AB247" s="89">
        <f t="shared" si="130"/>
        <v>-0.92622763148316534</v>
      </c>
      <c r="AC247" s="89">
        <f t="shared" si="131"/>
        <v>0.9303695090082752</v>
      </c>
      <c r="AD247" s="89">
        <f t="shared" si="132"/>
        <v>1.4289877526318717E-2</v>
      </c>
      <c r="AE247" s="89">
        <f t="shared" si="133"/>
        <v>4.0840119943437745E-5</v>
      </c>
      <c r="AF247" s="89">
        <f t="shared" si="134"/>
        <v>-1.0148000001208857E-2</v>
      </c>
      <c r="AG247" s="91"/>
      <c r="AH247" s="89">
        <f t="shared" si="135"/>
        <v>0.91607963148195648</v>
      </c>
      <c r="AI247" s="89">
        <f t="shared" si="136"/>
        <v>0.80003965821806633</v>
      </c>
      <c r="AJ247" s="89">
        <f t="shared" si="137"/>
        <v>0.74037491752235995</v>
      </c>
      <c r="AK247" s="89">
        <f t="shared" si="138"/>
        <v>-0.1045469815249358</v>
      </c>
      <c r="AL247" s="89">
        <f t="shared" si="139"/>
        <v>0.48175109525373661</v>
      </c>
      <c r="AM247" s="89">
        <f t="shared" si="140"/>
        <v>0.24564488272824775</v>
      </c>
      <c r="AN247" s="89">
        <f t="shared" si="149"/>
        <v>6.8826495020023799</v>
      </c>
      <c r="AO247" s="89">
        <f t="shared" si="149"/>
        <v>6.8826555632311637</v>
      </c>
      <c r="AP247" s="89">
        <f t="shared" si="149"/>
        <v>6.8826230284077861</v>
      </c>
      <c r="AQ247" s="89">
        <f t="shared" si="149"/>
        <v>6.8827976738752765</v>
      </c>
      <c r="AR247" s="89">
        <f t="shared" si="149"/>
        <v>6.8818604290070464</v>
      </c>
      <c r="AS247" s="89">
        <f t="shared" si="149"/>
        <v>6.8868972732046618</v>
      </c>
      <c r="AT247" s="89">
        <f t="shared" si="149"/>
        <v>6.8600275826601393</v>
      </c>
      <c r="AU247" s="89">
        <f t="shared" si="141"/>
        <v>7.0099577585071486</v>
      </c>
    </row>
    <row r="248" spans="1:47" s="89" customFormat="1" ht="12.95" customHeight="1" x14ac:dyDescent="0.2">
      <c r="A248" s="89" t="s">
        <v>763</v>
      </c>
      <c r="B248" s="91"/>
      <c r="C248" s="130">
        <v>36111.500999999997</v>
      </c>
      <c r="D248" s="130"/>
      <c r="E248" s="89">
        <f t="shared" si="124"/>
        <v>-2859.0065650176166</v>
      </c>
      <c r="F248" s="89">
        <f t="shared" si="150"/>
        <v>-2859</v>
      </c>
      <c r="G248" s="89">
        <f t="shared" si="125"/>
        <v>-1.8427000002702698E-2</v>
      </c>
      <c r="H248" s="89">
        <f t="shared" si="147"/>
        <v>-1.8427000002702698E-2</v>
      </c>
      <c r="P248" s="89">
        <f t="shared" si="126"/>
        <v>-0.94951768636445677</v>
      </c>
      <c r="Q248" s="128">
        <f t="shared" si="127"/>
        <v>21093.000999999997</v>
      </c>
      <c r="R248" s="128"/>
      <c r="S248" s="91">
        <f t="shared" si="148"/>
        <v>0.2</v>
      </c>
      <c r="Z248" s="89">
        <f t="shared" si="128"/>
        <v>-2859</v>
      </c>
      <c r="AA248" s="89">
        <f t="shared" si="129"/>
        <v>-2.5364252748385274E-2</v>
      </c>
      <c r="AB248" s="89">
        <f t="shared" si="130"/>
        <v>-0.94258043361877419</v>
      </c>
      <c r="AC248" s="89">
        <f t="shared" si="131"/>
        <v>0.93109068636175407</v>
      </c>
      <c r="AD248" s="89">
        <f t="shared" si="132"/>
        <v>6.9372527456825761E-3</v>
      </c>
      <c r="AE248" s="89">
        <f t="shared" si="133"/>
        <v>9.6250951314960883E-6</v>
      </c>
      <c r="AF248" s="89">
        <f t="shared" si="134"/>
        <v>-1.8427000002702698E-2</v>
      </c>
      <c r="AG248" s="91"/>
      <c r="AH248" s="89">
        <f t="shared" si="135"/>
        <v>0.9241534336160715</v>
      </c>
      <c r="AI248" s="89">
        <f t="shared" si="136"/>
        <v>0.80114173478804118</v>
      </c>
      <c r="AJ248" s="89">
        <f t="shared" si="137"/>
        <v>0.74735045946815148</v>
      </c>
      <c r="AK248" s="89">
        <f t="shared" si="138"/>
        <v>-0.10662832638850357</v>
      </c>
      <c r="AL248" s="89">
        <f t="shared" si="139"/>
        <v>0.49218855194108613</v>
      </c>
      <c r="AM248" s="89">
        <f t="shared" si="140"/>
        <v>0.25118566982542201</v>
      </c>
      <c r="AN248" s="89">
        <f t="shared" si="149"/>
        <v>6.8953505025157309</v>
      </c>
      <c r="AO248" s="89">
        <f t="shared" si="149"/>
        <v>6.8953563387861241</v>
      </c>
      <c r="AP248" s="89">
        <f t="shared" si="149"/>
        <v>6.8953247346297264</v>
      </c>
      <c r="AQ248" s="89">
        <f t="shared" si="149"/>
        <v>6.8954958835950748</v>
      </c>
      <c r="AR248" s="89">
        <f t="shared" si="149"/>
        <v>6.8945692901611677</v>
      </c>
      <c r="AS248" s="89">
        <f t="shared" si="149"/>
        <v>6.8995930657698237</v>
      </c>
      <c r="AT248" s="89">
        <f t="shared" si="149"/>
        <v>6.8725624813004185</v>
      </c>
      <c r="AU248" s="89">
        <f t="shared" si="141"/>
        <v>7.0250145522610135</v>
      </c>
    </row>
    <row r="249" spans="1:47" s="89" customFormat="1" ht="12.95" customHeight="1" x14ac:dyDescent="0.2">
      <c r="A249" s="89" t="s">
        <v>763</v>
      </c>
      <c r="B249" s="91"/>
      <c r="C249" s="130">
        <v>36111.502999999997</v>
      </c>
      <c r="D249" s="130"/>
      <c r="E249" s="89">
        <f t="shared" si="124"/>
        <v>-2859.0058524743249</v>
      </c>
      <c r="F249" s="89">
        <f t="shared" si="150"/>
        <v>-2859</v>
      </c>
      <c r="G249" s="89">
        <f t="shared" si="125"/>
        <v>-1.6427000002295244E-2</v>
      </c>
      <c r="H249" s="89">
        <f t="shared" si="147"/>
        <v>-1.6427000002295244E-2</v>
      </c>
      <c r="P249" s="89">
        <f t="shared" si="126"/>
        <v>-0.94951768636445677</v>
      </c>
      <c r="Q249" s="128">
        <f t="shared" si="127"/>
        <v>21093.002999999997</v>
      </c>
      <c r="R249" s="128"/>
      <c r="S249" s="91">
        <f t="shared" si="148"/>
        <v>0.2</v>
      </c>
      <c r="Z249" s="89">
        <f t="shared" si="128"/>
        <v>-2859</v>
      </c>
      <c r="AA249" s="89">
        <f t="shared" si="129"/>
        <v>-2.5364252748385274E-2</v>
      </c>
      <c r="AB249" s="89">
        <f t="shared" si="130"/>
        <v>-0.94058043361836674</v>
      </c>
      <c r="AC249" s="89">
        <f t="shared" si="131"/>
        <v>0.93309068636216153</v>
      </c>
      <c r="AD249" s="89">
        <f t="shared" si="132"/>
        <v>8.9372527460900297E-3</v>
      </c>
      <c r="AE249" s="89">
        <f t="shared" si="133"/>
        <v>1.5974897329498754E-5</v>
      </c>
      <c r="AF249" s="89">
        <f t="shared" si="134"/>
        <v>-1.6427000002295244E-2</v>
      </c>
      <c r="AG249" s="91"/>
      <c r="AH249" s="89">
        <f t="shared" si="135"/>
        <v>0.9241534336160715</v>
      </c>
      <c r="AI249" s="89">
        <f t="shared" si="136"/>
        <v>0.80114173478804118</v>
      </c>
      <c r="AJ249" s="89">
        <f t="shared" si="137"/>
        <v>0.74735045946815148</v>
      </c>
      <c r="AK249" s="89">
        <f t="shared" si="138"/>
        <v>-0.10662832638850357</v>
      </c>
      <c r="AL249" s="89">
        <f t="shared" si="139"/>
        <v>0.49218855194108613</v>
      </c>
      <c r="AM249" s="89">
        <f t="shared" si="140"/>
        <v>0.25118566982542201</v>
      </c>
      <c r="AN249" s="89">
        <f t="shared" si="149"/>
        <v>6.8953505025157309</v>
      </c>
      <c r="AO249" s="89">
        <f t="shared" si="149"/>
        <v>6.8953563387861241</v>
      </c>
      <c r="AP249" s="89">
        <f t="shared" si="149"/>
        <v>6.8953247346297264</v>
      </c>
      <c r="AQ249" s="89">
        <f t="shared" si="149"/>
        <v>6.8954958835950748</v>
      </c>
      <c r="AR249" s="89">
        <f t="shared" si="149"/>
        <v>6.8945692901611677</v>
      </c>
      <c r="AS249" s="89">
        <f t="shared" si="149"/>
        <v>6.8995930657698237</v>
      </c>
      <c r="AT249" s="89">
        <f t="shared" si="149"/>
        <v>6.8725624813004185</v>
      </c>
      <c r="AU249" s="89">
        <f t="shared" si="141"/>
        <v>7.0250145522610135</v>
      </c>
    </row>
    <row r="250" spans="1:47" s="89" customFormat="1" ht="12.95" customHeight="1" x14ac:dyDescent="0.2">
      <c r="A250" s="89" t="s">
        <v>763</v>
      </c>
      <c r="B250" s="91"/>
      <c r="C250" s="130">
        <v>36128.334999999999</v>
      </c>
      <c r="D250" s="130"/>
      <c r="E250" s="89">
        <f t="shared" si="124"/>
        <v>-2853.0090881334108</v>
      </c>
      <c r="F250" s="89">
        <f t="shared" si="150"/>
        <v>-2853</v>
      </c>
      <c r="G250" s="89">
        <f t="shared" si="125"/>
        <v>-2.5508999999146909E-2</v>
      </c>
      <c r="H250" s="89">
        <f t="shared" si="147"/>
        <v>-2.5508999999146909E-2</v>
      </c>
      <c r="P250" s="89">
        <f t="shared" si="126"/>
        <v>-0.95045199038699435</v>
      </c>
      <c r="Q250" s="128">
        <f t="shared" si="127"/>
        <v>21109.834999999999</v>
      </c>
      <c r="R250" s="128"/>
      <c r="S250" s="91">
        <f t="shared" si="148"/>
        <v>0.2</v>
      </c>
      <c r="Z250" s="89">
        <f t="shared" si="128"/>
        <v>-2853</v>
      </c>
      <c r="AA250" s="89">
        <f t="shared" si="129"/>
        <v>-2.5456690394686454E-2</v>
      </c>
      <c r="AB250" s="89">
        <f t="shared" si="130"/>
        <v>-0.9505042999914548</v>
      </c>
      <c r="AC250" s="89">
        <f t="shared" si="131"/>
        <v>0.92494299038784744</v>
      </c>
      <c r="AD250" s="89">
        <f t="shared" si="132"/>
        <v>-5.2309604460454295E-5</v>
      </c>
      <c r="AE250" s="89">
        <f t="shared" si="133"/>
        <v>5.4725894376183603E-10</v>
      </c>
      <c r="AF250" s="89">
        <f t="shared" si="134"/>
        <v>-2.5508999999146909E-2</v>
      </c>
      <c r="AG250" s="91"/>
      <c r="AH250" s="89">
        <f t="shared" si="135"/>
        <v>0.9249952999923079</v>
      </c>
      <c r="AI250" s="89">
        <f t="shared" si="136"/>
        <v>0.80125918462606394</v>
      </c>
      <c r="AJ250" s="89">
        <f t="shared" si="137"/>
        <v>0.74808111868272176</v>
      </c>
      <c r="AK250" s="89">
        <f t="shared" si="138"/>
        <v>-0.10684707733965422</v>
      </c>
      <c r="AL250" s="89">
        <f t="shared" si="139"/>
        <v>0.49328891127167873</v>
      </c>
      <c r="AM250" s="89">
        <f t="shared" si="140"/>
        <v>0.25177064355974638</v>
      </c>
      <c r="AN250" s="89">
        <f t="shared" si="149"/>
        <v>6.8966884716288259</v>
      </c>
      <c r="AO250" s="89">
        <f t="shared" si="149"/>
        <v>6.8966942840078849</v>
      </c>
      <c r="AP250" s="89">
        <f t="shared" si="149"/>
        <v>6.896662779601173</v>
      </c>
      <c r="AQ250" s="89">
        <f t="shared" si="149"/>
        <v>6.896833548971534</v>
      </c>
      <c r="AR250" s="89">
        <f t="shared" si="149"/>
        <v>6.8959081408457372</v>
      </c>
      <c r="AS250" s="89">
        <f t="shared" si="149"/>
        <v>6.9009302300013609</v>
      </c>
      <c r="AT250" s="89">
        <f t="shared" si="149"/>
        <v>6.873883944958636</v>
      </c>
      <c r="AU250" s="89">
        <f t="shared" si="141"/>
        <v>7.0265994779193148</v>
      </c>
    </row>
    <row r="251" spans="1:47" s="89" customFormat="1" ht="12.95" customHeight="1" x14ac:dyDescent="0.2">
      <c r="A251" s="89" t="s">
        <v>766</v>
      </c>
      <c r="B251" s="91"/>
      <c r="C251" s="130">
        <v>36855.334999999999</v>
      </c>
      <c r="D251" s="130"/>
      <c r="E251" s="89">
        <f t="shared" si="124"/>
        <v>-2593.9996016882997</v>
      </c>
      <c r="F251" s="89">
        <f t="shared" si="150"/>
        <v>-2594</v>
      </c>
      <c r="G251" s="89">
        <f t="shared" si="125"/>
        <v>1.1180000001331791E-3</v>
      </c>
      <c r="H251" s="89">
        <f t="shared" si="147"/>
        <v>1.1180000001331791E-3</v>
      </c>
      <c r="P251" s="89">
        <f t="shared" si="126"/>
        <v>-0.9884072348331836</v>
      </c>
      <c r="Q251" s="128">
        <f t="shared" si="127"/>
        <v>21836.834999999999</v>
      </c>
      <c r="R251" s="128"/>
      <c r="S251" s="91">
        <f t="shared" si="148"/>
        <v>0.2</v>
      </c>
      <c r="Z251" s="89">
        <f t="shared" si="128"/>
        <v>-2594</v>
      </c>
      <c r="AA251" s="89">
        <f t="shared" si="129"/>
        <v>-2.8558598603097396E-2</v>
      </c>
      <c r="AB251" s="89">
        <f t="shared" si="130"/>
        <v>-0.95873063622995303</v>
      </c>
      <c r="AC251" s="89">
        <f t="shared" si="131"/>
        <v>0.98952523483331678</v>
      </c>
      <c r="AD251" s="89">
        <f t="shared" si="132"/>
        <v>2.9676598603230575E-2</v>
      </c>
      <c r="AE251" s="89">
        <f t="shared" si="133"/>
        <v>1.7614010093145338E-4</v>
      </c>
      <c r="AF251" s="89">
        <f t="shared" si="134"/>
        <v>1.1180000001331791E-3</v>
      </c>
      <c r="AG251" s="91"/>
      <c r="AH251" s="89">
        <f t="shared" si="135"/>
        <v>0.95984863623008621</v>
      </c>
      <c r="AI251" s="89">
        <f t="shared" si="136"/>
        <v>0.80659358189728525</v>
      </c>
      <c r="AJ251" s="89">
        <f t="shared" si="137"/>
        <v>0.77894606698254332</v>
      </c>
      <c r="AK251" s="89">
        <f t="shared" si="138"/>
        <v>-0.11622464053805842</v>
      </c>
      <c r="AL251" s="89">
        <f t="shared" si="139"/>
        <v>0.54110654451267581</v>
      </c>
      <c r="AM251" s="89">
        <f t="shared" si="140"/>
        <v>0.27735387733850136</v>
      </c>
      <c r="AN251" s="89">
        <f t="shared" ref="AN251:AT260" si="151">$AU251+$AB$7*SIN(AO251)</f>
        <v>6.9546375205357025</v>
      </c>
      <c r="AO251" s="89">
        <f t="shared" si="151"/>
        <v>6.9546422818612577</v>
      </c>
      <c r="AP251" s="89">
        <f t="shared" si="151"/>
        <v>6.9546153300153888</v>
      </c>
      <c r="AQ251" s="89">
        <f t="shared" si="151"/>
        <v>6.9547679006062966</v>
      </c>
      <c r="AR251" s="89">
        <f t="shared" si="151"/>
        <v>6.9539044638616927</v>
      </c>
      <c r="AS251" s="89">
        <f t="shared" si="151"/>
        <v>6.9587987253860089</v>
      </c>
      <c r="AT251" s="89">
        <f t="shared" si="151"/>
        <v>6.9313015365927733</v>
      </c>
      <c r="AU251" s="89">
        <f t="shared" si="141"/>
        <v>7.0950154355026642</v>
      </c>
    </row>
    <row r="252" spans="1:47" s="89" customFormat="1" ht="12.95" customHeight="1" x14ac:dyDescent="0.2">
      <c r="A252" s="89" t="s">
        <v>768</v>
      </c>
      <c r="B252" s="91"/>
      <c r="C252" s="130">
        <v>37015.307999999997</v>
      </c>
      <c r="D252" s="130"/>
      <c r="E252" s="89">
        <f t="shared" si="124"/>
        <v>-2537.005757706067</v>
      </c>
      <c r="F252" s="89">
        <f t="shared" si="150"/>
        <v>-2537</v>
      </c>
      <c r="G252" s="89">
        <f t="shared" si="125"/>
        <v>-1.6160999999556225E-2</v>
      </c>
      <c r="H252" s="89">
        <f t="shared" si="147"/>
        <v>-1.6160999999556225E-2</v>
      </c>
      <c r="P252" s="89">
        <f t="shared" si="126"/>
        <v>-0.99613690097041774</v>
      </c>
      <c r="Q252" s="128">
        <f t="shared" si="127"/>
        <v>21996.807999999997</v>
      </c>
      <c r="R252" s="128"/>
      <c r="S252" s="91">
        <f t="shared" si="148"/>
        <v>0.2</v>
      </c>
      <c r="Z252" s="89">
        <f t="shared" si="128"/>
        <v>-2537</v>
      </c>
      <c r="AA252" s="89">
        <f t="shared" si="129"/>
        <v>-2.9016907828536831E-2</v>
      </c>
      <c r="AB252" s="89">
        <f t="shared" si="130"/>
        <v>-0.98328099314143713</v>
      </c>
      <c r="AC252" s="89">
        <f t="shared" si="131"/>
        <v>0.97997590097086151</v>
      </c>
      <c r="AD252" s="89">
        <f t="shared" si="132"/>
        <v>1.2855907828980606E-2</v>
      </c>
      <c r="AE252" s="89">
        <f t="shared" si="133"/>
        <v>3.3054873221448972E-5</v>
      </c>
      <c r="AF252" s="89">
        <f t="shared" si="134"/>
        <v>-1.6160999999556225E-2</v>
      </c>
      <c r="AG252" s="91"/>
      <c r="AH252" s="89">
        <f t="shared" si="135"/>
        <v>0.96711999314188091</v>
      </c>
      <c r="AI252" s="89">
        <f t="shared" si="136"/>
        <v>0.80783769583911802</v>
      </c>
      <c r="AJ252" s="89">
        <f t="shared" si="137"/>
        <v>0.78555609673179438</v>
      </c>
      <c r="AK252" s="89">
        <f t="shared" si="138"/>
        <v>-0.11827027729359427</v>
      </c>
      <c r="AL252" s="89">
        <f t="shared" si="139"/>
        <v>0.55171745480675749</v>
      </c>
      <c r="AM252" s="89">
        <f t="shared" si="140"/>
        <v>0.28307592916373542</v>
      </c>
      <c r="AN252" s="89">
        <f t="shared" si="151"/>
        <v>6.9674436199951293</v>
      </c>
      <c r="AO252" s="89">
        <f t="shared" si="151"/>
        <v>6.967448149490302</v>
      </c>
      <c r="AP252" s="89">
        <f t="shared" si="151"/>
        <v>6.9674222442077269</v>
      </c>
      <c r="AQ252" s="89">
        <f t="shared" si="151"/>
        <v>6.9675704101968341</v>
      </c>
      <c r="AR252" s="89">
        <f t="shared" si="151"/>
        <v>6.9667232121675964</v>
      </c>
      <c r="AS252" s="89">
        <f t="shared" si="151"/>
        <v>6.9715753395013866</v>
      </c>
      <c r="AT252" s="89">
        <f t="shared" si="151"/>
        <v>6.9440389525591737</v>
      </c>
      <c r="AU252" s="89">
        <f t="shared" si="141"/>
        <v>7.110072229256529</v>
      </c>
    </row>
    <row r="253" spans="1:47" s="89" customFormat="1" ht="12.95" customHeight="1" x14ac:dyDescent="0.2">
      <c r="A253" s="89" t="s">
        <v>763</v>
      </c>
      <c r="B253" s="91"/>
      <c r="C253" s="130">
        <v>37172.472000000002</v>
      </c>
      <c r="D253" s="130"/>
      <c r="E253" s="89">
        <f t="shared" si="124"/>
        <v>-2481.0126807766856</v>
      </c>
      <c r="F253" s="89">
        <f t="shared" si="150"/>
        <v>-2481</v>
      </c>
      <c r="G253" s="89">
        <f t="shared" si="125"/>
        <v>-3.559300000051735E-2</v>
      </c>
      <c r="H253" s="89">
        <f t="shared" si="147"/>
        <v>-3.559300000051735E-2</v>
      </c>
      <c r="P253" s="89">
        <f t="shared" si="126"/>
        <v>-1.0035119386893716</v>
      </c>
      <c r="Q253" s="128">
        <f t="shared" si="127"/>
        <v>22153.972000000002</v>
      </c>
      <c r="R253" s="128"/>
      <c r="S253" s="91">
        <f t="shared" si="148"/>
        <v>0.2</v>
      </c>
      <c r="Z253" s="89">
        <f t="shared" si="128"/>
        <v>-2481</v>
      </c>
      <c r="AA253" s="89">
        <f t="shared" si="129"/>
        <v>-2.9391935122769386E-2</v>
      </c>
      <c r="AB253" s="89">
        <f t="shared" si="130"/>
        <v>-1.0097130035671196</v>
      </c>
      <c r="AC253" s="89">
        <f t="shared" si="131"/>
        <v>0.96791893868885426</v>
      </c>
      <c r="AD253" s="89">
        <f t="shared" si="132"/>
        <v>-6.2010648777479638E-3</v>
      </c>
      <c r="AE253" s="89">
        <f t="shared" si="133"/>
        <v>7.6906411236078748E-6</v>
      </c>
      <c r="AF253" s="89">
        <f t="shared" si="134"/>
        <v>-3.559300000051735E-2</v>
      </c>
      <c r="AG253" s="91"/>
      <c r="AH253" s="89">
        <f t="shared" si="135"/>
        <v>0.97412000356660222</v>
      </c>
      <c r="AI253" s="89">
        <f t="shared" si="136"/>
        <v>0.80908492634702889</v>
      </c>
      <c r="AJ253" s="89">
        <f t="shared" si="137"/>
        <v>0.79198369311676997</v>
      </c>
      <c r="AK253" s="89">
        <f t="shared" si="138"/>
        <v>-0.12027320684010885</v>
      </c>
      <c r="AL253" s="89">
        <f t="shared" si="139"/>
        <v>0.5621744089948022</v>
      </c>
      <c r="AM253" s="89">
        <f t="shared" si="140"/>
        <v>0.28873179702785629</v>
      </c>
      <c r="AN253" s="89">
        <f t="shared" si="151"/>
        <v>6.980044466553049</v>
      </c>
      <c r="AO253" s="89">
        <f t="shared" si="151"/>
        <v>6.9800487698815621</v>
      </c>
      <c r="AP253" s="89">
        <f t="shared" si="151"/>
        <v>6.9800239005026281</v>
      </c>
      <c r="AQ253" s="89">
        <f t="shared" si="151"/>
        <v>6.9801676303555364</v>
      </c>
      <c r="AR253" s="89">
        <f t="shared" si="151"/>
        <v>6.979337197993444</v>
      </c>
      <c r="AS253" s="89">
        <f t="shared" si="151"/>
        <v>6.9841432171852986</v>
      </c>
      <c r="AT253" s="89">
        <f t="shared" si="151"/>
        <v>6.9565895575914833</v>
      </c>
      <c r="AU253" s="89">
        <f t="shared" si="141"/>
        <v>7.1248648687340097</v>
      </c>
    </row>
    <row r="254" spans="1:47" s="89" customFormat="1" ht="12.95" customHeight="1" x14ac:dyDescent="0.2">
      <c r="A254" s="89" t="s">
        <v>763</v>
      </c>
      <c r="B254" s="91"/>
      <c r="C254" s="130">
        <v>37172.483999999997</v>
      </c>
      <c r="D254" s="130"/>
      <c r="E254" s="89">
        <f t="shared" si="124"/>
        <v>-2481.0084055169382</v>
      </c>
      <c r="F254" s="89">
        <f t="shared" si="150"/>
        <v>-2481</v>
      </c>
      <c r="G254" s="89">
        <f t="shared" si="125"/>
        <v>-2.3593000005348586E-2</v>
      </c>
      <c r="H254" s="89">
        <f t="shared" si="147"/>
        <v>-2.3593000005348586E-2</v>
      </c>
      <c r="P254" s="89">
        <f t="shared" si="126"/>
        <v>-1.0035119386893716</v>
      </c>
      <c r="Q254" s="128">
        <f t="shared" si="127"/>
        <v>22153.983999999997</v>
      </c>
      <c r="R254" s="128"/>
      <c r="S254" s="91">
        <f t="shared" si="148"/>
        <v>0.2</v>
      </c>
      <c r="Z254" s="89">
        <f t="shared" si="128"/>
        <v>-2481</v>
      </c>
      <c r="AA254" s="89">
        <f t="shared" si="129"/>
        <v>-2.9391935122769386E-2</v>
      </c>
      <c r="AB254" s="89">
        <f t="shared" si="130"/>
        <v>-0.99771300357195081</v>
      </c>
      <c r="AC254" s="89">
        <f t="shared" si="131"/>
        <v>0.97991893868402302</v>
      </c>
      <c r="AD254" s="89">
        <f t="shared" si="132"/>
        <v>5.7989351174208004E-3</v>
      </c>
      <c r="AE254" s="89">
        <f t="shared" si="133"/>
        <v>6.7255296992112387E-6</v>
      </c>
      <c r="AF254" s="89">
        <f t="shared" si="134"/>
        <v>-2.3593000005348586E-2</v>
      </c>
      <c r="AG254" s="91"/>
      <c r="AH254" s="89">
        <f t="shared" si="135"/>
        <v>0.97412000356660222</v>
      </c>
      <c r="AI254" s="89">
        <f t="shared" si="136"/>
        <v>0.80908492634702889</v>
      </c>
      <c r="AJ254" s="89">
        <f t="shared" si="137"/>
        <v>0.79198369311676997</v>
      </c>
      <c r="AK254" s="89">
        <f t="shared" si="138"/>
        <v>-0.12027320684010885</v>
      </c>
      <c r="AL254" s="89">
        <f t="shared" si="139"/>
        <v>0.5621744089948022</v>
      </c>
      <c r="AM254" s="89">
        <f t="shared" si="140"/>
        <v>0.28873179702785629</v>
      </c>
      <c r="AN254" s="89">
        <f t="shared" si="151"/>
        <v>6.980044466553049</v>
      </c>
      <c r="AO254" s="89">
        <f t="shared" si="151"/>
        <v>6.9800487698815621</v>
      </c>
      <c r="AP254" s="89">
        <f t="shared" si="151"/>
        <v>6.9800239005026281</v>
      </c>
      <c r="AQ254" s="89">
        <f t="shared" si="151"/>
        <v>6.9801676303555364</v>
      </c>
      <c r="AR254" s="89">
        <f t="shared" si="151"/>
        <v>6.979337197993444</v>
      </c>
      <c r="AS254" s="89">
        <f t="shared" si="151"/>
        <v>6.9841432171852986</v>
      </c>
      <c r="AT254" s="89">
        <f t="shared" si="151"/>
        <v>6.9565895575914833</v>
      </c>
      <c r="AU254" s="89">
        <f t="shared" si="141"/>
        <v>7.1248648687340097</v>
      </c>
    </row>
    <row r="255" spans="1:47" s="89" customFormat="1" ht="12.95" customHeight="1" x14ac:dyDescent="0.2">
      <c r="A255" s="89" t="s">
        <v>769</v>
      </c>
      <c r="B255" s="91"/>
      <c r="C255" s="130">
        <v>37172.487000000001</v>
      </c>
      <c r="D255" s="130"/>
      <c r="E255" s="89">
        <f t="shared" si="124"/>
        <v>-2481.0073367019995</v>
      </c>
      <c r="F255" s="89">
        <f t="shared" si="150"/>
        <v>-2481</v>
      </c>
      <c r="G255" s="89">
        <f t="shared" si="125"/>
        <v>-2.0593000001099426E-2</v>
      </c>
      <c r="H255" s="89">
        <f t="shared" si="147"/>
        <v>-2.0593000001099426E-2</v>
      </c>
      <c r="P255" s="89">
        <f t="shared" si="126"/>
        <v>-1.0035119386893716</v>
      </c>
      <c r="Q255" s="128">
        <f t="shared" si="127"/>
        <v>22153.987000000001</v>
      </c>
      <c r="R255" s="128"/>
      <c r="S255" s="91">
        <f t="shared" si="148"/>
        <v>0.2</v>
      </c>
      <c r="Z255" s="89">
        <f t="shared" si="128"/>
        <v>-2481</v>
      </c>
      <c r="AA255" s="89">
        <f t="shared" si="129"/>
        <v>-2.9391935122769386E-2</v>
      </c>
      <c r="AB255" s="89">
        <f t="shared" si="130"/>
        <v>-0.99471300356770165</v>
      </c>
      <c r="AC255" s="89">
        <f t="shared" si="131"/>
        <v>0.98291893868827218</v>
      </c>
      <c r="AD255" s="89">
        <f t="shared" si="132"/>
        <v>8.7989351216699596E-3</v>
      </c>
      <c r="AE255" s="89">
        <f t="shared" si="133"/>
        <v>1.5484251855071428E-5</v>
      </c>
      <c r="AF255" s="89">
        <f t="shared" si="134"/>
        <v>-2.0593000001099426E-2</v>
      </c>
      <c r="AG255" s="91"/>
      <c r="AH255" s="89">
        <f t="shared" si="135"/>
        <v>0.97412000356660222</v>
      </c>
      <c r="AI255" s="89">
        <f t="shared" si="136"/>
        <v>0.80908492634702889</v>
      </c>
      <c r="AJ255" s="89">
        <f t="shared" si="137"/>
        <v>0.79198369311676997</v>
      </c>
      <c r="AK255" s="89">
        <f t="shared" si="138"/>
        <v>-0.12027320684010885</v>
      </c>
      <c r="AL255" s="89">
        <f t="shared" si="139"/>
        <v>0.5621744089948022</v>
      </c>
      <c r="AM255" s="89">
        <f t="shared" si="140"/>
        <v>0.28873179702785629</v>
      </c>
      <c r="AN255" s="89">
        <f t="shared" si="151"/>
        <v>6.980044466553049</v>
      </c>
      <c r="AO255" s="89">
        <f t="shared" si="151"/>
        <v>6.9800487698815621</v>
      </c>
      <c r="AP255" s="89">
        <f t="shared" si="151"/>
        <v>6.9800239005026281</v>
      </c>
      <c r="AQ255" s="89">
        <f t="shared" si="151"/>
        <v>6.9801676303555364</v>
      </c>
      <c r="AR255" s="89">
        <f t="shared" si="151"/>
        <v>6.979337197993444</v>
      </c>
      <c r="AS255" s="89">
        <f t="shared" si="151"/>
        <v>6.9841432171852986</v>
      </c>
      <c r="AT255" s="89">
        <f t="shared" si="151"/>
        <v>6.9565895575914833</v>
      </c>
      <c r="AU255" s="89">
        <f t="shared" si="141"/>
        <v>7.1248648687340097</v>
      </c>
    </row>
    <row r="256" spans="1:47" s="89" customFormat="1" ht="12.95" customHeight="1" x14ac:dyDescent="0.2">
      <c r="A256" s="89" t="s">
        <v>770</v>
      </c>
      <c r="B256" s="91"/>
      <c r="C256" s="130">
        <v>37172.493999999999</v>
      </c>
      <c r="D256" s="130"/>
      <c r="E256" s="89">
        <f t="shared" si="124"/>
        <v>-2481.0048428004802</v>
      </c>
      <c r="F256" s="89">
        <f t="shared" si="150"/>
        <v>-2481</v>
      </c>
      <c r="G256" s="89">
        <f t="shared" si="125"/>
        <v>-1.3593000003311317E-2</v>
      </c>
      <c r="H256" s="89">
        <f t="shared" si="147"/>
        <v>-1.3593000003311317E-2</v>
      </c>
      <c r="P256" s="89">
        <f t="shared" si="126"/>
        <v>-1.0035119386893716</v>
      </c>
      <c r="Q256" s="128">
        <f t="shared" si="127"/>
        <v>22153.993999999999</v>
      </c>
      <c r="R256" s="128"/>
      <c r="S256" s="91">
        <f t="shared" si="148"/>
        <v>0.2</v>
      </c>
      <c r="Z256" s="89">
        <f t="shared" si="128"/>
        <v>-2481</v>
      </c>
      <c r="AA256" s="89">
        <f t="shared" si="129"/>
        <v>-2.9391935122769386E-2</v>
      </c>
      <c r="AB256" s="89">
        <f t="shared" si="130"/>
        <v>-0.98771300356991354</v>
      </c>
      <c r="AC256" s="89">
        <f t="shared" si="131"/>
        <v>0.98991893868606029</v>
      </c>
      <c r="AD256" s="89">
        <f t="shared" si="132"/>
        <v>1.5798935119458068E-2</v>
      </c>
      <c r="AE256" s="89">
        <f t="shared" si="133"/>
        <v>4.9921270181769107E-5</v>
      </c>
      <c r="AF256" s="89">
        <f t="shared" si="134"/>
        <v>-1.3593000003311317E-2</v>
      </c>
      <c r="AG256" s="91"/>
      <c r="AH256" s="89">
        <f t="shared" si="135"/>
        <v>0.97412000356660222</v>
      </c>
      <c r="AI256" s="89">
        <f t="shared" si="136"/>
        <v>0.80908492634702889</v>
      </c>
      <c r="AJ256" s="89">
        <f t="shared" si="137"/>
        <v>0.79198369311676997</v>
      </c>
      <c r="AK256" s="89">
        <f t="shared" si="138"/>
        <v>-0.12027320684010885</v>
      </c>
      <c r="AL256" s="89">
        <f t="shared" si="139"/>
        <v>0.5621744089948022</v>
      </c>
      <c r="AM256" s="89">
        <f t="shared" si="140"/>
        <v>0.28873179702785629</v>
      </c>
      <c r="AN256" s="89">
        <f t="shared" si="151"/>
        <v>6.980044466553049</v>
      </c>
      <c r="AO256" s="89">
        <f t="shared" si="151"/>
        <v>6.9800487698815621</v>
      </c>
      <c r="AP256" s="89">
        <f t="shared" si="151"/>
        <v>6.9800239005026281</v>
      </c>
      <c r="AQ256" s="89">
        <f t="shared" si="151"/>
        <v>6.9801676303555364</v>
      </c>
      <c r="AR256" s="89">
        <f t="shared" si="151"/>
        <v>6.979337197993444</v>
      </c>
      <c r="AS256" s="89">
        <f t="shared" si="151"/>
        <v>6.9841432171852986</v>
      </c>
      <c r="AT256" s="89">
        <f t="shared" si="151"/>
        <v>6.9565895575914833</v>
      </c>
      <c r="AU256" s="89">
        <f t="shared" si="141"/>
        <v>7.1248648687340097</v>
      </c>
    </row>
    <row r="257" spans="1:47" s="89" customFormat="1" ht="12.95" customHeight="1" x14ac:dyDescent="0.2">
      <c r="A257" s="89" t="s">
        <v>771</v>
      </c>
      <c r="B257" s="91"/>
      <c r="C257" s="130">
        <v>37172.495999999999</v>
      </c>
      <c r="D257" s="130"/>
      <c r="E257" s="89">
        <f t="shared" si="124"/>
        <v>-2481.0041302571885</v>
      </c>
      <c r="F257" s="89">
        <f t="shared" si="150"/>
        <v>-2481</v>
      </c>
      <c r="G257" s="89">
        <f t="shared" si="125"/>
        <v>-1.1593000002903864E-2</v>
      </c>
      <c r="H257" s="89">
        <f t="shared" si="147"/>
        <v>-1.1593000002903864E-2</v>
      </c>
      <c r="P257" s="89">
        <f t="shared" si="126"/>
        <v>-1.0035119386893716</v>
      </c>
      <c r="Q257" s="128">
        <f t="shared" si="127"/>
        <v>22153.995999999999</v>
      </c>
      <c r="R257" s="128"/>
      <c r="S257" s="91">
        <f t="shared" si="148"/>
        <v>0.2</v>
      </c>
      <c r="Z257" s="89">
        <f t="shared" si="128"/>
        <v>-2481</v>
      </c>
      <c r="AA257" s="89">
        <f t="shared" si="129"/>
        <v>-2.9391935122769386E-2</v>
      </c>
      <c r="AB257" s="89">
        <f t="shared" si="130"/>
        <v>-0.98571300356950609</v>
      </c>
      <c r="AC257" s="89">
        <f t="shared" si="131"/>
        <v>0.99191893868646774</v>
      </c>
      <c r="AD257" s="89">
        <f t="shared" si="132"/>
        <v>1.7798935119865522E-2</v>
      </c>
      <c r="AE257" s="89">
        <f t="shared" si="133"/>
        <v>6.336041828023646E-5</v>
      </c>
      <c r="AF257" s="89">
        <f t="shared" si="134"/>
        <v>-1.1593000002903864E-2</v>
      </c>
      <c r="AG257" s="91"/>
      <c r="AH257" s="89">
        <f t="shared" si="135"/>
        <v>0.97412000356660222</v>
      </c>
      <c r="AI257" s="89">
        <f t="shared" si="136"/>
        <v>0.80908492634702889</v>
      </c>
      <c r="AJ257" s="89">
        <f t="shared" si="137"/>
        <v>0.79198369311676997</v>
      </c>
      <c r="AK257" s="89">
        <f t="shared" si="138"/>
        <v>-0.12027320684010885</v>
      </c>
      <c r="AL257" s="89">
        <f t="shared" si="139"/>
        <v>0.5621744089948022</v>
      </c>
      <c r="AM257" s="89">
        <f t="shared" si="140"/>
        <v>0.28873179702785629</v>
      </c>
      <c r="AN257" s="89">
        <f t="shared" si="151"/>
        <v>6.980044466553049</v>
      </c>
      <c r="AO257" s="89">
        <f t="shared" si="151"/>
        <v>6.9800487698815621</v>
      </c>
      <c r="AP257" s="89">
        <f t="shared" si="151"/>
        <v>6.9800239005026281</v>
      </c>
      <c r="AQ257" s="89">
        <f t="shared" si="151"/>
        <v>6.9801676303555364</v>
      </c>
      <c r="AR257" s="89">
        <f t="shared" si="151"/>
        <v>6.979337197993444</v>
      </c>
      <c r="AS257" s="89">
        <f t="shared" si="151"/>
        <v>6.9841432171852986</v>
      </c>
      <c r="AT257" s="89">
        <f t="shared" si="151"/>
        <v>6.9565895575914833</v>
      </c>
      <c r="AU257" s="89">
        <f t="shared" si="141"/>
        <v>7.1248648687340097</v>
      </c>
    </row>
    <row r="258" spans="1:47" s="89" customFormat="1" ht="12.95" customHeight="1" x14ac:dyDescent="0.2">
      <c r="A258" s="89" t="s">
        <v>772</v>
      </c>
      <c r="B258" s="91"/>
      <c r="C258" s="130">
        <v>38090.341999999997</v>
      </c>
      <c r="D258" s="130"/>
      <c r="E258" s="89">
        <f t="shared" si="124"/>
        <v>-2154.0016253112485</v>
      </c>
      <c r="F258" s="89">
        <f t="shared" si="150"/>
        <v>-2154</v>
      </c>
      <c r="G258" s="89">
        <f t="shared" si="125"/>
        <v>-4.5620000018971041E-3</v>
      </c>
      <c r="H258" s="89">
        <f t="shared" si="147"/>
        <v>-4.5620000018971041E-3</v>
      </c>
      <c r="P258" s="89">
        <f t="shared" si="126"/>
        <v>-1.0422421385662486</v>
      </c>
      <c r="Q258" s="128">
        <f t="shared" si="127"/>
        <v>23071.841999999997</v>
      </c>
      <c r="R258" s="128"/>
      <c r="S258" s="91">
        <f t="shared" si="148"/>
        <v>0.2</v>
      </c>
      <c r="Z258" s="89">
        <f t="shared" si="128"/>
        <v>-2154</v>
      </c>
      <c r="AA258" s="89">
        <f t="shared" si="129"/>
        <v>-3.0177178451640918E-2</v>
      </c>
      <c r="AB258" s="89">
        <f t="shared" si="130"/>
        <v>-1.0166269601165048</v>
      </c>
      <c r="AC258" s="89">
        <f t="shared" si="131"/>
        <v>1.0376801385643515</v>
      </c>
      <c r="AD258" s="89">
        <f t="shared" si="132"/>
        <v>2.5615178449743814E-2</v>
      </c>
      <c r="AE258" s="89">
        <f t="shared" si="133"/>
        <v>1.3122747340244399E-4</v>
      </c>
      <c r="AF258" s="89">
        <f t="shared" si="134"/>
        <v>-4.5620000018971041E-3</v>
      </c>
      <c r="AG258" s="91"/>
      <c r="AH258" s="89">
        <f t="shared" si="135"/>
        <v>1.0120649601146077</v>
      </c>
      <c r="AI258" s="89">
        <f t="shared" si="136"/>
        <v>0.81686897082916299</v>
      </c>
      <c r="AJ258" s="89">
        <f t="shared" si="137"/>
        <v>0.82814285374767105</v>
      </c>
      <c r="AK258" s="89">
        <f t="shared" si="138"/>
        <v>-0.13182274381286807</v>
      </c>
      <c r="AL258" s="89">
        <f t="shared" si="139"/>
        <v>0.62390941176296577</v>
      </c>
      <c r="AM258" s="89">
        <f t="shared" si="140"/>
        <v>0.32248413587665037</v>
      </c>
      <c r="AN258" s="89">
        <f t="shared" si="151"/>
        <v>7.0540290169736863</v>
      </c>
      <c r="AO258" s="89">
        <f t="shared" si="151"/>
        <v>7.0540320667113701</v>
      </c>
      <c r="AP258" s="89">
        <f t="shared" si="151"/>
        <v>7.0540132247767735</v>
      </c>
      <c r="AQ258" s="89">
        <f t="shared" si="151"/>
        <v>7.0541296398132518</v>
      </c>
      <c r="AR258" s="89">
        <f t="shared" si="151"/>
        <v>7.0534105790459005</v>
      </c>
      <c r="AS258" s="89">
        <f t="shared" si="151"/>
        <v>7.0578600700118495</v>
      </c>
      <c r="AT258" s="89">
        <f t="shared" si="151"/>
        <v>7.0306266807648345</v>
      </c>
      <c r="AU258" s="89">
        <f t="shared" si="141"/>
        <v>7.2112433171114434</v>
      </c>
    </row>
    <row r="259" spans="1:47" s="89" customFormat="1" ht="12.95" customHeight="1" x14ac:dyDescent="0.2">
      <c r="A259" s="89" t="s">
        <v>772</v>
      </c>
      <c r="B259" s="91"/>
      <c r="C259" s="130">
        <v>38118.425000000003</v>
      </c>
      <c r="D259" s="130"/>
      <c r="E259" s="89">
        <f t="shared" si="124"/>
        <v>-2143.9964486842337</v>
      </c>
      <c r="F259" s="89">
        <f t="shared" si="150"/>
        <v>-2144</v>
      </c>
      <c r="G259" s="89">
        <f t="shared" si="125"/>
        <v>9.9680000057560392E-3</v>
      </c>
      <c r="H259" s="89">
        <f t="shared" si="147"/>
        <v>9.9680000057560392E-3</v>
      </c>
      <c r="P259" s="89">
        <f t="shared" si="126"/>
        <v>-1.0433099083025466</v>
      </c>
      <c r="Q259" s="128">
        <f t="shared" si="127"/>
        <v>23099.925000000003</v>
      </c>
      <c r="R259" s="128"/>
      <c r="S259" s="91">
        <f t="shared" si="148"/>
        <v>0.2</v>
      </c>
      <c r="Z259" s="89">
        <f t="shared" si="128"/>
        <v>-2144</v>
      </c>
      <c r="AA259" s="89">
        <f t="shared" si="129"/>
        <v>-3.0165437986108934E-2</v>
      </c>
      <c r="AB259" s="89">
        <f t="shared" si="130"/>
        <v>-1.0031764703106816</v>
      </c>
      <c r="AC259" s="89">
        <f t="shared" si="131"/>
        <v>1.0532779083083026</v>
      </c>
      <c r="AD259" s="89">
        <f t="shared" si="132"/>
        <v>4.0133437991864973E-2</v>
      </c>
      <c r="AE259" s="89">
        <f t="shared" si="133"/>
        <v>3.2213856900937415E-4</v>
      </c>
      <c r="AF259" s="89">
        <f t="shared" si="134"/>
        <v>9.9680000057560392E-3</v>
      </c>
      <c r="AG259" s="91"/>
      <c r="AH259" s="89">
        <f t="shared" si="135"/>
        <v>1.0131444703164376</v>
      </c>
      <c r="AI259" s="89">
        <f t="shared" si="136"/>
        <v>0.81712068292002416</v>
      </c>
      <c r="AJ259" s="89">
        <f t="shared" si="137"/>
        <v>0.82921022494677399</v>
      </c>
      <c r="AK259" s="89">
        <f t="shared" si="138"/>
        <v>-0.13217172547819986</v>
      </c>
      <c r="AL259" s="89">
        <f t="shared" si="139"/>
        <v>0.62581636091427728</v>
      </c>
      <c r="AM259" s="89">
        <f t="shared" si="140"/>
        <v>0.32353709209384612</v>
      </c>
      <c r="AN259" s="89">
        <f t="shared" si="151"/>
        <v>7.0563029233247141</v>
      </c>
      <c r="AO259" s="89">
        <f t="shared" si="151"/>
        <v>7.0563059372728354</v>
      </c>
      <c r="AP259" s="89">
        <f t="shared" si="151"/>
        <v>7.0562872751869605</v>
      </c>
      <c r="AQ259" s="89">
        <f t="shared" si="151"/>
        <v>7.0564028345463985</v>
      </c>
      <c r="AR259" s="89">
        <f t="shared" si="151"/>
        <v>7.0556874772348586</v>
      </c>
      <c r="AS259" s="89">
        <f t="shared" si="151"/>
        <v>7.0601238775957604</v>
      </c>
      <c r="AT259" s="89">
        <f t="shared" si="151"/>
        <v>7.0329115924862631</v>
      </c>
      <c r="AU259" s="89">
        <f t="shared" si="141"/>
        <v>7.2138848598752796</v>
      </c>
    </row>
    <row r="260" spans="1:47" s="89" customFormat="1" ht="12.95" customHeight="1" x14ac:dyDescent="0.2">
      <c r="A260" s="89" t="s">
        <v>773</v>
      </c>
      <c r="B260" s="91"/>
      <c r="C260" s="130">
        <v>38146.476999999999</v>
      </c>
      <c r="D260" s="130"/>
      <c r="E260" s="89">
        <f t="shared" si="124"/>
        <v>-2134.0023164782406</v>
      </c>
      <c r="F260" s="89">
        <f t="shared" si="150"/>
        <v>-2134</v>
      </c>
      <c r="G260" s="89">
        <f t="shared" si="125"/>
        <v>-6.5019999965443276E-3</v>
      </c>
      <c r="H260" s="89">
        <f t="shared" si="147"/>
        <v>-6.5019999965443276E-3</v>
      </c>
      <c r="P260" s="89">
        <f t="shared" si="126"/>
        <v>-1.0443707557809294</v>
      </c>
      <c r="Q260" s="128">
        <f t="shared" si="127"/>
        <v>23127.976999999999</v>
      </c>
      <c r="R260" s="128"/>
      <c r="S260" s="91">
        <f t="shared" si="148"/>
        <v>0.2</v>
      </c>
      <c r="Z260" s="89">
        <f t="shared" si="128"/>
        <v>-2134</v>
      </c>
      <c r="AA260" s="89">
        <f t="shared" si="129"/>
        <v>-3.0151683188895495E-2</v>
      </c>
      <c r="AB260" s="89">
        <f t="shared" si="130"/>
        <v>-1.0207210725885782</v>
      </c>
      <c r="AC260" s="89">
        <f t="shared" si="131"/>
        <v>1.0378687557843851</v>
      </c>
      <c r="AD260" s="89">
        <f t="shared" si="132"/>
        <v>2.3649683192351167E-2</v>
      </c>
      <c r="AE260" s="89">
        <f t="shared" si="133"/>
        <v>1.1186150301971546E-4</v>
      </c>
      <c r="AF260" s="89">
        <f t="shared" si="134"/>
        <v>-6.5019999965443276E-3</v>
      </c>
      <c r="AG260" s="91"/>
      <c r="AH260" s="89">
        <f t="shared" si="135"/>
        <v>1.0142190725920339</v>
      </c>
      <c r="AI260" s="89">
        <f t="shared" si="136"/>
        <v>0.81737321603320867</v>
      </c>
      <c r="AJ260" s="89">
        <f t="shared" si="137"/>
        <v>0.83027523682433046</v>
      </c>
      <c r="AK260" s="89">
        <f t="shared" si="138"/>
        <v>-0.13252044147779588</v>
      </c>
      <c r="AL260" s="89">
        <f t="shared" si="139"/>
        <v>0.62772448716876472</v>
      </c>
      <c r="AM260" s="89">
        <f t="shared" si="140"/>
        <v>0.32459134871381135</v>
      </c>
      <c r="AN260" s="89">
        <f t="shared" si="151"/>
        <v>7.0585775313522898</v>
      </c>
      <c r="AO260" s="89">
        <f t="shared" si="151"/>
        <v>7.0585805096953651</v>
      </c>
      <c r="AP260" s="89">
        <f t="shared" si="151"/>
        <v>7.0585620270036005</v>
      </c>
      <c r="AQ260" s="89">
        <f t="shared" si="151"/>
        <v>7.0586767303795179</v>
      </c>
      <c r="AR260" s="89">
        <f t="shared" si="151"/>
        <v>7.0579650906909794</v>
      </c>
      <c r="AS260" s="89">
        <f t="shared" si="151"/>
        <v>7.0623882798438524</v>
      </c>
      <c r="AT260" s="89">
        <f t="shared" si="151"/>
        <v>7.0351977669928418</v>
      </c>
      <c r="AU260" s="89">
        <f t="shared" si="141"/>
        <v>7.2165264026391149</v>
      </c>
    </row>
    <row r="261" spans="1:47" s="89" customFormat="1" ht="12.95" customHeight="1" x14ac:dyDescent="0.2">
      <c r="A261" s="8" t="s">
        <v>915</v>
      </c>
      <c r="B261" s="131"/>
      <c r="C261" s="132">
        <v>38292.438399999999</v>
      </c>
      <c r="D261" s="132"/>
      <c r="E261" s="89">
        <f t="shared" si="124"/>
        <v>-2082.0004082873056</v>
      </c>
      <c r="F261" s="89">
        <f t="shared" si="150"/>
        <v>-2082</v>
      </c>
      <c r="G261" s="89">
        <f t="shared" si="125"/>
        <v>-1.1460000023362227E-3</v>
      </c>
      <c r="I261" s="89">
        <f>G261</f>
        <v>-1.1460000023362227E-3</v>
      </c>
      <c r="P261" s="89">
        <f t="shared" si="126"/>
        <v>-1.0497755758709288</v>
      </c>
      <c r="Q261" s="128">
        <f t="shared" si="127"/>
        <v>23273.938399999999</v>
      </c>
      <c r="R261" s="128"/>
      <c r="S261" s="91">
        <f>S$16</f>
        <v>0.1</v>
      </c>
      <c r="Z261" s="89">
        <f t="shared" si="128"/>
        <v>-2082</v>
      </c>
      <c r="AA261" s="89">
        <f t="shared" si="129"/>
        <v>-3.0048048801794236E-2</v>
      </c>
      <c r="AB261" s="89">
        <f t="shared" si="130"/>
        <v>-1.0208735270714708</v>
      </c>
      <c r="AC261" s="89">
        <f t="shared" si="131"/>
        <v>1.0486295758685926</v>
      </c>
      <c r="AD261" s="89">
        <f t="shared" si="132"/>
        <v>2.8902048799458013E-2</v>
      </c>
      <c r="AE261" s="89">
        <f t="shared" si="133"/>
        <v>8.3532842480625247E-5</v>
      </c>
      <c r="AF261" s="89">
        <f t="shared" si="134"/>
        <v>-1.1460000023362227E-3</v>
      </c>
      <c r="AG261" s="91"/>
      <c r="AH261" s="89">
        <f t="shared" si="135"/>
        <v>1.0197275270691346</v>
      </c>
      <c r="AI261" s="89">
        <f t="shared" si="136"/>
        <v>0.81869965683340029</v>
      </c>
      <c r="AJ261" s="89">
        <f t="shared" si="137"/>
        <v>0.83577498911954695</v>
      </c>
      <c r="AK261" s="89">
        <f t="shared" si="138"/>
        <v>-0.13432942789722652</v>
      </c>
      <c r="AL261" s="89">
        <f t="shared" si="139"/>
        <v>0.63766588139757974</v>
      </c>
      <c r="AM261" s="89">
        <f t="shared" si="140"/>
        <v>0.33009468085834526</v>
      </c>
      <c r="AN261" s="89">
        <f t="shared" ref="AN261:AT270" si="152">$AU261+$AB$7*SIN(AO261)</f>
        <v>7.0704168926630686</v>
      </c>
      <c r="AO261" s="89">
        <f t="shared" si="152"/>
        <v>7.0704196889269602</v>
      </c>
      <c r="AP261" s="89">
        <f t="shared" si="152"/>
        <v>7.0704021311815142</v>
      </c>
      <c r="AQ261" s="89">
        <f t="shared" si="152"/>
        <v>7.0705123814218132</v>
      </c>
      <c r="AR261" s="89">
        <f t="shared" si="152"/>
        <v>7.0698202898398783</v>
      </c>
      <c r="AS261" s="89">
        <f t="shared" si="152"/>
        <v>7.0741728699148938</v>
      </c>
      <c r="AT261" s="89">
        <f t="shared" si="152"/>
        <v>7.0471063260980342</v>
      </c>
      <c r="AU261" s="89">
        <f t="shared" si="141"/>
        <v>7.2302624250110616</v>
      </c>
    </row>
    <row r="262" spans="1:47" s="89" customFormat="1" ht="12.95" customHeight="1" x14ac:dyDescent="0.2">
      <c r="A262" s="89" t="s">
        <v>774</v>
      </c>
      <c r="B262" s="91"/>
      <c r="C262" s="130">
        <v>38410.311000000002</v>
      </c>
      <c r="D262" s="130"/>
      <c r="E262" s="89">
        <f t="shared" si="124"/>
        <v>-2040.0057430989282</v>
      </c>
      <c r="F262" s="89">
        <f t="shared" si="150"/>
        <v>-2040</v>
      </c>
      <c r="G262" s="89">
        <f t="shared" si="125"/>
        <v>-1.6120000000228174E-2</v>
      </c>
      <c r="H262" s="89">
        <f>+G262</f>
        <v>-1.6120000000228174E-2</v>
      </c>
      <c r="P262" s="89">
        <f t="shared" si="126"/>
        <v>-1.0540043621108377</v>
      </c>
      <c r="Q262" s="128">
        <f t="shared" si="127"/>
        <v>23391.811000000002</v>
      </c>
      <c r="R262" s="128"/>
      <c r="S262" s="91">
        <f>S$15</f>
        <v>0.2</v>
      </c>
      <c r="Z262" s="89">
        <f t="shared" si="128"/>
        <v>-2040</v>
      </c>
      <c r="AA262" s="89">
        <f t="shared" si="129"/>
        <v>-2.9925664454859335E-2</v>
      </c>
      <c r="AB262" s="89">
        <f t="shared" si="130"/>
        <v>-1.0401986976562065</v>
      </c>
      <c r="AC262" s="89">
        <f t="shared" si="131"/>
        <v>1.0378843621106095</v>
      </c>
      <c r="AD262" s="89">
        <f t="shared" si="132"/>
        <v>1.3805664454631161E-2</v>
      </c>
      <c r="AE262" s="89">
        <f t="shared" si="133"/>
        <v>3.8119274206773267E-5</v>
      </c>
      <c r="AF262" s="89">
        <f t="shared" si="134"/>
        <v>-1.6120000000228174E-2</v>
      </c>
      <c r="AG262" s="91"/>
      <c r="AH262" s="89">
        <f t="shared" si="135"/>
        <v>1.0240786976559784</v>
      </c>
      <c r="AI262" s="89">
        <f t="shared" si="136"/>
        <v>0.81978732116138131</v>
      </c>
      <c r="AJ262" s="89">
        <f t="shared" si="137"/>
        <v>0.84016968820143489</v>
      </c>
      <c r="AK262" s="89">
        <f t="shared" si="138"/>
        <v>-0.13578512443317148</v>
      </c>
      <c r="AL262" s="89">
        <f t="shared" si="139"/>
        <v>0.64571919389142429</v>
      </c>
      <c r="AM262" s="89">
        <f t="shared" si="140"/>
        <v>0.33456605905279885</v>
      </c>
      <c r="AN262" s="89">
        <f t="shared" si="152"/>
        <v>7.079993570332217</v>
      </c>
      <c r="AO262" s="89">
        <f t="shared" si="152"/>
        <v>7.0799962234420946</v>
      </c>
      <c r="AP262" s="89">
        <f t="shared" si="152"/>
        <v>7.0799794021058409</v>
      </c>
      <c r="AQ262" s="89">
        <f t="shared" si="152"/>
        <v>7.0800860582076979</v>
      </c>
      <c r="AR262" s="89">
        <f t="shared" si="152"/>
        <v>7.0794099994285435</v>
      </c>
      <c r="AS262" s="89">
        <f t="shared" si="152"/>
        <v>7.0837032693321555</v>
      </c>
      <c r="AT262" s="89">
        <f t="shared" si="152"/>
        <v>7.0567499894228387</v>
      </c>
      <c r="AU262" s="89">
        <f t="shared" si="141"/>
        <v>7.2413569046191721</v>
      </c>
    </row>
    <row r="263" spans="1:47" s="89" customFormat="1" ht="12.95" customHeight="1" x14ac:dyDescent="0.2">
      <c r="A263" s="89" t="s">
        <v>774</v>
      </c>
      <c r="B263" s="91"/>
      <c r="C263" s="130">
        <v>38525.415000000001</v>
      </c>
      <c r="D263" s="130"/>
      <c r="E263" s="89">
        <f t="shared" si="124"/>
        <v>-1998.9974515889173</v>
      </c>
      <c r="F263" s="89">
        <f t="shared" si="150"/>
        <v>-1999</v>
      </c>
      <c r="G263" s="89">
        <f t="shared" si="125"/>
        <v>7.1530000059283338E-3</v>
      </c>
      <c r="H263" s="89">
        <f>+G263</f>
        <v>7.1530000059283338E-3</v>
      </c>
      <c r="P263" s="89">
        <f t="shared" si="126"/>
        <v>-1.0580146807456567</v>
      </c>
      <c r="Q263" s="128">
        <f t="shared" si="127"/>
        <v>23506.915000000001</v>
      </c>
      <c r="R263" s="128"/>
      <c r="S263" s="91">
        <f>S$15</f>
        <v>0.2</v>
      </c>
      <c r="Z263" s="89">
        <f t="shared" si="128"/>
        <v>-1999</v>
      </c>
      <c r="AA263" s="89">
        <f t="shared" si="129"/>
        <v>-2.977357176910278E-2</v>
      </c>
      <c r="AB263" s="89">
        <f t="shared" si="130"/>
        <v>-1.0210881089706256</v>
      </c>
      <c r="AC263" s="89">
        <f t="shared" si="131"/>
        <v>1.0651676807515851</v>
      </c>
      <c r="AD263" s="89">
        <f t="shared" si="132"/>
        <v>3.6926571775031114E-2</v>
      </c>
      <c r="AE263" s="89">
        <f t="shared" si="133"/>
        <v>2.7271434061130491E-4</v>
      </c>
      <c r="AF263" s="89">
        <f t="shared" si="134"/>
        <v>7.1530000059283338E-3</v>
      </c>
      <c r="AG263" s="91"/>
      <c r="AH263" s="89">
        <f t="shared" si="135"/>
        <v>1.028241108976554</v>
      </c>
      <c r="AI263" s="89">
        <f t="shared" si="136"/>
        <v>0.82086321336804002</v>
      </c>
      <c r="AJ263" s="89">
        <f t="shared" si="137"/>
        <v>0.8444183242005241</v>
      </c>
      <c r="AK263" s="89">
        <f t="shared" si="138"/>
        <v>-0.13720138959463427</v>
      </c>
      <c r="AL263" s="89">
        <f t="shared" si="139"/>
        <v>0.65360153665061582</v>
      </c>
      <c r="AM263" s="89">
        <f t="shared" si="140"/>
        <v>0.33895419210883487</v>
      </c>
      <c r="AN263" s="89">
        <f t="shared" si="152"/>
        <v>7.0893545762045074</v>
      </c>
      <c r="AO263" s="89">
        <f t="shared" si="152"/>
        <v>7.0893570930974246</v>
      </c>
      <c r="AP263" s="89">
        <f t="shared" si="152"/>
        <v>7.0893409803899274</v>
      </c>
      <c r="AQ263" s="89">
        <f t="shared" si="152"/>
        <v>7.0894441358004139</v>
      </c>
      <c r="AR263" s="89">
        <f t="shared" si="152"/>
        <v>7.0887839146462497</v>
      </c>
      <c r="AS263" s="89">
        <f t="shared" si="152"/>
        <v>7.0930173904144942</v>
      </c>
      <c r="AT263" s="89">
        <f t="shared" si="152"/>
        <v>7.0661859578518582</v>
      </c>
      <c r="AU263" s="89">
        <f t="shared" si="141"/>
        <v>7.2521872299508994</v>
      </c>
    </row>
    <row r="264" spans="1:47" s="89" customFormat="1" ht="12.95" customHeight="1" x14ac:dyDescent="0.2">
      <c r="A264" s="89" t="s">
        <v>774</v>
      </c>
      <c r="B264" s="91"/>
      <c r="C264" s="130">
        <v>38539.445</v>
      </c>
      <c r="D264" s="130"/>
      <c r="E264" s="89">
        <f t="shared" si="124"/>
        <v>-1993.9989603993374</v>
      </c>
      <c r="F264" s="89">
        <f t="shared" si="150"/>
        <v>-1994</v>
      </c>
      <c r="G264" s="89">
        <f t="shared" si="125"/>
        <v>2.9179999983171001E-3</v>
      </c>
      <c r="H264" s="89">
        <f>+G264</f>
        <v>2.9179999983171001E-3</v>
      </c>
      <c r="P264" s="89">
        <f t="shared" si="126"/>
        <v>-1.0584957833972031</v>
      </c>
      <c r="Q264" s="128">
        <f t="shared" si="127"/>
        <v>23520.945</v>
      </c>
      <c r="R264" s="128"/>
      <c r="S264" s="91">
        <f>S$15</f>
        <v>0.2</v>
      </c>
      <c r="Z264" s="89">
        <f t="shared" si="128"/>
        <v>-1994</v>
      </c>
      <c r="AA264" s="89">
        <f t="shared" si="129"/>
        <v>-2.975285070793432E-2</v>
      </c>
      <c r="AB264" s="89">
        <f t="shared" si="130"/>
        <v>-1.0258249326909517</v>
      </c>
      <c r="AC264" s="89">
        <f t="shared" si="131"/>
        <v>1.0614137833955202</v>
      </c>
      <c r="AD264" s="89">
        <f t="shared" si="132"/>
        <v>3.267085070625142E-2</v>
      </c>
      <c r="AE264" s="89">
        <f t="shared" si="133"/>
        <v>2.1347689717403381E-4</v>
      </c>
      <c r="AF264" s="89">
        <f t="shared" si="134"/>
        <v>2.9179999983171001E-3</v>
      </c>
      <c r="AG264" s="91"/>
      <c r="AH264" s="89">
        <f t="shared" si="135"/>
        <v>1.0287429326892688</v>
      </c>
      <c r="AI264" s="89">
        <f t="shared" si="136"/>
        <v>0.82099537738252548</v>
      </c>
      <c r="AJ264" s="89">
        <f t="shared" si="137"/>
        <v>0.84493362539561678</v>
      </c>
      <c r="AK264" s="89">
        <f t="shared" si="138"/>
        <v>-0.13737377738527293</v>
      </c>
      <c r="AL264" s="89">
        <f t="shared" si="139"/>
        <v>0.65456421660257413</v>
      </c>
      <c r="AM264" s="89">
        <f t="shared" si="140"/>
        <v>0.33949092081778914</v>
      </c>
      <c r="AN264" s="89">
        <f t="shared" si="152"/>
        <v>7.090497004411537</v>
      </c>
      <c r="AO264" s="89">
        <f t="shared" si="152"/>
        <v>7.0904995049375037</v>
      </c>
      <c r="AP264" s="89">
        <f t="shared" si="152"/>
        <v>7.0904834779110697</v>
      </c>
      <c r="AQ264" s="89">
        <f t="shared" si="152"/>
        <v>7.0905862071828087</v>
      </c>
      <c r="AR264" s="89">
        <f t="shared" si="152"/>
        <v>7.089927929008077</v>
      </c>
      <c r="AS264" s="89">
        <f t="shared" si="152"/>
        <v>7.0941539877620476</v>
      </c>
      <c r="AT264" s="89">
        <f t="shared" si="152"/>
        <v>7.0673381749973485</v>
      </c>
      <c r="AU264" s="89">
        <f t="shared" si="141"/>
        <v>7.2535080013328175</v>
      </c>
    </row>
    <row r="265" spans="1:47" s="89" customFormat="1" ht="12.95" customHeight="1" x14ac:dyDescent="0.2">
      <c r="A265" s="89" t="s">
        <v>775</v>
      </c>
      <c r="B265" s="91"/>
      <c r="C265" s="130">
        <v>38539.445099999997</v>
      </c>
      <c r="D265" s="130"/>
      <c r="E265" s="89">
        <f t="shared" si="124"/>
        <v>-1993.9989247721737</v>
      </c>
      <c r="F265" s="89">
        <f t="shared" si="150"/>
        <v>-1994</v>
      </c>
      <c r="G265" s="89">
        <f t="shared" si="125"/>
        <v>3.0179999957908876E-3</v>
      </c>
      <c r="J265" s="89">
        <f>G265</f>
        <v>3.0179999957908876E-3</v>
      </c>
      <c r="P265" s="89">
        <f t="shared" si="126"/>
        <v>-1.0584957833972031</v>
      </c>
      <c r="Q265" s="128">
        <f t="shared" si="127"/>
        <v>23520.945099999997</v>
      </c>
      <c r="R265" s="128"/>
      <c r="S265" s="91">
        <f>S$17</f>
        <v>1</v>
      </c>
      <c r="Z265" s="89">
        <f t="shared" si="128"/>
        <v>-1994</v>
      </c>
      <c r="AA265" s="89">
        <f t="shared" si="129"/>
        <v>-2.975285070793432E-2</v>
      </c>
      <c r="AB265" s="89">
        <f t="shared" si="130"/>
        <v>-1.0257249326934779</v>
      </c>
      <c r="AC265" s="89">
        <f t="shared" si="131"/>
        <v>1.061513783392994</v>
      </c>
      <c r="AD265" s="89">
        <f t="shared" si="132"/>
        <v>3.2770850703725207E-2</v>
      </c>
      <c r="AE265" s="89">
        <f t="shared" si="133"/>
        <v>1.0739286558458469E-3</v>
      </c>
      <c r="AF265" s="89">
        <f t="shared" si="134"/>
        <v>3.0179999957908876E-3</v>
      </c>
      <c r="AG265" s="91"/>
      <c r="AH265" s="89">
        <f t="shared" si="135"/>
        <v>1.0287429326892688</v>
      </c>
      <c r="AI265" s="89">
        <f t="shared" si="136"/>
        <v>0.82099537738252548</v>
      </c>
      <c r="AJ265" s="89">
        <f t="shared" si="137"/>
        <v>0.84493362539561678</v>
      </c>
      <c r="AK265" s="89">
        <f t="shared" si="138"/>
        <v>-0.13737377738527293</v>
      </c>
      <c r="AL265" s="89">
        <f t="shared" si="139"/>
        <v>0.65456421660257413</v>
      </c>
      <c r="AM265" s="89">
        <f t="shared" si="140"/>
        <v>0.33949092081778914</v>
      </c>
      <c r="AN265" s="89">
        <f t="shared" si="152"/>
        <v>7.090497004411537</v>
      </c>
      <c r="AO265" s="89">
        <f t="shared" si="152"/>
        <v>7.0904995049375037</v>
      </c>
      <c r="AP265" s="89">
        <f t="shared" si="152"/>
        <v>7.0904834779110697</v>
      </c>
      <c r="AQ265" s="89">
        <f t="shared" si="152"/>
        <v>7.0905862071828087</v>
      </c>
      <c r="AR265" s="89">
        <f t="shared" si="152"/>
        <v>7.089927929008077</v>
      </c>
      <c r="AS265" s="89">
        <f t="shared" si="152"/>
        <v>7.0941539877620476</v>
      </c>
      <c r="AT265" s="89">
        <f t="shared" si="152"/>
        <v>7.0673381749973485</v>
      </c>
      <c r="AU265" s="89">
        <f t="shared" si="141"/>
        <v>7.2535080013328175</v>
      </c>
    </row>
    <row r="266" spans="1:47" s="89" customFormat="1" ht="12.95" customHeight="1" x14ac:dyDescent="0.2">
      <c r="A266" s="89" t="s">
        <v>884</v>
      </c>
      <c r="B266" s="91"/>
      <c r="C266" s="130">
        <v>38539.445200000002</v>
      </c>
      <c r="D266" s="130"/>
      <c r="E266" s="89">
        <f t="shared" si="124"/>
        <v>-1993.9988891450073</v>
      </c>
      <c r="F266" s="89">
        <f t="shared" si="150"/>
        <v>-1994</v>
      </c>
      <c r="G266" s="89">
        <f t="shared" si="125"/>
        <v>3.1180000005406328E-3</v>
      </c>
      <c r="J266" s="89">
        <f>+G266</f>
        <v>3.1180000005406328E-3</v>
      </c>
      <c r="P266" s="89">
        <f t="shared" si="126"/>
        <v>-1.0584957833972031</v>
      </c>
      <c r="Q266" s="128">
        <f t="shared" si="127"/>
        <v>23520.945200000002</v>
      </c>
      <c r="R266" s="128"/>
      <c r="S266" s="91">
        <f>S$17</f>
        <v>1</v>
      </c>
      <c r="Z266" s="89">
        <f t="shared" si="128"/>
        <v>-1994</v>
      </c>
      <c r="AA266" s="89">
        <f t="shared" si="129"/>
        <v>-2.975285070793432E-2</v>
      </c>
      <c r="AB266" s="89">
        <f t="shared" si="130"/>
        <v>-1.0256249326887281</v>
      </c>
      <c r="AC266" s="89">
        <f t="shared" si="131"/>
        <v>1.0616137833977437</v>
      </c>
      <c r="AD266" s="89">
        <f t="shared" si="132"/>
        <v>3.2870850708474952E-2</v>
      </c>
      <c r="AE266" s="89">
        <f t="shared" si="133"/>
        <v>1.0804928262988483E-3</v>
      </c>
      <c r="AF266" s="89">
        <f t="shared" si="134"/>
        <v>3.1180000005406328E-3</v>
      </c>
      <c r="AG266" s="91"/>
      <c r="AH266" s="89">
        <f t="shared" si="135"/>
        <v>1.0287429326892688</v>
      </c>
      <c r="AI266" s="89">
        <f t="shared" si="136"/>
        <v>0.82099537738252548</v>
      </c>
      <c r="AJ266" s="89">
        <f t="shared" si="137"/>
        <v>0.84493362539561678</v>
      </c>
      <c r="AK266" s="89">
        <f t="shared" si="138"/>
        <v>-0.13737377738527293</v>
      </c>
      <c r="AL266" s="89">
        <f t="shared" si="139"/>
        <v>0.65456421660257413</v>
      </c>
      <c r="AM266" s="89">
        <f t="shared" si="140"/>
        <v>0.33949092081778914</v>
      </c>
      <c r="AN266" s="89">
        <f t="shared" si="152"/>
        <v>7.090497004411537</v>
      </c>
      <c r="AO266" s="89">
        <f t="shared" si="152"/>
        <v>7.0904995049375037</v>
      </c>
      <c r="AP266" s="89">
        <f t="shared" si="152"/>
        <v>7.0904834779110697</v>
      </c>
      <c r="AQ266" s="89">
        <f t="shared" si="152"/>
        <v>7.0905862071828087</v>
      </c>
      <c r="AR266" s="89">
        <f t="shared" si="152"/>
        <v>7.089927929008077</v>
      </c>
      <c r="AS266" s="89">
        <f t="shared" si="152"/>
        <v>7.0941539877620476</v>
      </c>
      <c r="AT266" s="89">
        <f t="shared" si="152"/>
        <v>7.0673381749973485</v>
      </c>
      <c r="AU266" s="89">
        <f t="shared" si="141"/>
        <v>7.2535080013328175</v>
      </c>
    </row>
    <row r="267" spans="1:47" s="89" customFormat="1" ht="12.95" customHeight="1" x14ac:dyDescent="0.2">
      <c r="A267" s="89" t="s">
        <v>765</v>
      </c>
      <c r="B267" s="91"/>
      <c r="C267" s="130">
        <v>38539.445200000002</v>
      </c>
      <c r="D267" s="130"/>
      <c r="E267" s="89">
        <f t="shared" si="124"/>
        <v>-1993.9988891450073</v>
      </c>
      <c r="F267" s="89">
        <f t="shared" si="150"/>
        <v>-1994</v>
      </c>
      <c r="G267" s="89">
        <f t="shared" si="125"/>
        <v>3.1180000005406328E-3</v>
      </c>
      <c r="J267" s="89">
        <f>G267</f>
        <v>3.1180000005406328E-3</v>
      </c>
      <c r="P267" s="89">
        <f t="shared" si="126"/>
        <v>-1.0584957833972031</v>
      </c>
      <c r="Q267" s="128">
        <f t="shared" si="127"/>
        <v>23520.945200000002</v>
      </c>
      <c r="R267" s="128"/>
      <c r="S267" s="91">
        <f>S$17</f>
        <v>1</v>
      </c>
      <c r="Z267" s="89">
        <f t="shared" si="128"/>
        <v>-1994</v>
      </c>
      <c r="AA267" s="89">
        <f t="shared" si="129"/>
        <v>-2.975285070793432E-2</v>
      </c>
      <c r="AB267" s="89">
        <f t="shared" si="130"/>
        <v>-1.0256249326887281</v>
      </c>
      <c r="AC267" s="89">
        <f t="shared" si="131"/>
        <v>1.0616137833977437</v>
      </c>
      <c r="AD267" s="89">
        <f t="shared" si="132"/>
        <v>3.2870850708474952E-2</v>
      </c>
      <c r="AE267" s="89">
        <f t="shared" si="133"/>
        <v>1.0804928262988483E-3</v>
      </c>
      <c r="AF267" s="89">
        <f t="shared" si="134"/>
        <v>3.1180000005406328E-3</v>
      </c>
      <c r="AG267" s="91"/>
      <c r="AH267" s="89">
        <f t="shared" si="135"/>
        <v>1.0287429326892688</v>
      </c>
      <c r="AI267" s="89">
        <f t="shared" si="136"/>
        <v>0.82099537738252548</v>
      </c>
      <c r="AJ267" s="89">
        <f t="shared" si="137"/>
        <v>0.84493362539561678</v>
      </c>
      <c r="AK267" s="89">
        <f t="shared" si="138"/>
        <v>-0.13737377738527293</v>
      </c>
      <c r="AL267" s="89">
        <f t="shared" si="139"/>
        <v>0.65456421660257413</v>
      </c>
      <c r="AM267" s="89">
        <f t="shared" si="140"/>
        <v>0.33949092081778914</v>
      </c>
      <c r="AN267" s="89">
        <f t="shared" si="152"/>
        <v>7.090497004411537</v>
      </c>
      <c r="AO267" s="89">
        <f t="shared" si="152"/>
        <v>7.0904995049375037</v>
      </c>
      <c r="AP267" s="89">
        <f t="shared" si="152"/>
        <v>7.0904834779110697</v>
      </c>
      <c r="AQ267" s="89">
        <f t="shared" si="152"/>
        <v>7.0905862071828087</v>
      </c>
      <c r="AR267" s="89">
        <f t="shared" si="152"/>
        <v>7.089927929008077</v>
      </c>
      <c r="AS267" s="89">
        <f t="shared" si="152"/>
        <v>7.0941539877620476</v>
      </c>
      <c r="AT267" s="89">
        <f t="shared" si="152"/>
        <v>7.0673381749973485</v>
      </c>
      <c r="AU267" s="89">
        <f t="shared" si="141"/>
        <v>7.2535080013328175</v>
      </c>
    </row>
    <row r="268" spans="1:47" s="89" customFormat="1" ht="12.95" customHeight="1" x14ac:dyDescent="0.2">
      <c r="A268" s="89" t="s">
        <v>765</v>
      </c>
      <c r="B268" s="91"/>
      <c r="C268" s="130">
        <v>38553.478799999997</v>
      </c>
      <c r="D268" s="130"/>
      <c r="E268" s="89">
        <f t="shared" si="124"/>
        <v>-1988.999115377504</v>
      </c>
      <c r="F268" s="89">
        <f t="shared" si="150"/>
        <v>-1989</v>
      </c>
      <c r="G268" s="89">
        <f t="shared" si="125"/>
        <v>2.4829999965731986E-3</v>
      </c>
      <c r="J268" s="89">
        <f>G268</f>
        <v>2.4829999965731986E-3</v>
      </c>
      <c r="P268" s="89">
        <f t="shared" si="126"/>
        <v>-1.0589751554842706</v>
      </c>
      <c r="Q268" s="128">
        <f t="shared" si="127"/>
        <v>23534.978799999997</v>
      </c>
      <c r="R268" s="128"/>
      <c r="S268" s="91">
        <f>S$17</f>
        <v>1</v>
      </c>
      <c r="Z268" s="89">
        <f t="shared" si="128"/>
        <v>-1989</v>
      </c>
      <c r="AA268" s="89">
        <f t="shared" si="129"/>
        <v>-2.9731661213845184E-2</v>
      </c>
      <c r="AB268" s="89">
        <f t="shared" si="130"/>
        <v>-1.0267604942738522</v>
      </c>
      <c r="AC268" s="89">
        <f t="shared" si="131"/>
        <v>1.0614581554808438</v>
      </c>
      <c r="AD268" s="89">
        <f t="shared" si="132"/>
        <v>3.2214661210418383E-2</v>
      </c>
      <c r="AE268" s="89">
        <f t="shared" si="133"/>
        <v>1.0377843969020348E-3</v>
      </c>
      <c r="AF268" s="89">
        <f t="shared" si="134"/>
        <v>2.4829999965731986E-3</v>
      </c>
      <c r="AG268" s="91"/>
      <c r="AH268" s="89">
        <f t="shared" si="135"/>
        <v>1.0292434942704254</v>
      </c>
      <c r="AI268" s="89">
        <f t="shared" si="136"/>
        <v>0.82112774996082116</v>
      </c>
      <c r="AJ268" s="89">
        <f t="shared" si="137"/>
        <v>0.84544830922646286</v>
      </c>
      <c r="AK268" s="89">
        <f t="shared" si="138"/>
        <v>-0.13754609335580734</v>
      </c>
      <c r="AL268" s="89">
        <f t="shared" si="139"/>
        <v>0.65552720678374343</v>
      </c>
      <c r="AM268" s="89">
        <f t="shared" si="140"/>
        <v>0.34002799801849315</v>
      </c>
      <c r="AN268" s="89">
        <f t="shared" si="152"/>
        <v>7.0916396166747777</v>
      </c>
      <c r="AO268" s="89">
        <f t="shared" si="152"/>
        <v>7.0916421008877819</v>
      </c>
      <c r="AP268" s="89">
        <f t="shared" si="152"/>
        <v>7.0916261593767391</v>
      </c>
      <c r="AQ268" s="89">
        <f t="shared" si="152"/>
        <v>7.0917284627083701</v>
      </c>
      <c r="AR268" s="89">
        <f t="shared" si="152"/>
        <v>7.0910721298944681</v>
      </c>
      <c r="AS268" s="89">
        <f t="shared" si="152"/>
        <v>7.0952907448472313</v>
      </c>
      <c r="AT268" s="89">
        <f t="shared" si="152"/>
        <v>7.0684907169043338</v>
      </c>
      <c r="AU268" s="89">
        <f t="shared" si="141"/>
        <v>7.2548287727147356</v>
      </c>
    </row>
    <row r="269" spans="1:47" s="89" customFormat="1" ht="12.95" customHeight="1" x14ac:dyDescent="0.2">
      <c r="A269" s="89" t="s">
        <v>776</v>
      </c>
      <c r="B269" s="91"/>
      <c r="C269" s="130">
        <v>38612.411</v>
      </c>
      <c r="D269" s="130"/>
      <c r="E269" s="89">
        <f t="shared" si="124"/>
        <v>-1968.0032434970622</v>
      </c>
      <c r="F269" s="89">
        <f t="shared" si="150"/>
        <v>-1968</v>
      </c>
      <c r="G269" s="89">
        <f t="shared" si="125"/>
        <v>-9.1039999970234931E-3</v>
      </c>
      <c r="H269" s="89">
        <f>+G269</f>
        <v>-9.1039999970234931E-3</v>
      </c>
      <c r="P269" s="89">
        <f t="shared" si="126"/>
        <v>-1.0609696204858459</v>
      </c>
      <c r="Q269" s="128">
        <f t="shared" si="127"/>
        <v>23593.911</v>
      </c>
      <c r="R269" s="128"/>
      <c r="S269" s="91">
        <f>S$15</f>
        <v>0.2</v>
      </c>
      <c r="Z269" s="89">
        <f t="shared" si="128"/>
        <v>-1968</v>
      </c>
      <c r="AA269" s="89">
        <f t="shared" si="129"/>
        <v>-2.9637576597431492E-2</v>
      </c>
      <c r="AB269" s="89">
        <f t="shared" si="130"/>
        <v>-1.0404360438854379</v>
      </c>
      <c r="AC269" s="89">
        <f t="shared" si="131"/>
        <v>1.0518656204888224</v>
      </c>
      <c r="AD269" s="89">
        <f t="shared" si="132"/>
        <v>2.0533576600407999E-2</v>
      </c>
      <c r="AE269" s="89">
        <f t="shared" si="133"/>
        <v>8.4325553600964593E-5</v>
      </c>
      <c r="AF269" s="89">
        <f t="shared" si="134"/>
        <v>-9.1039999970234931E-3</v>
      </c>
      <c r="AG269" s="91"/>
      <c r="AH269" s="89">
        <f t="shared" si="135"/>
        <v>1.0313320438884144</v>
      </c>
      <c r="AI269" s="89">
        <f t="shared" si="136"/>
        <v>0.82168599483370552</v>
      </c>
      <c r="AJ269" s="89">
        <f t="shared" si="137"/>
        <v>0.84760321828816998</v>
      </c>
      <c r="AK269" s="89">
        <f t="shared" si="138"/>
        <v>-0.13826903193802184</v>
      </c>
      <c r="AL269" s="89">
        <f t="shared" si="139"/>
        <v>0.65957516543001093</v>
      </c>
      <c r="AM269" s="89">
        <f t="shared" si="140"/>
        <v>0.34228754601492173</v>
      </c>
      <c r="AN269" s="89">
        <f t="shared" si="152"/>
        <v>7.0964406046286328</v>
      </c>
      <c r="AO269" s="89">
        <f t="shared" si="152"/>
        <v>7.0964430209214875</v>
      </c>
      <c r="AP269" s="89">
        <f t="shared" si="152"/>
        <v>7.096427436730754</v>
      </c>
      <c r="AQ269" s="89">
        <f t="shared" si="152"/>
        <v>7.0965279534814245</v>
      </c>
      <c r="AR269" s="89">
        <f t="shared" si="152"/>
        <v>7.09587981631128</v>
      </c>
      <c r="AS269" s="89">
        <f t="shared" si="152"/>
        <v>7.1000668774502014</v>
      </c>
      <c r="AT269" s="89">
        <f t="shared" si="152"/>
        <v>7.0733349459218786</v>
      </c>
      <c r="AU269" s="89">
        <f t="shared" si="141"/>
        <v>7.2603760125187913</v>
      </c>
    </row>
    <row r="270" spans="1:47" s="89" customFormat="1" ht="12.95" customHeight="1" x14ac:dyDescent="0.2">
      <c r="A270" s="89" t="s">
        <v>884</v>
      </c>
      <c r="B270" s="91"/>
      <c r="C270" s="130">
        <v>38612.423000000003</v>
      </c>
      <c r="D270" s="130"/>
      <c r="E270" s="89">
        <f t="shared" si="124"/>
        <v>-1967.9989682373125</v>
      </c>
      <c r="F270" s="89">
        <f t="shared" si="150"/>
        <v>-1968</v>
      </c>
      <c r="G270" s="89">
        <f t="shared" si="125"/>
        <v>2.8960000054212287E-3</v>
      </c>
      <c r="H270" s="89">
        <f>+G270</f>
        <v>2.8960000054212287E-3</v>
      </c>
      <c r="P270" s="89">
        <f t="shared" si="126"/>
        <v>-1.0609696204858459</v>
      </c>
      <c r="Q270" s="128">
        <f t="shared" si="127"/>
        <v>23593.923000000003</v>
      </c>
      <c r="R270" s="128"/>
      <c r="S270" s="91">
        <f>S$15</f>
        <v>0.2</v>
      </c>
      <c r="Z270" s="89">
        <f t="shared" si="128"/>
        <v>-1968</v>
      </c>
      <c r="AA270" s="89">
        <f t="shared" si="129"/>
        <v>-2.9637576597431492E-2</v>
      </c>
      <c r="AB270" s="89">
        <f t="shared" si="130"/>
        <v>-1.0284360438829931</v>
      </c>
      <c r="AC270" s="89">
        <f t="shared" si="131"/>
        <v>1.0638656204912671</v>
      </c>
      <c r="AD270" s="89">
        <f t="shared" si="132"/>
        <v>3.2533576602852721E-2</v>
      </c>
      <c r="AE270" s="89">
        <f t="shared" si="133"/>
        <v>2.1168672131473721E-4</v>
      </c>
      <c r="AF270" s="89">
        <f t="shared" si="134"/>
        <v>2.8960000054212287E-3</v>
      </c>
      <c r="AG270" s="91"/>
      <c r="AH270" s="89">
        <f t="shared" si="135"/>
        <v>1.0313320438884144</v>
      </c>
      <c r="AI270" s="89">
        <f t="shared" si="136"/>
        <v>0.82168599483370552</v>
      </c>
      <c r="AJ270" s="89">
        <f t="shared" si="137"/>
        <v>0.84760321828816998</v>
      </c>
      <c r="AK270" s="89">
        <f t="shared" si="138"/>
        <v>-0.13826903193802184</v>
      </c>
      <c r="AL270" s="89">
        <f t="shared" si="139"/>
        <v>0.65957516543001093</v>
      </c>
      <c r="AM270" s="89">
        <f t="shared" si="140"/>
        <v>0.34228754601492173</v>
      </c>
      <c r="AN270" s="89">
        <f t="shared" si="152"/>
        <v>7.0964406046286328</v>
      </c>
      <c r="AO270" s="89">
        <f t="shared" si="152"/>
        <v>7.0964430209214875</v>
      </c>
      <c r="AP270" s="89">
        <f t="shared" si="152"/>
        <v>7.096427436730754</v>
      </c>
      <c r="AQ270" s="89">
        <f t="shared" si="152"/>
        <v>7.0965279534814245</v>
      </c>
      <c r="AR270" s="89">
        <f t="shared" si="152"/>
        <v>7.09587981631128</v>
      </c>
      <c r="AS270" s="89">
        <f t="shared" si="152"/>
        <v>7.1000668774502014</v>
      </c>
      <c r="AT270" s="89">
        <f t="shared" si="152"/>
        <v>7.0733349459218786</v>
      </c>
      <c r="AU270" s="89">
        <f t="shared" si="141"/>
        <v>7.2603760125187913</v>
      </c>
    </row>
    <row r="271" spans="1:47" s="89" customFormat="1" ht="12.95" customHeight="1" x14ac:dyDescent="0.2">
      <c r="A271" s="89" t="s">
        <v>774</v>
      </c>
      <c r="B271" s="91"/>
      <c r="C271" s="130">
        <v>38671.357000000004</v>
      </c>
      <c r="D271" s="130"/>
      <c r="E271" s="89">
        <f t="shared" si="124"/>
        <v>-1947.0024550679088</v>
      </c>
      <c r="F271" s="89">
        <f t="shared" si="150"/>
        <v>-1947</v>
      </c>
      <c r="G271" s="89">
        <f t="shared" si="125"/>
        <v>-6.8909999972674996E-3</v>
      </c>
      <c r="H271" s="89">
        <f>+G271</f>
        <v>-6.8909999972674996E-3</v>
      </c>
      <c r="P271" s="89">
        <f t="shared" si="126"/>
        <v>-1.0629335583300157</v>
      </c>
      <c r="Q271" s="128">
        <f t="shared" si="127"/>
        <v>23652.857000000004</v>
      </c>
      <c r="R271" s="128"/>
      <c r="S271" s="91">
        <f>S$15</f>
        <v>0.2</v>
      </c>
      <c r="Z271" s="89">
        <f t="shared" si="128"/>
        <v>-1947</v>
      </c>
      <c r="AA271" s="89">
        <f t="shared" si="129"/>
        <v>-2.9535336762069653E-2</v>
      </c>
      <c r="AB271" s="89">
        <f t="shared" si="130"/>
        <v>-1.0402892215652135</v>
      </c>
      <c r="AC271" s="89">
        <f t="shared" si="131"/>
        <v>1.0560425583327482</v>
      </c>
      <c r="AD271" s="89">
        <f t="shared" si="132"/>
        <v>2.2644336764802153E-2</v>
      </c>
      <c r="AE271" s="89">
        <f t="shared" si="133"/>
        <v>1.025531975035541E-4</v>
      </c>
      <c r="AF271" s="89">
        <f t="shared" si="134"/>
        <v>-6.8909999972674996E-3</v>
      </c>
      <c r="AG271" s="91"/>
      <c r="AH271" s="89">
        <f t="shared" si="135"/>
        <v>1.033398221567946</v>
      </c>
      <c r="AI271" s="89">
        <f t="shared" si="136"/>
        <v>0.82224792905853894</v>
      </c>
      <c r="AJ271" s="89">
        <f t="shared" si="137"/>
        <v>0.84974714974352927</v>
      </c>
      <c r="AK271" s="89">
        <f t="shared" si="138"/>
        <v>-0.13899068640576173</v>
      </c>
      <c r="AL271" s="89">
        <f t="shared" si="139"/>
        <v>0.66362864610708372</v>
      </c>
      <c r="AM271" s="89">
        <f t="shared" si="140"/>
        <v>0.34455331573046</v>
      </c>
      <c r="AN271" s="89">
        <f t="shared" ref="AN271:AT280" si="153">$AU271+$AB$7*SIN(AO271)</f>
        <v>7.1012448659971046</v>
      </c>
      <c r="AO271" s="89">
        <f t="shared" si="153"/>
        <v>7.101247215341008</v>
      </c>
      <c r="AP271" s="89">
        <f t="shared" si="153"/>
        <v>7.1012319854066632</v>
      </c>
      <c r="AQ271" s="89">
        <f t="shared" si="153"/>
        <v>7.1013307198827711</v>
      </c>
      <c r="AR271" s="89">
        <f t="shared" si="153"/>
        <v>7.1006908168013156</v>
      </c>
      <c r="AS271" s="89">
        <f t="shared" si="153"/>
        <v>7.1048458624852309</v>
      </c>
      <c r="AT271" s="89">
        <f t="shared" si="153"/>
        <v>7.0781849305279447</v>
      </c>
      <c r="AU271" s="89">
        <f t="shared" si="141"/>
        <v>7.2659232523228461</v>
      </c>
    </row>
    <row r="272" spans="1:47" s="89" customFormat="1" ht="12.95" customHeight="1" x14ac:dyDescent="0.2">
      <c r="A272" s="89" t="s">
        <v>775</v>
      </c>
      <c r="B272" s="91"/>
      <c r="C272" s="130">
        <v>38671.3698</v>
      </c>
      <c r="D272" s="130"/>
      <c r="E272" s="89">
        <f t="shared" si="124"/>
        <v>-1946.9978947908446</v>
      </c>
      <c r="F272" s="89">
        <f t="shared" si="150"/>
        <v>-1947</v>
      </c>
      <c r="G272" s="89">
        <f t="shared" si="125"/>
        <v>5.9089999995194376E-3</v>
      </c>
      <c r="J272" s="89">
        <f>G272</f>
        <v>5.9089999995194376E-3</v>
      </c>
      <c r="P272" s="89">
        <f t="shared" si="126"/>
        <v>-1.0629335583300157</v>
      </c>
      <c r="Q272" s="128">
        <f t="shared" si="127"/>
        <v>23652.8698</v>
      </c>
      <c r="R272" s="128"/>
      <c r="S272" s="91">
        <f>S$17</f>
        <v>1</v>
      </c>
      <c r="Z272" s="89">
        <f t="shared" si="128"/>
        <v>-1947</v>
      </c>
      <c r="AA272" s="89">
        <f t="shared" si="129"/>
        <v>-2.9535336762069653E-2</v>
      </c>
      <c r="AB272" s="89">
        <f t="shared" si="130"/>
        <v>-1.0274892215684266</v>
      </c>
      <c r="AC272" s="89">
        <f t="shared" si="131"/>
        <v>1.0688425583295351</v>
      </c>
      <c r="AD272" s="89">
        <f t="shared" si="132"/>
        <v>3.544433676158909E-2</v>
      </c>
      <c r="AE272" s="89">
        <f t="shared" si="133"/>
        <v>1.2563010084689359E-3</v>
      </c>
      <c r="AF272" s="89">
        <f t="shared" si="134"/>
        <v>5.9089999995194376E-3</v>
      </c>
      <c r="AG272" s="91"/>
      <c r="AH272" s="89">
        <f t="shared" si="135"/>
        <v>1.033398221567946</v>
      </c>
      <c r="AI272" s="89">
        <f t="shared" si="136"/>
        <v>0.82224792905853894</v>
      </c>
      <c r="AJ272" s="89">
        <f t="shared" si="137"/>
        <v>0.84974714974352927</v>
      </c>
      <c r="AK272" s="89">
        <f t="shared" si="138"/>
        <v>-0.13899068640576173</v>
      </c>
      <c r="AL272" s="89">
        <f t="shared" si="139"/>
        <v>0.66362864610708372</v>
      </c>
      <c r="AM272" s="89">
        <f t="shared" si="140"/>
        <v>0.34455331573046</v>
      </c>
      <c r="AN272" s="89">
        <f t="shared" si="153"/>
        <v>7.1012448659971046</v>
      </c>
      <c r="AO272" s="89">
        <f t="shared" si="153"/>
        <v>7.101247215341008</v>
      </c>
      <c r="AP272" s="89">
        <f t="shared" si="153"/>
        <v>7.1012319854066632</v>
      </c>
      <c r="AQ272" s="89">
        <f t="shared" si="153"/>
        <v>7.1013307198827711</v>
      </c>
      <c r="AR272" s="89">
        <f t="shared" si="153"/>
        <v>7.1006908168013156</v>
      </c>
      <c r="AS272" s="89">
        <f t="shared" si="153"/>
        <v>7.1048458624852309</v>
      </c>
      <c r="AT272" s="89">
        <f t="shared" si="153"/>
        <v>7.0781849305279447</v>
      </c>
      <c r="AU272" s="89">
        <f t="shared" si="141"/>
        <v>7.2659232523228461</v>
      </c>
    </row>
    <row r="273" spans="1:47" s="89" customFormat="1" ht="12.95" customHeight="1" x14ac:dyDescent="0.2">
      <c r="A273" s="89" t="s">
        <v>765</v>
      </c>
      <c r="B273" s="91"/>
      <c r="C273" s="130">
        <v>38817.322</v>
      </c>
      <c r="D273" s="130"/>
      <c r="E273" s="89">
        <f t="shared" si="124"/>
        <v>-1894.999264299051</v>
      </c>
      <c r="F273" s="89">
        <f t="shared" si="150"/>
        <v>-1895</v>
      </c>
      <c r="G273" s="89">
        <f t="shared" si="125"/>
        <v>2.0650000005844049E-3</v>
      </c>
      <c r="H273" s="89">
        <f>+G273</f>
        <v>2.0650000005844049E-3</v>
      </c>
      <c r="P273" s="89">
        <f t="shared" si="126"/>
        <v>-1.0676652580603498</v>
      </c>
      <c r="Q273" s="128">
        <f t="shared" si="127"/>
        <v>23798.822</v>
      </c>
      <c r="R273" s="128"/>
      <c r="S273" s="91">
        <f>S$15</f>
        <v>0.2</v>
      </c>
      <c r="Z273" s="89">
        <f t="shared" si="128"/>
        <v>-1895</v>
      </c>
      <c r="AA273" s="89">
        <f t="shared" si="129"/>
        <v>-2.9247633207225121E-2</v>
      </c>
      <c r="AB273" s="89">
        <f t="shared" si="130"/>
        <v>-1.0363526248525403</v>
      </c>
      <c r="AC273" s="89">
        <f t="shared" si="131"/>
        <v>1.0697302580609342</v>
      </c>
      <c r="AD273" s="89">
        <f t="shared" si="132"/>
        <v>3.1312633207809526E-2</v>
      </c>
      <c r="AE273" s="89">
        <f t="shared" si="133"/>
        <v>1.960961996813632E-4</v>
      </c>
      <c r="AF273" s="89">
        <f t="shared" si="134"/>
        <v>2.0650000005844049E-3</v>
      </c>
      <c r="AG273" s="91"/>
      <c r="AH273" s="89">
        <f t="shared" si="135"/>
        <v>1.0384176248531247</v>
      </c>
      <c r="AI273" s="89">
        <f t="shared" si="136"/>
        <v>0.82365531730172026</v>
      </c>
      <c r="AJ273" s="89">
        <f t="shared" si="137"/>
        <v>0.85500822801073295</v>
      </c>
      <c r="AK273" s="89">
        <f t="shared" si="138"/>
        <v>-0.14077202319909327</v>
      </c>
      <c r="AL273" s="89">
        <f t="shared" si="139"/>
        <v>0.67368986100513595</v>
      </c>
      <c r="AM273" s="89">
        <f t="shared" si="140"/>
        <v>0.35019096109898523</v>
      </c>
      <c r="AN273" s="89">
        <f t="shared" si="153"/>
        <v>7.1131553592848098</v>
      </c>
      <c r="AO273" s="89">
        <f t="shared" si="153"/>
        <v>7.1131575471191084</v>
      </c>
      <c r="AP273" s="89">
        <f t="shared" si="153"/>
        <v>7.1131431805025525</v>
      </c>
      <c r="AQ273" s="89">
        <f t="shared" si="153"/>
        <v>7.1132375243457764</v>
      </c>
      <c r="AR273" s="89">
        <f t="shared" si="153"/>
        <v>7.1126181574259908</v>
      </c>
      <c r="AS273" s="89">
        <f t="shared" si="153"/>
        <v>7.1166919973237928</v>
      </c>
      <c r="AT273" s="89">
        <f t="shared" si="153"/>
        <v>7.090219324796478</v>
      </c>
      <c r="AU273" s="89">
        <f t="shared" si="141"/>
        <v>7.2796592746947928</v>
      </c>
    </row>
    <row r="274" spans="1:47" s="89" customFormat="1" ht="12.95" customHeight="1" x14ac:dyDescent="0.2">
      <c r="A274" s="8" t="s">
        <v>916</v>
      </c>
      <c r="B274" s="131"/>
      <c r="C274" s="132">
        <v>38957.678</v>
      </c>
      <c r="D274" s="132"/>
      <c r="E274" s="89">
        <f t="shared" si="124"/>
        <v>-1844.9944011910868</v>
      </c>
      <c r="F274" s="89">
        <f t="shared" si="150"/>
        <v>-1845</v>
      </c>
      <c r="G274" s="89">
        <f t="shared" si="125"/>
        <v>1.5715000001364388E-2</v>
      </c>
      <c r="I274" s="89">
        <f>G274</f>
        <v>1.5715000001364388E-2</v>
      </c>
      <c r="P274" s="89">
        <f t="shared" si="126"/>
        <v>-1.0720384517626822</v>
      </c>
      <c r="Q274" s="128">
        <f t="shared" si="127"/>
        <v>23939.178</v>
      </c>
      <c r="R274" s="128"/>
      <c r="S274" s="91">
        <f>S$16</f>
        <v>0.1</v>
      </c>
      <c r="Z274" s="89">
        <f t="shared" si="128"/>
        <v>-1845</v>
      </c>
      <c r="AA274" s="89">
        <f t="shared" si="129"/>
        <v>-2.892557961280473E-2</v>
      </c>
      <c r="AB274" s="89">
        <f t="shared" si="130"/>
        <v>-1.0273978721485131</v>
      </c>
      <c r="AC274" s="89">
        <f t="shared" si="131"/>
        <v>1.0877534517640466</v>
      </c>
      <c r="AD274" s="89">
        <f t="shared" si="132"/>
        <v>4.4640579614169118E-2</v>
      </c>
      <c r="AE274" s="89">
        <f t="shared" si="133"/>
        <v>1.9927813482889715E-4</v>
      </c>
      <c r="AF274" s="89">
        <f t="shared" si="134"/>
        <v>1.5715000001364388E-2</v>
      </c>
      <c r="AG274" s="91"/>
      <c r="AH274" s="89">
        <f t="shared" si="135"/>
        <v>1.0431128721498775</v>
      </c>
      <c r="AI274" s="89">
        <f t="shared" si="136"/>
        <v>0.82503007513073368</v>
      </c>
      <c r="AJ274" s="89">
        <f t="shared" si="137"/>
        <v>0.86000204764137456</v>
      </c>
      <c r="AK274" s="89">
        <f t="shared" si="138"/>
        <v>-0.14247713859692118</v>
      </c>
      <c r="AL274" s="89">
        <f t="shared" si="139"/>
        <v>0.68339684142839796</v>
      </c>
      <c r="AM274" s="89">
        <f t="shared" si="140"/>
        <v>0.35564897237518955</v>
      </c>
      <c r="AN274" s="89">
        <f t="shared" si="153"/>
        <v>7.1246271158438264</v>
      </c>
      <c r="AO274" s="89">
        <f t="shared" si="153"/>
        <v>7.1246291542530198</v>
      </c>
      <c r="AP274" s="89">
        <f t="shared" si="153"/>
        <v>7.1246155979249792</v>
      </c>
      <c r="AQ274" s="89">
        <f t="shared" si="153"/>
        <v>7.1247057574015926</v>
      </c>
      <c r="AR274" s="89">
        <f t="shared" si="153"/>
        <v>7.1241063018517838</v>
      </c>
      <c r="AS274" s="89">
        <f t="shared" si="153"/>
        <v>7.1280995700087653</v>
      </c>
      <c r="AT274" s="89">
        <f t="shared" si="153"/>
        <v>7.101824560934328</v>
      </c>
      <c r="AU274" s="89">
        <f t="shared" si="141"/>
        <v>7.2928669885139721</v>
      </c>
    </row>
    <row r="275" spans="1:47" s="89" customFormat="1" ht="12.95" customHeight="1" x14ac:dyDescent="0.2">
      <c r="A275" s="89" t="s">
        <v>765</v>
      </c>
      <c r="B275" s="91"/>
      <c r="C275" s="130">
        <v>38977.3148</v>
      </c>
      <c r="D275" s="130"/>
      <c r="E275" s="89">
        <f t="shared" si="124"/>
        <v>-1837.9983661382321</v>
      </c>
      <c r="F275" s="89">
        <f t="shared" si="150"/>
        <v>-1838</v>
      </c>
      <c r="G275" s="89">
        <f t="shared" si="125"/>
        <v>4.5860000027460046E-3</v>
      </c>
      <c r="J275" s="89">
        <f>G275</f>
        <v>4.5860000027460046E-3</v>
      </c>
      <c r="P275" s="89">
        <f t="shared" si="126"/>
        <v>-1.0726368889764681</v>
      </c>
      <c r="Q275" s="128">
        <f t="shared" si="127"/>
        <v>23958.8148</v>
      </c>
      <c r="R275" s="128"/>
      <c r="S275" s="91">
        <f>S$17</f>
        <v>1</v>
      </c>
      <c r="Z275" s="89">
        <f t="shared" si="128"/>
        <v>-1838</v>
      </c>
      <c r="AA275" s="89">
        <f t="shared" si="129"/>
        <v>-2.8877007558822054E-2</v>
      </c>
      <c r="AB275" s="89">
        <f t="shared" si="130"/>
        <v>-1.0391738814149001</v>
      </c>
      <c r="AC275" s="89">
        <f t="shared" si="131"/>
        <v>1.0772228889792141</v>
      </c>
      <c r="AD275" s="89">
        <f t="shared" si="132"/>
        <v>3.3463007561568059E-2</v>
      </c>
      <c r="AE275" s="89">
        <f t="shared" si="133"/>
        <v>1.119772875065561E-3</v>
      </c>
      <c r="AF275" s="89">
        <f t="shared" si="134"/>
        <v>4.5860000027460046E-3</v>
      </c>
      <c r="AG275" s="91"/>
      <c r="AH275" s="89">
        <f t="shared" si="135"/>
        <v>1.0437598814176461</v>
      </c>
      <c r="AI275" s="89">
        <f t="shared" si="136"/>
        <v>0.82522422988957089</v>
      </c>
      <c r="AJ275" s="89">
        <f t="shared" si="137"/>
        <v>0.86069604673287825</v>
      </c>
      <c r="AK275" s="89">
        <f t="shared" si="138"/>
        <v>-0.14271524029979926</v>
      </c>
      <c r="AL275" s="89">
        <f t="shared" si="139"/>
        <v>0.68475841167507501</v>
      </c>
      <c r="AM275" s="89">
        <f t="shared" si="140"/>
        <v>0.35641605326058018</v>
      </c>
      <c r="AN275" s="89">
        <f t="shared" si="153"/>
        <v>7.1262346933682403</v>
      </c>
      <c r="AO275" s="89">
        <f t="shared" si="153"/>
        <v>7.126236711325725</v>
      </c>
      <c r="AP275" s="89">
        <f t="shared" si="153"/>
        <v>7.1262232668106424</v>
      </c>
      <c r="AQ275" s="89">
        <f t="shared" si="153"/>
        <v>7.1263128438761392</v>
      </c>
      <c r="AR275" s="89">
        <f t="shared" si="153"/>
        <v>7.1257161865888801</v>
      </c>
      <c r="AS275" s="89">
        <f t="shared" si="153"/>
        <v>7.1296979872165824</v>
      </c>
      <c r="AT275" s="89">
        <f t="shared" si="153"/>
        <v>7.1034519470578532</v>
      </c>
      <c r="AU275" s="89">
        <f t="shared" si="141"/>
        <v>7.2947160684486576</v>
      </c>
    </row>
    <row r="276" spans="1:47" s="89" customFormat="1" ht="12.95" customHeight="1" x14ac:dyDescent="0.2">
      <c r="A276" s="89" t="s">
        <v>765</v>
      </c>
      <c r="B276" s="91"/>
      <c r="C276" s="130">
        <v>38985.7376</v>
      </c>
      <c r="D276" s="130"/>
      <c r="E276" s="89">
        <f t="shared" si="124"/>
        <v>-1834.9975613205843</v>
      </c>
      <c r="F276" s="89">
        <f t="shared" si="150"/>
        <v>-1835</v>
      </c>
      <c r="G276" s="89">
        <f t="shared" si="125"/>
        <v>6.8450000035227276E-3</v>
      </c>
      <c r="J276" s="89">
        <f>G276</f>
        <v>6.8450000035227276E-3</v>
      </c>
      <c r="P276" s="89">
        <f t="shared" si="126"/>
        <v>-1.0728923237294035</v>
      </c>
      <c r="Q276" s="128">
        <f t="shared" si="127"/>
        <v>23967.2376</v>
      </c>
      <c r="R276" s="128"/>
      <c r="S276" s="91">
        <f>S$17</f>
        <v>1</v>
      </c>
      <c r="Z276" s="89">
        <f t="shared" si="128"/>
        <v>-1835</v>
      </c>
      <c r="AA276" s="89">
        <f t="shared" si="129"/>
        <v>-2.8855931808682067E-2</v>
      </c>
      <c r="AB276" s="89">
        <f t="shared" si="130"/>
        <v>-1.0371913919171987</v>
      </c>
      <c r="AC276" s="89">
        <f t="shared" si="131"/>
        <v>1.0797373237329262</v>
      </c>
      <c r="AD276" s="89">
        <f t="shared" si="132"/>
        <v>3.5700931812204795E-2</v>
      </c>
      <c r="AE276" s="89">
        <f t="shared" si="133"/>
        <v>1.2745565322596964E-3</v>
      </c>
      <c r="AF276" s="89">
        <f t="shared" si="134"/>
        <v>6.8450000035227276E-3</v>
      </c>
      <c r="AG276" s="91"/>
      <c r="AH276" s="89">
        <f t="shared" si="135"/>
        <v>1.0440363919207214</v>
      </c>
      <c r="AI276" s="89">
        <f t="shared" si="136"/>
        <v>0.82530756631390334</v>
      </c>
      <c r="AJ276" s="89">
        <f t="shared" si="137"/>
        <v>0.86099308637067773</v>
      </c>
      <c r="AK276" s="89">
        <f t="shared" si="138"/>
        <v>-0.14281723721019013</v>
      </c>
      <c r="AL276" s="89">
        <f t="shared" si="139"/>
        <v>0.68534213807070488</v>
      </c>
      <c r="AM276" s="89">
        <f t="shared" si="140"/>
        <v>0.3567450267724887</v>
      </c>
      <c r="AN276" s="89">
        <f t="shared" si="153"/>
        <v>7.1269237710300022</v>
      </c>
      <c r="AO276" s="89">
        <f t="shared" si="153"/>
        <v>7.126925780257948</v>
      </c>
      <c r="AP276" s="89">
        <f t="shared" si="153"/>
        <v>7.1269123835373343</v>
      </c>
      <c r="AQ276" s="89">
        <f t="shared" si="153"/>
        <v>7.1270017112729436</v>
      </c>
      <c r="AR276" s="89">
        <f t="shared" si="153"/>
        <v>7.1264062539507904</v>
      </c>
      <c r="AS276" s="89">
        <f t="shared" si="153"/>
        <v>7.1303831261312958</v>
      </c>
      <c r="AT276" s="89">
        <f t="shared" si="153"/>
        <v>7.1041495983984051</v>
      </c>
      <c r="AU276" s="89">
        <f t="shared" si="141"/>
        <v>7.2955085312778083</v>
      </c>
    </row>
    <row r="277" spans="1:47" s="89" customFormat="1" ht="12.95" customHeight="1" x14ac:dyDescent="0.2">
      <c r="A277" s="89" t="s">
        <v>775</v>
      </c>
      <c r="B277" s="91"/>
      <c r="C277" s="130">
        <v>38991.345000000001</v>
      </c>
      <c r="D277" s="130"/>
      <c r="E277" s="89">
        <f t="shared" ref="E277:E340" si="154">+(C277-C$7)/C$8</f>
        <v>-1832.9998036943223</v>
      </c>
      <c r="F277" s="89">
        <f t="shared" si="150"/>
        <v>-1833</v>
      </c>
      <c r="G277" s="89">
        <f t="shared" ref="G277:G340" si="155">+C277-(C$7+F277*C$8)</f>
        <v>5.5100000463426113E-4</v>
      </c>
      <c r="I277" s="89">
        <f t="shared" ref="I277:I287" si="156">G277</f>
        <v>5.5100000463426113E-4</v>
      </c>
      <c r="P277" s="89">
        <f t="shared" ref="P277:P340" si="157">+D$11+D$12*F277+D$13*F277^2</f>
        <v>-1.073062267451798</v>
      </c>
      <c r="Q277" s="128">
        <f t="shared" ref="Q277:Q340" si="158">+C277-15018.5</f>
        <v>23972.845000000001</v>
      </c>
      <c r="R277" s="128"/>
      <c r="S277" s="91">
        <f t="shared" ref="S277:S287" si="159">S$16</f>
        <v>0.1</v>
      </c>
      <c r="Z277" s="89">
        <f t="shared" ref="Z277:Z340" si="160">F277</f>
        <v>-1833</v>
      </c>
      <c r="AA277" s="89">
        <f t="shared" ref="AA277:AA340" si="161">AB$3+AB$4*Z277+AB$5*Z277^2+AH277</f>
        <v>-2.8841795112910296E-2</v>
      </c>
      <c r="AB277" s="89">
        <f t="shared" ref="AB277:AB340" si="162">G277-AH277</f>
        <v>-1.0436694723342534</v>
      </c>
      <c r="AC277" s="89">
        <f t="shared" ref="AC277:AC340" si="163">+G277-P277</f>
        <v>1.0736132674564323</v>
      </c>
      <c r="AD277" s="89">
        <f t="shared" ref="AD277:AD340" si="164">G277-AA277</f>
        <v>2.9392795117544557E-2</v>
      </c>
      <c r="AE277" s="89">
        <f t="shared" ref="AE277:AE340" si="165">+(G277-AA277)^2*S277</f>
        <v>8.6393640482195123E-5</v>
      </c>
      <c r="AF277" s="89">
        <f t="shared" ref="AF277:AF340" si="166">IF(S277&lt;&gt;0,G277-O277, -9999)</f>
        <v>5.5100000463426113E-4</v>
      </c>
      <c r="AG277" s="91"/>
      <c r="AH277" s="89">
        <f t="shared" ref="AH277:AH340" si="167">$AB$6*($AB$11/AI277*AJ277+$AB$12)</f>
        <v>1.0442204723388877</v>
      </c>
      <c r="AI277" s="89">
        <f t="shared" ref="AI277:AI340" si="168">1+$AB$7*COS(AL277)</f>
        <v>0.82536316636248297</v>
      </c>
      <c r="AJ277" s="89">
        <f t="shared" ref="AJ277:AJ340" si="169">SIN(AL277+RADIANS($AB$9))</f>
        <v>0.86119098311979914</v>
      </c>
      <c r="AK277" s="89">
        <f t="shared" ref="AK277:AK340" si="170">$AB$7*SIN(AL277)</f>
        <v>-0.14288521955956529</v>
      </c>
      <c r="AL277" s="89">
        <f t="shared" ref="AL277:AL340" si="171">2*ATAN(AM277)</f>
        <v>0.68573135451991785</v>
      </c>
      <c r="AM277" s="89">
        <f t="shared" ref="AM277:AM340" si="172">SQRT((1+$AB$7)/(1-$AB$7))*TAN(AN277/2)</f>
        <v>0.35696441743884527</v>
      </c>
      <c r="AN277" s="89">
        <f t="shared" si="153"/>
        <v>7.1273831948069333</v>
      </c>
      <c r="AO277" s="89">
        <f t="shared" si="153"/>
        <v>7.1273851982270315</v>
      </c>
      <c r="AP277" s="89">
        <f t="shared" si="153"/>
        <v>7.1273718333274116</v>
      </c>
      <c r="AQ277" s="89">
        <f t="shared" si="153"/>
        <v>7.1274609949359879</v>
      </c>
      <c r="AR277" s="89">
        <f t="shared" si="153"/>
        <v>7.126866337820986</v>
      </c>
      <c r="AS277" s="89">
        <f t="shared" si="153"/>
        <v>7.1308399197932433</v>
      </c>
      <c r="AT277" s="89">
        <f t="shared" si="153"/>
        <v>7.1046147660511529</v>
      </c>
      <c r="AU277" s="89">
        <f t="shared" ref="AU277:AU340" si="173">RADIANS($AB$9)+$AB$18*(F277-AB$15)</f>
        <v>7.2960368398305757</v>
      </c>
    </row>
    <row r="278" spans="1:47" s="89" customFormat="1" ht="12.95" customHeight="1" x14ac:dyDescent="0.2">
      <c r="A278" s="89" t="s">
        <v>775</v>
      </c>
      <c r="B278" s="91"/>
      <c r="C278" s="130">
        <v>38991.345999999998</v>
      </c>
      <c r="D278" s="130"/>
      <c r="E278" s="89">
        <f t="shared" si="154"/>
        <v>-1832.9994474226778</v>
      </c>
      <c r="F278" s="89">
        <f t="shared" si="150"/>
        <v>-1833</v>
      </c>
      <c r="G278" s="89">
        <f t="shared" si="155"/>
        <v>1.5510000012000091E-3</v>
      </c>
      <c r="I278" s="89">
        <f t="shared" si="156"/>
        <v>1.5510000012000091E-3</v>
      </c>
      <c r="P278" s="89">
        <f t="shared" si="157"/>
        <v>-1.073062267451798</v>
      </c>
      <c r="Q278" s="128">
        <f t="shared" si="158"/>
        <v>23972.845999999998</v>
      </c>
      <c r="R278" s="128"/>
      <c r="S278" s="91">
        <f t="shared" si="159"/>
        <v>0.1</v>
      </c>
      <c r="Z278" s="89">
        <f t="shared" si="160"/>
        <v>-1833</v>
      </c>
      <c r="AA278" s="89">
        <f t="shared" si="161"/>
        <v>-2.8841795112910296E-2</v>
      </c>
      <c r="AB278" s="89">
        <f t="shared" si="162"/>
        <v>-1.0426694723376877</v>
      </c>
      <c r="AC278" s="89">
        <f t="shared" si="163"/>
        <v>1.074613267452998</v>
      </c>
      <c r="AD278" s="89">
        <f t="shared" si="164"/>
        <v>3.0392795114110305E-2</v>
      </c>
      <c r="AE278" s="89">
        <f t="shared" si="165"/>
        <v>9.2372199484828737E-5</v>
      </c>
      <c r="AF278" s="89">
        <f t="shared" si="166"/>
        <v>1.5510000012000091E-3</v>
      </c>
      <c r="AG278" s="91"/>
      <c r="AH278" s="89">
        <f t="shared" si="167"/>
        <v>1.0442204723388877</v>
      </c>
      <c r="AI278" s="89">
        <f t="shared" si="168"/>
        <v>0.82536316636248297</v>
      </c>
      <c r="AJ278" s="89">
        <f t="shared" si="169"/>
        <v>0.86119098311979914</v>
      </c>
      <c r="AK278" s="89">
        <f t="shared" si="170"/>
        <v>-0.14288521955956529</v>
      </c>
      <c r="AL278" s="89">
        <f t="shared" si="171"/>
        <v>0.68573135451991785</v>
      </c>
      <c r="AM278" s="89">
        <f t="shared" si="172"/>
        <v>0.35696441743884527</v>
      </c>
      <c r="AN278" s="89">
        <f t="shared" si="153"/>
        <v>7.1273831948069333</v>
      </c>
      <c r="AO278" s="89">
        <f t="shared" si="153"/>
        <v>7.1273851982270315</v>
      </c>
      <c r="AP278" s="89">
        <f t="shared" si="153"/>
        <v>7.1273718333274116</v>
      </c>
      <c r="AQ278" s="89">
        <f t="shared" si="153"/>
        <v>7.1274609949359879</v>
      </c>
      <c r="AR278" s="89">
        <f t="shared" si="153"/>
        <v>7.126866337820986</v>
      </c>
      <c r="AS278" s="89">
        <f t="shared" si="153"/>
        <v>7.1308399197932433</v>
      </c>
      <c r="AT278" s="89">
        <f t="shared" si="153"/>
        <v>7.1046147660511529</v>
      </c>
      <c r="AU278" s="89">
        <f t="shared" si="173"/>
        <v>7.2960368398305757</v>
      </c>
    </row>
    <row r="279" spans="1:47" s="89" customFormat="1" ht="12.95" customHeight="1" x14ac:dyDescent="0.2">
      <c r="A279" s="89" t="s">
        <v>776</v>
      </c>
      <c r="B279" s="91"/>
      <c r="C279" s="130">
        <v>39019.425999999999</v>
      </c>
      <c r="D279" s="130"/>
      <c r="E279" s="89">
        <f t="shared" si="154"/>
        <v>-1822.9953396106018</v>
      </c>
      <c r="F279" s="89">
        <f t="shared" si="150"/>
        <v>-1823</v>
      </c>
      <c r="G279" s="89">
        <f t="shared" si="155"/>
        <v>1.3081000004603993E-2</v>
      </c>
      <c r="I279" s="89">
        <f t="shared" si="156"/>
        <v>1.3081000004603993E-2</v>
      </c>
      <c r="P279" s="89">
        <f t="shared" si="157"/>
        <v>-1.0739078327090208</v>
      </c>
      <c r="Q279" s="128">
        <f t="shared" si="158"/>
        <v>24000.925999999999</v>
      </c>
      <c r="R279" s="128"/>
      <c r="S279" s="91">
        <f t="shared" si="159"/>
        <v>0.1</v>
      </c>
      <c r="Z279" s="89">
        <f t="shared" si="160"/>
        <v>-1823</v>
      </c>
      <c r="AA279" s="89">
        <f t="shared" si="161"/>
        <v>-2.8770080129328024E-2</v>
      </c>
      <c r="AB279" s="89">
        <f t="shared" si="162"/>
        <v>-1.0320567525750888</v>
      </c>
      <c r="AC279" s="89">
        <f t="shared" si="163"/>
        <v>1.0869888327136248</v>
      </c>
      <c r="AD279" s="89">
        <f t="shared" si="164"/>
        <v>4.1851080133932017E-2</v>
      </c>
      <c r="AE279" s="89">
        <f t="shared" si="165"/>
        <v>1.7515129083767991E-4</v>
      </c>
      <c r="AF279" s="89">
        <f t="shared" si="166"/>
        <v>1.3081000004603993E-2</v>
      </c>
      <c r="AG279" s="91"/>
      <c r="AH279" s="89">
        <f t="shared" si="167"/>
        <v>1.0451377525796928</v>
      </c>
      <c r="AI279" s="89">
        <f t="shared" si="168"/>
        <v>0.82564167606940497</v>
      </c>
      <c r="AJ279" s="89">
        <f t="shared" si="169"/>
        <v>0.86217890832724309</v>
      </c>
      <c r="AK279" s="89">
        <f t="shared" si="170"/>
        <v>-0.14322494373410199</v>
      </c>
      <c r="AL279" s="89">
        <f t="shared" si="171"/>
        <v>0.68767822432521386</v>
      </c>
      <c r="AM279" s="89">
        <f t="shared" si="172"/>
        <v>0.35806227274790769</v>
      </c>
      <c r="AN279" s="89">
        <f t="shared" si="153"/>
        <v>7.129680778429508</v>
      </c>
      <c r="AO279" s="89">
        <f t="shared" si="153"/>
        <v>7.1296827529527791</v>
      </c>
      <c r="AP279" s="89">
        <f t="shared" si="153"/>
        <v>7.1296695466514226</v>
      </c>
      <c r="AQ279" s="89">
        <f t="shared" si="153"/>
        <v>7.1297578787584301</v>
      </c>
      <c r="AR279" s="89">
        <f t="shared" si="153"/>
        <v>7.1291672253517957</v>
      </c>
      <c r="AS279" s="89">
        <f t="shared" si="153"/>
        <v>7.1331243016694348</v>
      </c>
      <c r="AT279" s="89">
        <f t="shared" si="153"/>
        <v>7.1069414060838296</v>
      </c>
      <c r="AU279" s="89">
        <f t="shared" si="173"/>
        <v>7.298678382594411</v>
      </c>
    </row>
    <row r="280" spans="1:47" s="89" customFormat="1" ht="12.95" customHeight="1" x14ac:dyDescent="0.2">
      <c r="A280" s="89" t="s">
        <v>777</v>
      </c>
      <c r="B280" s="91"/>
      <c r="C280" s="130">
        <v>39033.451999999997</v>
      </c>
      <c r="D280" s="130"/>
      <c r="E280" s="89">
        <f t="shared" si="154"/>
        <v>-1817.9982735076051</v>
      </c>
      <c r="F280" s="89">
        <f t="shared" si="150"/>
        <v>-1818</v>
      </c>
      <c r="G280" s="89">
        <f t="shared" si="155"/>
        <v>4.8459999961778522E-3</v>
      </c>
      <c r="I280" s="89">
        <f t="shared" si="156"/>
        <v>4.8459999961778522E-3</v>
      </c>
      <c r="P280" s="89">
        <f t="shared" si="157"/>
        <v>-1.0743280194909142</v>
      </c>
      <c r="Q280" s="128">
        <f t="shared" si="158"/>
        <v>24014.951999999997</v>
      </c>
      <c r="R280" s="128"/>
      <c r="S280" s="91">
        <f t="shared" si="159"/>
        <v>0.1</v>
      </c>
      <c r="Z280" s="89">
        <f t="shared" si="160"/>
        <v>-1818</v>
      </c>
      <c r="AA280" s="89">
        <f t="shared" si="161"/>
        <v>-2.8733579961619959E-2</v>
      </c>
      <c r="AB280" s="89">
        <f t="shared" si="162"/>
        <v>-1.0407484395331164</v>
      </c>
      <c r="AC280" s="89">
        <f t="shared" si="163"/>
        <v>1.079174019487092</v>
      </c>
      <c r="AD280" s="89">
        <f t="shared" si="164"/>
        <v>3.3579579957797812E-2</v>
      </c>
      <c r="AE280" s="89">
        <f t="shared" si="165"/>
        <v>1.1275881901421366E-4</v>
      </c>
      <c r="AF280" s="89">
        <f t="shared" si="166"/>
        <v>4.8459999961778522E-3</v>
      </c>
      <c r="AG280" s="91"/>
      <c r="AH280" s="89">
        <f t="shared" si="167"/>
        <v>1.0455944395292942</v>
      </c>
      <c r="AI280" s="89">
        <f t="shared" si="168"/>
        <v>0.82578124953333476</v>
      </c>
      <c r="AJ280" s="89">
        <f t="shared" si="169"/>
        <v>0.86267189512326437</v>
      </c>
      <c r="AK280" s="89">
        <f t="shared" si="170"/>
        <v>-0.14339468824666005</v>
      </c>
      <c r="AL280" s="89">
        <f t="shared" si="171"/>
        <v>0.68865215239798894</v>
      </c>
      <c r="AM280" s="89">
        <f t="shared" si="172"/>
        <v>0.35861176561225455</v>
      </c>
      <c r="AN280" s="89">
        <f t="shared" si="153"/>
        <v>7.1308298612043632</v>
      </c>
      <c r="AO280" s="89">
        <f t="shared" si="153"/>
        <v>7.1308318213684192</v>
      </c>
      <c r="AP280" s="89">
        <f t="shared" si="153"/>
        <v>7.130818694047476</v>
      </c>
      <c r="AQ280" s="89">
        <f t="shared" si="153"/>
        <v>7.1309066121255285</v>
      </c>
      <c r="AR280" s="89">
        <f t="shared" si="153"/>
        <v>7.130317962178081</v>
      </c>
      <c r="AS280" s="89">
        <f t="shared" si="153"/>
        <v>7.1342667517537572</v>
      </c>
      <c r="AT280" s="89">
        <f t="shared" si="153"/>
        <v>7.1081052276725361</v>
      </c>
      <c r="AU280" s="89">
        <f t="shared" si="173"/>
        <v>7.2999991539763291</v>
      </c>
    </row>
    <row r="281" spans="1:47" s="89" customFormat="1" ht="12.95" customHeight="1" x14ac:dyDescent="0.2">
      <c r="A281" s="89" t="s">
        <v>778</v>
      </c>
      <c r="B281" s="91"/>
      <c r="C281" s="130">
        <v>39266.423000000003</v>
      </c>
      <c r="D281" s="130"/>
      <c r="E281" s="89">
        <f t="shared" si="154"/>
        <v>-1734.9973119304316</v>
      </c>
      <c r="F281" s="89">
        <f t="shared" si="150"/>
        <v>-1735</v>
      </c>
      <c r="G281" s="89">
        <f t="shared" si="155"/>
        <v>7.5450000076671131E-3</v>
      </c>
      <c r="I281" s="89">
        <f t="shared" si="156"/>
        <v>7.5450000076671131E-3</v>
      </c>
      <c r="P281" s="89">
        <f t="shared" si="157"/>
        <v>-1.0810503192112841</v>
      </c>
      <c r="Q281" s="128">
        <f t="shared" si="158"/>
        <v>24247.923000000003</v>
      </c>
      <c r="R281" s="128"/>
      <c r="S281" s="91">
        <f t="shared" si="159"/>
        <v>0.1</v>
      </c>
      <c r="Z281" s="89">
        <f t="shared" si="160"/>
        <v>-1735</v>
      </c>
      <c r="AA281" s="89">
        <f t="shared" si="161"/>
        <v>-2.8066221338792552E-2</v>
      </c>
      <c r="AB281" s="89">
        <f t="shared" si="162"/>
        <v>-1.0454390978648245</v>
      </c>
      <c r="AC281" s="89">
        <f t="shared" si="163"/>
        <v>1.0885953192189513</v>
      </c>
      <c r="AD281" s="89">
        <f t="shared" si="164"/>
        <v>3.5611221346459665E-2</v>
      </c>
      <c r="AE281" s="89">
        <f t="shared" si="165"/>
        <v>1.2681590857865446E-4</v>
      </c>
      <c r="AF281" s="89">
        <f t="shared" si="166"/>
        <v>7.5450000076671131E-3</v>
      </c>
      <c r="AG281" s="91"/>
      <c r="AH281" s="89">
        <f t="shared" si="167"/>
        <v>1.0529840978724916</v>
      </c>
      <c r="AI281" s="89">
        <f t="shared" si="168"/>
        <v>0.82812930757418268</v>
      </c>
      <c r="AJ281" s="89">
        <f t="shared" si="169"/>
        <v>0.87075946903992818</v>
      </c>
      <c r="AK281" s="89">
        <f t="shared" si="170"/>
        <v>-0.14620080272212288</v>
      </c>
      <c r="AL281" s="89">
        <f t="shared" si="171"/>
        <v>0.70486791998972154</v>
      </c>
      <c r="AM281" s="89">
        <f t="shared" si="172"/>
        <v>0.36778922804276049</v>
      </c>
      <c r="AN281" s="89">
        <f t="shared" ref="AN281:AT290" si="174">$AU281+$AB$7*SIN(AO281)</f>
        <v>7.1499332540399232</v>
      </c>
      <c r="AO281" s="89">
        <f t="shared" si="174"/>
        <v>7.149934984619577</v>
      </c>
      <c r="AP281" s="89">
        <f t="shared" si="174"/>
        <v>7.1499231362537783</v>
      </c>
      <c r="AQ281" s="89">
        <f t="shared" si="174"/>
        <v>7.1500042590716859</v>
      </c>
      <c r="AR281" s="89">
        <f t="shared" si="174"/>
        <v>7.1494489862845603</v>
      </c>
      <c r="AS281" s="89">
        <f t="shared" si="174"/>
        <v>7.1532570373366635</v>
      </c>
      <c r="AT281" s="89">
        <f t="shared" si="174"/>
        <v>7.1274737717682104</v>
      </c>
      <c r="AU281" s="89">
        <f t="shared" si="173"/>
        <v>7.3219239589161669</v>
      </c>
    </row>
    <row r="282" spans="1:47" s="89" customFormat="1" ht="12.95" customHeight="1" x14ac:dyDescent="0.2">
      <c r="A282" s="89" t="s">
        <v>778</v>
      </c>
      <c r="B282" s="91"/>
      <c r="C282" s="130">
        <v>39266.425999999999</v>
      </c>
      <c r="D282" s="130"/>
      <c r="E282" s="89">
        <f t="shared" si="154"/>
        <v>-1734.9962431154954</v>
      </c>
      <c r="F282" s="89">
        <f t="shared" si="150"/>
        <v>-1735</v>
      </c>
      <c r="G282" s="89">
        <f t="shared" si="155"/>
        <v>1.0545000004640315E-2</v>
      </c>
      <c r="I282" s="89">
        <f t="shared" si="156"/>
        <v>1.0545000004640315E-2</v>
      </c>
      <c r="P282" s="89">
        <f t="shared" si="157"/>
        <v>-1.0810503192112841</v>
      </c>
      <c r="Q282" s="128">
        <f t="shared" si="158"/>
        <v>24247.925999999999</v>
      </c>
      <c r="R282" s="128"/>
      <c r="S282" s="91">
        <f t="shared" si="159"/>
        <v>0.1</v>
      </c>
      <c r="Z282" s="89">
        <f t="shared" si="160"/>
        <v>-1735</v>
      </c>
      <c r="AA282" s="89">
        <f t="shared" si="161"/>
        <v>-2.8066221338792552E-2</v>
      </c>
      <c r="AB282" s="89">
        <f t="shared" si="162"/>
        <v>-1.0424390978678513</v>
      </c>
      <c r="AC282" s="89">
        <f t="shared" si="163"/>
        <v>1.0915953192159245</v>
      </c>
      <c r="AD282" s="89">
        <f t="shared" si="164"/>
        <v>3.8611221343432867E-2</v>
      </c>
      <c r="AE282" s="89">
        <f t="shared" si="165"/>
        <v>1.490826413631566E-4</v>
      </c>
      <c r="AF282" s="89">
        <f t="shared" si="166"/>
        <v>1.0545000004640315E-2</v>
      </c>
      <c r="AG282" s="91"/>
      <c r="AH282" s="89">
        <f t="shared" si="167"/>
        <v>1.0529840978724916</v>
      </c>
      <c r="AI282" s="89">
        <f t="shared" si="168"/>
        <v>0.82812930757418268</v>
      </c>
      <c r="AJ282" s="89">
        <f t="shared" si="169"/>
        <v>0.87075946903992818</v>
      </c>
      <c r="AK282" s="89">
        <f t="shared" si="170"/>
        <v>-0.14620080272212288</v>
      </c>
      <c r="AL282" s="89">
        <f t="shared" si="171"/>
        <v>0.70486791998972154</v>
      </c>
      <c r="AM282" s="89">
        <f t="shared" si="172"/>
        <v>0.36778922804276049</v>
      </c>
      <c r="AN282" s="89">
        <f t="shared" si="174"/>
        <v>7.1499332540399232</v>
      </c>
      <c r="AO282" s="89">
        <f t="shared" si="174"/>
        <v>7.149934984619577</v>
      </c>
      <c r="AP282" s="89">
        <f t="shared" si="174"/>
        <v>7.1499231362537783</v>
      </c>
      <c r="AQ282" s="89">
        <f t="shared" si="174"/>
        <v>7.1500042590716859</v>
      </c>
      <c r="AR282" s="89">
        <f t="shared" si="174"/>
        <v>7.1494489862845603</v>
      </c>
      <c r="AS282" s="89">
        <f t="shared" si="174"/>
        <v>7.1532570373366635</v>
      </c>
      <c r="AT282" s="89">
        <f t="shared" si="174"/>
        <v>7.1274737717682104</v>
      </c>
      <c r="AU282" s="89">
        <f t="shared" si="173"/>
        <v>7.3219239589161669</v>
      </c>
    </row>
    <row r="283" spans="1:47" s="89" customFormat="1" ht="12.95" customHeight="1" x14ac:dyDescent="0.2">
      <c r="A283" s="8" t="s">
        <v>917</v>
      </c>
      <c r="B283" s="131" t="s">
        <v>912</v>
      </c>
      <c r="C283" s="132">
        <v>39350.620999999999</v>
      </c>
      <c r="D283" s="132"/>
      <c r="E283" s="89">
        <f t="shared" si="154"/>
        <v>-1704.9999519033277</v>
      </c>
      <c r="F283" s="89">
        <f t="shared" si="150"/>
        <v>-1705</v>
      </c>
      <c r="G283" s="89">
        <f t="shared" si="155"/>
        <v>1.3500000204658136E-4</v>
      </c>
      <c r="I283" s="89">
        <f t="shared" si="156"/>
        <v>1.3500000204658136E-4</v>
      </c>
      <c r="P283" s="89">
        <f t="shared" si="157"/>
        <v>-1.0833627338265037</v>
      </c>
      <c r="Q283" s="128">
        <f t="shared" si="158"/>
        <v>24332.120999999999</v>
      </c>
      <c r="R283" s="128"/>
      <c r="S283" s="91">
        <f t="shared" si="159"/>
        <v>0.1</v>
      </c>
      <c r="Z283" s="89">
        <f t="shared" si="160"/>
        <v>-1705</v>
      </c>
      <c r="AA283" s="89">
        <f t="shared" si="161"/>
        <v>-2.779711755845149E-2</v>
      </c>
      <c r="AB283" s="89">
        <f t="shared" si="162"/>
        <v>-1.0554306162660057</v>
      </c>
      <c r="AC283" s="89">
        <f t="shared" si="163"/>
        <v>1.0834977338285503</v>
      </c>
      <c r="AD283" s="89">
        <f t="shared" si="164"/>
        <v>2.7932117560498071E-2</v>
      </c>
      <c r="AE283" s="89">
        <f t="shared" si="165"/>
        <v>7.8020319141348482E-5</v>
      </c>
      <c r="AF283" s="89">
        <f t="shared" si="166"/>
        <v>1.3500000204658136E-4</v>
      </c>
      <c r="AG283" s="91"/>
      <c r="AH283" s="89">
        <f t="shared" si="167"/>
        <v>1.0555656162680522</v>
      </c>
      <c r="AI283" s="89">
        <f t="shared" si="168"/>
        <v>0.82899251737972113</v>
      </c>
      <c r="AJ283" s="89">
        <f t="shared" si="169"/>
        <v>0.87363757622582261</v>
      </c>
      <c r="AK283" s="89">
        <f t="shared" si="170"/>
        <v>-0.14720954629166547</v>
      </c>
      <c r="AL283" s="89">
        <f t="shared" si="171"/>
        <v>0.71075187955697994</v>
      </c>
      <c r="AM283" s="89">
        <f t="shared" si="172"/>
        <v>0.37113279372312757</v>
      </c>
      <c r="AN283" s="89">
        <f t="shared" si="174"/>
        <v>7.1568515362278884</v>
      </c>
      <c r="AO283" s="89">
        <f t="shared" si="174"/>
        <v>7.156853187940925</v>
      </c>
      <c r="AP283" s="89">
        <f t="shared" si="174"/>
        <v>7.1568417863770133</v>
      </c>
      <c r="AQ283" s="89">
        <f t="shared" si="174"/>
        <v>7.156920493078001</v>
      </c>
      <c r="AR283" s="89">
        <f t="shared" si="174"/>
        <v>7.1563773195745641</v>
      </c>
      <c r="AS283" s="89">
        <f t="shared" si="174"/>
        <v>7.1601330964276313</v>
      </c>
      <c r="AT283" s="89">
        <f t="shared" si="174"/>
        <v>7.1344973846430868</v>
      </c>
      <c r="AU283" s="89">
        <f t="shared" si="173"/>
        <v>7.3298485872076746</v>
      </c>
    </row>
    <row r="284" spans="1:47" s="89" customFormat="1" ht="12.95" customHeight="1" x14ac:dyDescent="0.2">
      <c r="A284" s="89" t="s">
        <v>770</v>
      </c>
      <c r="B284" s="91"/>
      <c r="C284" s="130">
        <v>39367.463000000003</v>
      </c>
      <c r="D284" s="130"/>
      <c r="E284" s="89">
        <f t="shared" si="154"/>
        <v>-1698.9996248459554</v>
      </c>
      <c r="F284" s="89">
        <f t="shared" si="150"/>
        <v>-1699</v>
      </c>
      <c r="G284" s="89">
        <f t="shared" si="155"/>
        <v>1.0530000072321855E-3</v>
      </c>
      <c r="I284" s="89">
        <f t="shared" si="156"/>
        <v>1.0530000072321855E-3</v>
      </c>
      <c r="P284" s="89">
        <f t="shared" si="157"/>
        <v>-1.0838177407109995</v>
      </c>
      <c r="Q284" s="128">
        <f t="shared" si="158"/>
        <v>24348.963000000003</v>
      </c>
      <c r="R284" s="128"/>
      <c r="S284" s="91">
        <f t="shared" si="159"/>
        <v>0.1</v>
      </c>
      <c r="Z284" s="89">
        <f t="shared" si="160"/>
        <v>-1699</v>
      </c>
      <c r="AA284" s="89">
        <f t="shared" si="161"/>
        <v>-2.7741560521586717E-2</v>
      </c>
      <c r="AB284" s="89">
        <f t="shared" si="162"/>
        <v>-1.0550231801821806</v>
      </c>
      <c r="AC284" s="89">
        <f t="shared" si="163"/>
        <v>1.0848707407182316</v>
      </c>
      <c r="AD284" s="89">
        <f t="shared" si="164"/>
        <v>2.8794560528818902E-2</v>
      </c>
      <c r="AE284" s="89">
        <f t="shared" si="165"/>
        <v>8.2912671604781549E-5</v>
      </c>
      <c r="AF284" s="89">
        <f t="shared" si="166"/>
        <v>1.0530000072321855E-3</v>
      </c>
      <c r="AG284" s="91"/>
      <c r="AH284" s="89">
        <f t="shared" si="167"/>
        <v>1.0560761801894127</v>
      </c>
      <c r="AI284" s="89">
        <f t="shared" si="168"/>
        <v>0.8291660881238474</v>
      </c>
      <c r="AJ284" s="89">
        <f t="shared" si="169"/>
        <v>0.87421028728873296</v>
      </c>
      <c r="AK284" s="89">
        <f t="shared" si="170"/>
        <v>-0.14741093644846687</v>
      </c>
      <c r="AL284" s="89">
        <f t="shared" si="171"/>
        <v>0.71193014606738136</v>
      </c>
      <c r="AM284" s="89">
        <f t="shared" si="172"/>
        <v>0.37180322059229592</v>
      </c>
      <c r="AN284" s="89">
        <f t="shared" si="174"/>
        <v>7.158236059334147</v>
      </c>
      <c r="AO284" s="89">
        <f t="shared" si="174"/>
        <v>7.1582376955381362</v>
      </c>
      <c r="AP284" s="89">
        <f t="shared" si="174"/>
        <v>7.1582263823151777</v>
      </c>
      <c r="AQ284" s="89">
        <f t="shared" si="174"/>
        <v>7.1583046085894333</v>
      </c>
      <c r="AR284" s="89">
        <f t="shared" si="174"/>
        <v>7.1577638558907157</v>
      </c>
      <c r="AS284" s="89">
        <f t="shared" si="174"/>
        <v>7.161509092977834</v>
      </c>
      <c r="AT284" s="89">
        <f t="shared" si="174"/>
        <v>7.1359035775736475</v>
      </c>
      <c r="AU284" s="89">
        <f t="shared" si="173"/>
        <v>7.331433512865976</v>
      </c>
    </row>
    <row r="285" spans="1:47" s="89" customFormat="1" ht="12.95" customHeight="1" x14ac:dyDescent="0.2">
      <c r="A285" s="89" t="s">
        <v>770</v>
      </c>
      <c r="B285" s="91"/>
      <c r="C285" s="130">
        <v>39367.468000000001</v>
      </c>
      <c r="D285" s="130"/>
      <c r="E285" s="89">
        <f t="shared" si="154"/>
        <v>-1698.9978434877276</v>
      </c>
      <c r="F285" s="89">
        <f t="shared" si="150"/>
        <v>-1699</v>
      </c>
      <c r="G285" s="89">
        <f t="shared" si="155"/>
        <v>6.0530000046128407E-3</v>
      </c>
      <c r="I285" s="89">
        <f t="shared" si="156"/>
        <v>6.0530000046128407E-3</v>
      </c>
      <c r="P285" s="89">
        <f t="shared" si="157"/>
        <v>-1.0838177407109995</v>
      </c>
      <c r="Q285" s="128">
        <f t="shared" si="158"/>
        <v>24348.968000000001</v>
      </c>
      <c r="R285" s="128"/>
      <c r="S285" s="91">
        <f t="shared" si="159"/>
        <v>0.1</v>
      </c>
      <c r="Z285" s="89">
        <f t="shared" si="160"/>
        <v>-1699</v>
      </c>
      <c r="AA285" s="89">
        <f t="shared" si="161"/>
        <v>-2.7741560521586717E-2</v>
      </c>
      <c r="AB285" s="89">
        <f t="shared" si="162"/>
        <v>-1.0500231801847999</v>
      </c>
      <c r="AC285" s="89">
        <f t="shared" si="163"/>
        <v>1.0898707407156123</v>
      </c>
      <c r="AD285" s="89">
        <f t="shared" si="164"/>
        <v>3.3794560526199557E-2</v>
      </c>
      <c r="AE285" s="89">
        <f t="shared" si="165"/>
        <v>1.1420723211589654E-4</v>
      </c>
      <c r="AF285" s="89">
        <f t="shared" si="166"/>
        <v>6.0530000046128407E-3</v>
      </c>
      <c r="AG285" s="91"/>
      <c r="AH285" s="89">
        <f t="shared" si="167"/>
        <v>1.0560761801894127</v>
      </c>
      <c r="AI285" s="89">
        <f t="shared" si="168"/>
        <v>0.8291660881238474</v>
      </c>
      <c r="AJ285" s="89">
        <f t="shared" si="169"/>
        <v>0.87421028728873296</v>
      </c>
      <c r="AK285" s="89">
        <f t="shared" si="170"/>
        <v>-0.14741093644846687</v>
      </c>
      <c r="AL285" s="89">
        <f t="shared" si="171"/>
        <v>0.71193014606738136</v>
      </c>
      <c r="AM285" s="89">
        <f t="shared" si="172"/>
        <v>0.37180322059229592</v>
      </c>
      <c r="AN285" s="89">
        <f t="shared" si="174"/>
        <v>7.158236059334147</v>
      </c>
      <c r="AO285" s="89">
        <f t="shared" si="174"/>
        <v>7.1582376955381362</v>
      </c>
      <c r="AP285" s="89">
        <f t="shared" si="174"/>
        <v>7.1582263823151777</v>
      </c>
      <c r="AQ285" s="89">
        <f t="shared" si="174"/>
        <v>7.1583046085894333</v>
      </c>
      <c r="AR285" s="89">
        <f t="shared" si="174"/>
        <v>7.1577638558907157</v>
      </c>
      <c r="AS285" s="89">
        <f t="shared" si="174"/>
        <v>7.161509092977834</v>
      </c>
      <c r="AT285" s="89">
        <f t="shared" si="174"/>
        <v>7.1359035775736475</v>
      </c>
      <c r="AU285" s="89">
        <f t="shared" si="173"/>
        <v>7.331433512865976</v>
      </c>
    </row>
    <row r="286" spans="1:47" s="89" customFormat="1" ht="12.95" customHeight="1" x14ac:dyDescent="0.2">
      <c r="A286" s="89" t="s">
        <v>776</v>
      </c>
      <c r="B286" s="91"/>
      <c r="C286" s="130">
        <v>39412.372000000003</v>
      </c>
      <c r="D286" s="130"/>
      <c r="E286" s="89">
        <f t="shared" si="154"/>
        <v>-1682.9998215079038</v>
      </c>
      <c r="F286" s="89">
        <f t="shared" si="150"/>
        <v>-1683</v>
      </c>
      <c r="G286" s="89">
        <f t="shared" si="155"/>
        <v>5.0100000225938857E-4</v>
      </c>
      <c r="I286" s="89">
        <f t="shared" si="156"/>
        <v>5.0100000225938857E-4</v>
      </c>
      <c r="P286" s="89">
        <f t="shared" si="157"/>
        <v>-1.0850189092290572</v>
      </c>
      <c r="Q286" s="128">
        <f t="shared" si="158"/>
        <v>24393.872000000003</v>
      </c>
      <c r="R286" s="128"/>
      <c r="S286" s="91">
        <f t="shared" si="159"/>
        <v>0.1</v>
      </c>
      <c r="Z286" s="89">
        <f t="shared" si="160"/>
        <v>-1683</v>
      </c>
      <c r="AA286" s="89">
        <f t="shared" si="161"/>
        <v>-2.7590608002744377E-2</v>
      </c>
      <c r="AB286" s="89">
        <f t="shared" si="162"/>
        <v>-1.0569273012240534</v>
      </c>
      <c r="AC286" s="89">
        <f t="shared" si="163"/>
        <v>1.0855199092313166</v>
      </c>
      <c r="AD286" s="89">
        <f t="shared" si="164"/>
        <v>2.8091608005003765E-2</v>
      </c>
      <c r="AE286" s="89">
        <f t="shared" si="165"/>
        <v>7.8913844030679178E-5</v>
      </c>
      <c r="AF286" s="89">
        <f t="shared" si="166"/>
        <v>5.0100000225938857E-4</v>
      </c>
      <c r="AG286" s="91"/>
      <c r="AH286" s="89">
        <f t="shared" si="167"/>
        <v>1.0574283012263128</v>
      </c>
      <c r="AI286" s="89">
        <f t="shared" si="168"/>
        <v>0.82963045986678985</v>
      </c>
      <c r="AJ286" s="89">
        <f t="shared" si="169"/>
        <v>0.87573274799807921</v>
      </c>
      <c r="AK286" s="89">
        <f t="shared" si="170"/>
        <v>-0.14794738735889007</v>
      </c>
      <c r="AL286" s="89">
        <f t="shared" si="171"/>
        <v>0.71507460703484649</v>
      </c>
      <c r="AM286" s="89">
        <f t="shared" si="172"/>
        <v>0.37359384070047452</v>
      </c>
      <c r="AN286" s="89">
        <f t="shared" si="174"/>
        <v>7.1619295406080301</v>
      </c>
      <c r="AO286" s="89">
        <f t="shared" si="174"/>
        <v>7.1619311358862063</v>
      </c>
      <c r="AP286" s="89">
        <f t="shared" si="174"/>
        <v>7.1619200565558554</v>
      </c>
      <c r="AQ286" s="89">
        <f t="shared" si="174"/>
        <v>7.161997006420191</v>
      </c>
      <c r="AR286" s="89">
        <f t="shared" si="174"/>
        <v>7.1614627098281733</v>
      </c>
      <c r="AS286" s="89">
        <f t="shared" si="174"/>
        <v>7.1651797057865982</v>
      </c>
      <c r="AT286" s="89">
        <f t="shared" si="174"/>
        <v>7.1396558278747237</v>
      </c>
      <c r="AU286" s="89">
        <f t="shared" si="173"/>
        <v>7.3356599812881136</v>
      </c>
    </row>
    <row r="287" spans="1:47" s="89" customFormat="1" ht="12.95" customHeight="1" x14ac:dyDescent="0.2">
      <c r="A287" s="89" t="s">
        <v>776</v>
      </c>
      <c r="B287" s="91"/>
      <c r="C287" s="130">
        <v>39527.459000000003</v>
      </c>
      <c r="D287" s="130"/>
      <c r="E287" s="89">
        <f t="shared" si="154"/>
        <v>-1641.9975866158704</v>
      </c>
      <c r="F287" s="89">
        <f t="shared" si="150"/>
        <v>-1642</v>
      </c>
      <c r="G287" s="89">
        <f t="shared" si="155"/>
        <v>6.7740000013145618E-3</v>
      </c>
      <c r="I287" s="89">
        <f t="shared" si="156"/>
        <v>6.7740000013145618E-3</v>
      </c>
      <c r="P287" s="89">
        <f t="shared" si="157"/>
        <v>-1.0880160169728421</v>
      </c>
      <c r="Q287" s="128">
        <f t="shared" si="158"/>
        <v>24508.959000000003</v>
      </c>
      <c r="R287" s="128"/>
      <c r="S287" s="91">
        <f t="shared" si="159"/>
        <v>0.1</v>
      </c>
      <c r="Z287" s="89">
        <f t="shared" si="160"/>
        <v>-1642</v>
      </c>
      <c r="AA287" s="89">
        <f t="shared" si="161"/>
        <v>-2.7185433697116235E-2</v>
      </c>
      <c r="AB287" s="89">
        <f t="shared" si="162"/>
        <v>-1.0540565832744113</v>
      </c>
      <c r="AC287" s="89">
        <f t="shared" si="163"/>
        <v>1.0947900169741567</v>
      </c>
      <c r="AD287" s="89">
        <f t="shared" si="164"/>
        <v>3.3959433698430797E-2</v>
      </c>
      <c r="AE287" s="89">
        <f t="shared" si="165"/>
        <v>1.1532431371181172E-4</v>
      </c>
      <c r="AF287" s="89">
        <f t="shared" si="166"/>
        <v>6.7740000013145618E-3</v>
      </c>
      <c r="AG287" s="91"/>
      <c r="AH287" s="89">
        <f t="shared" si="167"/>
        <v>1.0608305832757259</v>
      </c>
      <c r="AI287" s="89">
        <f t="shared" si="168"/>
        <v>0.8308305033284159</v>
      </c>
      <c r="AJ287" s="89">
        <f t="shared" si="169"/>
        <v>0.87960218180330718</v>
      </c>
      <c r="AK287" s="89">
        <f t="shared" si="170"/>
        <v>-0.14931808673903468</v>
      </c>
      <c r="AL287" s="89">
        <f t="shared" si="171"/>
        <v>0.7231484470684747</v>
      </c>
      <c r="AM287" s="89">
        <f t="shared" si="172"/>
        <v>0.37820117682951615</v>
      </c>
      <c r="AN287" s="89">
        <f t="shared" si="174"/>
        <v>7.1714035707010293</v>
      </c>
      <c r="AO287" s="89">
        <f t="shared" si="174"/>
        <v>7.1714050639779616</v>
      </c>
      <c r="AP287" s="89">
        <f t="shared" si="174"/>
        <v>7.1713945726559256</v>
      </c>
      <c r="AQ287" s="89">
        <f t="shared" si="174"/>
        <v>7.1714682844476041</v>
      </c>
      <c r="AR287" s="89">
        <f t="shared" si="174"/>
        <v>7.1709505284590502</v>
      </c>
      <c r="AS287" s="89">
        <f t="shared" si="174"/>
        <v>7.1745942865449761</v>
      </c>
      <c r="AT287" s="89">
        <f t="shared" si="174"/>
        <v>7.1492869704121667</v>
      </c>
      <c r="AU287" s="89">
        <f t="shared" si="173"/>
        <v>7.3464903066198408</v>
      </c>
    </row>
    <row r="288" spans="1:47" s="89" customFormat="1" ht="12.95" customHeight="1" x14ac:dyDescent="0.2">
      <c r="A288" s="89" t="s">
        <v>765</v>
      </c>
      <c r="B288" s="91"/>
      <c r="C288" s="130">
        <v>39673.43</v>
      </c>
      <c r="D288" s="130"/>
      <c r="E288" s="89">
        <f t="shared" si="154"/>
        <v>-1589.9922582171378</v>
      </c>
      <c r="F288" s="89">
        <f t="shared" si="150"/>
        <v>-1590</v>
      </c>
      <c r="G288" s="89">
        <f t="shared" si="155"/>
        <v>2.1730000000388827E-2</v>
      </c>
      <c r="H288" s="89">
        <f>+G288</f>
        <v>2.1730000000388827E-2</v>
      </c>
      <c r="P288" s="89">
        <f t="shared" si="157"/>
        <v>-1.0916498465978401</v>
      </c>
      <c r="Q288" s="128">
        <f t="shared" si="158"/>
        <v>24654.93</v>
      </c>
      <c r="R288" s="128"/>
      <c r="S288" s="91">
        <f>S$15</f>
        <v>0.2</v>
      </c>
      <c r="Z288" s="89">
        <f t="shared" si="160"/>
        <v>-1590</v>
      </c>
      <c r="AA288" s="89">
        <f t="shared" si="161"/>
        <v>-2.6634403617785907E-2</v>
      </c>
      <c r="AB288" s="89">
        <f t="shared" si="162"/>
        <v>-1.0432854429796654</v>
      </c>
      <c r="AC288" s="89">
        <f t="shared" si="163"/>
        <v>1.113379846598229</v>
      </c>
      <c r="AD288" s="89">
        <f t="shared" si="164"/>
        <v>4.8364403618174734E-2</v>
      </c>
      <c r="AE288" s="89">
        <f t="shared" si="165"/>
        <v>4.6782310746834268E-4</v>
      </c>
      <c r="AF288" s="89">
        <f t="shared" si="166"/>
        <v>2.1730000000388827E-2</v>
      </c>
      <c r="AG288" s="91"/>
      <c r="AH288" s="89">
        <f t="shared" si="167"/>
        <v>1.0650154429800542</v>
      </c>
      <c r="AI288" s="89">
        <f t="shared" si="168"/>
        <v>0.83237347357005609</v>
      </c>
      <c r="AJ288" s="89">
        <f t="shared" si="169"/>
        <v>0.8844430400739407</v>
      </c>
      <c r="AK288" s="89">
        <f t="shared" si="170"/>
        <v>-0.15104819518469695</v>
      </c>
      <c r="AL288" s="89">
        <f t="shared" si="171"/>
        <v>0.7334222811340757</v>
      </c>
      <c r="AM288" s="89">
        <f t="shared" si="172"/>
        <v>0.38408434008321435</v>
      </c>
      <c r="AN288" s="89">
        <f t="shared" si="174"/>
        <v>7.1834392515151153</v>
      </c>
      <c r="AO288" s="89">
        <f t="shared" si="174"/>
        <v>7.1834406213739994</v>
      </c>
      <c r="AP288" s="89">
        <f t="shared" si="174"/>
        <v>7.1834308518040366</v>
      </c>
      <c r="AQ288" s="89">
        <f t="shared" si="174"/>
        <v>7.1835005291285645</v>
      </c>
      <c r="AR288" s="89">
        <f t="shared" si="174"/>
        <v>7.1830037188559182</v>
      </c>
      <c r="AS288" s="89">
        <f t="shared" si="174"/>
        <v>7.1865528869119544</v>
      </c>
      <c r="AT288" s="89">
        <f t="shared" si="174"/>
        <v>7.161535368036315</v>
      </c>
      <c r="AU288" s="89">
        <f t="shared" si="173"/>
        <v>7.3602263289917875</v>
      </c>
    </row>
    <row r="289" spans="1:47" s="89" customFormat="1" ht="12.95" customHeight="1" x14ac:dyDescent="0.2">
      <c r="A289" s="89" t="s">
        <v>779</v>
      </c>
      <c r="B289" s="91"/>
      <c r="C289" s="130">
        <v>39687.449999999997</v>
      </c>
      <c r="D289" s="130"/>
      <c r="E289" s="89">
        <f t="shared" si="154"/>
        <v>-1584.9973297440158</v>
      </c>
      <c r="F289" s="89">
        <f t="shared" si="150"/>
        <v>-1585</v>
      </c>
      <c r="G289" s="89">
        <f t="shared" si="155"/>
        <v>7.4949999980162829E-3</v>
      </c>
      <c r="H289" s="89">
        <f>+G289</f>
        <v>7.4949999980162829E-3</v>
      </c>
      <c r="P289" s="89">
        <f t="shared" si="157"/>
        <v>-1.0919893890750227</v>
      </c>
      <c r="Q289" s="128">
        <f t="shared" si="158"/>
        <v>24668.949999999997</v>
      </c>
      <c r="R289" s="128"/>
      <c r="S289" s="91">
        <f>S$15</f>
        <v>0.2</v>
      </c>
      <c r="Z289" s="89">
        <f t="shared" si="160"/>
        <v>-1585</v>
      </c>
      <c r="AA289" s="89">
        <f t="shared" si="161"/>
        <v>-2.6579275077838194E-2</v>
      </c>
      <c r="AB289" s="89">
        <f t="shared" si="162"/>
        <v>-1.0579151139991683</v>
      </c>
      <c r="AC289" s="89">
        <f t="shared" si="163"/>
        <v>1.099484389073039</v>
      </c>
      <c r="AD289" s="89">
        <f t="shared" si="164"/>
        <v>3.4074275075854477E-2</v>
      </c>
      <c r="AE289" s="89">
        <f t="shared" si="165"/>
        <v>2.3221124438899956E-4</v>
      </c>
      <c r="AF289" s="89">
        <f t="shared" si="166"/>
        <v>7.4949999980162829E-3</v>
      </c>
      <c r="AG289" s="91"/>
      <c r="AH289" s="89">
        <f t="shared" si="167"/>
        <v>1.0654101139971845</v>
      </c>
      <c r="AI289" s="89">
        <f t="shared" si="168"/>
        <v>0.83252307595254349</v>
      </c>
      <c r="AJ289" s="89">
        <f t="shared" si="169"/>
        <v>0.88490453450442796</v>
      </c>
      <c r="AK289" s="89">
        <f t="shared" si="170"/>
        <v>-0.15121405206899746</v>
      </c>
      <c r="AL289" s="89">
        <f t="shared" si="171"/>
        <v>0.73441216572357215</v>
      </c>
      <c r="AM289" s="89">
        <f t="shared" si="172"/>
        <v>0.38465240468671696</v>
      </c>
      <c r="AN289" s="89">
        <f t="shared" si="174"/>
        <v>7.1845977088656925</v>
      </c>
      <c r="AO289" s="89">
        <f t="shared" si="174"/>
        <v>7.1845990672079303</v>
      </c>
      <c r="AP289" s="89">
        <f t="shared" si="174"/>
        <v>7.1845893655956035</v>
      </c>
      <c r="AQ289" s="89">
        <f t="shared" si="174"/>
        <v>7.1846586594919275</v>
      </c>
      <c r="AR289" s="89">
        <f t="shared" si="174"/>
        <v>7.1841638599402975</v>
      </c>
      <c r="AS289" s="89">
        <f t="shared" si="174"/>
        <v>7.1877038376482094</v>
      </c>
      <c r="AT289" s="89">
        <f t="shared" si="174"/>
        <v>7.1627150697903339</v>
      </c>
      <c r="AU289" s="89">
        <f t="shared" si="173"/>
        <v>7.3615471003737056</v>
      </c>
    </row>
    <row r="290" spans="1:47" s="89" customFormat="1" ht="12.95" customHeight="1" x14ac:dyDescent="0.2">
      <c r="A290" s="89" t="s">
        <v>765</v>
      </c>
      <c r="B290" s="91"/>
      <c r="C290" s="130">
        <v>39701.474000000002</v>
      </c>
      <c r="D290" s="130"/>
      <c r="E290" s="89">
        <f t="shared" si="154"/>
        <v>-1580.000976184308</v>
      </c>
      <c r="F290" s="89">
        <f t="shared" si="150"/>
        <v>-1580</v>
      </c>
      <c r="G290" s="89">
        <f t="shared" si="155"/>
        <v>-2.7399999962653965E-3</v>
      </c>
      <c r="I290" s="89">
        <f t="shared" ref="I290:I296" si="175">G290</f>
        <v>-2.7399999962653965E-3</v>
      </c>
      <c r="P290" s="89">
        <f t="shared" si="157"/>
        <v>-1.0923272009877263</v>
      </c>
      <c r="Q290" s="128">
        <f t="shared" si="158"/>
        <v>24682.974000000002</v>
      </c>
      <c r="R290" s="128"/>
      <c r="S290" s="91">
        <f t="shared" ref="S290:S296" si="176">S$16</f>
        <v>0.1</v>
      </c>
      <c r="Z290" s="89">
        <f t="shared" si="160"/>
        <v>-1580</v>
      </c>
      <c r="AA290" s="89">
        <f t="shared" si="161"/>
        <v>-2.6523775188749266E-2</v>
      </c>
      <c r="AB290" s="89">
        <f t="shared" si="162"/>
        <v>-1.0685434257952424</v>
      </c>
      <c r="AC290" s="89">
        <f t="shared" si="163"/>
        <v>1.0895872009914609</v>
      </c>
      <c r="AD290" s="89">
        <f t="shared" si="164"/>
        <v>2.3783775192483869E-2</v>
      </c>
      <c r="AE290" s="89">
        <f t="shared" si="165"/>
        <v>5.6566796240661106E-5</v>
      </c>
      <c r="AF290" s="89">
        <f t="shared" si="166"/>
        <v>-2.7399999962653965E-3</v>
      </c>
      <c r="AG290" s="91"/>
      <c r="AH290" s="89">
        <f t="shared" si="167"/>
        <v>1.065803425798977</v>
      </c>
      <c r="AI290" s="89">
        <f t="shared" si="168"/>
        <v>0.83267289634316832</v>
      </c>
      <c r="AJ290" s="89">
        <f t="shared" si="169"/>
        <v>0.88536532737929186</v>
      </c>
      <c r="AK290" s="89">
        <f t="shared" si="170"/>
        <v>-0.15137982036367625</v>
      </c>
      <c r="AL290" s="89">
        <f t="shared" si="171"/>
        <v>0.73540240638626497</v>
      </c>
      <c r="AM290" s="89">
        <f t="shared" si="172"/>
        <v>0.38522089008489646</v>
      </c>
      <c r="AN290" s="89">
        <f t="shared" si="174"/>
        <v>7.1857563745472346</v>
      </c>
      <c r="AO290" s="89">
        <f t="shared" si="174"/>
        <v>7.1857577214342427</v>
      </c>
      <c r="AP290" s="89">
        <f t="shared" si="174"/>
        <v>7.1857480875239688</v>
      </c>
      <c r="AQ290" s="89">
        <f t="shared" si="174"/>
        <v>7.1858169988072671</v>
      </c>
      <c r="AR290" s="89">
        <f t="shared" si="174"/>
        <v>7.1853242092488561</v>
      </c>
      <c r="AS290" s="89">
        <f t="shared" si="174"/>
        <v>7.1888549804983803</v>
      </c>
      <c r="AT290" s="89">
        <f t="shared" si="174"/>
        <v>7.1638951183942616</v>
      </c>
      <c r="AU290" s="89">
        <f t="shared" si="173"/>
        <v>7.3628678717556237</v>
      </c>
    </row>
    <row r="291" spans="1:47" s="89" customFormat="1" ht="12.95" customHeight="1" x14ac:dyDescent="0.2">
      <c r="A291" s="89" t="s">
        <v>779</v>
      </c>
      <c r="B291" s="91"/>
      <c r="C291" s="130">
        <v>39701.483999999997</v>
      </c>
      <c r="D291" s="130"/>
      <c r="E291" s="89">
        <f t="shared" si="154"/>
        <v>-1579.9974134678525</v>
      </c>
      <c r="F291" s="89">
        <f t="shared" si="150"/>
        <v>-1580</v>
      </c>
      <c r="G291" s="89">
        <f t="shared" si="155"/>
        <v>7.259999998495914E-3</v>
      </c>
      <c r="I291" s="89">
        <f t="shared" si="175"/>
        <v>7.259999998495914E-3</v>
      </c>
      <c r="P291" s="89">
        <f t="shared" si="157"/>
        <v>-1.0923272009877263</v>
      </c>
      <c r="Q291" s="128">
        <f t="shared" si="158"/>
        <v>24682.983999999997</v>
      </c>
      <c r="R291" s="128"/>
      <c r="S291" s="91">
        <f t="shared" si="176"/>
        <v>0.1</v>
      </c>
      <c r="Z291" s="89">
        <f t="shared" si="160"/>
        <v>-1580</v>
      </c>
      <c r="AA291" s="89">
        <f t="shared" si="161"/>
        <v>-2.6523775188749266E-2</v>
      </c>
      <c r="AB291" s="89">
        <f t="shared" si="162"/>
        <v>-1.0585434258004811</v>
      </c>
      <c r="AC291" s="89">
        <f t="shared" si="163"/>
        <v>1.0995872009862222</v>
      </c>
      <c r="AD291" s="89">
        <f t="shared" si="164"/>
        <v>3.378377518724518E-2</v>
      </c>
      <c r="AE291" s="89">
        <f t="shared" si="165"/>
        <v>1.1413434659023231E-4</v>
      </c>
      <c r="AF291" s="89">
        <f t="shared" si="166"/>
        <v>7.259999998495914E-3</v>
      </c>
      <c r="AG291" s="91"/>
      <c r="AH291" s="89">
        <f t="shared" si="167"/>
        <v>1.065803425798977</v>
      </c>
      <c r="AI291" s="89">
        <f t="shared" si="168"/>
        <v>0.83267289634316832</v>
      </c>
      <c r="AJ291" s="89">
        <f t="shared" si="169"/>
        <v>0.88536532737929186</v>
      </c>
      <c r="AK291" s="89">
        <f t="shared" si="170"/>
        <v>-0.15137982036367625</v>
      </c>
      <c r="AL291" s="89">
        <f t="shared" si="171"/>
        <v>0.73540240638626497</v>
      </c>
      <c r="AM291" s="89">
        <f t="shared" si="172"/>
        <v>0.38522089008489646</v>
      </c>
      <c r="AN291" s="89">
        <f t="shared" ref="AN291:AT300" si="177">$AU291+$AB$7*SIN(AO291)</f>
        <v>7.1857563745472346</v>
      </c>
      <c r="AO291" s="89">
        <f t="shared" si="177"/>
        <v>7.1857577214342427</v>
      </c>
      <c r="AP291" s="89">
        <f t="shared" si="177"/>
        <v>7.1857480875239688</v>
      </c>
      <c r="AQ291" s="89">
        <f t="shared" si="177"/>
        <v>7.1858169988072671</v>
      </c>
      <c r="AR291" s="89">
        <f t="shared" si="177"/>
        <v>7.1853242092488561</v>
      </c>
      <c r="AS291" s="89">
        <f t="shared" si="177"/>
        <v>7.1888549804983803</v>
      </c>
      <c r="AT291" s="89">
        <f t="shared" si="177"/>
        <v>7.1638951183942616</v>
      </c>
      <c r="AU291" s="89">
        <f t="shared" si="173"/>
        <v>7.3628678717556237</v>
      </c>
    </row>
    <row r="292" spans="1:47" s="89" customFormat="1" ht="12.95" customHeight="1" x14ac:dyDescent="0.2">
      <c r="A292" s="89" t="s">
        <v>765</v>
      </c>
      <c r="B292" s="91"/>
      <c r="C292" s="130">
        <v>39704.281999999999</v>
      </c>
      <c r="D292" s="130"/>
      <c r="E292" s="89">
        <f t="shared" si="154"/>
        <v>-1579.0005654031015</v>
      </c>
      <c r="F292" s="89">
        <f t="shared" si="150"/>
        <v>-1579</v>
      </c>
      <c r="G292" s="89">
        <f t="shared" si="155"/>
        <v>-1.5869999988353811E-3</v>
      </c>
      <c r="I292" s="89">
        <f t="shared" si="175"/>
        <v>-1.5869999988353811E-3</v>
      </c>
      <c r="P292" s="89">
        <f t="shared" si="157"/>
        <v>-1.0923945557025296</v>
      </c>
      <c r="Q292" s="128">
        <f t="shared" si="158"/>
        <v>24685.781999999999</v>
      </c>
      <c r="R292" s="128"/>
      <c r="S292" s="91">
        <f t="shared" si="176"/>
        <v>0.1</v>
      </c>
      <c r="Z292" s="89">
        <f t="shared" si="160"/>
        <v>-1579</v>
      </c>
      <c r="AA292" s="89">
        <f t="shared" si="161"/>
        <v>-2.651263075438659E-2</v>
      </c>
      <c r="AB292" s="89">
        <f t="shared" si="162"/>
        <v>-1.0674689249469784</v>
      </c>
      <c r="AC292" s="89">
        <f t="shared" si="163"/>
        <v>1.0908075557036943</v>
      </c>
      <c r="AD292" s="89">
        <f t="shared" si="164"/>
        <v>2.4925630755551209E-2</v>
      </c>
      <c r="AE292" s="89">
        <f t="shared" si="165"/>
        <v>6.2128706856208045E-5</v>
      </c>
      <c r="AF292" s="89">
        <f t="shared" si="166"/>
        <v>-1.5869999988353811E-3</v>
      </c>
      <c r="AG292" s="91"/>
      <c r="AH292" s="89">
        <f t="shared" si="167"/>
        <v>1.065881924948143</v>
      </c>
      <c r="AI292" s="89">
        <f t="shared" si="168"/>
        <v>0.83270288659269642</v>
      </c>
      <c r="AJ292" s="89">
        <f t="shared" si="169"/>
        <v>0.885457401669274</v>
      </c>
      <c r="AK292" s="89">
        <f t="shared" si="170"/>
        <v>-0.15141296337205337</v>
      </c>
      <c r="AL292" s="89">
        <f t="shared" si="171"/>
        <v>0.73560049729886845</v>
      </c>
      <c r="AM292" s="89">
        <f t="shared" si="172"/>
        <v>0.38533463774531707</v>
      </c>
      <c r="AN292" s="89">
        <f t="shared" si="177"/>
        <v>7.1859881327099631</v>
      </c>
      <c r="AO292" s="89">
        <f t="shared" si="177"/>
        <v>7.1859894773132922</v>
      </c>
      <c r="AP292" s="89">
        <f t="shared" si="177"/>
        <v>7.1859798569127067</v>
      </c>
      <c r="AQ292" s="89">
        <f t="shared" si="177"/>
        <v>7.1860486917717514</v>
      </c>
      <c r="AR292" s="89">
        <f t="shared" si="177"/>
        <v>7.1855563041214614</v>
      </c>
      <c r="AS292" s="89">
        <f t="shared" si="177"/>
        <v>7.1890852321585585</v>
      </c>
      <c r="AT292" s="89">
        <f t="shared" si="177"/>
        <v>7.1641311697586492</v>
      </c>
      <c r="AU292" s="89">
        <f t="shared" si="173"/>
        <v>7.363132026032007</v>
      </c>
    </row>
    <row r="293" spans="1:47" s="89" customFormat="1" ht="12.95" customHeight="1" x14ac:dyDescent="0.2">
      <c r="A293" s="89" t="s">
        <v>770</v>
      </c>
      <c r="B293" s="91"/>
      <c r="C293" s="130">
        <v>39715.506000000001</v>
      </c>
      <c r="D293" s="130"/>
      <c r="E293" s="89">
        <f t="shared" si="154"/>
        <v>-1575.0017724514364</v>
      </c>
      <c r="F293" s="89">
        <f t="shared" si="150"/>
        <v>-1575</v>
      </c>
      <c r="G293" s="89">
        <f t="shared" si="155"/>
        <v>-4.974999996193219E-3</v>
      </c>
      <c r="I293" s="89">
        <f t="shared" si="175"/>
        <v>-4.974999996193219E-3</v>
      </c>
      <c r="P293" s="89">
        <f t="shared" si="157"/>
        <v>-1.0926632823359512</v>
      </c>
      <c r="Q293" s="128">
        <f t="shared" si="158"/>
        <v>24697.006000000001</v>
      </c>
      <c r="R293" s="128"/>
      <c r="S293" s="91">
        <f t="shared" si="176"/>
        <v>0.1</v>
      </c>
      <c r="Z293" s="89">
        <f t="shared" si="160"/>
        <v>-1575</v>
      </c>
      <c r="AA293" s="89">
        <f t="shared" si="161"/>
        <v>-2.6467905147748549E-2</v>
      </c>
      <c r="AB293" s="89">
        <f t="shared" si="162"/>
        <v>-1.0711703771843959</v>
      </c>
      <c r="AC293" s="89">
        <f t="shared" si="163"/>
        <v>1.087688282339758</v>
      </c>
      <c r="AD293" s="89">
        <f t="shared" si="164"/>
        <v>2.149290515155533E-2</v>
      </c>
      <c r="AE293" s="89">
        <f t="shared" si="165"/>
        <v>4.6194497185375368E-5</v>
      </c>
      <c r="AF293" s="89">
        <f t="shared" si="166"/>
        <v>-4.974999996193219E-3</v>
      </c>
      <c r="AG293" s="91"/>
      <c r="AH293" s="89">
        <f t="shared" si="167"/>
        <v>1.0661953771882027</v>
      </c>
      <c r="AI293" s="89">
        <f t="shared" si="168"/>
        <v>0.83282293486042636</v>
      </c>
      <c r="AJ293" s="89">
        <f t="shared" si="169"/>
        <v>0.88582541758085676</v>
      </c>
      <c r="AK293" s="89">
        <f t="shared" si="170"/>
        <v>-0.15154549984358412</v>
      </c>
      <c r="AL293" s="89">
        <f t="shared" si="171"/>
        <v>0.73639300370501171</v>
      </c>
      <c r="AM293" s="89">
        <f t="shared" si="172"/>
        <v>0.38578979724893736</v>
      </c>
      <c r="AN293" s="89">
        <f t="shared" si="177"/>
        <v>7.1869152488632357</v>
      </c>
      <c r="AO293" s="89">
        <f t="shared" si="177"/>
        <v>7.1869165843564025</v>
      </c>
      <c r="AP293" s="89">
        <f t="shared" si="177"/>
        <v>7.1869070178919952</v>
      </c>
      <c r="AQ293" s="89">
        <f t="shared" si="177"/>
        <v>7.1869755473834704</v>
      </c>
      <c r="AR293" s="89">
        <f t="shared" si="177"/>
        <v>7.1864847670542673</v>
      </c>
      <c r="AS293" s="89">
        <f t="shared" si="177"/>
        <v>7.1900063158770315</v>
      </c>
      <c r="AT293" s="89">
        <f t="shared" si="177"/>
        <v>7.1650755140935809</v>
      </c>
      <c r="AU293" s="89">
        <f t="shared" si="173"/>
        <v>7.3641886431375418</v>
      </c>
    </row>
    <row r="294" spans="1:47" s="89" customFormat="1" ht="12.95" customHeight="1" x14ac:dyDescent="0.2">
      <c r="A294" s="89" t="s">
        <v>770</v>
      </c>
      <c r="B294" s="91"/>
      <c r="C294" s="130">
        <v>39732.345999999998</v>
      </c>
      <c r="D294" s="130"/>
      <c r="E294" s="89">
        <f t="shared" si="154"/>
        <v>-1569.0021579373583</v>
      </c>
      <c r="F294" s="89">
        <f t="shared" si="150"/>
        <v>-1569</v>
      </c>
      <c r="G294" s="89">
        <f t="shared" si="155"/>
        <v>-6.0569999986910261E-3</v>
      </c>
      <c r="I294" s="89">
        <f t="shared" si="175"/>
        <v>-6.0569999986910261E-3</v>
      </c>
      <c r="P294" s="89">
        <f t="shared" si="157"/>
        <v>-1.0930642956087091</v>
      </c>
      <c r="Q294" s="128">
        <f t="shared" si="158"/>
        <v>24713.845999999998</v>
      </c>
      <c r="R294" s="128"/>
      <c r="S294" s="91">
        <f t="shared" si="176"/>
        <v>0.1</v>
      </c>
      <c r="Z294" s="89">
        <f t="shared" si="160"/>
        <v>-1569</v>
      </c>
      <c r="AA294" s="89">
        <f t="shared" si="161"/>
        <v>-2.6400374184069264E-2</v>
      </c>
      <c r="AB294" s="89">
        <f t="shared" si="162"/>
        <v>-1.0727209214233309</v>
      </c>
      <c r="AC294" s="89">
        <f t="shared" si="163"/>
        <v>1.0870072956100181</v>
      </c>
      <c r="AD294" s="89">
        <f t="shared" si="164"/>
        <v>2.0343374185378238E-2</v>
      </c>
      <c r="AE294" s="89">
        <f t="shared" si="165"/>
        <v>4.138528732463137E-5</v>
      </c>
      <c r="AF294" s="89">
        <f t="shared" si="166"/>
        <v>-6.0569999986910261E-3</v>
      </c>
      <c r="AG294" s="91"/>
      <c r="AH294" s="89">
        <f t="shared" si="167"/>
        <v>1.0666639214246398</v>
      </c>
      <c r="AI294" s="89">
        <f t="shared" si="168"/>
        <v>0.83300326917521827</v>
      </c>
      <c r="AJ294" s="89">
        <f t="shared" si="169"/>
        <v>0.88637659671696989</v>
      </c>
      <c r="AK294" s="89">
        <f t="shared" si="170"/>
        <v>-0.1517441976661987</v>
      </c>
      <c r="AL294" s="89">
        <f t="shared" si="171"/>
        <v>0.73758219209499398</v>
      </c>
      <c r="AM294" s="89">
        <f t="shared" si="172"/>
        <v>0.38647304394756671</v>
      </c>
      <c r="AN294" s="89">
        <f t="shared" si="177"/>
        <v>7.1883061738674874</v>
      </c>
      <c r="AO294" s="89">
        <f t="shared" si="177"/>
        <v>7.1883074957690392</v>
      </c>
      <c r="AP294" s="89">
        <f t="shared" si="177"/>
        <v>7.1882980099006657</v>
      </c>
      <c r="AQ294" s="89">
        <f t="shared" si="177"/>
        <v>7.188366082334368</v>
      </c>
      <c r="AR294" s="89">
        <f t="shared" si="177"/>
        <v>7.1878777120208222</v>
      </c>
      <c r="AS294" s="89">
        <f t="shared" si="177"/>
        <v>7.1913881730533502</v>
      </c>
      <c r="AT294" s="89">
        <f t="shared" si="177"/>
        <v>7.1664924474434235</v>
      </c>
      <c r="AU294" s="89">
        <f t="shared" si="173"/>
        <v>7.3657735687958432</v>
      </c>
    </row>
    <row r="295" spans="1:47" s="89" customFormat="1" ht="12.95" customHeight="1" x14ac:dyDescent="0.2">
      <c r="A295" s="89" t="s">
        <v>779</v>
      </c>
      <c r="B295" s="91"/>
      <c r="C295" s="130">
        <v>39732.357000000004</v>
      </c>
      <c r="D295" s="130"/>
      <c r="E295" s="89">
        <f t="shared" si="154"/>
        <v>-1568.9982389492534</v>
      </c>
      <c r="F295" s="89">
        <f t="shared" si="150"/>
        <v>-1569</v>
      </c>
      <c r="G295" s="89">
        <f t="shared" si="155"/>
        <v>4.9430000071879476E-3</v>
      </c>
      <c r="I295" s="89">
        <f t="shared" si="175"/>
        <v>4.9430000071879476E-3</v>
      </c>
      <c r="P295" s="89">
        <f t="shared" si="157"/>
        <v>-1.0930642956087091</v>
      </c>
      <c r="Q295" s="128">
        <f t="shared" si="158"/>
        <v>24713.857000000004</v>
      </c>
      <c r="R295" s="128"/>
      <c r="S295" s="91">
        <f t="shared" si="176"/>
        <v>0.1</v>
      </c>
      <c r="Z295" s="89">
        <f t="shared" si="160"/>
        <v>-1569</v>
      </c>
      <c r="AA295" s="89">
        <f t="shared" si="161"/>
        <v>-2.6400374184069264E-2</v>
      </c>
      <c r="AB295" s="89">
        <f t="shared" si="162"/>
        <v>-1.0617209214174519</v>
      </c>
      <c r="AC295" s="89">
        <f t="shared" si="163"/>
        <v>1.098007295615897</v>
      </c>
      <c r="AD295" s="89">
        <f t="shared" si="164"/>
        <v>3.1343374191257212E-2</v>
      </c>
      <c r="AE295" s="89">
        <f t="shared" si="165"/>
        <v>9.8240710569316868E-5</v>
      </c>
      <c r="AF295" s="89">
        <f t="shared" si="166"/>
        <v>4.9430000071879476E-3</v>
      </c>
      <c r="AG295" s="91"/>
      <c r="AH295" s="89">
        <f t="shared" si="167"/>
        <v>1.0666639214246398</v>
      </c>
      <c r="AI295" s="89">
        <f t="shared" si="168"/>
        <v>0.83300326917521827</v>
      </c>
      <c r="AJ295" s="89">
        <f t="shared" si="169"/>
        <v>0.88637659671696989</v>
      </c>
      <c r="AK295" s="89">
        <f t="shared" si="170"/>
        <v>-0.1517441976661987</v>
      </c>
      <c r="AL295" s="89">
        <f t="shared" si="171"/>
        <v>0.73758219209499398</v>
      </c>
      <c r="AM295" s="89">
        <f t="shared" si="172"/>
        <v>0.38647304394756671</v>
      </c>
      <c r="AN295" s="89">
        <f t="shared" si="177"/>
        <v>7.1883061738674874</v>
      </c>
      <c r="AO295" s="89">
        <f t="shared" si="177"/>
        <v>7.1883074957690392</v>
      </c>
      <c r="AP295" s="89">
        <f t="shared" si="177"/>
        <v>7.1882980099006657</v>
      </c>
      <c r="AQ295" s="89">
        <f t="shared" si="177"/>
        <v>7.188366082334368</v>
      </c>
      <c r="AR295" s="89">
        <f t="shared" si="177"/>
        <v>7.1878777120208222</v>
      </c>
      <c r="AS295" s="89">
        <f t="shared" si="177"/>
        <v>7.1913881730533502</v>
      </c>
      <c r="AT295" s="89">
        <f t="shared" si="177"/>
        <v>7.1664924474434235</v>
      </c>
      <c r="AU295" s="89">
        <f t="shared" si="173"/>
        <v>7.3657735687958432</v>
      </c>
    </row>
    <row r="296" spans="1:47" s="89" customFormat="1" ht="12.95" customHeight="1" x14ac:dyDescent="0.2">
      <c r="A296" s="89" t="s">
        <v>779</v>
      </c>
      <c r="B296" s="91"/>
      <c r="C296" s="130">
        <v>39732.358999999997</v>
      </c>
      <c r="D296" s="130"/>
      <c r="E296" s="89">
        <f t="shared" si="154"/>
        <v>-1568.9975264059642</v>
      </c>
      <c r="F296" s="89">
        <f t="shared" si="150"/>
        <v>-1569</v>
      </c>
      <c r="G296" s="89">
        <f t="shared" si="155"/>
        <v>6.9430000003194436E-3</v>
      </c>
      <c r="I296" s="89">
        <f t="shared" si="175"/>
        <v>6.9430000003194436E-3</v>
      </c>
      <c r="P296" s="89">
        <f t="shared" si="157"/>
        <v>-1.0930642956087091</v>
      </c>
      <c r="Q296" s="128">
        <f t="shared" si="158"/>
        <v>24713.858999999997</v>
      </c>
      <c r="R296" s="128"/>
      <c r="S296" s="91">
        <f t="shared" si="176"/>
        <v>0.1</v>
      </c>
      <c r="Z296" s="89">
        <f t="shared" si="160"/>
        <v>-1569</v>
      </c>
      <c r="AA296" s="89">
        <f t="shared" si="161"/>
        <v>-2.6400374184069264E-2</v>
      </c>
      <c r="AB296" s="89">
        <f t="shared" si="162"/>
        <v>-1.0597209214243204</v>
      </c>
      <c r="AC296" s="89">
        <f t="shared" si="163"/>
        <v>1.1000072956090285</v>
      </c>
      <c r="AD296" s="89">
        <f t="shared" si="164"/>
        <v>3.3343374184388708E-2</v>
      </c>
      <c r="AE296" s="89">
        <f t="shared" si="165"/>
        <v>1.1117806020001594E-4</v>
      </c>
      <c r="AF296" s="89">
        <f t="shared" si="166"/>
        <v>6.9430000003194436E-3</v>
      </c>
      <c r="AG296" s="91"/>
      <c r="AH296" s="89">
        <f t="shared" si="167"/>
        <v>1.0666639214246398</v>
      </c>
      <c r="AI296" s="89">
        <f t="shared" si="168"/>
        <v>0.83300326917521827</v>
      </c>
      <c r="AJ296" s="89">
        <f t="shared" si="169"/>
        <v>0.88637659671696989</v>
      </c>
      <c r="AK296" s="89">
        <f t="shared" si="170"/>
        <v>-0.1517441976661987</v>
      </c>
      <c r="AL296" s="89">
        <f t="shared" si="171"/>
        <v>0.73758219209499398</v>
      </c>
      <c r="AM296" s="89">
        <f t="shared" si="172"/>
        <v>0.38647304394756671</v>
      </c>
      <c r="AN296" s="89">
        <f t="shared" si="177"/>
        <v>7.1883061738674874</v>
      </c>
      <c r="AO296" s="89">
        <f t="shared" si="177"/>
        <v>7.1883074957690392</v>
      </c>
      <c r="AP296" s="89">
        <f t="shared" si="177"/>
        <v>7.1882980099006657</v>
      </c>
      <c r="AQ296" s="89">
        <f t="shared" si="177"/>
        <v>7.188366082334368</v>
      </c>
      <c r="AR296" s="89">
        <f t="shared" si="177"/>
        <v>7.1878777120208222</v>
      </c>
      <c r="AS296" s="89">
        <f t="shared" si="177"/>
        <v>7.1913881730533502</v>
      </c>
      <c r="AT296" s="89">
        <f t="shared" si="177"/>
        <v>7.1664924474434235</v>
      </c>
      <c r="AU296" s="89">
        <f t="shared" si="173"/>
        <v>7.3657735687958432</v>
      </c>
    </row>
    <row r="297" spans="1:47" s="89" customFormat="1" ht="12.95" customHeight="1" x14ac:dyDescent="0.2">
      <c r="A297" s="89" t="s">
        <v>779</v>
      </c>
      <c r="B297" s="91"/>
      <c r="C297" s="130">
        <v>39732.36</v>
      </c>
      <c r="D297" s="130"/>
      <c r="E297" s="89">
        <f t="shared" si="154"/>
        <v>-1568.9971701343172</v>
      </c>
      <c r="F297" s="89">
        <f t="shared" si="150"/>
        <v>-1569</v>
      </c>
      <c r="G297" s="89">
        <f t="shared" si="155"/>
        <v>7.9430000041611493E-3</v>
      </c>
      <c r="H297" s="89">
        <f>+G297</f>
        <v>7.9430000041611493E-3</v>
      </c>
      <c r="P297" s="89">
        <f t="shared" si="157"/>
        <v>-1.0930642956087091</v>
      </c>
      <c r="Q297" s="128">
        <f t="shared" si="158"/>
        <v>24713.86</v>
      </c>
      <c r="R297" s="128"/>
      <c r="S297" s="91">
        <f>S$15</f>
        <v>0.2</v>
      </c>
      <c r="Z297" s="89">
        <f t="shared" si="160"/>
        <v>-1569</v>
      </c>
      <c r="AA297" s="89">
        <f t="shared" si="161"/>
        <v>-2.6400374184069264E-2</v>
      </c>
      <c r="AB297" s="89">
        <f t="shared" si="162"/>
        <v>-1.0587209214204787</v>
      </c>
      <c r="AC297" s="89">
        <f t="shared" si="163"/>
        <v>1.1010072956128703</v>
      </c>
      <c r="AD297" s="89">
        <f t="shared" si="164"/>
        <v>3.4343374188230413E-2</v>
      </c>
      <c r="AE297" s="89">
        <f t="shared" si="165"/>
        <v>2.358934701265622E-4</v>
      </c>
      <c r="AF297" s="89">
        <f t="shared" si="166"/>
        <v>7.9430000041611493E-3</v>
      </c>
      <c r="AG297" s="91"/>
      <c r="AH297" s="89">
        <f t="shared" si="167"/>
        <v>1.0666639214246398</v>
      </c>
      <c r="AI297" s="89">
        <f t="shared" si="168"/>
        <v>0.83300326917521827</v>
      </c>
      <c r="AJ297" s="89">
        <f t="shared" si="169"/>
        <v>0.88637659671696989</v>
      </c>
      <c r="AK297" s="89">
        <f t="shared" si="170"/>
        <v>-0.1517441976661987</v>
      </c>
      <c r="AL297" s="89">
        <f t="shared" si="171"/>
        <v>0.73758219209499398</v>
      </c>
      <c r="AM297" s="89">
        <f t="shared" si="172"/>
        <v>0.38647304394756671</v>
      </c>
      <c r="AN297" s="89">
        <f t="shared" si="177"/>
        <v>7.1883061738674874</v>
      </c>
      <c r="AO297" s="89">
        <f t="shared" si="177"/>
        <v>7.1883074957690392</v>
      </c>
      <c r="AP297" s="89">
        <f t="shared" si="177"/>
        <v>7.1882980099006657</v>
      </c>
      <c r="AQ297" s="89">
        <f t="shared" si="177"/>
        <v>7.188366082334368</v>
      </c>
      <c r="AR297" s="89">
        <f t="shared" si="177"/>
        <v>7.1878777120208222</v>
      </c>
      <c r="AS297" s="89">
        <f t="shared" si="177"/>
        <v>7.1913881730533502</v>
      </c>
      <c r="AT297" s="89">
        <f t="shared" si="177"/>
        <v>7.1664924474434235</v>
      </c>
      <c r="AU297" s="89">
        <f t="shared" si="173"/>
        <v>7.3657735687958432</v>
      </c>
    </row>
    <row r="298" spans="1:47" s="89" customFormat="1" ht="12.95" customHeight="1" x14ac:dyDescent="0.2">
      <c r="A298" s="89" t="s">
        <v>776</v>
      </c>
      <c r="B298" s="91"/>
      <c r="C298" s="130">
        <v>39746.396000000001</v>
      </c>
      <c r="D298" s="130"/>
      <c r="E298" s="89">
        <f t="shared" si="154"/>
        <v>-1563.9965413148625</v>
      </c>
      <c r="F298" s="89">
        <f t="shared" si="150"/>
        <v>-1564</v>
      </c>
      <c r="G298" s="89">
        <f t="shared" si="155"/>
        <v>9.708000005048234E-3</v>
      </c>
      <c r="I298" s="89">
        <f>G298</f>
        <v>9.708000005048234E-3</v>
      </c>
      <c r="P298" s="89">
        <f t="shared" si="157"/>
        <v>-1.0933965697150805</v>
      </c>
      <c r="Q298" s="128">
        <f t="shared" si="158"/>
        <v>24727.896000000001</v>
      </c>
      <c r="R298" s="128"/>
      <c r="S298" s="91">
        <f>S$16</f>
        <v>0.1</v>
      </c>
      <c r="Z298" s="89">
        <f t="shared" si="160"/>
        <v>-1564</v>
      </c>
      <c r="AA298" s="89">
        <f t="shared" si="161"/>
        <v>-2.6343694024255626E-2</v>
      </c>
      <c r="AB298" s="89">
        <f t="shared" si="162"/>
        <v>-1.0573448756857766</v>
      </c>
      <c r="AC298" s="89">
        <f t="shared" si="163"/>
        <v>1.1031045697201287</v>
      </c>
      <c r="AD298" s="89">
        <f t="shared" si="164"/>
        <v>3.605169402930386E-2</v>
      </c>
      <c r="AE298" s="89">
        <f t="shared" si="165"/>
        <v>1.2997246423825437E-4</v>
      </c>
      <c r="AF298" s="89">
        <f t="shared" si="166"/>
        <v>9.708000005048234E-3</v>
      </c>
      <c r="AG298" s="91"/>
      <c r="AH298" s="89">
        <f t="shared" si="167"/>
        <v>1.0670528756908249</v>
      </c>
      <c r="AI298" s="89">
        <f t="shared" si="168"/>
        <v>0.83315378798845419</v>
      </c>
      <c r="AJ298" s="89">
        <f t="shared" si="169"/>
        <v>0.88683513709198114</v>
      </c>
      <c r="AK298" s="89">
        <f t="shared" si="170"/>
        <v>-0.15190968095852647</v>
      </c>
      <c r="AL298" s="89">
        <f t="shared" si="171"/>
        <v>0.73857357611149077</v>
      </c>
      <c r="AM298" s="89">
        <f t="shared" si="172"/>
        <v>0.38704288242646645</v>
      </c>
      <c r="AN298" s="89">
        <f t="shared" si="177"/>
        <v>7.1894655082484125</v>
      </c>
      <c r="AO298" s="89">
        <f t="shared" si="177"/>
        <v>7.1894668188910762</v>
      </c>
      <c r="AP298" s="89">
        <f t="shared" si="177"/>
        <v>7.1894573999028788</v>
      </c>
      <c r="AQ298" s="89">
        <f t="shared" si="177"/>
        <v>7.1895250923724205</v>
      </c>
      <c r="AR298" s="89">
        <f t="shared" si="177"/>
        <v>7.1890387294801004</v>
      </c>
      <c r="AS298" s="89">
        <f t="shared" si="177"/>
        <v>7.1925399334560458</v>
      </c>
      <c r="AT298" s="89">
        <f t="shared" si="177"/>
        <v>7.1676736076137155</v>
      </c>
      <c r="AU298" s="89">
        <f t="shared" si="173"/>
        <v>7.3670943401777613</v>
      </c>
    </row>
    <row r="299" spans="1:47" s="89" customFormat="1" ht="12.95" customHeight="1" x14ac:dyDescent="0.2">
      <c r="A299" s="89" t="s">
        <v>778</v>
      </c>
      <c r="B299" s="91"/>
      <c r="C299" s="130">
        <v>39805.339</v>
      </c>
      <c r="D299" s="130"/>
      <c r="E299" s="89">
        <f t="shared" si="154"/>
        <v>-1542.9968217006478</v>
      </c>
      <c r="F299" s="89">
        <f t="shared" si="150"/>
        <v>-1543</v>
      </c>
      <c r="G299" s="89">
        <f t="shared" si="155"/>
        <v>8.9210000005550683E-3</v>
      </c>
      <c r="I299" s="89">
        <f>G299</f>
        <v>8.9210000005550683E-3</v>
      </c>
      <c r="P299" s="89">
        <f t="shared" si="157"/>
        <v>-1.0947732231977325</v>
      </c>
      <c r="Q299" s="128">
        <f t="shared" si="158"/>
        <v>24786.839</v>
      </c>
      <c r="R299" s="128"/>
      <c r="S299" s="91">
        <f>S$16</f>
        <v>0.1</v>
      </c>
      <c r="Z299" s="89">
        <f t="shared" si="160"/>
        <v>-1543</v>
      </c>
      <c r="AA299" s="89">
        <f t="shared" si="161"/>
        <v>-2.6101651105139734E-2</v>
      </c>
      <c r="AB299" s="89">
        <f t="shared" si="162"/>
        <v>-1.0597505720920377</v>
      </c>
      <c r="AC299" s="89">
        <f t="shared" si="163"/>
        <v>1.1036942231982876</v>
      </c>
      <c r="AD299" s="89">
        <f t="shared" si="164"/>
        <v>3.5022651105694802E-2</v>
      </c>
      <c r="AE299" s="89">
        <f t="shared" si="165"/>
        <v>1.2265860904712254E-4</v>
      </c>
      <c r="AF299" s="89">
        <f t="shared" si="166"/>
        <v>8.9210000005550683E-3</v>
      </c>
      <c r="AG299" s="91"/>
      <c r="AH299" s="89">
        <f t="shared" si="167"/>
        <v>1.0686715720925928</v>
      </c>
      <c r="AI299" s="89">
        <f t="shared" si="168"/>
        <v>0.83378835447504507</v>
      </c>
      <c r="AJ299" s="89">
        <f t="shared" si="169"/>
        <v>0.88875328111012075</v>
      </c>
      <c r="AK299" s="89">
        <f t="shared" si="170"/>
        <v>-0.15260373037186778</v>
      </c>
      <c r="AL299" s="89">
        <f t="shared" si="171"/>
        <v>0.74274131089389372</v>
      </c>
      <c r="AM299" s="89">
        <f t="shared" si="172"/>
        <v>0.38944085526902494</v>
      </c>
      <c r="AN299" s="89">
        <f t="shared" si="177"/>
        <v>7.1943370050982614</v>
      </c>
      <c r="AO299" s="89">
        <f t="shared" si="177"/>
        <v>7.1943382691224382</v>
      </c>
      <c r="AP299" s="89">
        <f t="shared" si="177"/>
        <v>7.1943291282067081</v>
      </c>
      <c r="AQ299" s="89">
        <f t="shared" si="177"/>
        <v>7.1943952340698258</v>
      </c>
      <c r="AR299" s="89">
        <f t="shared" si="177"/>
        <v>7.1939172923249366</v>
      </c>
      <c r="AS299" s="89">
        <f t="shared" si="177"/>
        <v>7.1973794489290048</v>
      </c>
      <c r="AT299" s="89">
        <f t="shared" si="177"/>
        <v>7.1726382819701069</v>
      </c>
      <c r="AU299" s="89">
        <f t="shared" si="173"/>
        <v>7.3726415799818161</v>
      </c>
    </row>
    <row r="300" spans="1:47" s="89" customFormat="1" ht="12.95" customHeight="1" x14ac:dyDescent="0.2">
      <c r="A300" s="89" t="s">
        <v>765</v>
      </c>
      <c r="B300" s="91"/>
      <c r="C300" s="130">
        <v>39819.363599999997</v>
      </c>
      <c r="D300" s="130"/>
      <c r="E300" s="89">
        <f t="shared" si="154"/>
        <v>-1538.0002543779556</v>
      </c>
      <c r="F300" s="89">
        <f t="shared" si="150"/>
        <v>-1538</v>
      </c>
      <c r="G300" s="89">
        <f t="shared" si="155"/>
        <v>-7.1400000160792843E-4</v>
      </c>
      <c r="J300" s="89">
        <f>G300</f>
        <v>-7.1400000160792843E-4</v>
      </c>
      <c r="P300" s="89">
        <f t="shared" si="157"/>
        <v>-1.0950964983688143</v>
      </c>
      <c r="Q300" s="128">
        <f t="shared" si="158"/>
        <v>24800.863599999997</v>
      </c>
      <c r="R300" s="128"/>
      <c r="S300" s="91">
        <f>S$17</f>
        <v>1</v>
      </c>
      <c r="Z300" s="89">
        <f t="shared" si="160"/>
        <v>-1538</v>
      </c>
      <c r="AA300" s="89">
        <f t="shared" si="161"/>
        <v>-2.6043079172287875E-2</v>
      </c>
      <c r="AB300" s="89">
        <f t="shared" si="162"/>
        <v>-1.0697674191981343</v>
      </c>
      <c r="AC300" s="89">
        <f t="shared" si="163"/>
        <v>1.0943824983672064</v>
      </c>
      <c r="AD300" s="89">
        <f t="shared" si="164"/>
        <v>2.5329079170679947E-2</v>
      </c>
      <c r="AE300" s="89">
        <f t="shared" si="165"/>
        <v>6.415622516345727E-4</v>
      </c>
      <c r="AF300" s="89">
        <f t="shared" si="166"/>
        <v>-7.1400000160792843E-4</v>
      </c>
      <c r="AG300" s="91"/>
      <c r="AH300" s="89">
        <f t="shared" si="167"/>
        <v>1.0690534191965264</v>
      </c>
      <c r="AI300" s="89">
        <f t="shared" si="168"/>
        <v>0.83394001081766966</v>
      </c>
      <c r="AJ300" s="89">
        <f t="shared" si="169"/>
        <v>0.88920813657256204</v>
      </c>
      <c r="AK300" s="89">
        <f t="shared" si="170"/>
        <v>-0.15276874557411055</v>
      </c>
      <c r="AL300" s="89">
        <f t="shared" si="171"/>
        <v>0.74373456563754203</v>
      </c>
      <c r="AM300" s="89">
        <f t="shared" si="172"/>
        <v>0.39001291391100928</v>
      </c>
      <c r="AN300" s="89">
        <f t="shared" si="177"/>
        <v>7.1954974327579579</v>
      </c>
      <c r="AO300" s="89">
        <f t="shared" si="177"/>
        <v>7.1954986858415264</v>
      </c>
      <c r="AP300" s="89">
        <f t="shared" si="177"/>
        <v>7.1954896104581945</v>
      </c>
      <c r="AQ300" s="89">
        <f t="shared" si="177"/>
        <v>7.1955553407897046</v>
      </c>
      <c r="AR300" s="89">
        <f t="shared" si="177"/>
        <v>7.1950794015013253</v>
      </c>
      <c r="AS300" s="89">
        <f t="shared" si="177"/>
        <v>7.1985322219448422</v>
      </c>
      <c r="AT300" s="89">
        <f t="shared" si="177"/>
        <v>7.1738212537458699</v>
      </c>
      <c r="AU300" s="89">
        <f t="shared" si="173"/>
        <v>7.3739623513637342</v>
      </c>
    </row>
    <row r="301" spans="1:47" s="89" customFormat="1" ht="12.95" customHeight="1" x14ac:dyDescent="0.2">
      <c r="A301" s="89" t="s">
        <v>765</v>
      </c>
      <c r="B301" s="91"/>
      <c r="C301" s="130">
        <v>39903.571000000004</v>
      </c>
      <c r="D301" s="130"/>
      <c r="E301" s="89">
        <f t="shared" si="154"/>
        <v>-1507.9995453973781</v>
      </c>
      <c r="F301" s="89">
        <f t="shared" si="150"/>
        <v>-1508</v>
      </c>
      <c r="G301" s="89">
        <f t="shared" si="155"/>
        <v>1.2760000026901253E-3</v>
      </c>
      <c r="I301" s="89">
        <f>G301</f>
        <v>1.2760000026901253E-3</v>
      </c>
      <c r="P301" s="89">
        <f t="shared" si="157"/>
        <v>-1.096999807541251</v>
      </c>
      <c r="Q301" s="128">
        <f t="shared" si="158"/>
        <v>24885.071000000004</v>
      </c>
      <c r="R301" s="128"/>
      <c r="S301" s="91">
        <f>S$16</f>
        <v>0.1</v>
      </c>
      <c r="Z301" s="89">
        <f t="shared" si="160"/>
        <v>-1508</v>
      </c>
      <c r="AA301" s="89">
        <f t="shared" si="161"/>
        <v>-2.5684127751770314E-2</v>
      </c>
      <c r="AB301" s="89">
        <f t="shared" si="162"/>
        <v>-1.0700396797867906</v>
      </c>
      <c r="AC301" s="89">
        <f t="shared" si="163"/>
        <v>1.0982758075439412</v>
      </c>
      <c r="AD301" s="89">
        <f t="shared" si="164"/>
        <v>2.6960127754460439E-2</v>
      </c>
      <c r="AE301" s="89">
        <f t="shared" si="165"/>
        <v>7.2684848853682803E-5</v>
      </c>
      <c r="AF301" s="89">
        <f t="shared" si="166"/>
        <v>1.2760000026901253E-3</v>
      </c>
      <c r="AG301" s="91"/>
      <c r="AH301" s="89">
        <f t="shared" si="167"/>
        <v>1.0713156797894807</v>
      </c>
      <c r="AI301" s="89">
        <f t="shared" si="168"/>
        <v>0.83485455464798586</v>
      </c>
      <c r="AJ301" s="89">
        <f t="shared" si="169"/>
        <v>0.89192227423670079</v>
      </c>
      <c r="AK301" s="89">
        <f t="shared" si="170"/>
        <v>-0.15375692345715003</v>
      </c>
      <c r="AL301" s="89">
        <f t="shared" si="171"/>
        <v>0.74970170776655887</v>
      </c>
      <c r="AM301" s="89">
        <f t="shared" si="172"/>
        <v>0.39345433093986265</v>
      </c>
      <c r="AN301" s="89">
        <f t="shared" ref="AN301:AT310" si="178">$AU301+$AB$7*SIN(AO301)</f>
        <v>7.2024644443958667</v>
      </c>
      <c r="AO301" s="89">
        <f t="shared" si="178"/>
        <v>7.2024656331165193</v>
      </c>
      <c r="AP301" s="89">
        <f t="shared" si="178"/>
        <v>7.2024569454336937</v>
      </c>
      <c r="AQ301" s="89">
        <f t="shared" si="178"/>
        <v>7.2025204410456176</v>
      </c>
      <c r="AR301" s="89">
        <f t="shared" si="178"/>
        <v>7.2020564928782767</v>
      </c>
      <c r="AS301" s="89">
        <f t="shared" si="178"/>
        <v>7.2054529912867578</v>
      </c>
      <c r="AT301" s="89">
        <f t="shared" si="178"/>
        <v>7.1809264245745537</v>
      </c>
      <c r="AU301" s="89">
        <f t="shared" si="173"/>
        <v>7.381886979655242</v>
      </c>
    </row>
    <row r="302" spans="1:47" s="89" customFormat="1" ht="12.95" customHeight="1" x14ac:dyDescent="0.2">
      <c r="A302" s="89" t="s">
        <v>778</v>
      </c>
      <c r="B302" s="91"/>
      <c r="C302" s="130">
        <v>39962.521000000001</v>
      </c>
      <c r="D302" s="130"/>
      <c r="E302" s="89">
        <f t="shared" si="154"/>
        <v>-1486.9973318816444</v>
      </c>
      <c r="F302" s="89">
        <f t="shared" si="150"/>
        <v>-1487</v>
      </c>
      <c r="G302" s="89">
        <f t="shared" si="155"/>
        <v>7.489000003261026E-3</v>
      </c>
      <c r="I302" s="89">
        <f>G302</f>
        <v>7.489000003261026E-3</v>
      </c>
      <c r="P302" s="89">
        <f t="shared" si="157"/>
        <v>-1.0982950552708215</v>
      </c>
      <c r="Q302" s="128">
        <f t="shared" si="158"/>
        <v>24944.021000000001</v>
      </c>
      <c r="R302" s="128"/>
      <c r="S302" s="91">
        <f>S$16</f>
        <v>0.1</v>
      </c>
      <c r="Z302" s="89">
        <f t="shared" si="160"/>
        <v>-1487</v>
      </c>
      <c r="AA302" s="89">
        <f t="shared" si="161"/>
        <v>-2.5425287506669836E-2</v>
      </c>
      <c r="AB302" s="89">
        <f t="shared" si="162"/>
        <v>-1.0653807677608906</v>
      </c>
      <c r="AC302" s="89">
        <f t="shared" si="163"/>
        <v>1.1057840552740825</v>
      </c>
      <c r="AD302" s="89">
        <f t="shared" si="164"/>
        <v>3.2914287509930862E-2</v>
      </c>
      <c r="AE302" s="89">
        <f t="shared" si="165"/>
        <v>1.0833503222863908E-4</v>
      </c>
      <c r="AF302" s="89">
        <f t="shared" si="166"/>
        <v>7.489000003261026E-3</v>
      </c>
      <c r="AG302" s="91"/>
      <c r="AH302" s="89">
        <f t="shared" si="167"/>
        <v>1.0728697677641517</v>
      </c>
      <c r="AI302" s="89">
        <f t="shared" si="168"/>
        <v>0.83549944274871568</v>
      </c>
      <c r="AJ302" s="89">
        <f t="shared" si="169"/>
        <v>0.89380678390541968</v>
      </c>
      <c r="AK302" s="89">
        <f t="shared" si="170"/>
        <v>-0.15444667783911672</v>
      </c>
      <c r="AL302" s="89">
        <f t="shared" si="171"/>
        <v>0.75388652038312287</v>
      </c>
      <c r="AM302" s="89">
        <f t="shared" si="172"/>
        <v>0.39587264939828443</v>
      </c>
      <c r="AN302" s="89">
        <f t="shared" si="178"/>
        <v>7.2073459115738459</v>
      </c>
      <c r="AO302" s="89">
        <f t="shared" si="178"/>
        <v>7.2073470565422415</v>
      </c>
      <c r="AP302" s="89">
        <f t="shared" si="178"/>
        <v>7.2073386346095782</v>
      </c>
      <c r="AQ302" s="89">
        <f t="shared" si="178"/>
        <v>7.2074005851969245</v>
      </c>
      <c r="AR302" s="89">
        <f t="shared" si="178"/>
        <v>7.2069450039002154</v>
      </c>
      <c r="AS302" s="89">
        <f t="shared" si="178"/>
        <v>7.2103017772810301</v>
      </c>
      <c r="AT302" s="89">
        <f t="shared" si="178"/>
        <v>7.1859075501454193</v>
      </c>
      <c r="AU302" s="89">
        <f t="shared" si="173"/>
        <v>7.3874342194592977</v>
      </c>
    </row>
    <row r="303" spans="1:47" s="89" customFormat="1" ht="12.95" customHeight="1" x14ac:dyDescent="0.2">
      <c r="A303" s="8" t="s">
        <v>918</v>
      </c>
      <c r="B303" s="131"/>
      <c r="C303" s="132">
        <v>39979.351499999997</v>
      </c>
      <c r="D303" s="132"/>
      <c r="E303" s="89">
        <f t="shared" si="154"/>
        <v>-1481.0011019482008</v>
      </c>
      <c r="F303" s="89">
        <f t="shared" si="150"/>
        <v>-1481</v>
      </c>
      <c r="G303" s="89">
        <f t="shared" si="155"/>
        <v>-3.0929999993531965E-3</v>
      </c>
      <c r="J303" s="89">
        <f>G303</f>
        <v>-3.0929999993531965E-3</v>
      </c>
      <c r="P303" s="89">
        <f t="shared" si="157"/>
        <v>-1.0986595190217876</v>
      </c>
      <c r="Q303" s="128">
        <f t="shared" si="158"/>
        <v>24960.851499999997</v>
      </c>
      <c r="R303" s="128"/>
      <c r="S303" s="91">
        <f>S$17</f>
        <v>1</v>
      </c>
      <c r="Z303" s="89">
        <f t="shared" si="160"/>
        <v>-1481</v>
      </c>
      <c r="AA303" s="89">
        <f t="shared" si="161"/>
        <v>-2.5350202249832421E-2</v>
      </c>
      <c r="AB303" s="89">
        <f t="shared" si="162"/>
        <v>-1.0764023167713084</v>
      </c>
      <c r="AC303" s="89">
        <f t="shared" si="163"/>
        <v>1.0955665190224344</v>
      </c>
      <c r="AD303" s="89">
        <f t="shared" si="164"/>
        <v>2.2257202250479224E-2</v>
      </c>
      <c r="AE303" s="89">
        <f t="shared" si="165"/>
        <v>4.9538305201873747E-4</v>
      </c>
      <c r="AF303" s="89">
        <f t="shared" si="166"/>
        <v>-3.0929999993531965E-3</v>
      </c>
      <c r="AG303" s="91"/>
      <c r="AH303" s="89">
        <f t="shared" si="167"/>
        <v>1.0733093167719552</v>
      </c>
      <c r="AI303" s="89">
        <f t="shared" si="168"/>
        <v>0.83568441000740779</v>
      </c>
      <c r="AJ303" s="89">
        <f t="shared" si="169"/>
        <v>0.89434287363637566</v>
      </c>
      <c r="AK303" s="89">
        <f t="shared" si="170"/>
        <v>-0.15464344964113197</v>
      </c>
      <c r="AL303" s="89">
        <f t="shared" si="171"/>
        <v>0.75508337023478489</v>
      </c>
      <c r="AM303" s="89">
        <f t="shared" si="172"/>
        <v>0.39656502068429733</v>
      </c>
      <c r="AN303" s="89">
        <f t="shared" si="178"/>
        <v>7.2087413098521118</v>
      </c>
      <c r="AO303" s="89">
        <f t="shared" si="178"/>
        <v>7.2087424425159785</v>
      </c>
      <c r="AP303" s="89">
        <f t="shared" si="178"/>
        <v>7.2087340956536323</v>
      </c>
      <c r="AQ303" s="89">
        <f t="shared" si="178"/>
        <v>7.2087956077876258</v>
      </c>
      <c r="AR303" s="89">
        <f t="shared" si="178"/>
        <v>7.208342412522561</v>
      </c>
      <c r="AS303" s="89">
        <f t="shared" si="178"/>
        <v>7.2116877923665594</v>
      </c>
      <c r="AT303" s="89">
        <f t="shared" si="178"/>
        <v>7.1873318671438744</v>
      </c>
      <c r="AU303" s="89">
        <f t="shared" si="173"/>
        <v>7.3890191451175991</v>
      </c>
    </row>
    <row r="304" spans="1:47" s="89" customFormat="1" ht="12.95" customHeight="1" x14ac:dyDescent="0.2">
      <c r="A304" s="8" t="s">
        <v>918</v>
      </c>
      <c r="B304" s="131"/>
      <c r="C304" s="132">
        <v>40080.3995</v>
      </c>
      <c r="D304" s="132"/>
      <c r="E304" s="89">
        <f t="shared" si="154"/>
        <v>-1445.0005646905581</v>
      </c>
      <c r="F304" s="89">
        <f t="shared" si="150"/>
        <v>-1445</v>
      </c>
      <c r="G304" s="89">
        <f t="shared" si="155"/>
        <v>-1.5849999981583096E-3</v>
      </c>
      <c r="J304" s="89">
        <f>G304</f>
        <v>-1.5849999981583096E-3</v>
      </c>
      <c r="P304" s="89">
        <f t="shared" si="157"/>
        <v>-1.1007939692577455</v>
      </c>
      <c r="Q304" s="128">
        <f t="shared" si="158"/>
        <v>25061.8995</v>
      </c>
      <c r="R304" s="128"/>
      <c r="S304" s="91">
        <f>S$17</f>
        <v>1</v>
      </c>
      <c r="Z304" s="89">
        <f t="shared" si="160"/>
        <v>-1445</v>
      </c>
      <c r="AA304" s="89">
        <f t="shared" si="161"/>
        <v>-2.4889288266098264E-2</v>
      </c>
      <c r="AB304" s="89">
        <f t="shared" si="162"/>
        <v>-1.0774896809898056</v>
      </c>
      <c r="AC304" s="89">
        <f t="shared" si="163"/>
        <v>1.0992089692595872</v>
      </c>
      <c r="AD304" s="89">
        <f t="shared" si="164"/>
        <v>2.3304288267939954E-2</v>
      </c>
      <c r="AE304" s="89">
        <f t="shared" si="165"/>
        <v>5.4308985167524375E-4</v>
      </c>
      <c r="AF304" s="89">
        <f t="shared" si="166"/>
        <v>-1.5849999981583096E-3</v>
      </c>
      <c r="AG304" s="91"/>
      <c r="AH304" s="89">
        <f t="shared" si="167"/>
        <v>1.0759046809916473</v>
      </c>
      <c r="AI304" s="89">
        <f t="shared" si="168"/>
        <v>0.83680088821874377</v>
      </c>
      <c r="AJ304" s="89">
        <f t="shared" si="169"/>
        <v>0.897537409172252</v>
      </c>
      <c r="AK304" s="89">
        <f t="shared" si="170"/>
        <v>-0.15582124227887548</v>
      </c>
      <c r="AL304" s="89">
        <f t="shared" si="171"/>
        <v>0.76227564315695373</v>
      </c>
      <c r="AM304" s="89">
        <f t="shared" si="172"/>
        <v>0.40073266073189179</v>
      </c>
      <c r="AN304" s="89">
        <f t="shared" si="178"/>
        <v>7.2171202099548406</v>
      </c>
      <c r="AO304" s="89">
        <f t="shared" si="178"/>
        <v>7.2171212706124308</v>
      </c>
      <c r="AP304" s="89">
        <f t="shared" si="178"/>
        <v>7.2171133661147975</v>
      </c>
      <c r="AQ304" s="89">
        <f t="shared" si="178"/>
        <v>7.2171722760191566</v>
      </c>
      <c r="AR304" s="89">
        <f t="shared" si="178"/>
        <v>7.2167333505110669</v>
      </c>
      <c r="AS304" s="89">
        <f t="shared" si="178"/>
        <v>7.2200099814391772</v>
      </c>
      <c r="AT304" s="89">
        <f t="shared" si="178"/>
        <v>7.1958884225260373</v>
      </c>
      <c r="AU304" s="89">
        <f t="shared" si="173"/>
        <v>7.3985286990674082</v>
      </c>
    </row>
    <row r="305" spans="1:47" s="89" customFormat="1" ht="12.95" customHeight="1" x14ac:dyDescent="0.2">
      <c r="A305" s="89" t="s">
        <v>765</v>
      </c>
      <c r="B305" s="91"/>
      <c r="C305" s="130">
        <v>40150.567999999999</v>
      </c>
      <c r="D305" s="130"/>
      <c r="E305" s="89">
        <f t="shared" si="154"/>
        <v>-1420.0015177172104</v>
      </c>
      <c r="F305" s="89">
        <f t="shared" si="150"/>
        <v>-1420</v>
      </c>
      <c r="G305" s="89">
        <f t="shared" si="155"/>
        <v>-4.2600000015227124E-3</v>
      </c>
      <c r="I305" s="89">
        <f>G305</f>
        <v>-4.2600000015227124E-3</v>
      </c>
      <c r="P305" s="89">
        <f t="shared" si="157"/>
        <v>-1.1022234441494467</v>
      </c>
      <c r="Q305" s="128">
        <f t="shared" si="158"/>
        <v>25132.067999999999</v>
      </c>
      <c r="R305" s="128"/>
      <c r="S305" s="91">
        <f>S$16</f>
        <v>0.1</v>
      </c>
      <c r="Z305" s="89">
        <f t="shared" si="160"/>
        <v>-1420</v>
      </c>
      <c r="AA305" s="89">
        <f t="shared" si="161"/>
        <v>-2.4558881075593453E-2</v>
      </c>
      <c r="AB305" s="89">
        <f t="shared" si="162"/>
        <v>-1.081924563075376</v>
      </c>
      <c r="AC305" s="89">
        <f t="shared" si="163"/>
        <v>1.097963444147924</v>
      </c>
      <c r="AD305" s="89">
        <f t="shared" si="164"/>
        <v>2.029888107407074E-2</v>
      </c>
      <c r="AE305" s="89">
        <f t="shared" si="165"/>
        <v>4.1204457285926736E-5</v>
      </c>
      <c r="AF305" s="89">
        <f t="shared" si="166"/>
        <v>-4.2600000015227124E-3</v>
      </c>
      <c r="AG305" s="91"/>
      <c r="AH305" s="89">
        <f t="shared" si="167"/>
        <v>1.0776645630738533</v>
      </c>
      <c r="AI305" s="89">
        <f t="shared" si="168"/>
        <v>0.83758296866434701</v>
      </c>
      <c r="AJ305" s="89">
        <f t="shared" si="169"/>
        <v>0.89973348456898228</v>
      </c>
      <c r="AK305" s="89">
        <f t="shared" si="170"/>
        <v>-0.15663625877693993</v>
      </c>
      <c r="AL305" s="89">
        <f t="shared" si="171"/>
        <v>0.76728162835316449</v>
      </c>
      <c r="AM305" s="89">
        <f t="shared" si="172"/>
        <v>0.40364052331332712</v>
      </c>
      <c r="AN305" s="89">
        <f t="shared" si="178"/>
        <v>7.2229454988991968</v>
      </c>
      <c r="AO305" s="89">
        <f t="shared" si="178"/>
        <v>7.2229465113774189</v>
      </c>
      <c r="AP305" s="89">
        <f t="shared" si="178"/>
        <v>7.2229389059082125</v>
      </c>
      <c r="AQ305" s="89">
        <f t="shared" si="178"/>
        <v>7.2229960381219724</v>
      </c>
      <c r="AR305" s="89">
        <f t="shared" si="178"/>
        <v>7.2225669706592184</v>
      </c>
      <c r="AS305" s="89">
        <f t="shared" si="178"/>
        <v>7.2257954882947049</v>
      </c>
      <c r="AT305" s="89">
        <f t="shared" si="178"/>
        <v>7.2018412512387524</v>
      </c>
      <c r="AU305" s="89">
        <f t="shared" si="173"/>
        <v>7.4051325559769978</v>
      </c>
    </row>
    <row r="306" spans="1:47" s="89" customFormat="1" ht="12.95" customHeight="1" x14ac:dyDescent="0.2">
      <c r="A306" s="89" t="s">
        <v>780</v>
      </c>
      <c r="B306" s="91"/>
      <c r="C306" s="130">
        <v>40153.383999999998</v>
      </c>
      <c r="D306" s="130"/>
      <c r="E306" s="89">
        <f t="shared" si="154"/>
        <v>-1418.9982567628376</v>
      </c>
      <c r="F306" s="89">
        <f t="shared" si="150"/>
        <v>-1419</v>
      </c>
      <c r="G306" s="89">
        <f t="shared" si="155"/>
        <v>4.8929999975371175E-3</v>
      </c>
      <c r="I306" s="89">
        <f>G306</f>
        <v>4.8929999975371175E-3</v>
      </c>
      <c r="P306" s="89">
        <f t="shared" si="157"/>
        <v>-1.102279723251586</v>
      </c>
      <c r="Q306" s="128">
        <f t="shared" si="158"/>
        <v>25134.883999999998</v>
      </c>
      <c r="R306" s="128"/>
      <c r="S306" s="91">
        <f>S$16</f>
        <v>0.1</v>
      </c>
      <c r="Z306" s="89">
        <f t="shared" si="160"/>
        <v>-1419</v>
      </c>
      <c r="AA306" s="89">
        <f t="shared" si="161"/>
        <v>-2.4545491289929E-2</v>
      </c>
      <c r="AB306" s="89">
        <f t="shared" si="162"/>
        <v>-1.0728412319641198</v>
      </c>
      <c r="AC306" s="89">
        <f t="shared" si="163"/>
        <v>1.1071727232491231</v>
      </c>
      <c r="AD306" s="89">
        <f t="shared" si="164"/>
        <v>2.9438491287466118E-2</v>
      </c>
      <c r="AE306" s="89">
        <f t="shared" si="165"/>
        <v>8.6662476928221855E-5</v>
      </c>
      <c r="AF306" s="89">
        <f t="shared" si="166"/>
        <v>4.8929999975371175E-3</v>
      </c>
      <c r="AG306" s="91"/>
      <c r="AH306" s="89">
        <f t="shared" si="167"/>
        <v>1.077734231961657</v>
      </c>
      <c r="AI306" s="89">
        <f t="shared" si="168"/>
        <v>0.83761436719364069</v>
      </c>
      <c r="AJ306" s="89">
        <f t="shared" si="169"/>
        <v>0.89982094395861234</v>
      </c>
      <c r="AK306" s="89">
        <f t="shared" si="170"/>
        <v>-0.15666880956208612</v>
      </c>
      <c r="AL306" s="89">
        <f t="shared" si="171"/>
        <v>0.76748206257757712</v>
      </c>
      <c r="AM306" s="89">
        <f t="shared" si="172"/>
        <v>0.40375707308091657</v>
      </c>
      <c r="AN306" s="89">
        <f t="shared" si="178"/>
        <v>7.2231786237857687</v>
      </c>
      <c r="AO306" s="89">
        <f t="shared" si="178"/>
        <v>7.2231796343677335</v>
      </c>
      <c r="AP306" s="89">
        <f t="shared" si="178"/>
        <v>7.2231720407197919</v>
      </c>
      <c r="AQ306" s="89">
        <f t="shared" si="178"/>
        <v>7.2232291023377764</v>
      </c>
      <c r="AR306" s="89">
        <f t="shared" si="178"/>
        <v>7.2228004282455283</v>
      </c>
      <c r="AS306" s="89">
        <f t="shared" si="178"/>
        <v>7.2260270153417272</v>
      </c>
      <c r="AT306" s="89">
        <f t="shared" si="178"/>
        <v>7.2020795486059441</v>
      </c>
      <c r="AU306" s="89">
        <f t="shared" si="173"/>
        <v>7.4053967102533811</v>
      </c>
    </row>
    <row r="307" spans="1:47" s="89" customFormat="1" ht="12.95" customHeight="1" x14ac:dyDescent="0.2">
      <c r="A307" s="89" t="s">
        <v>765</v>
      </c>
      <c r="B307" s="91"/>
      <c r="C307" s="130">
        <v>40184.248</v>
      </c>
      <c r="D307" s="130"/>
      <c r="E307" s="89">
        <f t="shared" si="154"/>
        <v>-1408.0022886890517</v>
      </c>
      <c r="F307" s="89">
        <f t="shared" ref="F307:F370" si="179">ROUND(2*E307,0)/2</f>
        <v>-1408</v>
      </c>
      <c r="G307" s="89">
        <f t="shared" si="155"/>
        <v>-6.4239999992423691E-3</v>
      </c>
      <c r="I307" s="89">
        <f>G307</f>
        <v>-6.4239999992423691E-3</v>
      </c>
      <c r="P307" s="89">
        <f t="shared" si="157"/>
        <v>-1.1028942246848921</v>
      </c>
      <c r="Q307" s="128">
        <f t="shared" si="158"/>
        <v>25165.748</v>
      </c>
      <c r="R307" s="128"/>
      <c r="S307" s="91">
        <f>S$16</f>
        <v>0.1</v>
      </c>
      <c r="Z307" s="89">
        <f t="shared" si="160"/>
        <v>-1408</v>
      </c>
      <c r="AA307" s="89">
        <f t="shared" si="161"/>
        <v>-2.439733065268701E-2</v>
      </c>
      <c r="AB307" s="89">
        <f t="shared" si="162"/>
        <v>-1.0849208940314474</v>
      </c>
      <c r="AC307" s="89">
        <f t="shared" si="163"/>
        <v>1.0964702246856497</v>
      </c>
      <c r="AD307" s="89">
        <f t="shared" si="164"/>
        <v>1.7973330653444641E-2</v>
      </c>
      <c r="AE307" s="89">
        <f t="shared" si="165"/>
        <v>3.2304061477805276E-5</v>
      </c>
      <c r="AF307" s="89">
        <f t="shared" si="166"/>
        <v>-6.4239999992423691E-3</v>
      </c>
      <c r="AG307" s="91"/>
      <c r="AH307" s="89">
        <f t="shared" si="167"/>
        <v>1.0784968940322051</v>
      </c>
      <c r="AI307" s="89">
        <f t="shared" si="168"/>
        <v>0.83796033722453522</v>
      </c>
      <c r="AJ307" s="89">
        <f t="shared" si="169"/>
        <v>0.90078104184591035</v>
      </c>
      <c r="AK307" s="89">
        <f t="shared" si="170"/>
        <v>-0.15702661341039179</v>
      </c>
      <c r="AL307" s="89">
        <f t="shared" si="171"/>
        <v>0.76968783202962809</v>
      </c>
      <c r="AM307" s="89">
        <f t="shared" si="172"/>
        <v>0.40504032177353755</v>
      </c>
      <c r="AN307" s="89">
        <f t="shared" si="178"/>
        <v>7.2257435749105614</v>
      </c>
      <c r="AO307" s="89">
        <f t="shared" si="178"/>
        <v>7.2257445647899941</v>
      </c>
      <c r="AP307" s="89">
        <f t="shared" si="178"/>
        <v>7.2257371004643307</v>
      </c>
      <c r="AQ307" s="89">
        <f t="shared" si="178"/>
        <v>7.2257933881577854</v>
      </c>
      <c r="AR307" s="89">
        <f t="shared" si="178"/>
        <v>7.2253690360919522</v>
      </c>
      <c r="AS307" s="89">
        <f t="shared" si="178"/>
        <v>7.2285743577221124</v>
      </c>
      <c r="AT307" s="89">
        <f t="shared" si="178"/>
        <v>7.2047017563806035</v>
      </c>
      <c r="AU307" s="89">
        <f t="shared" si="173"/>
        <v>7.4083024072936006</v>
      </c>
    </row>
    <row r="308" spans="1:47" s="89" customFormat="1" ht="12.95" customHeight="1" x14ac:dyDescent="0.2">
      <c r="A308" s="89" t="s">
        <v>765</v>
      </c>
      <c r="B308" s="91"/>
      <c r="C308" s="130">
        <v>40198.283000000003</v>
      </c>
      <c r="D308" s="130"/>
      <c r="E308" s="89">
        <f t="shared" si="154"/>
        <v>-1403.0020161412415</v>
      </c>
      <c r="F308" s="89">
        <f t="shared" si="179"/>
        <v>-1403</v>
      </c>
      <c r="G308" s="89">
        <f t="shared" si="155"/>
        <v>-5.6589999949210323E-3</v>
      </c>
      <c r="I308" s="89">
        <f>G308</f>
        <v>-5.6589999949210323E-3</v>
      </c>
      <c r="P308" s="89">
        <f t="shared" si="157"/>
        <v>-1.1031707746150468</v>
      </c>
      <c r="Q308" s="128">
        <f t="shared" si="158"/>
        <v>25179.783000000003</v>
      </c>
      <c r="R308" s="128"/>
      <c r="S308" s="91">
        <f>S$16</f>
        <v>0.1</v>
      </c>
      <c r="Z308" s="89">
        <f t="shared" si="160"/>
        <v>-1403</v>
      </c>
      <c r="AA308" s="89">
        <f t="shared" si="161"/>
        <v>-2.4329458004899607E-2</v>
      </c>
      <c r="AB308" s="89">
        <f t="shared" si="162"/>
        <v>-1.0845003166050682</v>
      </c>
      <c r="AC308" s="89">
        <f t="shared" si="163"/>
        <v>1.0975117746201257</v>
      </c>
      <c r="AD308" s="89">
        <f t="shared" si="164"/>
        <v>1.8670458009978574E-2</v>
      </c>
      <c r="AE308" s="89">
        <f t="shared" si="165"/>
        <v>3.4858600230237309E-5</v>
      </c>
      <c r="AF308" s="89">
        <f t="shared" si="166"/>
        <v>-5.6589999949210323E-3</v>
      </c>
      <c r="AG308" s="91"/>
      <c r="AH308" s="89">
        <f t="shared" si="167"/>
        <v>1.0788413166101471</v>
      </c>
      <c r="AI308" s="89">
        <f t="shared" si="168"/>
        <v>0.83811795182512716</v>
      </c>
      <c r="AJ308" s="89">
        <f t="shared" si="169"/>
        <v>0.90121626271715127</v>
      </c>
      <c r="AK308" s="89">
        <f t="shared" si="170"/>
        <v>-0.15718909666459416</v>
      </c>
      <c r="AL308" s="89">
        <f t="shared" si="171"/>
        <v>0.77069105740836497</v>
      </c>
      <c r="AM308" s="89">
        <f t="shared" si="172"/>
        <v>0.4056243465753524</v>
      </c>
      <c r="AN308" s="89">
        <f t="shared" si="178"/>
        <v>7.2269098122687847</v>
      </c>
      <c r="AO308" s="89">
        <f t="shared" si="178"/>
        <v>7.2269107928325189</v>
      </c>
      <c r="AP308" s="89">
        <f t="shared" si="178"/>
        <v>7.226903386858031</v>
      </c>
      <c r="AQ308" s="89">
        <f t="shared" si="178"/>
        <v>7.226959324369238</v>
      </c>
      <c r="AR308" s="89">
        <f t="shared" si="178"/>
        <v>7.22653693374001</v>
      </c>
      <c r="AS308" s="89">
        <f t="shared" si="178"/>
        <v>7.2297325716196283</v>
      </c>
      <c r="AT308" s="89">
        <f t="shared" si="178"/>
        <v>7.205894237131349</v>
      </c>
      <c r="AU308" s="89">
        <f t="shared" si="173"/>
        <v>7.4096231786755187</v>
      </c>
    </row>
    <row r="309" spans="1:47" s="89" customFormat="1" ht="12.95" customHeight="1" x14ac:dyDescent="0.2">
      <c r="A309" s="8" t="s">
        <v>919</v>
      </c>
      <c r="B309" s="131"/>
      <c r="C309" s="132">
        <v>40229.171999999999</v>
      </c>
      <c r="D309" s="132">
        <v>6.0000000000000001E-3</v>
      </c>
      <c r="E309" s="89">
        <f t="shared" si="154"/>
        <v>-1391.9971412763146</v>
      </c>
      <c r="F309" s="89">
        <f t="shared" si="179"/>
        <v>-1392</v>
      </c>
      <c r="G309" s="89">
        <f t="shared" si="155"/>
        <v>8.024000002478715E-3</v>
      </c>
      <c r="I309" s="89">
        <f>G309</f>
        <v>8.024000002478715E-3</v>
      </c>
      <c r="P309" s="89">
        <f t="shared" si="157"/>
        <v>-1.1037730928744223</v>
      </c>
      <c r="Q309" s="128">
        <f t="shared" si="158"/>
        <v>25210.671999999999</v>
      </c>
      <c r="R309" s="128"/>
      <c r="S309" s="91">
        <f>S$16</f>
        <v>0.1</v>
      </c>
      <c r="Z309" s="89">
        <f t="shared" si="160"/>
        <v>-1392</v>
      </c>
      <c r="AA309" s="89">
        <f t="shared" si="161"/>
        <v>-2.4178986625648102E-2</v>
      </c>
      <c r="AB309" s="89">
        <f t="shared" si="162"/>
        <v>-1.0715701062462955</v>
      </c>
      <c r="AC309" s="89">
        <f t="shared" si="163"/>
        <v>1.111797092876901</v>
      </c>
      <c r="AD309" s="89">
        <f t="shared" si="164"/>
        <v>3.2202986628126817E-2</v>
      </c>
      <c r="AE309" s="89">
        <f t="shared" si="165"/>
        <v>1.0370323477713146E-4</v>
      </c>
      <c r="AF309" s="89">
        <f t="shared" si="166"/>
        <v>8.024000002478715E-3</v>
      </c>
      <c r="AG309" s="91"/>
      <c r="AH309" s="89">
        <f t="shared" si="167"/>
        <v>1.0795941062487742</v>
      </c>
      <c r="AI309" s="89">
        <f t="shared" si="168"/>
        <v>0.83846548679765742</v>
      </c>
      <c r="AJ309" s="89">
        <f t="shared" si="169"/>
        <v>0.90217112906248909</v>
      </c>
      <c r="AK309" s="89">
        <f t="shared" si="170"/>
        <v>-0.15754621758711065</v>
      </c>
      <c r="AL309" s="89">
        <f t="shared" si="171"/>
        <v>0.7728994834447529</v>
      </c>
      <c r="AM309" s="89">
        <f t="shared" si="172"/>
        <v>0.40691081371363286</v>
      </c>
      <c r="AN309" s="89">
        <f t="shared" si="178"/>
        <v>7.2294763074804367</v>
      </c>
      <c r="AO309" s="89">
        <f t="shared" si="178"/>
        <v>7.2294772677569519</v>
      </c>
      <c r="AP309" s="89">
        <f t="shared" si="178"/>
        <v>7.2294699892041248</v>
      </c>
      <c r="AQ309" s="89">
        <f t="shared" si="178"/>
        <v>7.2295251598665544</v>
      </c>
      <c r="AR309" s="89">
        <f t="shared" si="178"/>
        <v>7.2291070773205144</v>
      </c>
      <c r="AS309" s="89">
        <f t="shared" si="178"/>
        <v>7.2322813731076456</v>
      </c>
      <c r="AT309" s="89">
        <f t="shared" si="178"/>
        <v>7.208518946077934</v>
      </c>
      <c r="AU309" s="89">
        <f t="shared" si="173"/>
        <v>7.4125288757157382</v>
      </c>
    </row>
    <row r="310" spans="1:47" s="89" customFormat="1" ht="12.95" customHeight="1" x14ac:dyDescent="0.2">
      <c r="A310" s="89" t="s">
        <v>780</v>
      </c>
      <c r="B310" s="91"/>
      <c r="C310" s="130">
        <v>40299.339999999997</v>
      </c>
      <c r="D310" s="130"/>
      <c r="E310" s="89">
        <f t="shared" si="154"/>
        <v>-1366.9982724387905</v>
      </c>
      <c r="F310" s="89">
        <f t="shared" si="179"/>
        <v>-1367</v>
      </c>
      <c r="G310" s="89">
        <f t="shared" si="155"/>
        <v>4.8489999971934594E-3</v>
      </c>
      <c r="H310" s="89">
        <f>+G310</f>
        <v>4.8489999971934594E-3</v>
      </c>
      <c r="P310" s="89">
        <f t="shared" si="157"/>
        <v>-1.1051108478487488</v>
      </c>
      <c r="Q310" s="128">
        <f t="shared" si="158"/>
        <v>25280.839999999997</v>
      </c>
      <c r="R310" s="128"/>
      <c r="S310" s="91">
        <f>S$15</f>
        <v>0.2</v>
      </c>
      <c r="Z310" s="89">
        <f t="shared" si="160"/>
        <v>-1367</v>
      </c>
      <c r="AA310" s="89">
        <f t="shared" si="161"/>
        <v>-2.383117689148917E-2</v>
      </c>
      <c r="AB310" s="89">
        <f t="shared" si="162"/>
        <v>-1.0764306709600662</v>
      </c>
      <c r="AC310" s="89">
        <f t="shared" si="163"/>
        <v>1.1099598478459423</v>
      </c>
      <c r="AD310" s="89">
        <f t="shared" si="164"/>
        <v>2.8680176888682629E-2</v>
      </c>
      <c r="AE310" s="89">
        <f t="shared" si="165"/>
        <v>1.6451050927322505E-4</v>
      </c>
      <c r="AF310" s="89">
        <f t="shared" si="166"/>
        <v>4.8489999971934594E-3</v>
      </c>
      <c r="AG310" s="91"/>
      <c r="AH310" s="89">
        <f t="shared" si="167"/>
        <v>1.0812796709572596</v>
      </c>
      <c r="AI310" s="89">
        <f t="shared" si="168"/>
        <v>0.83925934813622693</v>
      </c>
      <c r="AJ310" s="89">
        <f t="shared" si="169"/>
        <v>0.90432782498416109</v>
      </c>
      <c r="AK310" s="89">
        <f t="shared" si="170"/>
        <v>-0.1583560938831603</v>
      </c>
      <c r="AL310" s="89">
        <f t="shared" si="171"/>
        <v>0.77792546545648977</v>
      </c>
      <c r="AM310" s="89">
        <f t="shared" si="172"/>
        <v>0.40984290116635225</v>
      </c>
      <c r="AN310" s="89">
        <f t="shared" si="178"/>
        <v>7.235313219347832</v>
      </c>
      <c r="AO310" s="89">
        <f t="shared" si="178"/>
        <v>7.2353141345716416</v>
      </c>
      <c r="AP310" s="89">
        <f t="shared" si="178"/>
        <v>7.2353071407426848</v>
      </c>
      <c r="AQ310" s="89">
        <f t="shared" si="178"/>
        <v>7.2353605869477473</v>
      </c>
      <c r="AR310" s="89">
        <f t="shared" si="178"/>
        <v>7.2349522576790655</v>
      </c>
      <c r="AS310" s="89">
        <f t="shared" si="178"/>
        <v>7.2380778625542002</v>
      </c>
      <c r="AT310" s="89">
        <f t="shared" si="178"/>
        <v>7.2144906032824858</v>
      </c>
      <c r="AU310" s="89">
        <f t="shared" si="173"/>
        <v>7.4191327326253278</v>
      </c>
    </row>
    <row r="311" spans="1:47" s="89" customFormat="1" ht="12.95" customHeight="1" x14ac:dyDescent="0.2">
      <c r="A311" s="9" t="s">
        <v>920</v>
      </c>
      <c r="B311" s="131" t="s">
        <v>912</v>
      </c>
      <c r="C311" s="132">
        <v>40324.603999999999</v>
      </c>
      <c r="D311" s="132"/>
      <c r="E311" s="89">
        <f t="shared" si="154"/>
        <v>-1357.9974255810876</v>
      </c>
      <c r="F311" s="89">
        <f t="shared" si="179"/>
        <v>-1358</v>
      </c>
      <c r="G311" s="89">
        <f t="shared" si="155"/>
        <v>7.2260000015376136E-3</v>
      </c>
      <c r="I311" s="89">
        <f>G311</f>
        <v>7.2260000015376136E-3</v>
      </c>
      <c r="P311" s="89">
        <f t="shared" si="157"/>
        <v>-1.1055818485848958</v>
      </c>
      <c r="Q311" s="128">
        <f t="shared" si="158"/>
        <v>25306.103999999999</v>
      </c>
      <c r="R311" s="128"/>
      <c r="S311" s="91">
        <f>S$16</f>
        <v>0.1</v>
      </c>
      <c r="Z311" s="89">
        <f t="shared" si="160"/>
        <v>-1358</v>
      </c>
      <c r="AA311" s="89">
        <f t="shared" si="161"/>
        <v>-2.3704005554752827E-2</v>
      </c>
      <c r="AB311" s="89">
        <f t="shared" si="162"/>
        <v>-1.0746518430286054</v>
      </c>
      <c r="AC311" s="89">
        <f t="shared" si="163"/>
        <v>1.1128078485864334</v>
      </c>
      <c r="AD311" s="89">
        <f t="shared" si="164"/>
        <v>3.0930005556290441E-2</v>
      </c>
      <c r="AE311" s="89">
        <f t="shared" si="165"/>
        <v>9.5666524371215762E-5</v>
      </c>
      <c r="AF311" s="89">
        <f t="shared" si="166"/>
        <v>7.2260000015376136E-3</v>
      </c>
      <c r="AG311" s="91"/>
      <c r="AH311" s="89">
        <f t="shared" si="167"/>
        <v>1.081877843030143</v>
      </c>
      <c r="AI311" s="89">
        <f t="shared" si="168"/>
        <v>0.83954650352912497</v>
      </c>
      <c r="AJ311" s="89">
        <f t="shared" si="169"/>
        <v>0.90509963861283549</v>
      </c>
      <c r="AK311" s="89">
        <f t="shared" si="170"/>
        <v>-0.15864704567622398</v>
      </c>
      <c r="AL311" s="89">
        <f t="shared" si="171"/>
        <v>0.77973715296693658</v>
      </c>
      <c r="AM311" s="89">
        <f t="shared" si="172"/>
        <v>0.41090129380904955</v>
      </c>
      <c r="AN311" s="89">
        <f t="shared" ref="AN311:AT320" si="180">$AU311+$AB$7*SIN(AO311)</f>
        <v>7.2374158625056308</v>
      </c>
      <c r="AO311" s="89">
        <f t="shared" si="180"/>
        <v>7.2374167618668777</v>
      </c>
      <c r="AP311" s="89">
        <f t="shared" si="180"/>
        <v>7.2374098688799116</v>
      </c>
      <c r="AQ311" s="89">
        <f t="shared" si="180"/>
        <v>7.2374627006084307</v>
      </c>
      <c r="AR311" s="89">
        <f t="shared" si="180"/>
        <v>7.2370578690567875</v>
      </c>
      <c r="AS311" s="89">
        <f t="shared" si="180"/>
        <v>7.2401658846607218</v>
      </c>
      <c r="AT311" s="89">
        <f t="shared" si="180"/>
        <v>7.2166425831904153</v>
      </c>
      <c r="AU311" s="89">
        <f t="shared" si="173"/>
        <v>7.4215101211127799</v>
      </c>
    </row>
    <row r="312" spans="1:47" s="89" customFormat="1" ht="12.95" customHeight="1" x14ac:dyDescent="0.2">
      <c r="A312" s="9" t="s">
        <v>920</v>
      </c>
      <c r="B312" s="131" t="s">
        <v>912</v>
      </c>
      <c r="C312" s="132">
        <v>40338.629999999997</v>
      </c>
      <c r="D312" s="132"/>
      <c r="E312" s="89">
        <f t="shared" si="154"/>
        <v>-1353.000359478091</v>
      </c>
      <c r="F312" s="89">
        <f t="shared" si="179"/>
        <v>-1353</v>
      </c>
      <c r="G312" s="89">
        <f t="shared" si="155"/>
        <v>-1.0089999996125698E-3</v>
      </c>
      <c r="H312" s="89">
        <f>+G312</f>
        <v>-1.0089999996125698E-3</v>
      </c>
      <c r="P312" s="89">
        <f t="shared" si="157"/>
        <v>-1.1058410928702631</v>
      </c>
      <c r="Q312" s="128">
        <f t="shared" si="158"/>
        <v>25320.129999999997</v>
      </c>
      <c r="R312" s="128"/>
      <c r="S312" s="91">
        <f>S$15</f>
        <v>0.2</v>
      </c>
      <c r="Z312" s="89">
        <f t="shared" si="160"/>
        <v>-1353</v>
      </c>
      <c r="AA312" s="89">
        <f t="shared" si="161"/>
        <v>-2.3632910875307944E-2</v>
      </c>
      <c r="AB312" s="89">
        <f t="shared" si="162"/>
        <v>-1.0832171819945677</v>
      </c>
      <c r="AC312" s="89">
        <f t="shared" si="163"/>
        <v>1.1048320928706505</v>
      </c>
      <c r="AD312" s="89">
        <f t="shared" si="164"/>
        <v>2.2623910875695374E-2</v>
      </c>
      <c r="AE312" s="89">
        <f t="shared" si="165"/>
        <v>1.023682686622815E-4</v>
      </c>
      <c r="AF312" s="89">
        <f t="shared" si="166"/>
        <v>-1.0089999996125698E-3</v>
      </c>
      <c r="AG312" s="91"/>
      <c r="AH312" s="89">
        <f t="shared" si="167"/>
        <v>1.0822081819949552</v>
      </c>
      <c r="AI312" s="89">
        <f t="shared" si="168"/>
        <v>0.83970634706688085</v>
      </c>
      <c r="AJ312" s="89">
        <f t="shared" si="169"/>
        <v>0.90552736794985311</v>
      </c>
      <c r="AK312" s="89">
        <f t="shared" si="170"/>
        <v>-0.1588085465611965</v>
      </c>
      <c r="AL312" s="89">
        <f t="shared" si="171"/>
        <v>0.78074418215877406</v>
      </c>
      <c r="AM312" s="89">
        <f t="shared" si="172"/>
        <v>0.41148994358384772</v>
      </c>
      <c r="AN312" s="89">
        <f t="shared" si="180"/>
        <v>7.238584308665228</v>
      </c>
      <c r="AO312" s="89">
        <f t="shared" si="180"/>
        <v>7.2385851992950263</v>
      </c>
      <c r="AP312" s="89">
        <f t="shared" si="180"/>
        <v>7.2385783619515705</v>
      </c>
      <c r="AQ312" s="89">
        <f t="shared" si="180"/>
        <v>7.238630853767023</v>
      </c>
      <c r="AR312" s="89">
        <f t="shared" si="180"/>
        <v>7.2382279621929886</v>
      </c>
      <c r="AS312" s="89">
        <f t="shared" si="180"/>
        <v>7.2413261926765946</v>
      </c>
      <c r="AT312" s="89">
        <f t="shared" si="180"/>
        <v>7.2178386278321174</v>
      </c>
      <c r="AU312" s="89">
        <f t="shared" si="173"/>
        <v>7.422830892494698</v>
      </c>
    </row>
    <row r="313" spans="1:47" s="89" customFormat="1" ht="12.95" customHeight="1" x14ac:dyDescent="0.2">
      <c r="A313" s="89" t="s">
        <v>765</v>
      </c>
      <c r="B313" s="91"/>
      <c r="C313" s="130">
        <v>40383.534</v>
      </c>
      <c r="D313" s="130"/>
      <c r="E313" s="89">
        <f t="shared" si="154"/>
        <v>-1337.0023374982673</v>
      </c>
      <c r="F313" s="89">
        <f t="shared" si="179"/>
        <v>-1337</v>
      </c>
      <c r="G313" s="89">
        <f t="shared" si="155"/>
        <v>-6.561000001966022E-3</v>
      </c>
      <c r="I313" s="89">
        <f>G313</f>
        <v>-6.561000001966022E-3</v>
      </c>
      <c r="P313" s="89">
        <f t="shared" si="157"/>
        <v>-1.1066590451901404</v>
      </c>
      <c r="Q313" s="128">
        <f t="shared" si="158"/>
        <v>25365.034</v>
      </c>
      <c r="R313" s="128"/>
      <c r="S313" s="91">
        <f>S$16</f>
        <v>0.1</v>
      </c>
      <c r="Z313" s="89">
        <f t="shared" si="160"/>
        <v>-1337</v>
      </c>
      <c r="AA313" s="89">
        <f t="shared" si="161"/>
        <v>-2.3403293223679844E-2</v>
      </c>
      <c r="AB313" s="89">
        <f t="shared" si="162"/>
        <v>-1.0898167519684265</v>
      </c>
      <c r="AC313" s="89">
        <f t="shared" si="163"/>
        <v>1.1000980451881743</v>
      </c>
      <c r="AD313" s="89">
        <f t="shared" si="164"/>
        <v>1.6842293221713822E-2</v>
      </c>
      <c r="AE313" s="89">
        <f t="shared" si="165"/>
        <v>2.836628409661874E-5</v>
      </c>
      <c r="AF313" s="89">
        <f t="shared" si="166"/>
        <v>-6.561000001966022E-3</v>
      </c>
      <c r="AG313" s="91"/>
      <c r="AH313" s="89">
        <f t="shared" si="167"/>
        <v>1.0832557519664605</v>
      </c>
      <c r="AI313" s="89">
        <f t="shared" si="168"/>
        <v>0.84021934927220199</v>
      </c>
      <c r="AJ313" s="89">
        <f t="shared" si="169"/>
        <v>0.90689101651161463</v>
      </c>
      <c r="AK313" s="89">
        <f t="shared" si="170"/>
        <v>-0.15932467883075874</v>
      </c>
      <c r="AL313" s="89">
        <f t="shared" si="171"/>
        <v>0.7839692571885184</v>
      </c>
      <c r="AM313" s="89">
        <f t="shared" si="172"/>
        <v>0.41337677598823985</v>
      </c>
      <c r="AN313" s="89">
        <f t="shared" si="180"/>
        <v>7.2423248337026438</v>
      </c>
      <c r="AO313" s="89">
        <f t="shared" si="180"/>
        <v>7.2423256967793153</v>
      </c>
      <c r="AP313" s="89">
        <f t="shared" si="180"/>
        <v>7.2423190356708886</v>
      </c>
      <c r="AQ313" s="89">
        <f t="shared" si="180"/>
        <v>7.2423704468403178</v>
      </c>
      <c r="AR313" s="89">
        <f t="shared" si="180"/>
        <v>7.2419737474068331</v>
      </c>
      <c r="AS313" s="89">
        <f t="shared" si="180"/>
        <v>7.2450406036751192</v>
      </c>
      <c r="AT313" s="89">
        <f t="shared" si="180"/>
        <v>7.2216683747992345</v>
      </c>
      <c r="AU313" s="89">
        <f t="shared" si="173"/>
        <v>7.4270573609168355</v>
      </c>
    </row>
    <row r="314" spans="1:47" s="89" customFormat="1" ht="12.95" customHeight="1" x14ac:dyDescent="0.2">
      <c r="A314" s="89" t="s">
        <v>886</v>
      </c>
      <c r="B314" s="91"/>
      <c r="C314" s="130">
        <v>40403.188999999998</v>
      </c>
      <c r="D314" s="130"/>
      <c r="E314" s="89">
        <f t="shared" si="154"/>
        <v>-1329.9998183014607</v>
      </c>
      <c r="F314" s="89">
        <f t="shared" si="179"/>
        <v>-1330</v>
      </c>
      <c r="G314" s="89">
        <f t="shared" si="155"/>
        <v>5.0999999803025275E-4</v>
      </c>
      <c r="I314" s="89">
        <f>G314</f>
        <v>5.0999999803025275E-4</v>
      </c>
      <c r="P314" s="89">
        <f t="shared" si="157"/>
        <v>-1.1070113269124651</v>
      </c>
      <c r="Q314" s="128">
        <f t="shared" si="158"/>
        <v>25384.688999999998</v>
      </c>
      <c r="R314" s="128"/>
      <c r="S314" s="91">
        <f>S$16</f>
        <v>0.1</v>
      </c>
      <c r="V314" s="91" t="s">
        <v>887</v>
      </c>
      <c r="Z314" s="89">
        <f t="shared" si="160"/>
        <v>-1330</v>
      </c>
      <c r="AA314" s="89">
        <f t="shared" si="161"/>
        <v>-2.3301829473840296E-2</v>
      </c>
      <c r="AB314" s="89">
        <f t="shared" si="162"/>
        <v>-1.0831994974405945</v>
      </c>
      <c r="AC314" s="89">
        <f t="shared" si="163"/>
        <v>1.1075213269104953</v>
      </c>
      <c r="AD314" s="89">
        <f t="shared" si="164"/>
        <v>2.3811829471870549E-2</v>
      </c>
      <c r="AE314" s="89">
        <f t="shared" si="165"/>
        <v>5.6700322279744289E-5</v>
      </c>
      <c r="AF314" s="89">
        <f t="shared" si="166"/>
        <v>5.0999999803025275E-4</v>
      </c>
      <c r="AG314" s="91"/>
      <c r="AH314" s="89">
        <f t="shared" si="167"/>
        <v>1.0837094974386248</v>
      </c>
      <c r="AI314" s="89">
        <f t="shared" si="168"/>
        <v>0.84044450859289488</v>
      </c>
      <c r="AJ314" s="89">
        <f t="shared" si="169"/>
        <v>0.90748516865573536</v>
      </c>
      <c r="AK314" s="89">
        <f t="shared" si="170"/>
        <v>-0.15955016387757226</v>
      </c>
      <c r="AL314" s="89">
        <f t="shared" si="171"/>
        <v>0.78538146820748789</v>
      </c>
      <c r="AM314" s="89">
        <f t="shared" si="172"/>
        <v>0.41420378259105783</v>
      </c>
      <c r="AN314" s="89">
        <f t="shared" si="180"/>
        <v>7.2439620327474588</v>
      </c>
      <c r="AO314" s="89">
        <f t="shared" si="180"/>
        <v>7.2439628839545289</v>
      </c>
      <c r="AP314" s="89">
        <f t="shared" si="180"/>
        <v>7.2439562990744726</v>
      </c>
      <c r="AQ314" s="89">
        <f t="shared" si="180"/>
        <v>7.2440072408755762</v>
      </c>
      <c r="AR314" s="89">
        <f t="shared" si="180"/>
        <v>7.2436132427452424</v>
      </c>
      <c r="AS314" s="89">
        <f t="shared" si="180"/>
        <v>7.2466663440741783</v>
      </c>
      <c r="AT314" s="89">
        <f t="shared" si="180"/>
        <v>7.2233450423680177</v>
      </c>
      <c r="AU314" s="89">
        <f t="shared" si="173"/>
        <v>7.4289064408515202</v>
      </c>
    </row>
    <row r="315" spans="1:47" s="89" customFormat="1" ht="12.95" customHeight="1" x14ac:dyDescent="0.2">
      <c r="A315" s="43" t="s">
        <v>1843</v>
      </c>
      <c r="B315" s="44" t="s">
        <v>912</v>
      </c>
      <c r="C315" s="45">
        <v>40439.671999999999</v>
      </c>
      <c r="D315" s="45" t="s">
        <v>936</v>
      </c>
      <c r="E315" s="89">
        <f t="shared" si="154"/>
        <v>-1317.0019598503231</v>
      </c>
      <c r="F315" s="89">
        <f t="shared" si="179"/>
        <v>-1317</v>
      </c>
      <c r="G315" s="89">
        <f t="shared" si="155"/>
        <v>-5.5009999996400438E-3</v>
      </c>
      <c r="I315" s="89">
        <f>G315</f>
        <v>-5.5009999996400438E-3</v>
      </c>
      <c r="P315" s="89">
        <f t="shared" si="157"/>
        <v>-1.1076565654614929</v>
      </c>
      <c r="Q315" s="128">
        <f t="shared" si="158"/>
        <v>25421.171999999999</v>
      </c>
      <c r="R315" s="128"/>
      <c r="S315" s="91">
        <f>S$16</f>
        <v>0.1</v>
      </c>
      <c r="Z315" s="89">
        <f t="shared" si="160"/>
        <v>-1317</v>
      </c>
      <c r="AA315" s="89">
        <f t="shared" si="161"/>
        <v>-2.3111787224911584E-2</v>
      </c>
      <c r="AB315" s="89">
        <f t="shared" si="162"/>
        <v>-1.0900457782362214</v>
      </c>
      <c r="AC315" s="89">
        <f t="shared" si="163"/>
        <v>1.1021555654618529</v>
      </c>
      <c r="AD315" s="89">
        <f t="shared" si="164"/>
        <v>1.761078722527154E-2</v>
      </c>
      <c r="AE315" s="89">
        <f t="shared" si="165"/>
        <v>3.1013982669378733E-5</v>
      </c>
      <c r="AF315" s="89">
        <f t="shared" si="166"/>
        <v>-5.5009999996400438E-3</v>
      </c>
      <c r="AG315" s="91"/>
      <c r="AH315" s="89">
        <f t="shared" si="167"/>
        <v>1.0845447782365814</v>
      </c>
      <c r="AI315" s="89">
        <f t="shared" si="168"/>
        <v>0.84086382723526798</v>
      </c>
      <c r="AJ315" s="89">
        <f t="shared" si="169"/>
        <v>0.90858463166880932</v>
      </c>
      <c r="AK315" s="89">
        <f t="shared" si="170"/>
        <v>-0.15996839734558932</v>
      </c>
      <c r="AL315" s="89">
        <f t="shared" si="171"/>
        <v>0.78800615705213195</v>
      </c>
      <c r="AM315" s="89">
        <f t="shared" si="172"/>
        <v>0.41574211617442608</v>
      </c>
      <c r="AN315" s="89">
        <f t="shared" si="180"/>
        <v>7.2470037108187961</v>
      </c>
      <c r="AO315" s="89">
        <f t="shared" si="180"/>
        <v>7.2470045402792262</v>
      </c>
      <c r="AP315" s="89">
        <f t="shared" si="180"/>
        <v>7.2469980955535105</v>
      </c>
      <c r="AQ315" s="89">
        <f t="shared" si="180"/>
        <v>7.24704817123268</v>
      </c>
      <c r="AR315" s="89">
        <f t="shared" si="180"/>
        <v>7.2466591768804172</v>
      </c>
      <c r="AS315" s="89">
        <f t="shared" si="180"/>
        <v>7.2496866888281932</v>
      </c>
      <c r="AT315" s="89">
        <f t="shared" si="180"/>
        <v>7.2264607186741197</v>
      </c>
      <c r="AU315" s="89">
        <f t="shared" si="173"/>
        <v>7.4323404464445071</v>
      </c>
    </row>
    <row r="316" spans="1:47" s="89" customFormat="1" ht="12.95" customHeight="1" x14ac:dyDescent="0.2">
      <c r="A316" s="9" t="s">
        <v>920</v>
      </c>
      <c r="B316" s="91"/>
      <c r="C316" s="130">
        <v>40442.464999999997</v>
      </c>
      <c r="D316" s="130"/>
      <c r="E316" s="89">
        <f t="shared" si="154"/>
        <v>-1316.0068931438022</v>
      </c>
      <c r="F316" s="89">
        <f t="shared" si="179"/>
        <v>-1316</v>
      </c>
      <c r="G316" s="89">
        <f t="shared" si="155"/>
        <v>-1.9348000001627952E-2</v>
      </c>
      <c r="I316" s="89">
        <f>G316</f>
        <v>-1.9348000001627952E-2</v>
      </c>
      <c r="P316" s="89">
        <f t="shared" si="157"/>
        <v>-1.1077057146379794</v>
      </c>
      <c r="Q316" s="128">
        <f t="shared" si="158"/>
        <v>25423.964999999997</v>
      </c>
      <c r="R316" s="128"/>
      <c r="S316" s="91">
        <f>S$16</f>
        <v>0.1</v>
      </c>
      <c r="Z316" s="89">
        <f t="shared" si="160"/>
        <v>-1316</v>
      </c>
      <c r="AA316" s="89">
        <f t="shared" si="161"/>
        <v>-2.3097082394659241E-2</v>
      </c>
      <c r="AB316" s="89">
        <f t="shared" si="162"/>
        <v>-1.1039566322449481</v>
      </c>
      <c r="AC316" s="89">
        <f t="shared" si="163"/>
        <v>1.0883577146363514</v>
      </c>
      <c r="AD316" s="89">
        <f t="shared" si="164"/>
        <v>3.7490823930312889E-3</v>
      </c>
      <c r="AE316" s="89">
        <f t="shared" si="165"/>
        <v>1.4055618789737217E-6</v>
      </c>
      <c r="AF316" s="89">
        <f t="shared" si="166"/>
        <v>-1.9348000001627952E-2</v>
      </c>
      <c r="AG316" s="91"/>
      <c r="AH316" s="89">
        <f t="shared" si="167"/>
        <v>1.0846086322433202</v>
      </c>
      <c r="AI316" s="89">
        <f t="shared" si="168"/>
        <v>0.84089614532673784</v>
      </c>
      <c r="AJ316" s="89">
        <f t="shared" si="169"/>
        <v>0.90866899190135209</v>
      </c>
      <c r="AK316" s="89">
        <f t="shared" si="170"/>
        <v>-0.16000054081043744</v>
      </c>
      <c r="AL316" s="89">
        <f t="shared" si="171"/>
        <v>0.78820816473166611</v>
      </c>
      <c r="AM316" s="89">
        <f t="shared" si="172"/>
        <v>0.41586058264508119</v>
      </c>
      <c r="AN316" s="89">
        <f t="shared" si="180"/>
        <v>7.2472377489382875</v>
      </c>
      <c r="AO316" s="89">
        <f t="shared" si="180"/>
        <v>7.2472385767418332</v>
      </c>
      <c r="AP316" s="89">
        <f t="shared" si="180"/>
        <v>7.247232142721149</v>
      </c>
      <c r="AQ316" s="89">
        <f t="shared" si="180"/>
        <v>7.2472821520765365</v>
      </c>
      <c r="AR316" s="89">
        <f t="shared" si="180"/>
        <v>7.2468935419217191</v>
      </c>
      <c r="AS316" s="89">
        <f t="shared" si="180"/>
        <v>7.2499190831190976</v>
      </c>
      <c r="AT316" s="89">
        <f t="shared" si="180"/>
        <v>7.2267004865949138</v>
      </c>
      <c r="AU316" s="89">
        <f t="shared" si="173"/>
        <v>7.4326046007208912</v>
      </c>
    </row>
    <row r="317" spans="1:47" s="89" customFormat="1" ht="12.95" customHeight="1" x14ac:dyDescent="0.2">
      <c r="A317" s="8" t="s">
        <v>918</v>
      </c>
      <c r="B317" s="131"/>
      <c r="C317" s="132">
        <v>40473.351999999999</v>
      </c>
      <c r="D317" s="132"/>
      <c r="E317" s="89">
        <f t="shared" si="154"/>
        <v>-1305.0027308221643</v>
      </c>
      <c r="F317" s="89">
        <f t="shared" si="179"/>
        <v>-1305</v>
      </c>
      <c r="G317" s="89">
        <f t="shared" si="155"/>
        <v>-7.6649999973597005E-3</v>
      </c>
      <c r="I317" s="89">
        <f>G317</f>
        <v>-7.6649999973597005E-3</v>
      </c>
      <c r="P317" s="89">
        <f t="shared" si="157"/>
        <v>-1.1082417868891075</v>
      </c>
      <c r="Q317" s="128">
        <f t="shared" si="158"/>
        <v>25454.851999999999</v>
      </c>
      <c r="R317" s="128"/>
      <c r="S317" s="91">
        <f>S$16</f>
        <v>0.1</v>
      </c>
      <c r="Z317" s="89">
        <f t="shared" si="160"/>
        <v>-1305</v>
      </c>
      <c r="AA317" s="89">
        <f t="shared" si="161"/>
        <v>-2.2934521875098035E-2</v>
      </c>
      <c r="AB317" s="89">
        <f t="shared" si="162"/>
        <v>-1.0929722650113691</v>
      </c>
      <c r="AC317" s="89">
        <f t="shared" si="163"/>
        <v>1.1005767868917478</v>
      </c>
      <c r="AD317" s="89">
        <f t="shared" si="164"/>
        <v>1.5269521877738335E-2</v>
      </c>
      <c r="AE317" s="89">
        <f t="shared" si="165"/>
        <v>2.3315829837472965E-5</v>
      </c>
      <c r="AF317" s="89">
        <f t="shared" si="166"/>
        <v>-7.6649999973597005E-3</v>
      </c>
      <c r="AG317" s="91"/>
      <c r="AH317" s="89">
        <f t="shared" si="167"/>
        <v>1.0853072650140094</v>
      </c>
      <c r="AI317" s="89">
        <f t="shared" si="168"/>
        <v>0.84125223708386077</v>
      </c>
      <c r="AJ317" s="89">
        <f t="shared" si="169"/>
        <v>0.90959493273576897</v>
      </c>
      <c r="AK317" s="89">
        <f t="shared" si="170"/>
        <v>-0.16035385059500207</v>
      </c>
      <c r="AL317" s="89">
        <f t="shared" si="171"/>
        <v>0.79043127526187451</v>
      </c>
      <c r="AM317" s="89">
        <f t="shared" si="172"/>
        <v>0.41716497379929174</v>
      </c>
      <c r="AN317" s="89">
        <f t="shared" si="180"/>
        <v>7.2498127625261208</v>
      </c>
      <c r="AO317" s="89">
        <f t="shared" si="180"/>
        <v>7.2498135722535322</v>
      </c>
      <c r="AP317" s="89">
        <f t="shared" si="180"/>
        <v>7.2498072552709454</v>
      </c>
      <c r="AQ317" s="89">
        <f t="shared" si="180"/>
        <v>7.2498565379189035</v>
      </c>
      <c r="AR317" s="89">
        <f t="shared" si="180"/>
        <v>7.2494721471162817</v>
      </c>
      <c r="AS317" s="89">
        <f t="shared" si="180"/>
        <v>7.2524759886970314</v>
      </c>
      <c r="AT317" s="89">
        <f t="shared" si="180"/>
        <v>7.2293388823503291</v>
      </c>
      <c r="AU317" s="89">
        <f t="shared" si="173"/>
        <v>7.4355102977611107</v>
      </c>
    </row>
    <row r="318" spans="1:47" s="89" customFormat="1" ht="12.95" customHeight="1" x14ac:dyDescent="0.2">
      <c r="A318" s="89" t="s">
        <v>765</v>
      </c>
      <c r="B318" s="91"/>
      <c r="C318" s="130">
        <v>40720.358899999999</v>
      </c>
      <c r="D318" s="130"/>
      <c r="E318" s="89">
        <f t="shared" si="154"/>
        <v>-1217.0011760527022</v>
      </c>
      <c r="F318" s="89">
        <f t="shared" si="179"/>
        <v>-1217</v>
      </c>
      <c r="G318" s="89">
        <f t="shared" si="155"/>
        <v>-3.3009999970090576E-3</v>
      </c>
      <c r="J318" s="89">
        <f>G318</f>
        <v>-3.3009999970090576E-3</v>
      </c>
      <c r="P318" s="89">
        <f t="shared" si="157"/>
        <v>-1.1122288313433486</v>
      </c>
      <c r="Q318" s="128">
        <f t="shared" si="158"/>
        <v>25701.858899999999</v>
      </c>
      <c r="R318" s="128"/>
      <c r="S318" s="91">
        <f>S$17</f>
        <v>1</v>
      </c>
      <c r="Z318" s="89">
        <f t="shared" si="160"/>
        <v>-1217</v>
      </c>
      <c r="AA318" s="89">
        <f t="shared" si="161"/>
        <v>-2.1582154649853802E-2</v>
      </c>
      <c r="AB318" s="89">
        <f t="shared" si="162"/>
        <v>-1.0939476766905039</v>
      </c>
      <c r="AC318" s="89">
        <f t="shared" si="163"/>
        <v>1.1089278313463395</v>
      </c>
      <c r="AD318" s="89">
        <f t="shared" si="164"/>
        <v>1.8281154652844744E-2</v>
      </c>
      <c r="AE318" s="89">
        <f t="shared" si="165"/>
        <v>3.3420061544122705E-4</v>
      </c>
      <c r="AF318" s="89">
        <f t="shared" si="166"/>
        <v>-3.3009999970090576E-3</v>
      </c>
      <c r="AG318" s="91"/>
      <c r="AH318" s="89">
        <f t="shared" si="167"/>
        <v>1.0906466766934948</v>
      </c>
      <c r="AI318" s="89">
        <f t="shared" si="168"/>
        <v>0.8441402327763452</v>
      </c>
      <c r="AJ318" s="89">
        <f t="shared" si="169"/>
        <v>0.91686756610478093</v>
      </c>
      <c r="AK318" s="89">
        <f t="shared" si="170"/>
        <v>-0.16316231976933621</v>
      </c>
      <c r="AL318" s="89">
        <f t="shared" si="171"/>
        <v>0.80828459603152825</v>
      </c>
      <c r="AM318" s="89">
        <f t="shared" si="172"/>
        <v>0.42768456389450277</v>
      </c>
      <c r="AN318" s="89">
        <f t="shared" si="180"/>
        <v>7.2704524572055034</v>
      </c>
      <c r="AO318" s="89">
        <f t="shared" si="180"/>
        <v>7.2704531320232038</v>
      </c>
      <c r="AP318" s="89">
        <f t="shared" si="180"/>
        <v>7.270447704075381</v>
      </c>
      <c r="AQ318" s="89">
        <f t="shared" si="180"/>
        <v>7.2704913654533909</v>
      </c>
      <c r="AR318" s="89">
        <f t="shared" si="180"/>
        <v>7.2701402434025306</v>
      </c>
      <c r="AS318" s="89">
        <f t="shared" si="180"/>
        <v>7.2729692551174825</v>
      </c>
      <c r="AT318" s="89">
        <f t="shared" si="180"/>
        <v>7.2505089007814663</v>
      </c>
      <c r="AU318" s="89">
        <f t="shared" si="173"/>
        <v>7.4587558740828666</v>
      </c>
    </row>
    <row r="319" spans="1:47" s="89" customFormat="1" ht="12.95" customHeight="1" x14ac:dyDescent="0.2">
      <c r="A319" s="89" t="s">
        <v>782</v>
      </c>
      <c r="B319" s="91"/>
      <c r="C319" s="130">
        <v>40720.368000000002</v>
      </c>
      <c r="D319" s="130"/>
      <c r="E319" s="89">
        <f t="shared" si="154"/>
        <v>-1216.9979339807251</v>
      </c>
      <c r="F319" s="89">
        <f t="shared" si="179"/>
        <v>-1217</v>
      </c>
      <c r="G319" s="89">
        <f t="shared" si="155"/>
        <v>5.7990000059362501E-3</v>
      </c>
      <c r="I319" s="89">
        <f>G319</f>
        <v>5.7990000059362501E-3</v>
      </c>
      <c r="P319" s="89">
        <f t="shared" si="157"/>
        <v>-1.1122288313433486</v>
      </c>
      <c r="Q319" s="128">
        <f t="shared" si="158"/>
        <v>25701.868000000002</v>
      </c>
      <c r="R319" s="128"/>
      <c r="S319" s="91">
        <f>S$16</f>
        <v>0.1</v>
      </c>
      <c r="Z319" s="89">
        <f t="shared" si="160"/>
        <v>-1217</v>
      </c>
      <c r="AA319" s="89">
        <f t="shared" si="161"/>
        <v>-2.1582154649853802E-2</v>
      </c>
      <c r="AB319" s="89">
        <f t="shared" si="162"/>
        <v>-1.0848476766875585</v>
      </c>
      <c r="AC319" s="89">
        <f t="shared" si="163"/>
        <v>1.1180278313492849</v>
      </c>
      <c r="AD319" s="89">
        <f t="shared" si="164"/>
        <v>2.7381154655790052E-2</v>
      </c>
      <c r="AE319" s="89">
        <f t="shared" si="165"/>
        <v>7.4972763028429326E-5</v>
      </c>
      <c r="AF319" s="89">
        <f t="shared" si="166"/>
        <v>5.7990000059362501E-3</v>
      </c>
      <c r="AG319" s="91"/>
      <c r="AH319" s="89">
        <f t="shared" si="167"/>
        <v>1.0906466766934948</v>
      </c>
      <c r="AI319" s="89">
        <f t="shared" si="168"/>
        <v>0.8441402327763452</v>
      </c>
      <c r="AJ319" s="89">
        <f t="shared" si="169"/>
        <v>0.91686756610478093</v>
      </c>
      <c r="AK319" s="89">
        <f t="shared" si="170"/>
        <v>-0.16316231976933621</v>
      </c>
      <c r="AL319" s="89">
        <f t="shared" si="171"/>
        <v>0.80828459603152825</v>
      </c>
      <c r="AM319" s="89">
        <f t="shared" si="172"/>
        <v>0.42768456389450277</v>
      </c>
      <c r="AN319" s="89">
        <f t="shared" si="180"/>
        <v>7.2704524572055034</v>
      </c>
      <c r="AO319" s="89">
        <f t="shared" si="180"/>
        <v>7.2704531320232038</v>
      </c>
      <c r="AP319" s="89">
        <f t="shared" si="180"/>
        <v>7.270447704075381</v>
      </c>
      <c r="AQ319" s="89">
        <f t="shared" si="180"/>
        <v>7.2704913654533909</v>
      </c>
      <c r="AR319" s="89">
        <f t="shared" si="180"/>
        <v>7.2701402434025306</v>
      </c>
      <c r="AS319" s="89">
        <f t="shared" si="180"/>
        <v>7.2729692551174825</v>
      </c>
      <c r="AT319" s="89">
        <f t="shared" si="180"/>
        <v>7.2505089007814663</v>
      </c>
      <c r="AU319" s="89">
        <f t="shared" si="173"/>
        <v>7.4587558740828666</v>
      </c>
    </row>
    <row r="320" spans="1:47" s="89" customFormat="1" ht="12.95" customHeight="1" x14ac:dyDescent="0.2">
      <c r="A320" s="89" t="s">
        <v>782</v>
      </c>
      <c r="B320" s="91"/>
      <c r="C320" s="130">
        <v>40734.392999999996</v>
      </c>
      <c r="D320" s="130"/>
      <c r="E320" s="89">
        <f t="shared" si="154"/>
        <v>-1212.0012241493755</v>
      </c>
      <c r="F320" s="89">
        <f t="shared" si="179"/>
        <v>-1212</v>
      </c>
      <c r="G320" s="89">
        <f t="shared" si="155"/>
        <v>-3.4359999990556389E-3</v>
      </c>
      <c r="I320" s="89">
        <f>G320</f>
        <v>-3.4359999990556389E-3</v>
      </c>
      <c r="P320" s="89">
        <f t="shared" si="157"/>
        <v>-1.1124392737104141</v>
      </c>
      <c r="Q320" s="128">
        <f t="shared" si="158"/>
        <v>25715.892999999996</v>
      </c>
      <c r="R320" s="128"/>
      <c r="S320" s="91">
        <f>S$16</f>
        <v>0.1</v>
      </c>
      <c r="Z320" s="89">
        <f t="shared" si="160"/>
        <v>-1212</v>
      </c>
      <c r="AA320" s="89">
        <f t="shared" si="161"/>
        <v>-2.1502624378416213E-2</v>
      </c>
      <c r="AB320" s="89">
        <f t="shared" si="162"/>
        <v>-1.0943726493310535</v>
      </c>
      <c r="AC320" s="89">
        <f t="shared" si="163"/>
        <v>1.1090032737113584</v>
      </c>
      <c r="AD320" s="89">
        <f t="shared" si="164"/>
        <v>1.8066624379360574E-2</v>
      </c>
      <c r="AE320" s="89">
        <f t="shared" si="165"/>
        <v>3.2640291646490587E-5</v>
      </c>
      <c r="AF320" s="89">
        <f t="shared" si="166"/>
        <v>-3.4359999990556389E-3</v>
      </c>
      <c r="AG320" s="91"/>
      <c r="AH320" s="89">
        <f t="shared" si="167"/>
        <v>1.0909366493319979</v>
      </c>
      <c r="AI320" s="89">
        <f t="shared" si="168"/>
        <v>0.84430642679546297</v>
      </c>
      <c r="AJ320" s="89">
        <f t="shared" si="169"/>
        <v>0.91727350216208448</v>
      </c>
      <c r="AK320" s="89">
        <f t="shared" si="170"/>
        <v>-0.16332091383018416</v>
      </c>
      <c r="AL320" s="89">
        <f t="shared" si="171"/>
        <v>0.80930268203202782</v>
      </c>
      <c r="AM320" s="89">
        <f t="shared" si="172"/>
        <v>0.42828684920543364</v>
      </c>
      <c r="AN320" s="89">
        <f t="shared" si="180"/>
        <v>7.2716273002768821</v>
      </c>
      <c r="AO320" s="89">
        <f t="shared" si="180"/>
        <v>7.271627967936718</v>
      </c>
      <c r="AP320" s="89">
        <f t="shared" si="180"/>
        <v>7.2716225879865064</v>
      </c>
      <c r="AQ320" s="89">
        <f t="shared" si="180"/>
        <v>7.271665940450184</v>
      </c>
      <c r="AR320" s="89">
        <f t="shared" si="180"/>
        <v>7.2713166807678791</v>
      </c>
      <c r="AS320" s="89">
        <f t="shared" si="180"/>
        <v>7.2741357030239211</v>
      </c>
      <c r="AT320" s="89">
        <f t="shared" si="180"/>
        <v>7.2517151107394717</v>
      </c>
      <c r="AU320" s="89">
        <f t="shared" si="173"/>
        <v>7.4600766454647838</v>
      </c>
    </row>
    <row r="321" spans="1:47" s="89" customFormat="1" ht="12.95" customHeight="1" x14ac:dyDescent="0.2">
      <c r="A321" s="89" t="s">
        <v>886</v>
      </c>
      <c r="B321" s="91"/>
      <c r="C321" s="130">
        <v>40768.071400000001</v>
      </c>
      <c r="D321" s="130"/>
      <c r="E321" s="89">
        <f t="shared" si="154"/>
        <v>-1200.0025651558485</v>
      </c>
      <c r="F321" s="89">
        <f t="shared" si="179"/>
        <v>-1200</v>
      </c>
      <c r="G321" s="89">
        <f t="shared" si="155"/>
        <v>-7.2000000000116415E-3</v>
      </c>
      <c r="J321" s="89">
        <f>G321</f>
        <v>-7.2000000000116415E-3</v>
      </c>
      <c r="P321" s="89">
        <f t="shared" si="157"/>
        <v>-1.1129372746882982</v>
      </c>
      <c r="Q321" s="128">
        <f t="shared" si="158"/>
        <v>25749.571400000001</v>
      </c>
      <c r="R321" s="128"/>
      <c r="S321" s="91">
        <f>S$17</f>
        <v>1</v>
      </c>
      <c r="Z321" s="89">
        <f t="shared" si="160"/>
        <v>-1200</v>
      </c>
      <c r="AA321" s="89">
        <f t="shared" si="161"/>
        <v>-2.1310605642369529E-2</v>
      </c>
      <c r="AB321" s="89">
        <f t="shared" si="162"/>
        <v>-1.0988266690459403</v>
      </c>
      <c r="AC321" s="89">
        <f t="shared" si="163"/>
        <v>1.1057372746882865</v>
      </c>
      <c r="AD321" s="89">
        <f t="shared" si="164"/>
        <v>1.4110605642357887E-2</v>
      </c>
      <c r="AE321" s="89">
        <f t="shared" si="165"/>
        <v>1.9910919159414224E-4</v>
      </c>
      <c r="AF321" s="89">
        <f t="shared" si="166"/>
        <v>-7.2000000000116415E-3</v>
      </c>
      <c r="AG321" s="91"/>
      <c r="AH321" s="89">
        <f t="shared" si="167"/>
        <v>1.0916266690459286</v>
      </c>
      <c r="AI321" s="89">
        <f t="shared" si="168"/>
        <v>0.8447062186495734</v>
      </c>
      <c r="AJ321" s="89">
        <f t="shared" si="169"/>
        <v>0.91824451744996605</v>
      </c>
      <c r="AK321" s="89">
        <f t="shared" si="170"/>
        <v>-0.16370110294499812</v>
      </c>
      <c r="AL321" s="89">
        <f t="shared" si="171"/>
        <v>0.81174772630691683</v>
      </c>
      <c r="AM321" s="89">
        <f t="shared" si="172"/>
        <v>0.42973437675266213</v>
      </c>
      <c r="AN321" s="89">
        <f t="shared" ref="AN321:AT330" si="181">$AU321+$AB$7*SIN(AO321)</f>
        <v>7.2744478684810749</v>
      </c>
      <c r="AO321" s="89">
        <f t="shared" si="181"/>
        <v>7.2744485191798764</v>
      </c>
      <c r="AP321" s="89">
        <f t="shared" si="181"/>
        <v>7.2744432533251668</v>
      </c>
      <c r="AQ321" s="89">
        <f t="shared" si="181"/>
        <v>7.2744858690745566</v>
      </c>
      <c r="AR321" s="89">
        <f t="shared" si="181"/>
        <v>7.27414106598843</v>
      </c>
      <c r="AS321" s="89">
        <f t="shared" si="181"/>
        <v>7.2769360933867002</v>
      </c>
      <c r="AT321" s="89">
        <f t="shared" si="181"/>
        <v>7.2546114979898535</v>
      </c>
      <c r="AU321" s="89">
        <f t="shared" si="173"/>
        <v>7.4632464967813874</v>
      </c>
    </row>
    <row r="322" spans="1:47" s="89" customFormat="1" ht="12.95" customHeight="1" x14ac:dyDescent="0.2">
      <c r="A322" s="89" t="s">
        <v>784</v>
      </c>
      <c r="B322" s="91"/>
      <c r="C322" s="130">
        <v>40773.684999999998</v>
      </c>
      <c r="D322" s="130"/>
      <c r="E322" s="89">
        <f t="shared" si="154"/>
        <v>-1198.0025986453843</v>
      </c>
      <c r="F322" s="89">
        <f t="shared" si="179"/>
        <v>-1198</v>
      </c>
      <c r="G322" s="89">
        <f t="shared" si="155"/>
        <v>-7.2940000027301721E-3</v>
      </c>
      <c r="I322" s="89">
        <f>G322</f>
        <v>-7.2940000027301721E-3</v>
      </c>
      <c r="P322" s="89">
        <f t="shared" si="157"/>
        <v>-1.1130193057351707</v>
      </c>
      <c r="Q322" s="128">
        <f t="shared" si="158"/>
        <v>25755.184999999998</v>
      </c>
      <c r="R322" s="128"/>
      <c r="S322" s="91">
        <f>S$16</f>
        <v>0.1</v>
      </c>
      <c r="Z322" s="89">
        <f t="shared" si="160"/>
        <v>-1198</v>
      </c>
      <c r="AA322" s="89">
        <f t="shared" si="161"/>
        <v>-2.1278446073427215E-2</v>
      </c>
      <c r="AB322" s="89">
        <f t="shared" si="162"/>
        <v>-1.0990348596644737</v>
      </c>
      <c r="AC322" s="89">
        <f t="shared" si="163"/>
        <v>1.1057253057324405</v>
      </c>
      <c r="AD322" s="89">
        <f t="shared" si="164"/>
        <v>1.3984446070697043E-2</v>
      </c>
      <c r="AE322" s="89">
        <f t="shared" si="165"/>
        <v>1.9556473190423396E-5</v>
      </c>
      <c r="AF322" s="89">
        <f t="shared" si="166"/>
        <v>-7.2940000027301721E-3</v>
      </c>
      <c r="AG322" s="91"/>
      <c r="AH322" s="89">
        <f t="shared" si="167"/>
        <v>1.0917408596617435</v>
      </c>
      <c r="AI322" s="89">
        <f t="shared" si="168"/>
        <v>0.84477297783747018</v>
      </c>
      <c r="AJ322" s="89">
        <f t="shared" si="169"/>
        <v>0.91840590890588969</v>
      </c>
      <c r="AK322" s="89">
        <f t="shared" si="170"/>
        <v>-0.16376440767784825</v>
      </c>
      <c r="AL322" s="89">
        <f t="shared" si="171"/>
        <v>0.81215545893711061</v>
      </c>
      <c r="AM322" s="89">
        <f t="shared" si="172"/>
        <v>0.42997591255730316</v>
      </c>
      <c r="AN322" s="89">
        <f t="shared" si="181"/>
        <v>7.2749180930889077</v>
      </c>
      <c r="AO322" s="89">
        <f t="shared" si="181"/>
        <v>7.2749187409906453</v>
      </c>
      <c r="AP322" s="89">
        <f t="shared" si="181"/>
        <v>7.2749134940012015</v>
      </c>
      <c r="AQ322" s="89">
        <f t="shared" si="181"/>
        <v>7.2749559876091601</v>
      </c>
      <c r="AR322" s="89">
        <f t="shared" si="181"/>
        <v>7.2746119254720263</v>
      </c>
      <c r="AS322" s="89">
        <f t="shared" si="181"/>
        <v>7.277402951070095</v>
      </c>
      <c r="AT322" s="89">
        <f t="shared" si="181"/>
        <v>7.2550944329365281</v>
      </c>
      <c r="AU322" s="89">
        <f t="shared" si="173"/>
        <v>7.4637748053341539</v>
      </c>
    </row>
    <row r="323" spans="1:47" s="89" customFormat="1" ht="12.95" customHeight="1" x14ac:dyDescent="0.2">
      <c r="A323" s="89" t="s">
        <v>765</v>
      </c>
      <c r="B323" s="91"/>
      <c r="C323" s="130">
        <v>40776.492599999998</v>
      </c>
      <c r="D323" s="130"/>
      <c r="E323" s="89">
        <f t="shared" si="154"/>
        <v>-1197.0023303728349</v>
      </c>
      <c r="F323" s="89">
        <f t="shared" si="179"/>
        <v>-1197</v>
      </c>
      <c r="G323" s="89">
        <f t="shared" si="155"/>
        <v>-6.5410000024712645E-3</v>
      </c>
      <c r="J323" s="89">
        <f>G323</f>
        <v>-6.5410000024712645E-3</v>
      </c>
      <c r="P323" s="89">
        <f t="shared" si="157"/>
        <v>-1.1130602174247384</v>
      </c>
      <c r="Q323" s="128">
        <f t="shared" si="158"/>
        <v>25757.992599999998</v>
      </c>
      <c r="R323" s="128"/>
      <c r="S323" s="91">
        <f>S$17</f>
        <v>1</v>
      </c>
      <c r="Z323" s="89">
        <f t="shared" si="160"/>
        <v>-1197</v>
      </c>
      <c r="AA323" s="89">
        <f t="shared" si="161"/>
        <v>-2.1262349599563635E-2</v>
      </c>
      <c r="AB323" s="89">
        <f t="shared" si="162"/>
        <v>-1.098338867827646</v>
      </c>
      <c r="AC323" s="89">
        <f t="shared" si="163"/>
        <v>1.1065192174222671</v>
      </c>
      <c r="AD323" s="89">
        <f t="shared" si="164"/>
        <v>1.472134959709237E-2</v>
      </c>
      <c r="AE323" s="89">
        <f t="shared" si="165"/>
        <v>2.1671813395981169E-4</v>
      </c>
      <c r="AF323" s="89">
        <f t="shared" si="166"/>
        <v>-6.5410000024712645E-3</v>
      </c>
      <c r="AG323" s="91"/>
      <c r="AH323" s="89">
        <f t="shared" si="167"/>
        <v>1.0917978678251747</v>
      </c>
      <c r="AI323" s="89">
        <f t="shared" si="168"/>
        <v>0.8448063710685384</v>
      </c>
      <c r="AJ323" s="89">
        <f t="shared" si="169"/>
        <v>0.91848655693882775</v>
      </c>
      <c r="AK323" s="89">
        <f t="shared" si="170"/>
        <v>-0.16379605358679067</v>
      </c>
      <c r="AL323" s="89">
        <f t="shared" si="171"/>
        <v>0.81235934942391463</v>
      </c>
      <c r="AM323" s="89">
        <f t="shared" si="172"/>
        <v>0.4300967106599356</v>
      </c>
      <c r="AN323" s="89">
        <f t="shared" si="181"/>
        <v>7.27515321933042</v>
      </c>
      <c r="AO323" s="89">
        <f t="shared" si="181"/>
        <v>7.2751538658368045</v>
      </c>
      <c r="AP323" s="89">
        <f t="shared" si="181"/>
        <v>7.2751486282638664</v>
      </c>
      <c r="AQ323" s="89">
        <f t="shared" si="181"/>
        <v>7.2751910608703003</v>
      </c>
      <c r="AR323" s="89">
        <f t="shared" si="181"/>
        <v>7.274847369011245</v>
      </c>
      <c r="AS323" s="89">
        <f t="shared" si="181"/>
        <v>7.2776363934337613</v>
      </c>
      <c r="AT323" s="89">
        <f t="shared" si="181"/>
        <v>7.2553359222508611</v>
      </c>
      <c r="AU323" s="89">
        <f t="shared" si="173"/>
        <v>7.4640389596105381</v>
      </c>
    </row>
    <row r="324" spans="1:47" s="89" customFormat="1" ht="12.95" customHeight="1" x14ac:dyDescent="0.2">
      <c r="A324" s="89" t="s">
        <v>765</v>
      </c>
      <c r="B324" s="91"/>
      <c r="C324" s="130">
        <v>40838.25</v>
      </c>
      <c r="D324" s="130"/>
      <c r="E324" s="89">
        <f t="shared" si="154"/>
        <v>-1174.9999198388791</v>
      </c>
      <c r="F324" s="89">
        <f t="shared" si="179"/>
        <v>-1175</v>
      </c>
      <c r="G324" s="89">
        <f t="shared" si="155"/>
        <v>2.2500000341096893E-4</v>
      </c>
      <c r="H324" s="89">
        <f>+G324</f>
        <v>2.2500000341096893E-4</v>
      </c>
      <c r="P324" s="89">
        <f t="shared" si="157"/>
        <v>-1.1139427612826993</v>
      </c>
      <c r="Q324" s="128">
        <f t="shared" si="158"/>
        <v>25819.75</v>
      </c>
      <c r="R324" s="128"/>
      <c r="S324" s="91">
        <f>S$15</f>
        <v>0.2</v>
      </c>
      <c r="Z324" s="89">
        <f t="shared" si="160"/>
        <v>-1175</v>
      </c>
      <c r="AA324" s="89">
        <f t="shared" si="161"/>
        <v>-2.090543267363576E-2</v>
      </c>
      <c r="AB324" s="89">
        <f t="shared" si="162"/>
        <v>-1.0928123286056526</v>
      </c>
      <c r="AC324" s="89">
        <f t="shared" si="163"/>
        <v>1.1141677612861103</v>
      </c>
      <c r="AD324" s="89">
        <f t="shared" si="164"/>
        <v>2.1130432677046729E-2</v>
      </c>
      <c r="AE324" s="89">
        <f t="shared" si="165"/>
        <v>8.9299037023840848E-5</v>
      </c>
      <c r="AF324" s="89">
        <f t="shared" si="166"/>
        <v>2.2500000341096893E-4</v>
      </c>
      <c r="AG324" s="91"/>
      <c r="AH324" s="89">
        <f t="shared" si="167"/>
        <v>1.0930373286090636</v>
      </c>
      <c r="AI324" s="89">
        <f t="shared" si="168"/>
        <v>0.84554332431455292</v>
      </c>
      <c r="AJ324" s="89">
        <f t="shared" si="169"/>
        <v>0.9202527470911227</v>
      </c>
      <c r="AK324" s="89">
        <f t="shared" si="170"/>
        <v>-0.16449116987766726</v>
      </c>
      <c r="AL324" s="89">
        <f t="shared" si="171"/>
        <v>0.81684902770214129</v>
      </c>
      <c r="AM324" s="89">
        <f t="shared" si="172"/>
        <v>0.43275938255963703</v>
      </c>
      <c r="AN324" s="89">
        <f t="shared" si="181"/>
        <v>7.2803283527902742</v>
      </c>
      <c r="AO324" s="89">
        <f t="shared" si="181"/>
        <v>7.28032896913217</v>
      </c>
      <c r="AP324" s="89">
        <f t="shared" si="181"/>
        <v>7.2803239360065097</v>
      </c>
      <c r="AQ324" s="89">
        <f t="shared" si="181"/>
        <v>7.2803650382927136</v>
      </c>
      <c r="AR324" s="89">
        <f t="shared" si="181"/>
        <v>7.2800294589385848</v>
      </c>
      <c r="AS324" s="89">
        <f t="shared" si="181"/>
        <v>7.2827744136432058</v>
      </c>
      <c r="AT324" s="89">
        <f t="shared" si="181"/>
        <v>7.2606523743376101</v>
      </c>
      <c r="AU324" s="89">
        <f t="shared" si="173"/>
        <v>7.4698503536909771</v>
      </c>
    </row>
    <row r="325" spans="1:47" s="89" customFormat="1" ht="12.95" customHeight="1" x14ac:dyDescent="0.2">
      <c r="A325" s="89" t="s">
        <v>765</v>
      </c>
      <c r="B325" s="91"/>
      <c r="C325" s="130">
        <v>40852.280100000004</v>
      </c>
      <c r="D325" s="130"/>
      <c r="E325" s="89">
        <f t="shared" si="154"/>
        <v>-1170.001393022133</v>
      </c>
      <c r="F325" s="89">
        <f t="shared" si="179"/>
        <v>-1170</v>
      </c>
      <c r="G325" s="89">
        <f t="shared" si="155"/>
        <v>-3.9099999921745621E-3</v>
      </c>
      <c r="J325" s="89">
        <f>G325</f>
        <v>-3.9099999921745621E-3</v>
      </c>
      <c r="P325" s="89">
        <f t="shared" si="157"/>
        <v>-1.1141386669081432</v>
      </c>
      <c r="Q325" s="128">
        <f t="shared" si="158"/>
        <v>25833.780100000004</v>
      </c>
      <c r="R325" s="128"/>
      <c r="S325" s="91">
        <f>S$17</f>
        <v>1</v>
      </c>
      <c r="Z325" s="89">
        <f t="shared" si="160"/>
        <v>-1170</v>
      </c>
      <c r="AA325" s="89">
        <f t="shared" si="161"/>
        <v>-2.0823575731840238E-2</v>
      </c>
      <c r="AB325" s="89">
        <f t="shared" si="162"/>
        <v>-1.0972250911684776</v>
      </c>
      <c r="AC325" s="89">
        <f t="shared" si="163"/>
        <v>1.1102286669159687</v>
      </c>
      <c r="AD325" s="89">
        <f t="shared" si="164"/>
        <v>1.6913575739665676E-2</v>
      </c>
      <c r="AE325" s="89">
        <f t="shared" si="165"/>
        <v>2.8606904430140734E-4</v>
      </c>
      <c r="AF325" s="89">
        <f t="shared" si="166"/>
        <v>-3.9099999921745621E-3</v>
      </c>
      <c r="AG325" s="91"/>
      <c r="AH325" s="89">
        <f t="shared" si="167"/>
        <v>1.093315091176303</v>
      </c>
      <c r="AI325" s="89">
        <f t="shared" si="168"/>
        <v>0.84571142851000602</v>
      </c>
      <c r="AJ325" s="89">
        <f t="shared" si="169"/>
        <v>0.92065199519838825</v>
      </c>
      <c r="AK325" s="89">
        <f t="shared" si="170"/>
        <v>-0.16464885769145199</v>
      </c>
      <c r="AL325" s="89">
        <f t="shared" si="171"/>
        <v>0.81787050286016372</v>
      </c>
      <c r="AM325" s="89">
        <f t="shared" si="172"/>
        <v>0.43336590553175297</v>
      </c>
      <c r="AN325" s="89">
        <f t="shared" si="181"/>
        <v>7.2815051496984928</v>
      </c>
      <c r="AO325" s="89">
        <f t="shared" si="181"/>
        <v>7.2815057593261843</v>
      </c>
      <c r="AP325" s="89">
        <f t="shared" si="181"/>
        <v>7.2815007719425759</v>
      </c>
      <c r="AQ325" s="89">
        <f t="shared" si="181"/>
        <v>7.2815415750209702</v>
      </c>
      <c r="AR325" s="89">
        <f t="shared" si="181"/>
        <v>7.2812078303065189</v>
      </c>
      <c r="AS325" s="89">
        <f t="shared" si="181"/>
        <v>7.2839427582441765</v>
      </c>
      <c r="AT325" s="89">
        <f t="shared" si="181"/>
        <v>7.2618616436226278</v>
      </c>
      <c r="AU325" s="89">
        <f t="shared" si="173"/>
        <v>7.4711711250728952</v>
      </c>
    </row>
    <row r="326" spans="1:47" s="89" customFormat="1" ht="12.95" customHeight="1" x14ac:dyDescent="0.2">
      <c r="A326" s="9" t="s">
        <v>921</v>
      </c>
      <c r="B326" s="131"/>
      <c r="C326" s="132">
        <v>40877.538999999997</v>
      </c>
      <c r="D326" s="132"/>
      <c r="E326" s="89">
        <f t="shared" si="154"/>
        <v>-1161.0023631498266</v>
      </c>
      <c r="F326" s="89">
        <f t="shared" si="179"/>
        <v>-1161</v>
      </c>
      <c r="G326" s="89">
        <f t="shared" si="155"/>
        <v>-6.6330000045127235E-3</v>
      </c>
      <c r="I326" s="89">
        <f>G326</f>
        <v>-6.6330000045127235E-3</v>
      </c>
      <c r="P326" s="89">
        <f t="shared" si="157"/>
        <v>-1.1144869360114558</v>
      </c>
      <c r="Q326" s="128">
        <f t="shared" si="158"/>
        <v>25859.038999999997</v>
      </c>
      <c r="R326" s="128"/>
      <c r="S326" s="91">
        <f>S$16</f>
        <v>0.1</v>
      </c>
      <c r="Z326" s="89">
        <f t="shared" si="160"/>
        <v>-1161</v>
      </c>
      <c r="AA326" s="89">
        <f t="shared" si="161"/>
        <v>-2.0675550408508769E-2</v>
      </c>
      <c r="AB326" s="89">
        <f t="shared" si="162"/>
        <v>-1.1004443856074597</v>
      </c>
      <c r="AC326" s="89">
        <f t="shared" si="163"/>
        <v>1.107853936006943</v>
      </c>
      <c r="AD326" s="89">
        <f t="shared" si="164"/>
        <v>1.4042550403996046E-2</v>
      </c>
      <c r="AE326" s="89">
        <f t="shared" si="165"/>
        <v>1.9719322184876955E-5</v>
      </c>
      <c r="AF326" s="89">
        <f t="shared" si="166"/>
        <v>-6.6330000045127235E-3</v>
      </c>
      <c r="AG326" s="91"/>
      <c r="AH326" s="89">
        <f t="shared" si="167"/>
        <v>1.093811385602947</v>
      </c>
      <c r="AI326" s="89">
        <f t="shared" si="168"/>
        <v>0.84601459062464412</v>
      </c>
      <c r="AJ326" s="89">
        <f t="shared" si="169"/>
        <v>0.92136861901737976</v>
      </c>
      <c r="AK326" s="89">
        <f t="shared" si="170"/>
        <v>-0.16493242049708434</v>
      </c>
      <c r="AL326" s="89">
        <f t="shared" si="171"/>
        <v>0.81971018277646202</v>
      </c>
      <c r="AM326" s="89">
        <f t="shared" si="172"/>
        <v>0.4344589329793388</v>
      </c>
      <c r="AN326" s="89">
        <f t="shared" si="181"/>
        <v>7.283623974249708</v>
      </c>
      <c r="AO326" s="89">
        <f t="shared" si="181"/>
        <v>7.2836245719226547</v>
      </c>
      <c r="AP326" s="89">
        <f t="shared" si="181"/>
        <v>7.2836196662014405</v>
      </c>
      <c r="AQ326" s="89">
        <f t="shared" si="181"/>
        <v>7.2836599336488979</v>
      </c>
      <c r="AR326" s="89">
        <f t="shared" si="181"/>
        <v>7.2833294826109576</v>
      </c>
      <c r="AS326" s="89">
        <f t="shared" si="181"/>
        <v>7.2860463531095068</v>
      </c>
      <c r="AT326" s="89">
        <f t="shared" si="181"/>
        <v>7.2640392485864052</v>
      </c>
      <c r="AU326" s="89">
        <f t="shared" si="173"/>
        <v>7.4735485135603472</v>
      </c>
    </row>
    <row r="327" spans="1:47" s="89" customFormat="1" ht="12.95" customHeight="1" x14ac:dyDescent="0.2">
      <c r="A327" s="89" t="s">
        <v>783</v>
      </c>
      <c r="B327" s="91"/>
      <c r="C327" s="130">
        <v>40939.313000000002</v>
      </c>
      <c r="D327" s="130"/>
      <c r="E327" s="89">
        <f t="shared" si="154"/>
        <v>-1138.9940385065509</v>
      </c>
      <c r="F327" s="89">
        <f t="shared" si="179"/>
        <v>-1139</v>
      </c>
      <c r="G327" s="89">
        <f t="shared" si="155"/>
        <v>1.6733000004023779E-2</v>
      </c>
      <c r="I327" s="89">
        <f>G327</f>
        <v>1.6733000004023779E-2</v>
      </c>
      <c r="P327" s="89">
        <f t="shared" si="157"/>
        <v>-1.115314655586729</v>
      </c>
      <c r="Q327" s="128">
        <f t="shared" si="158"/>
        <v>25920.813000000002</v>
      </c>
      <c r="R327" s="128"/>
      <c r="S327" s="91">
        <f>S$16</f>
        <v>0.1</v>
      </c>
      <c r="Z327" s="89">
        <f t="shared" si="160"/>
        <v>-1139</v>
      </c>
      <c r="AA327" s="89">
        <f t="shared" si="161"/>
        <v>-2.0310054492202578E-2</v>
      </c>
      <c r="AB327" s="89">
        <f t="shared" si="162"/>
        <v>-1.0782716010905027</v>
      </c>
      <c r="AC327" s="89">
        <f t="shared" si="163"/>
        <v>1.1320476555907528</v>
      </c>
      <c r="AD327" s="89">
        <f t="shared" si="164"/>
        <v>3.7043054496226357E-2</v>
      </c>
      <c r="AE327" s="89">
        <f t="shared" si="165"/>
        <v>1.3721878864103958E-4</v>
      </c>
      <c r="AF327" s="89">
        <f t="shared" si="166"/>
        <v>1.6733000004023779E-2</v>
      </c>
      <c r="AG327" s="91"/>
      <c r="AH327" s="89">
        <f t="shared" si="167"/>
        <v>1.0950046010945265</v>
      </c>
      <c r="AI327" s="89">
        <f t="shared" si="168"/>
        <v>0.8467587674546555</v>
      </c>
      <c r="AJ327" s="89">
        <f t="shared" si="169"/>
        <v>0.92310937421569805</v>
      </c>
      <c r="AK327" s="89">
        <f t="shared" si="170"/>
        <v>-0.16562407518083427</v>
      </c>
      <c r="AL327" s="89">
        <f t="shared" si="171"/>
        <v>0.82421274486501517</v>
      </c>
      <c r="AM327" s="89">
        <f t="shared" si="172"/>
        <v>0.4371377782718171</v>
      </c>
      <c r="AN327" s="89">
        <f t="shared" si="181"/>
        <v>7.2888065276713689</v>
      </c>
      <c r="AO327" s="89">
        <f t="shared" si="181"/>
        <v>7.2888070968235992</v>
      </c>
      <c r="AP327" s="89">
        <f t="shared" si="181"/>
        <v>7.2888023870874035</v>
      </c>
      <c r="AQ327" s="89">
        <f t="shared" si="181"/>
        <v>7.2888413612196601</v>
      </c>
      <c r="AR327" s="89">
        <f t="shared" si="181"/>
        <v>7.2885189135235366</v>
      </c>
      <c r="AS327" s="89">
        <f t="shared" si="181"/>
        <v>7.2911915985710021</v>
      </c>
      <c r="AT327" s="89">
        <f t="shared" si="181"/>
        <v>7.2693672703025465</v>
      </c>
      <c r="AU327" s="89">
        <f t="shared" si="173"/>
        <v>7.4793599076407862</v>
      </c>
    </row>
    <row r="328" spans="1:47" s="89" customFormat="1" ht="12.95" customHeight="1" x14ac:dyDescent="0.2">
      <c r="A328" s="89" t="s">
        <v>765</v>
      </c>
      <c r="B328" s="91"/>
      <c r="C328" s="130">
        <v>41054.374000000003</v>
      </c>
      <c r="D328" s="130"/>
      <c r="E328" s="89">
        <f t="shared" si="154"/>
        <v>-1098.0010666773055</v>
      </c>
      <c r="F328" s="89">
        <f t="shared" si="179"/>
        <v>-1098</v>
      </c>
      <c r="G328" s="89">
        <f t="shared" si="155"/>
        <v>-2.9939999949419871E-3</v>
      </c>
      <c r="I328" s="89">
        <f>G328</f>
        <v>-2.9939999949419871E-3</v>
      </c>
      <c r="P328" s="89">
        <f t="shared" si="157"/>
        <v>-1.1167678229251286</v>
      </c>
      <c r="Q328" s="128">
        <f t="shared" si="158"/>
        <v>26035.874000000003</v>
      </c>
      <c r="R328" s="128"/>
      <c r="S328" s="91">
        <f>S$16</f>
        <v>0.1</v>
      </c>
      <c r="Z328" s="89">
        <f t="shared" si="160"/>
        <v>-1098</v>
      </c>
      <c r="AA328" s="89">
        <f t="shared" si="161"/>
        <v>-1.9615356297774778E-2</v>
      </c>
      <c r="AB328" s="89">
        <f t="shared" si="162"/>
        <v>-1.1001464666222958</v>
      </c>
      <c r="AC328" s="89">
        <f t="shared" si="163"/>
        <v>1.1137738229301866</v>
      </c>
      <c r="AD328" s="89">
        <f t="shared" si="164"/>
        <v>1.662135630283279E-2</v>
      </c>
      <c r="AE328" s="89">
        <f t="shared" si="165"/>
        <v>2.7626948534571935E-5</v>
      </c>
      <c r="AF328" s="89">
        <f t="shared" si="166"/>
        <v>-2.9939999949419871E-3</v>
      </c>
      <c r="AG328" s="91"/>
      <c r="AH328" s="89">
        <f t="shared" si="167"/>
        <v>1.0971524666273538</v>
      </c>
      <c r="AI328" s="89">
        <f t="shared" si="168"/>
        <v>0.84815746583594986</v>
      </c>
      <c r="AJ328" s="89">
        <f t="shared" si="169"/>
        <v>0.92631154815439465</v>
      </c>
      <c r="AK328" s="89">
        <f t="shared" si="170"/>
        <v>-0.16690732293749802</v>
      </c>
      <c r="AL328" s="89">
        <f t="shared" si="171"/>
        <v>0.83262512421080914</v>
      </c>
      <c r="AM328" s="89">
        <f t="shared" si="172"/>
        <v>0.44215698469865422</v>
      </c>
      <c r="AN328" s="89">
        <f t="shared" si="181"/>
        <v>7.2984771383578328</v>
      </c>
      <c r="AO328" s="89">
        <f t="shared" si="181"/>
        <v>7.2984776569689593</v>
      </c>
      <c r="AP328" s="89">
        <f t="shared" si="181"/>
        <v>7.2984732987996939</v>
      </c>
      <c r="AQ328" s="89">
        <f t="shared" si="181"/>
        <v>7.2985099238007338</v>
      </c>
      <c r="AR328" s="89">
        <f t="shared" si="181"/>
        <v>7.2982022033423091</v>
      </c>
      <c r="AS328" s="89">
        <f t="shared" si="181"/>
        <v>7.300792410639688</v>
      </c>
      <c r="AT328" s="89">
        <f t="shared" si="181"/>
        <v>7.2793157016643031</v>
      </c>
      <c r="AU328" s="89">
        <f t="shared" si="173"/>
        <v>7.4901902329725134</v>
      </c>
    </row>
    <row r="329" spans="1:47" s="89" customFormat="1" ht="12.95" customHeight="1" x14ac:dyDescent="0.2">
      <c r="A329" s="89" t="s">
        <v>785</v>
      </c>
      <c r="B329" s="91"/>
      <c r="C329" s="130">
        <v>41054.383999999998</v>
      </c>
      <c r="D329" s="130"/>
      <c r="E329" s="89">
        <f t="shared" si="154"/>
        <v>-1097.9975039608501</v>
      </c>
      <c r="F329" s="89">
        <f t="shared" si="179"/>
        <v>-1098</v>
      </c>
      <c r="G329" s="89">
        <f t="shared" si="155"/>
        <v>7.0059999998193234E-3</v>
      </c>
      <c r="I329" s="89">
        <f>G329</f>
        <v>7.0059999998193234E-3</v>
      </c>
      <c r="P329" s="89">
        <f t="shared" si="157"/>
        <v>-1.1167678229251286</v>
      </c>
      <c r="Q329" s="128">
        <f t="shared" si="158"/>
        <v>26035.883999999998</v>
      </c>
      <c r="R329" s="128"/>
      <c r="S329" s="91">
        <f>S$16</f>
        <v>0.1</v>
      </c>
      <c r="Z329" s="89">
        <f t="shared" si="160"/>
        <v>-1098</v>
      </c>
      <c r="AA329" s="89">
        <f t="shared" si="161"/>
        <v>-1.9615356297774778E-2</v>
      </c>
      <c r="AB329" s="89">
        <f t="shared" si="162"/>
        <v>-1.0901464666275344</v>
      </c>
      <c r="AC329" s="89">
        <f t="shared" si="163"/>
        <v>1.1237738229249479</v>
      </c>
      <c r="AD329" s="89">
        <f t="shared" si="164"/>
        <v>2.6621356297594101E-2</v>
      </c>
      <c r="AE329" s="89">
        <f t="shared" si="165"/>
        <v>7.0869661112345317E-5</v>
      </c>
      <c r="AF329" s="89">
        <f t="shared" si="166"/>
        <v>7.0059999998193234E-3</v>
      </c>
      <c r="AG329" s="91"/>
      <c r="AH329" s="89">
        <f t="shared" si="167"/>
        <v>1.0971524666273538</v>
      </c>
      <c r="AI329" s="89">
        <f t="shared" si="168"/>
        <v>0.84815746583594986</v>
      </c>
      <c r="AJ329" s="89">
        <f t="shared" si="169"/>
        <v>0.92631154815439465</v>
      </c>
      <c r="AK329" s="89">
        <f t="shared" si="170"/>
        <v>-0.16690732293749802</v>
      </c>
      <c r="AL329" s="89">
        <f t="shared" si="171"/>
        <v>0.83262512421080914</v>
      </c>
      <c r="AM329" s="89">
        <f t="shared" si="172"/>
        <v>0.44215698469865422</v>
      </c>
      <c r="AN329" s="89">
        <f t="shared" si="181"/>
        <v>7.2984771383578328</v>
      </c>
      <c r="AO329" s="89">
        <f t="shared" si="181"/>
        <v>7.2984776569689593</v>
      </c>
      <c r="AP329" s="89">
        <f t="shared" si="181"/>
        <v>7.2984732987996939</v>
      </c>
      <c r="AQ329" s="89">
        <f t="shared" si="181"/>
        <v>7.2985099238007338</v>
      </c>
      <c r="AR329" s="89">
        <f t="shared" si="181"/>
        <v>7.2982022033423091</v>
      </c>
      <c r="AS329" s="89">
        <f t="shared" si="181"/>
        <v>7.300792410639688</v>
      </c>
      <c r="AT329" s="89">
        <f t="shared" si="181"/>
        <v>7.2793157016643031</v>
      </c>
      <c r="AU329" s="89">
        <f t="shared" si="173"/>
        <v>7.4901902329725134</v>
      </c>
    </row>
    <row r="330" spans="1:47" s="89" customFormat="1" ht="12.95" customHeight="1" x14ac:dyDescent="0.2">
      <c r="A330" s="9" t="s">
        <v>922</v>
      </c>
      <c r="B330" s="131" t="s">
        <v>912</v>
      </c>
      <c r="C330" s="132">
        <v>41068.406600000002</v>
      </c>
      <c r="D330" s="132">
        <v>1E-4</v>
      </c>
      <c r="E330" s="89">
        <f t="shared" si="154"/>
        <v>-1093.0016491814467</v>
      </c>
      <c r="F330" s="89">
        <f t="shared" si="179"/>
        <v>-1093</v>
      </c>
      <c r="G330" s="89">
        <f t="shared" si="155"/>
        <v>-4.6289999954751693E-3</v>
      </c>
      <c r="H330" s="89">
        <f>G330</f>
        <v>-4.6289999954751693E-3</v>
      </c>
      <c r="P330" s="89">
        <f t="shared" si="157"/>
        <v>-1.1169370778575993</v>
      </c>
      <c r="Q330" s="128">
        <f t="shared" si="158"/>
        <v>26049.906600000002</v>
      </c>
      <c r="R330" s="128"/>
      <c r="S330" s="91">
        <f>S$15</f>
        <v>0.2</v>
      </c>
      <c r="Z330" s="89">
        <f t="shared" si="160"/>
        <v>-1093</v>
      </c>
      <c r="AA330" s="89">
        <f t="shared" si="161"/>
        <v>-1.9529456068562379E-2</v>
      </c>
      <c r="AB330" s="89">
        <f t="shared" si="162"/>
        <v>-1.1020366217845121</v>
      </c>
      <c r="AC330" s="89">
        <f t="shared" si="163"/>
        <v>1.1123080778621242</v>
      </c>
      <c r="AD330" s="89">
        <f t="shared" si="164"/>
        <v>1.4900456073087209E-2</v>
      </c>
      <c r="AE330" s="89">
        <f t="shared" si="165"/>
        <v>4.4404718237200302E-5</v>
      </c>
      <c r="AF330" s="89">
        <f t="shared" si="166"/>
        <v>-4.6289999954751693E-3</v>
      </c>
      <c r="AG330" s="91"/>
      <c r="AH330" s="89">
        <f t="shared" si="167"/>
        <v>1.0974076217890369</v>
      </c>
      <c r="AI330" s="89">
        <f t="shared" si="168"/>
        <v>0.84832909411954527</v>
      </c>
      <c r="AJ330" s="89">
        <f t="shared" si="169"/>
        <v>0.92669829286043093</v>
      </c>
      <c r="AK330" s="89">
        <f t="shared" si="170"/>
        <v>-0.16706329920400001</v>
      </c>
      <c r="AL330" s="89">
        <f t="shared" si="171"/>
        <v>0.83365292879665043</v>
      </c>
      <c r="AM330" s="89">
        <f t="shared" si="172"/>
        <v>0.4427714960150444</v>
      </c>
      <c r="AN330" s="89">
        <f t="shared" si="181"/>
        <v>7.2996575755034661</v>
      </c>
      <c r="AO330" s="89">
        <f t="shared" si="181"/>
        <v>7.2996580881794584</v>
      </c>
      <c r="AP330" s="89">
        <f t="shared" si="181"/>
        <v>7.2996537716742491</v>
      </c>
      <c r="AQ330" s="89">
        <f t="shared" si="181"/>
        <v>7.2996901156799678</v>
      </c>
      <c r="AR330" s="89">
        <f t="shared" si="181"/>
        <v>7.2993841739185319</v>
      </c>
      <c r="AS330" s="89">
        <f t="shared" si="181"/>
        <v>7.3019643144272557</v>
      </c>
      <c r="AT330" s="89">
        <f t="shared" si="181"/>
        <v>7.280530615087911</v>
      </c>
      <c r="AU330" s="89">
        <f t="shared" si="173"/>
        <v>7.4915110043544315</v>
      </c>
    </row>
    <row r="331" spans="1:47" s="89" customFormat="1" ht="12.95" customHeight="1" x14ac:dyDescent="0.2">
      <c r="A331" s="89" t="s">
        <v>765</v>
      </c>
      <c r="B331" s="91"/>
      <c r="C331" s="130">
        <v>41169.455300000001</v>
      </c>
      <c r="D331" s="130"/>
      <c r="E331" s="89">
        <f t="shared" si="154"/>
        <v>-1057.0008625336532</v>
      </c>
      <c r="F331" s="89">
        <f t="shared" si="179"/>
        <v>-1057</v>
      </c>
      <c r="G331" s="89">
        <f t="shared" si="155"/>
        <v>-2.4209999974118546E-3</v>
      </c>
      <c r="J331" s="89">
        <f>G331</f>
        <v>-2.4209999974118546E-3</v>
      </c>
      <c r="P331" s="89">
        <f t="shared" si="157"/>
        <v>-1.1181046271079753</v>
      </c>
      <c r="Q331" s="128">
        <f t="shared" si="158"/>
        <v>26150.955300000001</v>
      </c>
      <c r="R331" s="128"/>
      <c r="S331" s="91">
        <f>S$17</f>
        <v>1</v>
      </c>
      <c r="Z331" s="89">
        <f t="shared" si="160"/>
        <v>-1057</v>
      </c>
      <c r="AA331" s="89">
        <f t="shared" si="161"/>
        <v>-1.8903591865356617E-2</v>
      </c>
      <c r="AB331" s="89">
        <f t="shared" si="162"/>
        <v>-1.1016220352400306</v>
      </c>
      <c r="AC331" s="89">
        <f t="shared" si="163"/>
        <v>1.1156836271105635</v>
      </c>
      <c r="AD331" s="89">
        <f t="shared" si="164"/>
        <v>1.6482591867944762E-2</v>
      </c>
      <c r="AE331" s="89">
        <f t="shared" si="165"/>
        <v>2.7167583468523882E-4</v>
      </c>
      <c r="AF331" s="89">
        <f t="shared" si="166"/>
        <v>-2.4209999974118546E-3</v>
      </c>
      <c r="AG331" s="91"/>
      <c r="AH331" s="89">
        <f t="shared" si="167"/>
        <v>1.0992010352426187</v>
      </c>
      <c r="AI331" s="89">
        <f t="shared" si="168"/>
        <v>0.84957160952230326</v>
      </c>
      <c r="AJ331" s="89">
        <f t="shared" si="169"/>
        <v>0.92945847904177969</v>
      </c>
      <c r="AK331" s="89">
        <f t="shared" si="170"/>
        <v>-0.16818296278105158</v>
      </c>
      <c r="AL331" s="89">
        <f t="shared" si="171"/>
        <v>0.84106544821555329</v>
      </c>
      <c r="AM331" s="89">
        <f t="shared" si="172"/>
        <v>0.44721166208992486</v>
      </c>
      <c r="AN331" s="89">
        <f t="shared" ref="AN331:AT340" si="182">$AU331+$AB$7*SIN(AO331)</f>
        <v>7.3081637976100353</v>
      </c>
      <c r="AO331" s="89">
        <f t="shared" si="182"/>
        <v>7.3081642689863653</v>
      </c>
      <c r="AP331" s="89">
        <f t="shared" si="182"/>
        <v>7.3081602447666203</v>
      </c>
      <c r="AQ331" s="89">
        <f t="shared" si="182"/>
        <v>7.3081946010715813</v>
      </c>
      <c r="AR331" s="89">
        <f t="shared" si="182"/>
        <v>7.307901350638569</v>
      </c>
      <c r="AS331" s="89">
        <f t="shared" si="182"/>
        <v>7.3104089806629515</v>
      </c>
      <c r="AT331" s="89">
        <f t="shared" si="182"/>
        <v>7.2892888675120915</v>
      </c>
      <c r="AU331" s="89">
        <f t="shared" si="173"/>
        <v>7.5010205583042406</v>
      </c>
    </row>
    <row r="332" spans="1:47" s="89" customFormat="1" ht="12.95" customHeight="1" x14ac:dyDescent="0.2">
      <c r="A332" s="89" t="s">
        <v>786</v>
      </c>
      <c r="B332" s="91"/>
      <c r="C332" s="130">
        <v>41169.459000000003</v>
      </c>
      <c r="D332" s="130"/>
      <c r="E332" s="89">
        <f t="shared" si="154"/>
        <v>-1056.9995443285636</v>
      </c>
      <c r="F332" s="89">
        <f t="shared" si="179"/>
        <v>-1057</v>
      </c>
      <c r="G332" s="89">
        <f t="shared" si="155"/>
        <v>1.2790000037057325E-3</v>
      </c>
      <c r="I332" s="89">
        <f>G332</f>
        <v>1.2790000037057325E-3</v>
      </c>
      <c r="P332" s="89">
        <f t="shared" si="157"/>
        <v>-1.1181046271079753</v>
      </c>
      <c r="Q332" s="128">
        <f t="shared" si="158"/>
        <v>26150.959000000003</v>
      </c>
      <c r="R332" s="128"/>
      <c r="S332" s="91">
        <f>S$16</f>
        <v>0.1</v>
      </c>
      <c r="Z332" s="89">
        <f t="shared" si="160"/>
        <v>-1057</v>
      </c>
      <c r="AA332" s="89">
        <f t="shared" si="161"/>
        <v>-1.8903591865356617E-2</v>
      </c>
      <c r="AB332" s="89">
        <f t="shared" si="162"/>
        <v>-1.097922035238913</v>
      </c>
      <c r="AC332" s="89">
        <f t="shared" si="163"/>
        <v>1.119383627111681</v>
      </c>
      <c r="AD332" s="89">
        <f t="shared" si="164"/>
        <v>2.018259186906235E-2</v>
      </c>
      <c r="AE332" s="89">
        <f t="shared" si="165"/>
        <v>4.0733701455314167E-5</v>
      </c>
      <c r="AF332" s="89">
        <f t="shared" si="166"/>
        <v>1.2790000037057325E-3</v>
      </c>
      <c r="AG332" s="91"/>
      <c r="AH332" s="89">
        <f t="shared" si="167"/>
        <v>1.0992010352426187</v>
      </c>
      <c r="AI332" s="89">
        <f t="shared" si="168"/>
        <v>0.84957160952230326</v>
      </c>
      <c r="AJ332" s="89">
        <f t="shared" si="169"/>
        <v>0.92945847904177969</v>
      </c>
      <c r="AK332" s="89">
        <f t="shared" si="170"/>
        <v>-0.16818296278105158</v>
      </c>
      <c r="AL332" s="89">
        <f t="shared" si="171"/>
        <v>0.84106544821555329</v>
      </c>
      <c r="AM332" s="89">
        <f t="shared" si="172"/>
        <v>0.44721166208992486</v>
      </c>
      <c r="AN332" s="89">
        <f t="shared" si="182"/>
        <v>7.3081637976100353</v>
      </c>
      <c r="AO332" s="89">
        <f t="shared" si="182"/>
        <v>7.3081642689863653</v>
      </c>
      <c r="AP332" s="89">
        <f t="shared" si="182"/>
        <v>7.3081602447666203</v>
      </c>
      <c r="AQ332" s="89">
        <f t="shared" si="182"/>
        <v>7.3081946010715813</v>
      </c>
      <c r="AR332" s="89">
        <f t="shared" si="182"/>
        <v>7.307901350638569</v>
      </c>
      <c r="AS332" s="89">
        <f t="shared" si="182"/>
        <v>7.3104089806629515</v>
      </c>
      <c r="AT332" s="89">
        <f t="shared" si="182"/>
        <v>7.2892888675120915</v>
      </c>
      <c r="AU332" s="89">
        <f t="shared" si="173"/>
        <v>7.5010205583042406</v>
      </c>
    </row>
    <row r="333" spans="1:47" s="89" customFormat="1" ht="12.95" customHeight="1" x14ac:dyDescent="0.2">
      <c r="A333" s="89" t="s">
        <v>765</v>
      </c>
      <c r="B333" s="91"/>
      <c r="C333" s="130">
        <v>41172.2621</v>
      </c>
      <c r="D333" s="130"/>
      <c r="E333" s="89">
        <f t="shared" si="154"/>
        <v>-1056.0008792784211</v>
      </c>
      <c r="F333" s="89">
        <f t="shared" si="179"/>
        <v>-1056</v>
      </c>
      <c r="G333" s="89">
        <f t="shared" si="155"/>
        <v>-2.4679999987711199E-3</v>
      </c>
      <c r="J333" s="89">
        <f>G333</f>
        <v>-2.4679999987711199E-3</v>
      </c>
      <c r="P333" s="89">
        <f t="shared" si="157"/>
        <v>-1.1181357784138823</v>
      </c>
      <c r="Q333" s="128">
        <f t="shared" si="158"/>
        <v>26153.7621</v>
      </c>
      <c r="R333" s="128"/>
      <c r="S333" s="91">
        <f>S$17</f>
        <v>1</v>
      </c>
      <c r="Z333" s="89">
        <f t="shared" si="160"/>
        <v>-1056</v>
      </c>
      <c r="AA333" s="89">
        <f t="shared" si="161"/>
        <v>-1.8886024201870244E-2</v>
      </c>
      <c r="AB333" s="89">
        <f t="shared" si="162"/>
        <v>-1.1017177542107832</v>
      </c>
      <c r="AC333" s="89">
        <f t="shared" si="163"/>
        <v>1.1156677784151112</v>
      </c>
      <c r="AD333" s="89">
        <f t="shared" si="164"/>
        <v>1.6418024203099124E-2</v>
      </c>
      <c r="AE333" s="89">
        <f t="shared" si="165"/>
        <v>2.6955151873354861E-4</v>
      </c>
      <c r="AF333" s="89">
        <f t="shared" si="166"/>
        <v>-2.4679999987711199E-3</v>
      </c>
      <c r="AG333" s="91"/>
      <c r="AH333" s="89">
        <f t="shared" si="167"/>
        <v>1.0992497542120121</v>
      </c>
      <c r="AI333" s="89">
        <f t="shared" si="168"/>
        <v>0.84960629434235013</v>
      </c>
      <c r="AJ333" s="89">
        <f t="shared" si="169"/>
        <v>0.92953453700602162</v>
      </c>
      <c r="AK333" s="89">
        <f t="shared" si="170"/>
        <v>-0.16821397959171869</v>
      </c>
      <c r="AL333" s="89">
        <f t="shared" si="171"/>
        <v>0.84127166186113078</v>
      </c>
      <c r="AM333" s="89">
        <f t="shared" si="172"/>
        <v>0.44733539580484072</v>
      </c>
      <c r="AN333" s="89">
        <f t="shared" si="182"/>
        <v>7.3084002595671622</v>
      </c>
      <c r="AO333" s="89">
        <f t="shared" si="182"/>
        <v>7.3084007298317832</v>
      </c>
      <c r="AP333" s="89">
        <f t="shared" si="182"/>
        <v>7.3083967135391248</v>
      </c>
      <c r="AQ333" s="89">
        <f t="shared" si="182"/>
        <v>7.3084310155223138</v>
      </c>
      <c r="AR333" s="89">
        <f t="shared" si="182"/>
        <v>7.3081381146831568</v>
      </c>
      <c r="AS333" s="89">
        <f t="shared" si="182"/>
        <v>7.3106437301080414</v>
      </c>
      <c r="AT333" s="89">
        <f t="shared" si="182"/>
        <v>7.2895324253102762</v>
      </c>
      <c r="AU333" s="89">
        <f t="shared" si="173"/>
        <v>7.5012847125806239</v>
      </c>
    </row>
    <row r="334" spans="1:47" s="89" customFormat="1" ht="12.95" customHeight="1" x14ac:dyDescent="0.2">
      <c r="A334" s="89" t="s">
        <v>765</v>
      </c>
      <c r="B334" s="91"/>
      <c r="C334" s="130">
        <v>41183.489600000001</v>
      </c>
      <c r="D334" s="130"/>
      <c r="E334" s="89">
        <f t="shared" si="154"/>
        <v>-1052.0008393759965</v>
      </c>
      <c r="F334" s="89">
        <f t="shared" si="179"/>
        <v>-1052</v>
      </c>
      <c r="G334" s="89">
        <f t="shared" si="155"/>
        <v>-2.3559999972349033E-3</v>
      </c>
      <c r="J334" s="89">
        <f>G334</f>
        <v>-2.3559999972349033E-3</v>
      </c>
      <c r="P334" s="89">
        <f t="shared" si="157"/>
        <v>-1.11825969141172</v>
      </c>
      <c r="Q334" s="128">
        <f t="shared" si="158"/>
        <v>26164.989600000001</v>
      </c>
      <c r="R334" s="128"/>
      <c r="S334" s="91">
        <f>S$17</f>
        <v>1</v>
      </c>
      <c r="Z334" s="89">
        <f t="shared" si="160"/>
        <v>-1052</v>
      </c>
      <c r="AA334" s="89">
        <f t="shared" si="161"/>
        <v>-1.8815656202557651E-2</v>
      </c>
      <c r="AB334" s="89">
        <f t="shared" si="162"/>
        <v>-1.1018000352063972</v>
      </c>
      <c r="AC334" s="89">
        <f t="shared" si="163"/>
        <v>1.1159036914144851</v>
      </c>
      <c r="AD334" s="89">
        <f t="shared" si="164"/>
        <v>1.6459656205322748E-2</v>
      </c>
      <c r="AE334" s="89">
        <f t="shared" si="165"/>
        <v>2.7092028239741965E-4</v>
      </c>
      <c r="AF334" s="89">
        <f t="shared" si="166"/>
        <v>-2.3559999972349033E-3</v>
      </c>
      <c r="AG334" s="91"/>
      <c r="AH334" s="89">
        <f t="shared" si="167"/>
        <v>1.0994440352091623</v>
      </c>
      <c r="AI334" s="89">
        <f t="shared" si="168"/>
        <v>0.8497451259178691</v>
      </c>
      <c r="AJ334" s="89">
        <f t="shared" si="169"/>
        <v>0.92983843553907408</v>
      </c>
      <c r="AK334" s="89">
        <f t="shared" si="170"/>
        <v>-0.16833800060023871</v>
      </c>
      <c r="AL334" s="89">
        <f t="shared" si="171"/>
        <v>0.84209668489362044</v>
      </c>
      <c r="AM334" s="89">
        <f t="shared" si="172"/>
        <v>0.44783054596872141</v>
      </c>
      <c r="AN334" s="89">
        <f t="shared" si="182"/>
        <v>7.3093462039679169</v>
      </c>
      <c r="AO334" s="89">
        <f t="shared" si="182"/>
        <v>7.3093466698046639</v>
      </c>
      <c r="AP334" s="89">
        <f t="shared" si="182"/>
        <v>7.3093426851171204</v>
      </c>
      <c r="AQ334" s="89">
        <f t="shared" si="182"/>
        <v>7.3093767702969785</v>
      </c>
      <c r="AR334" s="89">
        <f t="shared" si="182"/>
        <v>7.3090852662148027</v>
      </c>
      <c r="AS334" s="89">
        <f t="shared" si="182"/>
        <v>7.311582823185411</v>
      </c>
      <c r="AT334" s="89">
        <f t="shared" si="182"/>
        <v>7.290506804272785</v>
      </c>
      <c r="AU334" s="89">
        <f t="shared" si="173"/>
        <v>7.5023413296861587</v>
      </c>
    </row>
    <row r="335" spans="1:47" s="89" customFormat="1" ht="12.95" customHeight="1" x14ac:dyDescent="0.2">
      <c r="A335" s="89" t="s">
        <v>785</v>
      </c>
      <c r="B335" s="91"/>
      <c r="C335" s="130">
        <v>41197.523999999998</v>
      </c>
      <c r="D335" s="130"/>
      <c r="E335" s="89">
        <f t="shared" si="154"/>
        <v>-1047.0007805911762</v>
      </c>
      <c r="F335" s="89">
        <f t="shared" si="179"/>
        <v>-1047</v>
      </c>
      <c r="G335" s="89">
        <f t="shared" si="155"/>
        <v>-2.1909999995841645E-3</v>
      </c>
      <c r="I335" s="89">
        <f>G335</f>
        <v>-2.1909999995841645E-3</v>
      </c>
      <c r="P335" s="89">
        <f t="shared" si="157"/>
        <v>-1.1184130251509861</v>
      </c>
      <c r="Q335" s="128">
        <f t="shared" si="158"/>
        <v>26179.023999999998</v>
      </c>
      <c r="R335" s="128"/>
      <c r="S335" s="91">
        <f>S$16</f>
        <v>0.1</v>
      </c>
      <c r="Z335" s="89">
        <f t="shared" si="160"/>
        <v>-1047</v>
      </c>
      <c r="AA335" s="89">
        <f t="shared" si="161"/>
        <v>-1.8727477905552181E-2</v>
      </c>
      <c r="AB335" s="89">
        <f t="shared" si="162"/>
        <v>-1.101876547245018</v>
      </c>
      <c r="AC335" s="89">
        <f t="shared" si="163"/>
        <v>1.1162220251514019</v>
      </c>
      <c r="AD335" s="89">
        <f t="shared" si="164"/>
        <v>1.6536477905968017E-2</v>
      </c>
      <c r="AE335" s="89">
        <f t="shared" si="165"/>
        <v>2.7345510153456839E-5</v>
      </c>
      <c r="AF335" s="89">
        <f t="shared" si="166"/>
        <v>-2.1909999995841645E-3</v>
      </c>
      <c r="AG335" s="91"/>
      <c r="AH335" s="89">
        <f t="shared" si="167"/>
        <v>1.0996855472454339</v>
      </c>
      <c r="AI335" s="89">
        <f t="shared" si="168"/>
        <v>0.84991887312381786</v>
      </c>
      <c r="AJ335" s="89">
        <f t="shared" si="169"/>
        <v>0.93021755789968696</v>
      </c>
      <c r="AK335" s="89">
        <f t="shared" si="170"/>
        <v>-0.16849292266174948</v>
      </c>
      <c r="AL335" s="89">
        <f t="shared" si="171"/>
        <v>0.84312834308495221</v>
      </c>
      <c r="AM335" s="89">
        <f t="shared" si="172"/>
        <v>0.44844996886738692</v>
      </c>
      <c r="AN335" s="89">
        <f t="shared" si="182"/>
        <v>7.3105288519491358</v>
      </c>
      <c r="AO335" s="89">
        <f t="shared" si="182"/>
        <v>7.3105293122935846</v>
      </c>
      <c r="AP335" s="89">
        <f t="shared" si="182"/>
        <v>7.3105253668804657</v>
      </c>
      <c r="AQ335" s="89">
        <f t="shared" si="182"/>
        <v>7.310559182145381</v>
      </c>
      <c r="AR335" s="89">
        <f t="shared" si="182"/>
        <v>7.3102694203529905</v>
      </c>
      <c r="AS335" s="89">
        <f t="shared" si="182"/>
        <v>7.3127569042226739</v>
      </c>
      <c r="AT335" s="89">
        <f t="shared" si="182"/>
        <v>7.2917251105654159</v>
      </c>
      <c r="AU335" s="89">
        <f t="shared" si="173"/>
        <v>7.503662101068076</v>
      </c>
    </row>
    <row r="336" spans="1:47" s="89" customFormat="1" ht="12.95" customHeight="1" x14ac:dyDescent="0.2">
      <c r="A336" s="89" t="s">
        <v>781</v>
      </c>
      <c r="B336" s="91"/>
      <c r="C336" s="130">
        <v>41259.279000000002</v>
      </c>
      <c r="D336" s="130"/>
      <c r="E336" s="89">
        <f t="shared" si="154"/>
        <v>-1024.9992251091692</v>
      </c>
      <c r="F336" s="89">
        <f t="shared" si="179"/>
        <v>-1025</v>
      </c>
      <c r="G336" s="89">
        <f t="shared" si="155"/>
        <v>2.17500000144355E-3</v>
      </c>
      <c r="I336" s="89">
        <f>G336</f>
        <v>2.17500000144355E-3</v>
      </c>
      <c r="P336" s="89">
        <f t="shared" si="157"/>
        <v>-1.1190671344977485</v>
      </c>
      <c r="Q336" s="128">
        <f t="shared" si="158"/>
        <v>26240.779000000002</v>
      </c>
      <c r="R336" s="128"/>
      <c r="S336" s="91">
        <f>S$16</f>
        <v>0.1</v>
      </c>
      <c r="Z336" s="89">
        <f t="shared" si="160"/>
        <v>-1025</v>
      </c>
      <c r="AA336" s="89">
        <f t="shared" si="161"/>
        <v>-1.8336641709889134E-2</v>
      </c>
      <c r="AB336" s="89">
        <f t="shared" si="162"/>
        <v>-1.0985554927864158</v>
      </c>
      <c r="AC336" s="89">
        <f t="shared" si="163"/>
        <v>1.1212421344991921</v>
      </c>
      <c r="AD336" s="89">
        <f t="shared" si="164"/>
        <v>2.0511641711332684E-2</v>
      </c>
      <c r="AE336" s="89">
        <f t="shared" si="165"/>
        <v>4.2072744569408285E-5</v>
      </c>
      <c r="AF336" s="89">
        <f t="shared" si="166"/>
        <v>2.17500000144355E-3</v>
      </c>
      <c r="AG336" s="91"/>
      <c r="AH336" s="89">
        <f t="shared" si="167"/>
        <v>1.1007304927878594</v>
      </c>
      <c r="AI336" s="89">
        <f t="shared" si="168"/>
        <v>0.8506861058995141</v>
      </c>
      <c r="AJ336" s="89">
        <f t="shared" si="169"/>
        <v>0.93187575170926162</v>
      </c>
      <c r="AK336" s="89">
        <f t="shared" si="170"/>
        <v>-0.16917319722719631</v>
      </c>
      <c r="AL336" s="89">
        <f t="shared" si="171"/>
        <v>0.8476726631109851</v>
      </c>
      <c r="AM336" s="89">
        <f t="shared" si="172"/>
        <v>0.45118186538276511</v>
      </c>
      <c r="AN336" s="89">
        <f t="shared" si="182"/>
        <v>7.3157353816991497</v>
      </c>
      <c r="AO336" s="89">
        <f t="shared" si="182"/>
        <v>7.3157358184338763</v>
      </c>
      <c r="AP336" s="89">
        <f t="shared" si="182"/>
        <v>7.3157320427788797</v>
      </c>
      <c r="AQ336" s="89">
        <f t="shared" si="182"/>
        <v>7.3157646848254885</v>
      </c>
      <c r="AR336" s="89">
        <f t="shared" si="182"/>
        <v>7.3154825402370145</v>
      </c>
      <c r="AS336" s="89">
        <f t="shared" si="182"/>
        <v>7.3179257058552762</v>
      </c>
      <c r="AT336" s="89">
        <f t="shared" si="182"/>
        <v>7.2970900528086275</v>
      </c>
      <c r="AU336" s="89">
        <f t="shared" si="173"/>
        <v>7.5094734951485149</v>
      </c>
    </row>
    <row r="337" spans="1:47" s="89" customFormat="1" ht="12.95" customHeight="1" x14ac:dyDescent="0.2">
      <c r="A337" s="89" t="s">
        <v>781</v>
      </c>
      <c r="B337" s="91"/>
      <c r="C337" s="130">
        <v>41259.281000000003</v>
      </c>
      <c r="D337" s="130"/>
      <c r="E337" s="89">
        <f t="shared" si="154"/>
        <v>-1024.9985125658775</v>
      </c>
      <c r="F337" s="89">
        <f t="shared" si="179"/>
        <v>-1025</v>
      </c>
      <c r="G337" s="89">
        <f t="shared" si="155"/>
        <v>4.1750000018510036E-3</v>
      </c>
      <c r="I337" s="89">
        <f>G337</f>
        <v>4.1750000018510036E-3</v>
      </c>
      <c r="P337" s="89">
        <f t="shared" si="157"/>
        <v>-1.1190671344977485</v>
      </c>
      <c r="Q337" s="128">
        <f t="shared" si="158"/>
        <v>26240.781000000003</v>
      </c>
      <c r="R337" s="128"/>
      <c r="S337" s="91">
        <f>S$16</f>
        <v>0.1</v>
      </c>
      <c r="Z337" s="89">
        <f t="shared" si="160"/>
        <v>-1025</v>
      </c>
      <c r="AA337" s="89">
        <f t="shared" si="161"/>
        <v>-1.8336641709889134E-2</v>
      </c>
      <c r="AB337" s="89">
        <f t="shared" si="162"/>
        <v>-1.0965554927860084</v>
      </c>
      <c r="AC337" s="89">
        <f t="shared" si="163"/>
        <v>1.1232421344995995</v>
      </c>
      <c r="AD337" s="89">
        <f t="shared" si="164"/>
        <v>2.2511641711740138E-2</v>
      </c>
      <c r="AE337" s="89">
        <f t="shared" si="165"/>
        <v>5.0677401255775842E-5</v>
      </c>
      <c r="AF337" s="89">
        <f t="shared" si="166"/>
        <v>4.1750000018510036E-3</v>
      </c>
      <c r="AG337" s="91"/>
      <c r="AH337" s="89">
        <f t="shared" si="167"/>
        <v>1.1007304927878594</v>
      </c>
      <c r="AI337" s="89">
        <f t="shared" si="168"/>
        <v>0.8506861058995141</v>
      </c>
      <c r="AJ337" s="89">
        <f t="shared" si="169"/>
        <v>0.93187575170926162</v>
      </c>
      <c r="AK337" s="89">
        <f t="shared" si="170"/>
        <v>-0.16917319722719631</v>
      </c>
      <c r="AL337" s="89">
        <f t="shared" si="171"/>
        <v>0.8476726631109851</v>
      </c>
      <c r="AM337" s="89">
        <f t="shared" si="172"/>
        <v>0.45118186538276511</v>
      </c>
      <c r="AN337" s="89">
        <f t="shared" si="182"/>
        <v>7.3157353816991497</v>
      </c>
      <c r="AO337" s="89">
        <f t="shared" si="182"/>
        <v>7.3157358184338763</v>
      </c>
      <c r="AP337" s="89">
        <f t="shared" si="182"/>
        <v>7.3157320427788797</v>
      </c>
      <c r="AQ337" s="89">
        <f t="shared" si="182"/>
        <v>7.3157646848254885</v>
      </c>
      <c r="AR337" s="89">
        <f t="shared" si="182"/>
        <v>7.3154825402370145</v>
      </c>
      <c r="AS337" s="89">
        <f t="shared" si="182"/>
        <v>7.3179257058552762</v>
      </c>
      <c r="AT337" s="89">
        <f t="shared" si="182"/>
        <v>7.2970900528086275</v>
      </c>
      <c r="AU337" s="89">
        <f t="shared" si="173"/>
        <v>7.5094734951485149</v>
      </c>
    </row>
    <row r="338" spans="1:47" s="89" customFormat="1" ht="12.95" customHeight="1" x14ac:dyDescent="0.2">
      <c r="A338" s="89" t="s">
        <v>787</v>
      </c>
      <c r="B338" s="91"/>
      <c r="C338" s="130">
        <v>41273.315000000002</v>
      </c>
      <c r="D338" s="130"/>
      <c r="E338" s="89">
        <f t="shared" si="154"/>
        <v>-1019.9985962897144</v>
      </c>
      <c r="F338" s="89">
        <f t="shared" si="179"/>
        <v>-1020</v>
      </c>
      <c r="G338" s="89">
        <f t="shared" si="155"/>
        <v>3.9400000023306347E-3</v>
      </c>
      <c r="I338" s="89">
        <f>G338</f>
        <v>3.9400000023306347E-3</v>
      </c>
      <c r="P338" s="89">
        <f t="shared" si="157"/>
        <v>-1.1192111231888289</v>
      </c>
      <c r="Q338" s="128">
        <f t="shared" si="158"/>
        <v>26254.815000000002</v>
      </c>
      <c r="R338" s="128"/>
      <c r="S338" s="91">
        <f>S$16</f>
        <v>0.1</v>
      </c>
      <c r="Z338" s="89">
        <f t="shared" si="160"/>
        <v>-1020</v>
      </c>
      <c r="AA338" s="89">
        <f t="shared" si="161"/>
        <v>-1.824717419290578E-2</v>
      </c>
      <c r="AB338" s="89">
        <f t="shared" si="162"/>
        <v>-1.0970239489935925</v>
      </c>
      <c r="AC338" s="89">
        <f t="shared" si="163"/>
        <v>1.1231511231911595</v>
      </c>
      <c r="AD338" s="89">
        <f t="shared" si="164"/>
        <v>2.2187174195236414E-2</v>
      </c>
      <c r="AE338" s="89">
        <f t="shared" si="165"/>
        <v>4.9227069876976467E-5</v>
      </c>
      <c r="AF338" s="89">
        <f t="shared" si="166"/>
        <v>3.9400000023306347E-3</v>
      </c>
      <c r="AG338" s="91"/>
      <c r="AH338" s="89">
        <f t="shared" si="167"/>
        <v>1.1009639489959231</v>
      </c>
      <c r="AI338" s="89">
        <f t="shared" si="168"/>
        <v>0.85086110155533479</v>
      </c>
      <c r="AJ338" s="89">
        <f t="shared" si="169"/>
        <v>0.93225034581675992</v>
      </c>
      <c r="AK338" s="89">
        <f t="shared" si="170"/>
        <v>-0.16932748921021309</v>
      </c>
      <c r="AL338" s="89">
        <f t="shared" si="171"/>
        <v>0.84870660866703507</v>
      </c>
      <c r="AM338" s="89">
        <f t="shared" si="172"/>
        <v>0.45180422098256257</v>
      </c>
      <c r="AN338" s="89">
        <f t="shared" si="182"/>
        <v>7.3169193400032135</v>
      </c>
      <c r="AO338" s="89">
        <f t="shared" si="182"/>
        <v>7.3169197714973215</v>
      </c>
      <c r="AP338" s="89">
        <f t="shared" si="182"/>
        <v>7.3169160337337331</v>
      </c>
      <c r="AQ338" s="89">
        <f t="shared" si="182"/>
        <v>7.3169484124207376</v>
      </c>
      <c r="AR338" s="89">
        <f t="shared" si="182"/>
        <v>7.3166679877672021</v>
      </c>
      <c r="AS338" s="89">
        <f t="shared" si="182"/>
        <v>7.3191010827252407</v>
      </c>
      <c r="AT338" s="89">
        <f t="shared" si="182"/>
        <v>7.2983103576460753</v>
      </c>
      <c r="AU338" s="89">
        <f t="shared" si="173"/>
        <v>7.510794266530433</v>
      </c>
    </row>
    <row r="339" spans="1:47" s="89" customFormat="1" ht="12.95" customHeight="1" x14ac:dyDescent="0.2">
      <c r="A339" s="9" t="s">
        <v>923</v>
      </c>
      <c r="B339" s="131"/>
      <c r="C339" s="132">
        <v>41357.519999999997</v>
      </c>
      <c r="D339" s="132"/>
      <c r="E339" s="89">
        <f t="shared" si="154"/>
        <v>-989.9987423610911</v>
      </c>
      <c r="F339" s="89">
        <f t="shared" si="179"/>
        <v>-990</v>
      </c>
      <c r="G339" s="89">
        <f t="shared" si="155"/>
        <v>3.5300000017741695E-3</v>
      </c>
      <c r="H339" s="89">
        <f>+G339</f>
        <v>3.5300000017741695E-3</v>
      </c>
      <c r="P339" s="89">
        <f t="shared" si="157"/>
        <v>-1.1200387134812584</v>
      </c>
      <c r="Q339" s="128">
        <f t="shared" si="158"/>
        <v>26339.019999999997</v>
      </c>
      <c r="R339" s="128"/>
      <c r="S339" s="91">
        <f>S$15</f>
        <v>0.2</v>
      </c>
      <c r="Z339" s="89">
        <f t="shared" si="160"/>
        <v>-990</v>
      </c>
      <c r="AA339" s="89">
        <f t="shared" si="161"/>
        <v>-1.7705479719659634E-2</v>
      </c>
      <c r="AB339" s="89">
        <f t="shared" si="162"/>
        <v>-1.0988032337598246</v>
      </c>
      <c r="AC339" s="89">
        <f t="shared" si="163"/>
        <v>1.1235687134830326</v>
      </c>
      <c r="AD339" s="89">
        <f t="shared" si="164"/>
        <v>2.1235479721433803E-2</v>
      </c>
      <c r="AE339" s="89">
        <f t="shared" si="165"/>
        <v>9.0189119799885263E-5</v>
      </c>
      <c r="AF339" s="89">
        <f t="shared" si="166"/>
        <v>3.5300000017741695E-3</v>
      </c>
      <c r="AG339" s="91"/>
      <c r="AH339" s="89">
        <f t="shared" si="167"/>
        <v>1.1023332337615988</v>
      </c>
      <c r="AI339" s="89">
        <f t="shared" si="168"/>
        <v>0.85191594282339067</v>
      </c>
      <c r="AJ339" s="89">
        <f t="shared" si="169"/>
        <v>0.9344801581394433</v>
      </c>
      <c r="AK339" s="89">
        <f t="shared" si="170"/>
        <v>-0.17025076106037726</v>
      </c>
      <c r="AL339" s="89">
        <f t="shared" si="171"/>
        <v>0.85491924374845496</v>
      </c>
      <c r="AM339" s="89">
        <f t="shared" si="172"/>
        <v>0.45554989087011805</v>
      </c>
      <c r="AN339" s="89">
        <f t="shared" si="182"/>
        <v>7.324028218454826</v>
      </c>
      <c r="AO339" s="89">
        <f t="shared" si="182"/>
        <v>7.3240286194620712</v>
      </c>
      <c r="AP339" s="89">
        <f t="shared" si="182"/>
        <v>7.3240251037246011</v>
      </c>
      <c r="AQ339" s="89">
        <f t="shared" si="182"/>
        <v>7.3240559278510915</v>
      </c>
      <c r="AR339" s="89">
        <f t="shared" si="182"/>
        <v>7.3237857334116931</v>
      </c>
      <c r="AS339" s="89">
        <f t="shared" si="182"/>
        <v>7.3261584298475242</v>
      </c>
      <c r="AT339" s="89">
        <f t="shared" si="182"/>
        <v>7.3056399767192008</v>
      </c>
      <c r="AU339" s="89">
        <f t="shared" si="173"/>
        <v>7.5187188948219408</v>
      </c>
    </row>
    <row r="340" spans="1:47" s="89" customFormat="1" ht="12.95" customHeight="1" x14ac:dyDescent="0.2">
      <c r="A340" s="89" t="s">
        <v>789</v>
      </c>
      <c r="B340" s="91"/>
      <c r="C340" s="130">
        <v>41388.387000000002</v>
      </c>
      <c r="D340" s="130"/>
      <c r="E340" s="89">
        <f t="shared" si="154"/>
        <v>-979.00170547236667</v>
      </c>
      <c r="F340" s="89">
        <f t="shared" si="179"/>
        <v>-979</v>
      </c>
      <c r="G340" s="89">
        <f t="shared" si="155"/>
        <v>-4.7869999980321154E-3</v>
      </c>
      <c r="I340" s="89">
        <f>G340</f>
        <v>-4.7869999980321154E-3</v>
      </c>
      <c r="P340" s="89">
        <f t="shared" si="157"/>
        <v>-1.1203265535635505</v>
      </c>
      <c r="Q340" s="128">
        <f t="shared" si="158"/>
        <v>26369.887000000002</v>
      </c>
      <c r="R340" s="128"/>
      <c r="S340" s="91">
        <f>S$16</f>
        <v>0.1</v>
      </c>
      <c r="Z340" s="89">
        <f t="shared" si="160"/>
        <v>-979</v>
      </c>
      <c r="AA340" s="89">
        <f t="shared" si="161"/>
        <v>-1.7504791953083965E-2</v>
      </c>
      <c r="AB340" s="89">
        <f t="shared" si="162"/>
        <v>-1.1076087616084986</v>
      </c>
      <c r="AC340" s="89">
        <f t="shared" si="163"/>
        <v>1.1155395535655184</v>
      </c>
      <c r="AD340" s="89">
        <f t="shared" si="164"/>
        <v>1.2717791955051849E-2</v>
      </c>
      <c r="AE340" s="89">
        <f t="shared" si="165"/>
        <v>1.6174223221198153E-5</v>
      </c>
      <c r="AF340" s="89">
        <f t="shared" si="166"/>
        <v>-4.7869999980321154E-3</v>
      </c>
      <c r="AG340" s="91"/>
      <c r="AH340" s="89">
        <f t="shared" si="167"/>
        <v>1.1028217616104665</v>
      </c>
      <c r="AI340" s="89">
        <f t="shared" si="168"/>
        <v>0.85230481190119556</v>
      </c>
      <c r="AJ340" s="89">
        <f t="shared" si="169"/>
        <v>0.93529009208498171</v>
      </c>
      <c r="AK340" s="89">
        <f t="shared" si="170"/>
        <v>-0.17058822070700475</v>
      </c>
      <c r="AL340" s="89">
        <f t="shared" si="171"/>
        <v>0.85720107728204531</v>
      </c>
      <c r="AM340" s="89">
        <f t="shared" si="172"/>
        <v>0.45692829420673875</v>
      </c>
      <c r="AN340" s="89">
        <f t="shared" si="182"/>
        <v>7.3266370190187917</v>
      </c>
      <c r="AO340" s="89">
        <f t="shared" si="182"/>
        <v>7.3266374092524993</v>
      </c>
      <c r="AP340" s="89">
        <f t="shared" si="182"/>
        <v>7.3266339726545873</v>
      </c>
      <c r="AQ340" s="89">
        <f t="shared" si="182"/>
        <v>7.3266642377931914</v>
      </c>
      <c r="AR340" s="89">
        <f t="shared" si="182"/>
        <v>7.3263977553857629</v>
      </c>
      <c r="AS340" s="89">
        <f t="shared" si="182"/>
        <v>7.3287483209409636</v>
      </c>
      <c r="AT340" s="89">
        <f t="shared" si="182"/>
        <v>7.3083308545037973</v>
      </c>
      <c r="AU340" s="89">
        <f t="shared" si="173"/>
        <v>7.5216245918621603</v>
      </c>
    </row>
    <row r="341" spans="1:47" s="89" customFormat="1" ht="12.95" customHeight="1" x14ac:dyDescent="0.2">
      <c r="A341" s="9" t="s">
        <v>922</v>
      </c>
      <c r="B341" s="131" t="s">
        <v>924</v>
      </c>
      <c r="C341" s="132">
        <v>41395.466999999997</v>
      </c>
      <c r="D341" s="132">
        <v>2E-3</v>
      </c>
      <c r="E341" s="89">
        <f t="shared" ref="E341:E404" si="183">+(C341-C$7)/C$8</f>
        <v>-976.47930222060609</v>
      </c>
      <c r="F341" s="89">
        <f t="shared" si="179"/>
        <v>-976.5</v>
      </c>
      <c r="G341" s="89">
        <f t="shared" ref="G341:G404" si="184">+C341-(C$7+F341*C$8)</f>
        <v>5.8095499996852595E-2</v>
      </c>
      <c r="I341" s="89">
        <f>G341</f>
        <v>5.8095499996852595E-2</v>
      </c>
      <c r="P341" s="89">
        <f t="shared" ref="P341:P404" si="185">+D$11+D$12*F341+D$13*F341^2</f>
        <v>-1.1203908036330481</v>
      </c>
      <c r="Q341" s="128">
        <f t="shared" ref="Q341:Q404" si="186">+C341-15018.5</f>
        <v>26376.966999999997</v>
      </c>
      <c r="R341" s="128"/>
      <c r="S341" s="91">
        <f>S$16</f>
        <v>0.1</v>
      </c>
      <c r="Z341" s="89">
        <f t="shared" ref="Z341:Z404" si="187">F341</f>
        <v>-976.5</v>
      </c>
      <c r="AA341" s="89">
        <f t="shared" ref="AA341:AA404" si="188">AB$3+AB$4*Z341+AB$5*Z341^2+AH341</f>
        <v>-1.7459028837275126E-2</v>
      </c>
      <c r="AB341" s="89">
        <f t="shared" ref="AB341:AB404" si="189">G341-AH341</f>
        <v>-1.0448362747989204</v>
      </c>
      <c r="AC341" s="89">
        <f t="shared" ref="AC341:AC404" si="190">+G341-P341</f>
        <v>1.1784863036299007</v>
      </c>
      <c r="AD341" s="89">
        <f t="shared" ref="AD341:AD404" si="191">G341-AA341</f>
        <v>7.5554528834127721E-2</v>
      </c>
      <c r="AE341" s="89">
        <f t="shared" ref="AE341:AE404" si="192">+(G341-AA341)^2*S341</f>
        <v>5.7084868273470373E-4</v>
      </c>
      <c r="AF341" s="89">
        <f t="shared" ref="AF341:AF404" si="193">IF(S341&lt;&gt;0,G341-O341, -9999)</f>
        <v>5.8095499996852595E-2</v>
      </c>
      <c r="AG341" s="91"/>
      <c r="AH341" s="89">
        <f t="shared" ref="AH341:AH404" si="194">$AB$6*($AB$11/AI341*AJ341+$AB$12)</f>
        <v>1.102931774795773</v>
      </c>
      <c r="AI341" s="89">
        <f t="shared" ref="AI341:AI404" si="195">1+$AB$7*COS(AL341)</f>
        <v>0.85239334816886925</v>
      </c>
      <c r="AJ341" s="89">
        <f t="shared" ref="AJ341:AJ404" si="196">SIN(AL341+RADIANS($AB$9))</f>
        <v>0.93547359170022448</v>
      </c>
      <c r="AK341" s="89">
        <f t="shared" ref="AK341:AK404" si="197">$AB$7*SIN(AL341)</f>
        <v>-0.17066483517914965</v>
      </c>
      <c r="AL341" s="89">
        <f t="shared" ref="AL341:AL404" si="198">2*ATAN(AM341)</f>
        <v>0.85771996650023685</v>
      </c>
      <c r="AM341" s="89">
        <f t="shared" ref="AM341:AM404" si="199">SQRT((1+$AB$7)/(1-$AB$7))*TAN(AN341/2)</f>
        <v>0.45724194375000127</v>
      </c>
      <c r="AN341" s="89">
        <f t="shared" ref="AN341:AT350" si="200">$AU341+$AB$7*SIN(AO341)</f>
        <v>7.3272300943877342</v>
      </c>
      <c r="AO341" s="89">
        <f t="shared" si="200"/>
        <v>7.3272304822027889</v>
      </c>
      <c r="AP341" s="89">
        <f t="shared" si="200"/>
        <v>7.3272270634224377</v>
      </c>
      <c r="AQ341" s="89">
        <f t="shared" si="200"/>
        <v>7.3272572023442493</v>
      </c>
      <c r="AR341" s="89">
        <f t="shared" si="200"/>
        <v>7.3269915606132354</v>
      </c>
      <c r="AS341" s="89">
        <f t="shared" si="200"/>
        <v>7.3293370978691632</v>
      </c>
      <c r="AT341" s="89">
        <f t="shared" si="200"/>
        <v>7.3089426687239438</v>
      </c>
      <c r="AU341" s="89">
        <f t="shared" ref="AU341:AU404" si="201">RADIANS($AB$9)+$AB$18*(F341-AB$15)</f>
        <v>7.5222849775531193</v>
      </c>
    </row>
    <row r="342" spans="1:47" s="89" customFormat="1" ht="12.95" customHeight="1" x14ac:dyDescent="0.2">
      <c r="A342" s="89" t="s">
        <v>790</v>
      </c>
      <c r="B342" s="91"/>
      <c r="C342" s="130">
        <v>41402.417000000001</v>
      </c>
      <c r="D342" s="130"/>
      <c r="E342" s="89">
        <f t="shared" si="183"/>
        <v>-974.00321428278676</v>
      </c>
      <c r="F342" s="89">
        <f t="shared" si="179"/>
        <v>-974</v>
      </c>
      <c r="G342" s="89">
        <f t="shared" si="184"/>
        <v>-9.0219999983673915E-3</v>
      </c>
      <c r="I342" s="89">
        <f>G342</f>
        <v>-9.0219999983673915E-3</v>
      </c>
      <c r="P342" s="89">
        <f t="shared" si="185"/>
        <v>-1.1204546210614263</v>
      </c>
      <c r="Q342" s="128">
        <f t="shared" si="186"/>
        <v>26383.917000000001</v>
      </c>
      <c r="R342" s="128"/>
      <c r="S342" s="91">
        <f>S$16</f>
        <v>0.1</v>
      </c>
      <c r="Z342" s="89">
        <f t="shared" si="187"/>
        <v>-974</v>
      </c>
      <c r="AA342" s="89">
        <f t="shared" si="188"/>
        <v>-1.7413209653370343E-2</v>
      </c>
      <c r="AB342" s="89">
        <f t="shared" si="189"/>
        <v>-1.1120634114064234</v>
      </c>
      <c r="AC342" s="89">
        <f t="shared" si="190"/>
        <v>1.111432621063059</v>
      </c>
      <c r="AD342" s="89">
        <f t="shared" si="191"/>
        <v>8.3912096550029514E-3</v>
      </c>
      <c r="AE342" s="89">
        <f t="shared" si="192"/>
        <v>7.0412399474214757E-6</v>
      </c>
      <c r="AF342" s="89">
        <f t="shared" si="193"/>
        <v>-9.0219999983673915E-3</v>
      </c>
      <c r="AG342" s="91"/>
      <c r="AH342" s="89">
        <f t="shared" si="194"/>
        <v>1.103041411408056</v>
      </c>
      <c r="AI342" s="89">
        <f t="shared" si="195"/>
        <v>0.8524819425912904</v>
      </c>
      <c r="AJ342" s="89">
        <f t="shared" si="196"/>
        <v>0.93565687749981186</v>
      </c>
      <c r="AK342" s="89">
        <f t="shared" si="197"/>
        <v>-0.17074141960837638</v>
      </c>
      <c r="AL342" s="89">
        <f t="shared" si="198"/>
        <v>0.85823896355544749</v>
      </c>
      <c r="AM342" s="89">
        <f t="shared" si="199"/>
        <v>0.45755573292466967</v>
      </c>
      <c r="AN342" s="89">
        <f t="shared" si="200"/>
        <v>7.3278232313799698</v>
      </c>
      <c r="AO342" s="89">
        <f t="shared" si="200"/>
        <v>7.327823616787378</v>
      </c>
      <c r="AP342" s="89">
        <f t="shared" si="200"/>
        <v>7.3278202157622694</v>
      </c>
      <c r="AQ342" s="89">
        <f t="shared" si="200"/>
        <v>7.3278502287733467</v>
      </c>
      <c r="AR342" s="89">
        <f t="shared" si="200"/>
        <v>7.3275854266137115</v>
      </c>
      <c r="AS342" s="89">
        <f t="shared" si="200"/>
        <v>7.3299259361476645</v>
      </c>
      <c r="AT342" s="89">
        <f t="shared" si="200"/>
        <v>7.3095545759846443</v>
      </c>
      <c r="AU342" s="89">
        <f t="shared" si="201"/>
        <v>7.5229453632440784</v>
      </c>
    </row>
    <row r="343" spans="1:47" s="89" customFormat="1" ht="12.95" customHeight="1" x14ac:dyDescent="0.2">
      <c r="A343" s="43" t="s">
        <v>1943</v>
      </c>
      <c r="B343" s="44" t="s">
        <v>912</v>
      </c>
      <c r="C343" s="45">
        <v>41416.472000000002</v>
      </c>
      <c r="D343" s="45" t="s">
        <v>936</v>
      </c>
      <c r="E343" s="89">
        <f t="shared" si="183"/>
        <v>-968.99581630206308</v>
      </c>
      <c r="F343" s="89">
        <f t="shared" si="179"/>
        <v>-969</v>
      </c>
      <c r="G343" s="89">
        <f t="shared" si="184"/>
        <v>1.1743000002752524E-2</v>
      </c>
      <c r="I343" s="89">
        <f>G343</f>
        <v>1.1743000002752524E-2</v>
      </c>
      <c r="P343" s="89">
        <f t="shared" si="185"/>
        <v>-1.1205809579948234</v>
      </c>
      <c r="Q343" s="128">
        <f t="shared" si="186"/>
        <v>26397.972000000002</v>
      </c>
      <c r="R343" s="128"/>
      <c r="S343" s="91">
        <f>S$16</f>
        <v>0.1</v>
      </c>
      <c r="Z343" s="89">
        <f t="shared" si="187"/>
        <v>-969</v>
      </c>
      <c r="AA343" s="89">
        <f t="shared" si="188"/>
        <v>-1.7321403689579906E-2</v>
      </c>
      <c r="AB343" s="89">
        <f t="shared" si="189"/>
        <v>-1.0915165543024909</v>
      </c>
      <c r="AC343" s="89">
        <f t="shared" si="190"/>
        <v>1.1323239579975759</v>
      </c>
      <c r="AD343" s="89">
        <f t="shared" si="191"/>
        <v>2.906440369233243E-2</v>
      </c>
      <c r="AE343" s="89">
        <f t="shared" si="192"/>
        <v>8.447395619908671E-5</v>
      </c>
      <c r="AF343" s="89">
        <f t="shared" si="193"/>
        <v>1.1743000002752524E-2</v>
      </c>
      <c r="AG343" s="91"/>
      <c r="AH343" s="89">
        <f t="shared" si="194"/>
        <v>1.1032595543052435</v>
      </c>
      <c r="AI343" s="89">
        <f t="shared" si="195"/>
        <v>0.85265930596007622</v>
      </c>
      <c r="AJ343" s="89">
        <f t="shared" si="196"/>
        <v>0.93602280694168927</v>
      </c>
      <c r="AK343" s="89">
        <f t="shared" si="197"/>
        <v>-0.17089449818925284</v>
      </c>
      <c r="AL343" s="89">
        <f t="shared" si="198"/>
        <v>0.85927728150511995</v>
      </c>
      <c r="AM343" s="89">
        <f t="shared" si="199"/>
        <v>0.45818373082779051</v>
      </c>
      <c r="AN343" s="89">
        <f t="shared" si="200"/>
        <v>7.3290096903962292</v>
      </c>
      <c r="AO343" s="89">
        <f t="shared" si="200"/>
        <v>7.3290100710212549</v>
      </c>
      <c r="AP343" s="89">
        <f t="shared" si="200"/>
        <v>7.3290067053199905</v>
      </c>
      <c r="AQ343" s="89">
        <f t="shared" si="200"/>
        <v>7.3290364674280584</v>
      </c>
      <c r="AR343" s="89">
        <f t="shared" si="200"/>
        <v>7.3287733410847791</v>
      </c>
      <c r="AS343" s="89">
        <f t="shared" si="200"/>
        <v>7.3311037969847206</v>
      </c>
      <c r="AT343" s="89">
        <f t="shared" si="200"/>
        <v>7.3107786697122314</v>
      </c>
      <c r="AU343" s="89">
        <f t="shared" si="201"/>
        <v>7.5242661346259965</v>
      </c>
    </row>
    <row r="344" spans="1:47" s="89" customFormat="1" ht="12.95" customHeight="1" x14ac:dyDescent="0.2">
      <c r="A344" s="89" t="s">
        <v>886</v>
      </c>
      <c r="B344" s="91"/>
      <c r="C344" s="130">
        <v>41500.653400000003</v>
      </c>
      <c r="D344" s="130"/>
      <c r="E344" s="89">
        <f t="shared" si="183"/>
        <v>-939.00437038427651</v>
      </c>
      <c r="F344" s="89">
        <f t="shared" si="179"/>
        <v>-939</v>
      </c>
      <c r="G344" s="89">
        <f t="shared" si="184"/>
        <v>-1.226699999824632E-2</v>
      </c>
      <c r="J344" s="89">
        <f>G344</f>
        <v>-1.226699999824632E-2</v>
      </c>
      <c r="P344" s="89">
        <f t="shared" si="185"/>
        <v>-1.1213026377411517</v>
      </c>
      <c r="Q344" s="128">
        <f t="shared" si="186"/>
        <v>26482.153400000003</v>
      </c>
      <c r="R344" s="128"/>
      <c r="S344" s="91">
        <f>S$17</f>
        <v>1</v>
      </c>
      <c r="Z344" s="89">
        <f t="shared" si="187"/>
        <v>-939</v>
      </c>
      <c r="AA344" s="89">
        <f t="shared" si="188"/>
        <v>-1.6765939098092542E-2</v>
      </c>
      <c r="AB344" s="89">
        <f t="shared" si="189"/>
        <v>-1.1168036986413055</v>
      </c>
      <c r="AC344" s="89">
        <f t="shared" si="190"/>
        <v>1.1090356377429054</v>
      </c>
      <c r="AD344" s="89">
        <f t="shared" si="191"/>
        <v>4.498939099846222E-3</v>
      </c>
      <c r="AE344" s="89">
        <f t="shared" si="192"/>
        <v>2.0240453024125133E-5</v>
      </c>
      <c r="AF344" s="89">
        <f t="shared" si="193"/>
        <v>-1.226699999824632E-2</v>
      </c>
      <c r="AG344" s="91"/>
      <c r="AH344" s="89">
        <f t="shared" si="194"/>
        <v>1.1045366986430591</v>
      </c>
      <c r="AI344" s="89">
        <f t="shared" si="195"/>
        <v>0.85372837910605504</v>
      </c>
      <c r="AJ344" s="89">
        <f t="shared" si="196"/>
        <v>0.93820032831535538</v>
      </c>
      <c r="AK344" s="89">
        <f t="shared" si="197"/>
        <v>-0.1718104262045265</v>
      </c>
      <c r="AL344" s="89">
        <f t="shared" si="198"/>
        <v>0.86551629123070339</v>
      </c>
      <c r="AM344" s="89">
        <f t="shared" si="199"/>
        <v>0.4619635353781737</v>
      </c>
      <c r="AN344" s="89">
        <f t="shared" si="200"/>
        <v>7.3361336424021406</v>
      </c>
      <c r="AO344" s="89">
        <f t="shared" si="200"/>
        <v>7.3361339952427143</v>
      </c>
      <c r="AP344" s="89">
        <f t="shared" si="200"/>
        <v>7.3361308362919999</v>
      </c>
      <c r="AQ344" s="89">
        <f t="shared" si="200"/>
        <v>7.3361591187243427</v>
      </c>
      <c r="AR344" s="89">
        <f t="shared" si="200"/>
        <v>7.3359059529701174</v>
      </c>
      <c r="AS344" s="89">
        <f t="shared" si="200"/>
        <v>7.3381761459373713</v>
      </c>
      <c r="AT344" s="89">
        <f t="shared" si="200"/>
        <v>7.3181310586580892</v>
      </c>
      <c r="AU344" s="89">
        <f t="shared" si="201"/>
        <v>7.5321907629175042</v>
      </c>
    </row>
    <row r="345" spans="1:47" s="89" customFormat="1" ht="12.95" customHeight="1" x14ac:dyDescent="0.2">
      <c r="A345" s="9" t="s">
        <v>925</v>
      </c>
      <c r="B345" s="131"/>
      <c r="C345" s="132">
        <v>41503.465499999998</v>
      </c>
      <c r="D345" s="132"/>
      <c r="E345" s="89">
        <f t="shared" si="183"/>
        <v>-938.00249888932308</v>
      </c>
      <c r="F345" s="89">
        <f t="shared" si="179"/>
        <v>-938</v>
      </c>
      <c r="G345" s="89">
        <f t="shared" si="184"/>
        <v>-7.0140000025276095E-3</v>
      </c>
      <c r="J345" s="89">
        <f>G345</f>
        <v>-7.0140000025276095E-3</v>
      </c>
      <c r="P345" s="89">
        <f t="shared" si="185"/>
        <v>-1.1213256207827191</v>
      </c>
      <c r="Q345" s="128">
        <f t="shared" si="186"/>
        <v>26484.965499999998</v>
      </c>
      <c r="R345" s="128"/>
      <c r="S345" s="91">
        <f>S$17</f>
        <v>1</v>
      </c>
      <c r="Z345" s="89">
        <f t="shared" si="187"/>
        <v>-938</v>
      </c>
      <c r="AA345" s="89">
        <f t="shared" si="188"/>
        <v>-1.674728876231768E-2</v>
      </c>
      <c r="AB345" s="89">
        <f t="shared" si="189"/>
        <v>-1.1115923320229291</v>
      </c>
      <c r="AC345" s="89">
        <f t="shared" si="190"/>
        <v>1.1143116207801915</v>
      </c>
      <c r="AD345" s="89">
        <f t="shared" si="191"/>
        <v>9.7332887597900708E-3</v>
      </c>
      <c r="AE345" s="89">
        <f t="shared" si="192"/>
        <v>9.4736910081455735E-5</v>
      </c>
      <c r="AF345" s="89">
        <f t="shared" si="193"/>
        <v>-7.0140000025276095E-3</v>
      </c>
      <c r="AG345" s="91"/>
      <c r="AH345" s="89">
        <f t="shared" si="194"/>
        <v>1.1045783320204015</v>
      </c>
      <c r="AI345" s="89">
        <f t="shared" si="195"/>
        <v>0.85376415951296158</v>
      </c>
      <c r="AJ345" s="89">
        <f t="shared" si="196"/>
        <v>0.93827237717054768</v>
      </c>
      <c r="AK345" s="89">
        <f t="shared" si="197"/>
        <v>-0.17184088159856614</v>
      </c>
      <c r="AL345" s="89">
        <f t="shared" si="198"/>
        <v>0.86572452792856969</v>
      </c>
      <c r="AM345" s="89">
        <f t="shared" si="199"/>
        <v>0.46208987973350168</v>
      </c>
      <c r="AN345" s="89">
        <f t="shared" si="200"/>
        <v>7.3363712614138814</v>
      </c>
      <c r="AO345" s="89">
        <f t="shared" si="200"/>
        <v>7.3363716133548369</v>
      </c>
      <c r="AP345" s="89">
        <f t="shared" si="200"/>
        <v>7.3363684611434747</v>
      </c>
      <c r="AQ345" s="89">
        <f t="shared" si="200"/>
        <v>7.3363966950138977</v>
      </c>
      <c r="AR345" s="89">
        <f t="shared" si="200"/>
        <v>7.3361438584622309</v>
      </c>
      <c r="AS345" s="89">
        <f t="shared" si="200"/>
        <v>7.3384120446353469</v>
      </c>
      <c r="AT345" s="89">
        <f t="shared" si="200"/>
        <v>7.318376369607841</v>
      </c>
      <c r="AU345" s="89">
        <f t="shared" si="201"/>
        <v>7.5324549171938875</v>
      </c>
    </row>
    <row r="346" spans="1:47" s="89" customFormat="1" ht="12.95" customHeight="1" x14ac:dyDescent="0.2">
      <c r="A346" s="89" t="s">
        <v>765</v>
      </c>
      <c r="B346" s="91"/>
      <c r="C346" s="130">
        <v>41503.466399999998</v>
      </c>
      <c r="D346" s="130"/>
      <c r="E346" s="89">
        <f t="shared" si="183"/>
        <v>-938.0021782448423</v>
      </c>
      <c r="F346" s="89">
        <f t="shared" si="179"/>
        <v>-938</v>
      </c>
      <c r="G346" s="89">
        <f t="shared" si="184"/>
        <v>-6.114000003435649E-3</v>
      </c>
      <c r="J346" s="89">
        <f>G346</f>
        <v>-6.114000003435649E-3</v>
      </c>
      <c r="P346" s="89">
        <f t="shared" si="185"/>
        <v>-1.1213256207827191</v>
      </c>
      <c r="Q346" s="128">
        <f t="shared" si="186"/>
        <v>26484.966399999998</v>
      </c>
      <c r="R346" s="128"/>
      <c r="S346" s="91">
        <f>S$17</f>
        <v>1</v>
      </c>
      <c r="Z346" s="89">
        <f t="shared" si="187"/>
        <v>-938</v>
      </c>
      <c r="AA346" s="89">
        <f t="shared" si="188"/>
        <v>-1.674728876231768E-2</v>
      </c>
      <c r="AB346" s="89">
        <f t="shared" si="189"/>
        <v>-1.1106923320238371</v>
      </c>
      <c r="AC346" s="89">
        <f t="shared" si="190"/>
        <v>1.1152116207792835</v>
      </c>
      <c r="AD346" s="89">
        <f t="shared" si="191"/>
        <v>1.0633288758882031E-2</v>
      </c>
      <c r="AE346" s="89">
        <f t="shared" si="192"/>
        <v>1.1306682982976697E-4</v>
      </c>
      <c r="AF346" s="89">
        <f t="shared" si="193"/>
        <v>-6.114000003435649E-3</v>
      </c>
      <c r="AG346" s="91"/>
      <c r="AH346" s="89">
        <f t="shared" si="194"/>
        <v>1.1045783320204015</v>
      </c>
      <c r="AI346" s="89">
        <f t="shared" si="195"/>
        <v>0.85376415951296158</v>
      </c>
      <c r="AJ346" s="89">
        <f t="shared" si="196"/>
        <v>0.93827237717054768</v>
      </c>
      <c r="AK346" s="89">
        <f t="shared" si="197"/>
        <v>-0.17184088159856614</v>
      </c>
      <c r="AL346" s="89">
        <f t="shared" si="198"/>
        <v>0.86572452792856969</v>
      </c>
      <c r="AM346" s="89">
        <f t="shared" si="199"/>
        <v>0.46208987973350168</v>
      </c>
      <c r="AN346" s="89">
        <f t="shared" si="200"/>
        <v>7.3363712614138814</v>
      </c>
      <c r="AO346" s="89">
        <f t="shared" si="200"/>
        <v>7.3363716133548369</v>
      </c>
      <c r="AP346" s="89">
        <f t="shared" si="200"/>
        <v>7.3363684611434747</v>
      </c>
      <c r="AQ346" s="89">
        <f t="shared" si="200"/>
        <v>7.3363966950138977</v>
      </c>
      <c r="AR346" s="89">
        <f t="shared" si="200"/>
        <v>7.3361438584622309</v>
      </c>
      <c r="AS346" s="89">
        <f t="shared" si="200"/>
        <v>7.3384120446353469</v>
      </c>
      <c r="AT346" s="89">
        <f t="shared" si="200"/>
        <v>7.318376369607841</v>
      </c>
      <c r="AU346" s="89">
        <f t="shared" si="201"/>
        <v>7.5324549171938875</v>
      </c>
    </row>
    <row r="347" spans="1:47" s="89" customFormat="1" ht="12.95" customHeight="1" x14ac:dyDescent="0.2">
      <c r="A347" s="43" t="s">
        <v>1943</v>
      </c>
      <c r="B347" s="44" t="s">
        <v>912</v>
      </c>
      <c r="C347" s="45">
        <v>41517.491000000002</v>
      </c>
      <c r="D347" s="45" t="s">
        <v>936</v>
      </c>
      <c r="E347" s="89">
        <f t="shared" si="183"/>
        <v>-933.00561092214741</v>
      </c>
      <c r="F347" s="89">
        <f t="shared" si="179"/>
        <v>-933</v>
      </c>
      <c r="G347" s="89">
        <f t="shared" si="184"/>
        <v>-1.5748999998322688E-2</v>
      </c>
      <c r="I347" s="89">
        <f t="shared" ref="I347:I352" si="202">G347</f>
        <v>-1.5748999998322688E-2</v>
      </c>
      <c r="P347" s="89">
        <f t="shared" si="185"/>
        <v>-1.1214394976518691</v>
      </c>
      <c r="Q347" s="128">
        <f t="shared" si="186"/>
        <v>26498.991000000002</v>
      </c>
      <c r="R347" s="128"/>
      <c r="S347" s="91">
        <f t="shared" ref="S347:S352" si="203">S$16</f>
        <v>0.1</v>
      </c>
      <c r="Z347" s="89">
        <f t="shared" si="187"/>
        <v>-933</v>
      </c>
      <c r="AA347" s="89">
        <f t="shared" si="188"/>
        <v>-1.6653908336465184E-2</v>
      </c>
      <c r="AB347" s="89">
        <f t="shared" si="189"/>
        <v>-1.1205345893137266</v>
      </c>
      <c r="AC347" s="89">
        <f t="shared" si="190"/>
        <v>1.1056904976535464</v>
      </c>
      <c r="AD347" s="89">
        <f t="shared" si="191"/>
        <v>9.0490833814249605E-4</v>
      </c>
      <c r="AE347" s="89">
        <f t="shared" si="192"/>
        <v>8.1885910043981406E-8</v>
      </c>
      <c r="AF347" s="89">
        <f t="shared" si="193"/>
        <v>-1.5748999998322688E-2</v>
      </c>
      <c r="AG347" s="91"/>
      <c r="AH347" s="89">
        <f t="shared" si="194"/>
        <v>1.1047855893154039</v>
      </c>
      <c r="AI347" s="89">
        <f t="shared" si="195"/>
        <v>0.85394320168866</v>
      </c>
      <c r="AJ347" s="89">
        <f t="shared" si="196"/>
        <v>0.93863210145065645</v>
      </c>
      <c r="AK347" s="89">
        <f t="shared" si="197"/>
        <v>-0.1719930850312405</v>
      </c>
      <c r="AL347" s="89">
        <f t="shared" si="198"/>
        <v>0.86676597337545669</v>
      </c>
      <c r="AM347" s="89">
        <f t="shared" si="199"/>
        <v>0.46272194299220276</v>
      </c>
      <c r="AN347" s="89">
        <f t="shared" si="200"/>
        <v>7.337559505919236</v>
      </c>
      <c r="AO347" s="89">
        <f t="shared" si="200"/>
        <v>7.3375598533874511</v>
      </c>
      <c r="AP347" s="89">
        <f t="shared" si="200"/>
        <v>7.3375567347263875</v>
      </c>
      <c r="AQ347" s="89">
        <f t="shared" si="200"/>
        <v>7.3375847265237271</v>
      </c>
      <c r="AR347" s="89">
        <f t="shared" si="200"/>
        <v>7.3373335332274543</v>
      </c>
      <c r="AS347" s="89">
        <f t="shared" si="200"/>
        <v>7.3395916875612395</v>
      </c>
      <c r="AT347" s="89">
        <f t="shared" si="200"/>
        <v>7.3196031484507884</v>
      </c>
      <c r="AU347" s="89">
        <f t="shared" si="201"/>
        <v>7.5337756885758056</v>
      </c>
    </row>
    <row r="348" spans="1:47" s="89" customFormat="1" ht="12.95" customHeight="1" x14ac:dyDescent="0.2">
      <c r="A348" s="89" t="s">
        <v>791</v>
      </c>
      <c r="B348" s="91"/>
      <c r="C348" s="130">
        <v>41559.610999999997</v>
      </c>
      <c r="D348" s="130"/>
      <c r="E348" s="89">
        <f t="shared" si="183"/>
        <v>-917.99944920403618</v>
      </c>
      <c r="F348" s="89">
        <f t="shared" si="179"/>
        <v>-918</v>
      </c>
      <c r="G348" s="89">
        <f t="shared" si="184"/>
        <v>1.5459999995073304E-3</v>
      </c>
      <c r="I348" s="89">
        <f t="shared" si="202"/>
        <v>1.5459999995073304E-3</v>
      </c>
      <c r="P348" s="89">
        <f t="shared" si="185"/>
        <v>-1.1217707448724459</v>
      </c>
      <c r="Q348" s="128">
        <f t="shared" si="186"/>
        <v>26541.110999999997</v>
      </c>
      <c r="R348" s="128"/>
      <c r="S348" s="91">
        <f t="shared" si="203"/>
        <v>0.1</v>
      </c>
      <c r="Z348" s="89">
        <f t="shared" si="187"/>
        <v>-918</v>
      </c>
      <c r="AA348" s="89">
        <f t="shared" si="188"/>
        <v>-1.6372489812740199E-2</v>
      </c>
      <c r="AB348" s="89">
        <f t="shared" si="189"/>
        <v>-1.1038522550601984</v>
      </c>
      <c r="AC348" s="89">
        <f t="shared" si="190"/>
        <v>1.1233167448719532</v>
      </c>
      <c r="AD348" s="89">
        <f t="shared" si="191"/>
        <v>1.7918489812247529E-2</v>
      </c>
      <c r="AE348" s="89">
        <f t="shared" si="192"/>
        <v>3.2107227715161847E-5</v>
      </c>
      <c r="AF348" s="89">
        <f t="shared" si="193"/>
        <v>1.5459999995073304E-3</v>
      </c>
      <c r="AG348" s="91"/>
      <c r="AH348" s="89">
        <f t="shared" si="194"/>
        <v>1.1053982550597057</v>
      </c>
      <c r="AI348" s="89">
        <f t="shared" si="195"/>
        <v>0.85448173062621247</v>
      </c>
      <c r="AJ348" s="89">
        <f t="shared" si="196"/>
        <v>0.93970606220114306</v>
      </c>
      <c r="AK348" s="89">
        <f t="shared" si="197"/>
        <v>-0.17244895740473695</v>
      </c>
      <c r="AL348" s="89">
        <f t="shared" si="198"/>
        <v>0.86989293485168917</v>
      </c>
      <c r="AM348" s="89">
        <f t="shared" si="199"/>
        <v>0.46462155892529805</v>
      </c>
      <c r="AN348" s="89">
        <f t="shared" si="200"/>
        <v>7.3411257366337948</v>
      </c>
      <c r="AO348" s="89">
        <f t="shared" si="200"/>
        <v>7.3411260709354131</v>
      </c>
      <c r="AP348" s="89">
        <f t="shared" si="200"/>
        <v>7.3411230514663792</v>
      </c>
      <c r="AQ348" s="89">
        <f t="shared" si="200"/>
        <v>7.3411503244112257</v>
      </c>
      <c r="AR348" s="89">
        <f t="shared" si="200"/>
        <v>7.3409040331285116</v>
      </c>
      <c r="AS348" s="89">
        <f t="shared" si="200"/>
        <v>7.3431321145678075</v>
      </c>
      <c r="AT348" s="89">
        <f t="shared" si="200"/>
        <v>7.3232857272949765</v>
      </c>
      <c r="AU348" s="89">
        <f t="shared" si="201"/>
        <v>7.537738002721559</v>
      </c>
    </row>
    <row r="349" spans="1:47" s="89" customFormat="1" ht="12.95" customHeight="1" x14ac:dyDescent="0.2">
      <c r="A349" s="89" t="s">
        <v>792</v>
      </c>
      <c r="B349" s="91"/>
      <c r="C349" s="130">
        <v>41562.411</v>
      </c>
      <c r="D349" s="130"/>
      <c r="E349" s="89">
        <f t="shared" si="183"/>
        <v>-917.00188859599336</v>
      </c>
      <c r="F349" s="89">
        <f t="shared" si="179"/>
        <v>-917</v>
      </c>
      <c r="G349" s="89">
        <f t="shared" si="184"/>
        <v>-5.3009999974165112E-3</v>
      </c>
      <c r="I349" s="89">
        <f t="shared" si="202"/>
        <v>-5.3009999974165112E-3</v>
      </c>
      <c r="P349" s="89">
        <f t="shared" si="185"/>
        <v>-1.1217922742398512</v>
      </c>
      <c r="Q349" s="128">
        <f t="shared" si="186"/>
        <v>26543.911</v>
      </c>
      <c r="R349" s="128"/>
      <c r="S349" s="91">
        <f t="shared" si="203"/>
        <v>0.1</v>
      </c>
      <c r="Z349" s="89">
        <f t="shared" si="187"/>
        <v>-917</v>
      </c>
      <c r="AA349" s="89">
        <f t="shared" si="188"/>
        <v>-1.6353661003312592E-2</v>
      </c>
      <c r="AB349" s="89">
        <f t="shared" si="189"/>
        <v>-1.1107396132339551</v>
      </c>
      <c r="AC349" s="89">
        <f t="shared" si="190"/>
        <v>1.1164912742424347</v>
      </c>
      <c r="AD349" s="89">
        <f t="shared" si="191"/>
        <v>1.1052661005896081E-2</v>
      </c>
      <c r="AE349" s="89">
        <f t="shared" si="192"/>
        <v>1.2216131531125577E-5</v>
      </c>
      <c r="AF349" s="89">
        <f t="shared" si="193"/>
        <v>-5.3009999974165112E-3</v>
      </c>
      <c r="AG349" s="91"/>
      <c r="AH349" s="89">
        <f t="shared" si="194"/>
        <v>1.1054386132365386</v>
      </c>
      <c r="AI349" s="89">
        <f t="shared" si="195"/>
        <v>0.85451770740384458</v>
      </c>
      <c r="AJ349" s="89">
        <f t="shared" si="196"/>
        <v>0.93977738095801011</v>
      </c>
      <c r="AK349" s="89">
        <f t="shared" si="197"/>
        <v>-0.17247930940402562</v>
      </c>
      <c r="AL349" s="89">
        <f t="shared" si="198"/>
        <v>0.8701015392541902</v>
      </c>
      <c r="AM349" s="89">
        <f t="shared" si="199"/>
        <v>0.46474838332227486</v>
      </c>
      <c r="AN349" s="89">
        <f t="shared" si="200"/>
        <v>7.3413635653444738</v>
      </c>
      <c r="AO349" s="89">
        <f t="shared" si="200"/>
        <v>7.3413638987816379</v>
      </c>
      <c r="AP349" s="89">
        <f t="shared" si="200"/>
        <v>7.3413608858479087</v>
      </c>
      <c r="AQ349" s="89">
        <f t="shared" si="200"/>
        <v>7.3413881112622157</v>
      </c>
      <c r="AR349" s="89">
        <f t="shared" si="200"/>
        <v>7.3411421452908172</v>
      </c>
      <c r="AS349" s="89">
        <f t="shared" si="200"/>
        <v>7.3433682231469142</v>
      </c>
      <c r="AT349" s="89">
        <f t="shared" si="200"/>
        <v>7.3235313522143386</v>
      </c>
      <c r="AU349" s="89">
        <f t="shared" si="201"/>
        <v>7.5380021569979432</v>
      </c>
    </row>
    <row r="350" spans="1:47" s="89" customFormat="1" ht="12.95" customHeight="1" x14ac:dyDescent="0.2">
      <c r="A350" s="89" t="s">
        <v>789</v>
      </c>
      <c r="B350" s="91"/>
      <c r="C350" s="130">
        <v>41576.444000000003</v>
      </c>
      <c r="D350" s="130"/>
      <c r="E350" s="89">
        <f t="shared" si="183"/>
        <v>-912.00232859147479</v>
      </c>
      <c r="F350" s="89">
        <f t="shared" si="179"/>
        <v>-912</v>
      </c>
      <c r="G350" s="89">
        <f t="shared" si="184"/>
        <v>-6.5359999935026281E-3</v>
      </c>
      <c r="I350" s="89">
        <f t="shared" si="202"/>
        <v>-6.5359999935026281E-3</v>
      </c>
      <c r="P350" s="89">
        <f t="shared" si="185"/>
        <v>-1.1218988827381904</v>
      </c>
      <c r="Q350" s="128">
        <f t="shared" si="186"/>
        <v>26557.944000000003</v>
      </c>
      <c r="R350" s="128"/>
      <c r="S350" s="91">
        <f t="shared" si="203"/>
        <v>0.1</v>
      </c>
      <c r="Z350" s="89">
        <f t="shared" si="187"/>
        <v>-912</v>
      </c>
      <c r="AA350" s="89">
        <f t="shared" si="188"/>
        <v>-1.6259391276420621E-2</v>
      </c>
      <c r="AB350" s="89">
        <f t="shared" si="189"/>
        <v>-1.1121754914552724</v>
      </c>
      <c r="AC350" s="89">
        <f t="shared" si="190"/>
        <v>1.1153628827446878</v>
      </c>
      <c r="AD350" s="89">
        <f t="shared" si="191"/>
        <v>9.7233912829179925E-3</v>
      </c>
      <c r="AE350" s="89">
        <f t="shared" si="192"/>
        <v>9.4544338040725601E-6</v>
      </c>
      <c r="AF350" s="89">
        <f t="shared" si="193"/>
        <v>-6.5359999935026281E-3</v>
      </c>
      <c r="AG350" s="91"/>
      <c r="AH350" s="89">
        <f t="shared" si="194"/>
        <v>1.1056394914617698</v>
      </c>
      <c r="AI350" s="89">
        <f t="shared" si="195"/>
        <v>0.85469773173261954</v>
      </c>
      <c r="AJ350" s="89">
        <f t="shared" si="196"/>
        <v>0.940133451098914</v>
      </c>
      <c r="AK350" s="89">
        <f t="shared" si="197"/>
        <v>-0.17263099509612168</v>
      </c>
      <c r="AL350" s="89">
        <f t="shared" si="198"/>
        <v>0.87114482489416456</v>
      </c>
      <c r="AM350" s="89">
        <f t="shared" si="199"/>
        <v>0.46538285020082826</v>
      </c>
      <c r="AN350" s="89">
        <f t="shared" si="200"/>
        <v>7.3425528591646021</v>
      </c>
      <c r="AO350" s="89">
        <f t="shared" si="200"/>
        <v>7.3425531883042776</v>
      </c>
      <c r="AP350" s="89">
        <f t="shared" si="200"/>
        <v>7.3425502079023559</v>
      </c>
      <c r="AQ350" s="89">
        <f t="shared" si="200"/>
        <v>7.3425771964008346</v>
      </c>
      <c r="AR350" s="89">
        <f t="shared" si="200"/>
        <v>7.3423328541754938</v>
      </c>
      <c r="AS350" s="89">
        <f t="shared" si="200"/>
        <v>7.3445489166398419</v>
      </c>
      <c r="AT350" s="89">
        <f t="shared" si="200"/>
        <v>7.3247597013154557</v>
      </c>
      <c r="AU350" s="89">
        <f t="shared" si="201"/>
        <v>7.5393229283798604</v>
      </c>
    </row>
    <row r="351" spans="1:47" s="89" customFormat="1" ht="12.95" customHeight="1" x14ac:dyDescent="0.2">
      <c r="A351" s="89" t="s">
        <v>793</v>
      </c>
      <c r="B351" s="91"/>
      <c r="C351" s="130">
        <v>41694.322999999997</v>
      </c>
      <c r="D351" s="130"/>
      <c r="E351" s="89">
        <f t="shared" si="183"/>
        <v>-870.00538326456751</v>
      </c>
      <c r="F351" s="89">
        <f t="shared" si="179"/>
        <v>-870</v>
      </c>
      <c r="G351" s="89">
        <f t="shared" si="184"/>
        <v>-1.5110000000277068E-2</v>
      </c>
      <c r="I351" s="89">
        <f t="shared" si="202"/>
        <v>-1.5110000000277068E-2</v>
      </c>
      <c r="P351" s="89">
        <f t="shared" si="185"/>
        <v>-1.122726071438616</v>
      </c>
      <c r="Q351" s="128">
        <f t="shared" si="186"/>
        <v>26675.822999999997</v>
      </c>
      <c r="R351" s="128"/>
      <c r="S351" s="91">
        <f t="shared" si="203"/>
        <v>0.1</v>
      </c>
      <c r="Z351" s="89">
        <f t="shared" si="187"/>
        <v>-870</v>
      </c>
      <c r="AA351" s="89">
        <f t="shared" si="188"/>
        <v>-1.5459409635487642E-2</v>
      </c>
      <c r="AB351" s="89">
        <f t="shared" si="189"/>
        <v>-1.1223766618034055</v>
      </c>
      <c r="AC351" s="89">
        <f t="shared" si="190"/>
        <v>1.107616071438339</v>
      </c>
      <c r="AD351" s="89">
        <f t="shared" si="191"/>
        <v>3.4940963521057355E-4</v>
      </c>
      <c r="AE351" s="89">
        <f t="shared" si="192"/>
        <v>1.2208709317798608E-8</v>
      </c>
      <c r="AF351" s="89">
        <f t="shared" si="193"/>
        <v>-1.5110000000277068E-2</v>
      </c>
      <c r="AG351" s="91"/>
      <c r="AH351" s="89">
        <f t="shared" si="194"/>
        <v>1.1072666618031284</v>
      </c>
      <c r="AI351" s="89">
        <f t="shared" si="195"/>
        <v>0.85621919206145525</v>
      </c>
      <c r="AJ351" s="89">
        <f t="shared" si="196"/>
        <v>0.94308980013227495</v>
      </c>
      <c r="AK351" s="89">
        <f t="shared" si="197"/>
        <v>-0.1739002268545452</v>
      </c>
      <c r="AL351" s="89">
        <f t="shared" si="198"/>
        <v>0.87992585503657528</v>
      </c>
      <c r="AM351" s="89">
        <f t="shared" si="199"/>
        <v>0.47073523905259018</v>
      </c>
      <c r="AN351" s="89">
        <f t="shared" ref="AN351:AT360" si="204">$AU351+$AB$7*SIN(AO351)</f>
        <v>7.3525528560100266</v>
      </c>
      <c r="AO351" s="89">
        <f t="shared" si="204"/>
        <v>7.3525531506527573</v>
      </c>
      <c r="AP351" s="89">
        <f t="shared" si="204"/>
        <v>7.3525504340864583</v>
      </c>
      <c r="AQ351" s="89">
        <f t="shared" si="204"/>
        <v>7.3525754809720816</v>
      </c>
      <c r="AR351" s="89">
        <f t="shared" si="204"/>
        <v>7.3523445907067408</v>
      </c>
      <c r="AS351" s="89">
        <f t="shared" si="204"/>
        <v>7.3544767096535484</v>
      </c>
      <c r="AT351" s="89">
        <f t="shared" si="204"/>
        <v>7.3350926263477971</v>
      </c>
      <c r="AU351" s="89">
        <f t="shared" si="201"/>
        <v>7.5504174079879718</v>
      </c>
    </row>
    <row r="352" spans="1:47" s="89" customFormat="1" ht="12.95" customHeight="1" x14ac:dyDescent="0.2">
      <c r="A352" s="89" t="s">
        <v>794</v>
      </c>
      <c r="B352" s="91"/>
      <c r="C352" s="130">
        <v>41722.408000000003</v>
      </c>
      <c r="D352" s="130"/>
      <c r="E352" s="89">
        <f t="shared" si="183"/>
        <v>-859.99949409426142</v>
      </c>
      <c r="F352" s="89">
        <f t="shared" si="179"/>
        <v>-860</v>
      </c>
      <c r="G352" s="89">
        <f t="shared" si="184"/>
        <v>1.4200000077835284E-3</v>
      </c>
      <c r="I352" s="89">
        <f t="shared" si="202"/>
        <v>1.4200000077835284E-3</v>
      </c>
      <c r="P352" s="89">
        <f t="shared" si="185"/>
        <v>-1.1229050232586144</v>
      </c>
      <c r="Q352" s="128">
        <f t="shared" si="186"/>
        <v>26703.908000000003</v>
      </c>
      <c r="R352" s="128"/>
      <c r="S352" s="91">
        <f t="shared" si="203"/>
        <v>0.1</v>
      </c>
      <c r="Z352" s="89">
        <f t="shared" si="187"/>
        <v>-860</v>
      </c>
      <c r="AA352" s="89">
        <f t="shared" si="188"/>
        <v>-1.5266847992701393E-2</v>
      </c>
      <c r="AB352" s="89">
        <f t="shared" si="189"/>
        <v>-1.1062181752581295</v>
      </c>
      <c r="AC352" s="89">
        <f t="shared" si="190"/>
        <v>1.1243250232663979</v>
      </c>
      <c r="AD352" s="89">
        <f t="shared" si="191"/>
        <v>1.6686848000484922E-2</v>
      </c>
      <c r="AE352" s="89">
        <f t="shared" si="192"/>
        <v>2.7845089619128767E-5</v>
      </c>
      <c r="AF352" s="89">
        <f t="shared" si="193"/>
        <v>1.4200000077835284E-3</v>
      </c>
      <c r="AG352" s="91"/>
      <c r="AH352" s="89">
        <f t="shared" si="194"/>
        <v>1.107638175265913</v>
      </c>
      <c r="AI352" s="89">
        <f t="shared" si="195"/>
        <v>0.8565838874453604</v>
      </c>
      <c r="AJ352" s="89">
        <f t="shared" si="196"/>
        <v>0.94378450968502725</v>
      </c>
      <c r="AK352" s="89">
        <f t="shared" si="197"/>
        <v>-0.17420111449482159</v>
      </c>
      <c r="AL352" s="89">
        <f t="shared" si="198"/>
        <v>0.88202119456649586</v>
      </c>
      <c r="AM352" s="89">
        <f t="shared" si="199"/>
        <v>0.47201569566320711</v>
      </c>
      <c r="AN352" s="89">
        <f t="shared" si="204"/>
        <v>7.3549364360262626</v>
      </c>
      <c r="AO352" s="89">
        <f t="shared" si="204"/>
        <v>7.3549367228684073</v>
      </c>
      <c r="AP352" s="89">
        <f t="shared" si="204"/>
        <v>7.3549340666647787</v>
      </c>
      <c r="AQ352" s="89">
        <f t="shared" si="204"/>
        <v>7.3549586640255598</v>
      </c>
      <c r="AR352" s="89">
        <f t="shared" si="204"/>
        <v>7.354730926427087</v>
      </c>
      <c r="AS352" s="89">
        <f t="shared" si="204"/>
        <v>7.3568431139100383</v>
      </c>
      <c r="AT352" s="89">
        <f t="shared" si="204"/>
        <v>7.3375567495663807</v>
      </c>
      <c r="AU352" s="89">
        <f t="shared" si="201"/>
        <v>7.5530589507518071</v>
      </c>
    </row>
    <row r="353" spans="1:47" s="89" customFormat="1" ht="12.95" customHeight="1" x14ac:dyDescent="0.2">
      <c r="A353" s="89" t="s">
        <v>890</v>
      </c>
      <c r="B353" s="91"/>
      <c r="C353" s="130">
        <v>41764.5</v>
      </c>
      <c r="D353" s="130"/>
      <c r="E353" s="89">
        <f t="shared" si="183"/>
        <v>-845.00330798223001</v>
      </c>
      <c r="F353" s="89">
        <f t="shared" si="179"/>
        <v>-845</v>
      </c>
      <c r="G353" s="89">
        <f t="shared" si="184"/>
        <v>-9.285000000090804E-3</v>
      </c>
      <c r="H353" s="89">
        <f>+G353</f>
        <v>-9.285000000090804E-3</v>
      </c>
      <c r="P353" s="89">
        <f t="shared" si="185"/>
        <v>-1.1231604717550208</v>
      </c>
      <c r="Q353" s="128">
        <f t="shared" si="186"/>
        <v>26746</v>
      </c>
      <c r="R353" s="128"/>
      <c r="S353" s="91">
        <f>S$15</f>
        <v>0.2</v>
      </c>
      <c r="Z353" s="89">
        <f t="shared" si="187"/>
        <v>-845</v>
      </c>
      <c r="AA353" s="89">
        <f t="shared" si="188"/>
        <v>-1.4976539231335684E-2</v>
      </c>
      <c r="AB353" s="89">
        <f t="shared" si="189"/>
        <v>-1.1174689325237759</v>
      </c>
      <c r="AC353" s="89">
        <f t="shared" si="190"/>
        <v>1.11387547175493</v>
      </c>
      <c r="AD353" s="89">
        <f t="shared" si="191"/>
        <v>5.6915392312448798E-3</v>
      </c>
      <c r="AE353" s="89">
        <f t="shared" si="192"/>
        <v>6.4787237641599111E-6</v>
      </c>
      <c r="AF353" s="89">
        <f t="shared" si="193"/>
        <v>-9.285000000090804E-3</v>
      </c>
      <c r="AG353" s="91"/>
      <c r="AH353" s="89">
        <f t="shared" si="194"/>
        <v>1.1081839325236851</v>
      </c>
      <c r="AI353" s="89">
        <f t="shared" si="195"/>
        <v>0.85713269620017429</v>
      </c>
      <c r="AJ353" s="89">
        <f t="shared" si="196"/>
        <v>0.94481990209164413</v>
      </c>
      <c r="AK353" s="89">
        <f t="shared" si="197"/>
        <v>-0.17465149050749978</v>
      </c>
      <c r="AL353" s="89">
        <f t="shared" si="198"/>
        <v>0.88516755663572255</v>
      </c>
      <c r="AM353" s="89">
        <f t="shared" si="199"/>
        <v>0.47394081068457072</v>
      </c>
      <c r="AN353" s="89">
        <f t="shared" si="204"/>
        <v>7.3585137124835702</v>
      </c>
      <c r="AO353" s="89">
        <f t="shared" si="204"/>
        <v>7.3585139879149706</v>
      </c>
      <c r="AP353" s="89">
        <f t="shared" si="204"/>
        <v>7.3585114205101378</v>
      </c>
      <c r="AQ353" s="89">
        <f t="shared" si="204"/>
        <v>7.3585353527773423</v>
      </c>
      <c r="AR353" s="89">
        <f t="shared" si="204"/>
        <v>7.3583123073438381</v>
      </c>
      <c r="AS353" s="89">
        <f t="shared" si="204"/>
        <v>7.3603946425658338</v>
      </c>
      <c r="AT353" s="89">
        <f t="shared" si="204"/>
        <v>7.3412557542517902</v>
      </c>
      <c r="AU353" s="89">
        <f t="shared" si="201"/>
        <v>7.5570212648975614</v>
      </c>
    </row>
    <row r="354" spans="1:47" s="89" customFormat="1" ht="12.95" customHeight="1" x14ac:dyDescent="0.2">
      <c r="A354" s="9" t="s">
        <v>925</v>
      </c>
      <c r="B354" s="131"/>
      <c r="C354" s="132">
        <v>41764.5</v>
      </c>
      <c r="D354" s="132"/>
      <c r="E354" s="89">
        <f t="shared" si="183"/>
        <v>-845.00330798223001</v>
      </c>
      <c r="F354" s="89">
        <f t="shared" si="179"/>
        <v>-845</v>
      </c>
      <c r="G354" s="89">
        <f t="shared" si="184"/>
        <v>-9.285000000090804E-3</v>
      </c>
      <c r="H354" s="89">
        <f>+G354</f>
        <v>-9.285000000090804E-3</v>
      </c>
      <c r="P354" s="89">
        <f t="shared" si="185"/>
        <v>-1.1231604717550208</v>
      </c>
      <c r="Q354" s="128">
        <f t="shared" si="186"/>
        <v>26746</v>
      </c>
      <c r="R354" s="128"/>
      <c r="S354" s="91">
        <f>S$15</f>
        <v>0.2</v>
      </c>
      <c r="Z354" s="89">
        <f t="shared" si="187"/>
        <v>-845</v>
      </c>
      <c r="AA354" s="89">
        <f t="shared" si="188"/>
        <v>-1.4976539231335684E-2</v>
      </c>
      <c r="AB354" s="89">
        <f t="shared" si="189"/>
        <v>-1.1174689325237759</v>
      </c>
      <c r="AC354" s="89">
        <f t="shared" si="190"/>
        <v>1.11387547175493</v>
      </c>
      <c r="AD354" s="89">
        <f t="shared" si="191"/>
        <v>5.6915392312448798E-3</v>
      </c>
      <c r="AE354" s="89">
        <f t="shared" si="192"/>
        <v>6.4787237641599111E-6</v>
      </c>
      <c r="AF354" s="89">
        <f t="shared" si="193"/>
        <v>-9.285000000090804E-3</v>
      </c>
      <c r="AG354" s="91"/>
      <c r="AH354" s="89">
        <f t="shared" si="194"/>
        <v>1.1081839325236851</v>
      </c>
      <c r="AI354" s="89">
        <f t="shared" si="195"/>
        <v>0.85713269620017429</v>
      </c>
      <c r="AJ354" s="89">
        <f t="shared" si="196"/>
        <v>0.94481990209164413</v>
      </c>
      <c r="AK354" s="89">
        <f t="shared" si="197"/>
        <v>-0.17465149050749978</v>
      </c>
      <c r="AL354" s="89">
        <f t="shared" si="198"/>
        <v>0.88516755663572255</v>
      </c>
      <c r="AM354" s="89">
        <f t="shared" si="199"/>
        <v>0.47394081068457072</v>
      </c>
      <c r="AN354" s="89">
        <f t="shared" si="204"/>
        <v>7.3585137124835702</v>
      </c>
      <c r="AO354" s="89">
        <f t="shared" si="204"/>
        <v>7.3585139879149706</v>
      </c>
      <c r="AP354" s="89">
        <f t="shared" si="204"/>
        <v>7.3585114205101378</v>
      </c>
      <c r="AQ354" s="89">
        <f t="shared" si="204"/>
        <v>7.3585353527773423</v>
      </c>
      <c r="AR354" s="89">
        <f t="shared" si="204"/>
        <v>7.3583123073438381</v>
      </c>
      <c r="AS354" s="89">
        <f t="shared" si="204"/>
        <v>7.3603946425658338</v>
      </c>
      <c r="AT354" s="89">
        <f t="shared" si="204"/>
        <v>7.3412557542517902</v>
      </c>
      <c r="AU354" s="89">
        <f t="shared" si="201"/>
        <v>7.5570212648975614</v>
      </c>
    </row>
    <row r="355" spans="1:47" s="89" customFormat="1" ht="12.95" customHeight="1" x14ac:dyDescent="0.2">
      <c r="A355" s="89" t="s">
        <v>795</v>
      </c>
      <c r="B355" s="91"/>
      <c r="C355" s="130">
        <v>41781.311999999998</v>
      </c>
      <c r="D355" s="130"/>
      <c r="E355" s="89">
        <f t="shared" si="183"/>
        <v>-839.01366907423176</v>
      </c>
      <c r="F355" s="89">
        <f t="shared" si="179"/>
        <v>-839</v>
      </c>
      <c r="G355" s="89">
        <f t="shared" si="184"/>
        <v>-3.8367000001017004E-2</v>
      </c>
      <c r="I355" s="89">
        <f>G355</f>
        <v>-3.8367000001017004E-2</v>
      </c>
      <c r="P355" s="89">
        <f t="shared" si="185"/>
        <v>-1.123258290131097</v>
      </c>
      <c r="Q355" s="128">
        <f t="shared" si="186"/>
        <v>26762.811999999998</v>
      </c>
      <c r="R355" s="128"/>
      <c r="S355" s="91">
        <f>S$16</f>
        <v>0.1</v>
      </c>
      <c r="Z355" s="89">
        <f t="shared" si="187"/>
        <v>-839</v>
      </c>
      <c r="AA355" s="89">
        <f t="shared" si="188"/>
        <v>-1.4859929392184501E-2</v>
      </c>
      <c r="AB355" s="89">
        <f t="shared" si="189"/>
        <v>-1.1467653607399295</v>
      </c>
      <c r="AC355" s="89">
        <f t="shared" si="190"/>
        <v>1.08489129013008</v>
      </c>
      <c r="AD355" s="89">
        <f t="shared" si="191"/>
        <v>-2.3507070608832503E-2</v>
      </c>
      <c r="AE355" s="89">
        <f t="shared" si="192"/>
        <v>5.5258236860863692E-5</v>
      </c>
      <c r="AF355" s="89">
        <f t="shared" si="193"/>
        <v>-3.8367000001017004E-2</v>
      </c>
      <c r="AG355" s="91"/>
      <c r="AH355" s="89">
        <f t="shared" si="194"/>
        <v>1.1083983607389125</v>
      </c>
      <c r="AI355" s="89">
        <f t="shared" si="195"/>
        <v>0.85735281358346083</v>
      </c>
      <c r="AJ355" s="89">
        <f t="shared" si="196"/>
        <v>0.9452318095369856</v>
      </c>
      <c r="AK355" s="89">
        <f t="shared" si="197"/>
        <v>-0.17483131824409526</v>
      </c>
      <c r="AL355" s="89">
        <f t="shared" si="198"/>
        <v>0.88642723149621927</v>
      </c>
      <c r="AM355" s="89">
        <f t="shared" si="199"/>
        <v>0.47471235254203487</v>
      </c>
      <c r="AN355" s="89">
        <f t="shared" si="204"/>
        <v>7.3599452653352655</v>
      </c>
      <c r="AO355" s="89">
        <f t="shared" si="204"/>
        <v>7.359945536298655</v>
      </c>
      <c r="AP355" s="89">
        <f t="shared" si="204"/>
        <v>7.3599430038310212</v>
      </c>
      <c r="AQ355" s="89">
        <f t="shared" si="204"/>
        <v>7.3599666731473388</v>
      </c>
      <c r="AR355" s="89">
        <f t="shared" si="204"/>
        <v>7.3597454921056533</v>
      </c>
      <c r="AS355" s="89">
        <f t="shared" si="204"/>
        <v>7.3618159023299574</v>
      </c>
      <c r="AT355" s="89">
        <f t="shared" si="204"/>
        <v>7.3427363043961593</v>
      </c>
      <c r="AU355" s="89">
        <f t="shared" si="201"/>
        <v>7.5586061905558628</v>
      </c>
    </row>
    <row r="356" spans="1:47" s="89" customFormat="1" ht="12.95" customHeight="1" x14ac:dyDescent="0.2">
      <c r="A356" s="89" t="s">
        <v>796</v>
      </c>
      <c r="B356" s="91"/>
      <c r="C356" s="130">
        <v>41795.366000000002</v>
      </c>
      <c r="D356" s="130"/>
      <c r="E356" s="89">
        <f t="shared" si="183"/>
        <v>-834.00662736515267</v>
      </c>
      <c r="F356" s="89">
        <f t="shared" si="179"/>
        <v>-834</v>
      </c>
      <c r="G356" s="89">
        <f t="shared" si="184"/>
        <v>-1.8601999996462837E-2</v>
      </c>
      <c r="I356" s="89">
        <f>G356</f>
        <v>-1.8601999996462837E-2</v>
      </c>
      <c r="P356" s="89">
        <f t="shared" si="185"/>
        <v>-1.123337901823567</v>
      </c>
      <c r="Q356" s="128">
        <f t="shared" si="186"/>
        <v>26776.866000000002</v>
      </c>
      <c r="R356" s="128"/>
      <c r="S356" s="91">
        <f>S$16</f>
        <v>0.1</v>
      </c>
      <c r="Z356" s="89">
        <f t="shared" si="187"/>
        <v>-834</v>
      </c>
      <c r="AA356" s="89">
        <f t="shared" si="188"/>
        <v>-1.4762544558907686E-2</v>
      </c>
      <c r="AB356" s="89">
        <f t="shared" si="189"/>
        <v>-1.1271773572611221</v>
      </c>
      <c r="AC356" s="89">
        <f t="shared" si="190"/>
        <v>1.1047359018271041</v>
      </c>
      <c r="AD356" s="89">
        <f t="shared" si="191"/>
        <v>-3.8394554375551504E-3</v>
      </c>
      <c r="AE356" s="89">
        <f t="shared" si="192"/>
        <v>1.4741418056971813E-6</v>
      </c>
      <c r="AF356" s="89">
        <f t="shared" si="193"/>
        <v>-1.8601999996462837E-2</v>
      </c>
      <c r="AG356" s="91"/>
      <c r="AH356" s="89">
        <f t="shared" si="194"/>
        <v>1.1085753572646593</v>
      </c>
      <c r="AI356" s="89">
        <f t="shared" si="195"/>
        <v>0.85753650419434213</v>
      </c>
      <c r="AJ356" s="89">
        <f t="shared" si="196"/>
        <v>0.94557408096171547</v>
      </c>
      <c r="AK356" s="89">
        <f t="shared" si="197"/>
        <v>-0.17498103324176106</v>
      </c>
      <c r="AL356" s="89">
        <f t="shared" si="198"/>
        <v>0.88747745509877229</v>
      </c>
      <c r="AM356" s="89">
        <f t="shared" si="199"/>
        <v>0.47535595973786687</v>
      </c>
      <c r="AN356" s="89">
        <f t="shared" si="204"/>
        <v>7.3611385070260402</v>
      </c>
      <c r="AO356" s="89">
        <f t="shared" si="204"/>
        <v>7.361138774307677</v>
      </c>
      <c r="AP356" s="89">
        <f t="shared" si="204"/>
        <v>7.3611362707016994</v>
      </c>
      <c r="AQ356" s="89">
        <f t="shared" si="204"/>
        <v>7.3611597222385043</v>
      </c>
      <c r="AR356" s="89">
        <f t="shared" si="204"/>
        <v>7.3609400893764709</v>
      </c>
      <c r="AS356" s="89">
        <f t="shared" si="204"/>
        <v>7.3630005693419056</v>
      </c>
      <c r="AT356" s="89">
        <f t="shared" si="204"/>
        <v>7.3439705104005304</v>
      </c>
      <c r="AU356" s="89">
        <f t="shared" si="201"/>
        <v>7.5599269619377809</v>
      </c>
    </row>
    <row r="357" spans="1:47" s="89" customFormat="1" ht="12.95" customHeight="1" x14ac:dyDescent="0.2">
      <c r="A357" s="89" t="s">
        <v>797</v>
      </c>
      <c r="B357" s="91"/>
      <c r="C357" s="130">
        <v>41837.474999999999</v>
      </c>
      <c r="D357" s="130"/>
      <c r="E357" s="89">
        <f t="shared" si="183"/>
        <v>-819.00438463514388</v>
      </c>
      <c r="F357" s="89">
        <f t="shared" si="179"/>
        <v>-819</v>
      </c>
      <c r="G357" s="89">
        <f t="shared" si="184"/>
        <v>-1.2306999997235835E-2</v>
      </c>
      <c r="I357" s="89">
        <f>G357</f>
        <v>-1.2306999997235835E-2</v>
      </c>
      <c r="P357" s="89">
        <f t="shared" si="185"/>
        <v>-1.1235663535141047</v>
      </c>
      <c r="Q357" s="128">
        <f t="shared" si="186"/>
        <v>26818.974999999999</v>
      </c>
      <c r="R357" s="128"/>
      <c r="S357" s="91">
        <f>S$16</f>
        <v>0.1</v>
      </c>
      <c r="Z357" s="89">
        <f t="shared" si="187"/>
        <v>-819</v>
      </c>
      <c r="AA357" s="89">
        <f t="shared" si="188"/>
        <v>-1.446925744624572E-2</v>
      </c>
      <c r="AB357" s="89">
        <f t="shared" si="189"/>
        <v>-1.1214040960650948</v>
      </c>
      <c r="AC357" s="89">
        <f t="shared" si="190"/>
        <v>1.1112593535168689</v>
      </c>
      <c r="AD357" s="89">
        <f t="shared" si="191"/>
        <v>2.1622574490098856E-3</v>
      </c>
      <c r="AE357" s="89">
        <f t="shared" si="192"/>
        <v>4.6753572757987381E-7</v>
      </c>
      <c r="AF357" s="89">
        <f t="shared" si="193"/>
        <v>-1.2306999997235835E-2</v>
      </c>
      <c r="AG357" s="91"/>
      <c r="AH357" s="89">
        <f t="shared" si="194"/>
        <v>1.109097096067859</v>
      </c>
      <c r="AI357" s="89">
        <f t="shared" si="195"/>
        <v>0.85808899247433501</v>
      </c>
      <c r="AJ357" s="89">
        <f t="shared" si="196"/>
        <v>0.94659550811708693</v>
      </c>
      <c r="AK357" s="89">
        <f t="shared" si="197"/>
        <v>-0.17542940339228669</v>
      </c>
      <c r="AL357" s="89">
        <f t="shared" si="198"/>
        <v>0.89063083048040492</v>
      </c>
      <c r="AM357" s="89">
        <f t="shared" si="199"/>
        <v>0.47729037238597422</v>
      </c>
      <c r="AN357" s="89">
        <f t="shared" si="204"/>
        <v>7.3647197681380536</v>
      </c>
      <c r="AO357" s="89">
        <f t="shared" si="204"/>
        <v>7.3647200245988902</v>
      </c>
      <c r="AP357" s="89">
        <f t="shared" si="204"/>
        <v>7.3647176062080009</v>
      </c>
      <c r="AQ357" s="89">
        <f t="shared" si="204"/>
        <v>7.3647404117425586</v>
      </c>
      <c r="AR357" s="89">
        <f t="shared" si="204"/>
        <v>7.3645253933394894</v>
      </c>
      <c r="AS357" s="89">
        <f t="shared" si="204"/>
        <v>7.3665561236270012</v>
      </c>
      <c r="AT357" s="89">
        <f t="shared" si="204"/>
        <v>7.3476753893486597</v>
      </c>
      <c r="AU357" s="89">
        <f t="shared" si="201"/>
        <v>7.5638892760835343</v>
      </c>
    </row>
    <row r="358" spans="1:47" s="89" customFormat="1" ht="12.95" customHeight="1" x14ac:dyDescent="0.2">
      <c r="A358" s="89" t="s">
        <v>886</v>
      </c>
      <c r="B358" s="91"/>
      <c r="C358" s="130">
        <v>41865.545700000002</v>
      </c>
      <c r="D358" s="130"/>
      <c r="E358" s="89">
        <f t="shared" si="183"/>
        <v>-809.0035901493726</v>
      </c>
      <c r="F358" s="89">
        <f t="shared" si="179"/>
        <v>-809</v>
      </c>
      <c r="G358" s="89">
        <f t="shared" si="184"/>
        <v>-1.0076999999000691E-2</v>
      </c>
      <c r="J358" s="89">
        <f>G358</f>
        <v>-1.0076999999000691E-2</v>
      </c>
      <c r="P358" s="89">
        <f t="shared" si="185"/>
        <v>-1.1237100018187358</v>
      </c>
      <c r="Q358" s="128">
        <f t="shared" si="186"/>
        <v>26847.045700000002</v>
      </c>
      <c r="R358" s="128"/>
      <c r="S358" s="91">
        <f>S$17</f>
        <v>1</v>
      </c>
      <c r="Z358" s="89">
        <f t="shared" si="187"/>
        <v>-809</v>
      </c>
      <c r="AA358" s="89">
        <f t="shared" si="188"/>
        <v>-1.4272801036899541E-2</v>
      </c>
      <c r="AB358" s="89">
        <f t="shared" si="189"/>
        <v>-1.119514200780837</v>
      </c>
      <c r="AC358" s="89">
        <f t="shared" si="190"/>
        <v>1.1136330018197351</v>
      </c>
      <c r="AD358" s="89">
        <f t="shared" si="191"/>
        <v>4.1958010378988497E-3</v>
      </c>
      <c r="AE358" s="89">
        <f t="shared" si="192"/>
        <v>1.7604746349633066E-5</v>
      </c>
      <c r="AF358" s="89">
        <f t="shared" si="193"/>
        <v>-1.0076999999000691E-2</v>
      </c>
      <c r="AG358" s="91"/>
      <c r="AH358" s="89">
        <f t="shared" si="194"/>
        <v>1.1094372007818363</v>
      </c>
      <c r="AI358" s="89">
        <f t="shared" si="195"/>
        <v>0.85845849953964493</v>
      </c>
      <c r="AJ358" s="89">
        <f t="shared" si="196"/>
        <v>0.94727195524343744</v>
      </c>
      <c r="AK358" s="89">
        <f t="shared" si="197"/>
        <v>-0.17572766793807482</v>
      </c>
      <c r="AL358" s="89">
        <f t="shared" si="198"/>
        <v>0.89273534130533116</v>
      </c>
      <c r="AM358" s="89">
        <f t="shared" si="199"/>
        <v>0.4785829876687378</v>
      </c>
      <c r="AN358" s="89">
        <f t="shared" si="204"/>
        <v>7.367108558866601</v>
      </c>
      <c r="AO358" s="89">
        <f t="shared" si="204"/>
        <v>7.3671088082983092</v>
      </c>
      <c r="AP358" s="89">
        <f t="shared" si="204"/>
        <v>7.3671064455840432</v>
      </c>
      <c r="AQ358" s="89">
        <f t="shared" si="204"/>
        <v>7.3671288265567538</v>
      </c>
      <c r="AR358" s="89">
        <f t="shared" si="204"/>
        <v>7.3669168592152525</v>
      </c>
      <c r="AS358" s="89">
        <f t="shared" si="204"/>
        <v>7.3689277921818483</v>
      </c>
      <c r="AT358" s="89">
        <f t="shared" si="204"/>
        <v>7.350147194255217</v>
      </c>
      <c r="AU358" s="89">
        <f t="shared" si="201"/>
        <v>7.5665308188473706</v>
      </c>
    </row>
    <row r="359" spans="1:47" s="89" customFormat="1" ht="12.95" customHeight="1" x14ac:dyDescent="0.2">
      <c r="A359" s="89" t="s">
        <v>798</v>
      </c>
      <c r="B359" s="91"/>
      <c r="C359" s="130">
        <v>41941.330999999998</v>
      </c>
      <c r="D359" s="130"/>
      <c r="E359" s="89">
        <f t="shared" si="183"/>
        <v>-782.0034365962947</v>
      </c>
      <c r="F359" s="89">
        <f t="shared" si="179"/>
        <v>-782</v>
      </c>
      <c r="G359" s="89">
        <f t="shared" si="184"/>
        <v>-9.6459999986109324E-3</v>
      </c>
      <c r="I359" s="89">
        <f>G359</f>
        <v>-9.6459999986109324E-3</v>
      </c>
      <c r="P359" s="89">
        <f t="shared" si="185"/>
        <v>-1.1240632755629543</v>
      </c>
      <c r="Q359" s="128">
        <f t="shared" si="186"/>
        <v>26922.830999999998</v>
      </c>
      <c r="R359" s="128"/>
      <c r="S359" s="91">
        <f>S$16</f>
        <v>0.1</v>
      </c>
      <c r="Z359" s="89">
        <f t="shared" si="187"/>
        <v>-782</v>
      </c>
      <c r="AA359" s="89">
        <f t="shared" si="188"/>
        <v>-1.3738730126652721E-2</v>
      </c>
      <c r="AB359" s="89">
        <f t="shared" si="189"/>
        <v>-1.1199705454349125</v>
      </c>
      <c r="AC359" s="89">
        <f t="shared" si="190"/>
        <v>1.1144172755643433</v>
      </c>
      <c r="AD359" s="89">
        <f t="shared" si="191"/>
        <v>4.0927301280417883E-3</v>
      </c>
      <c r="AE359" s="89">
        <f t="shared" si="192"/>
        <v>1.6750439900980953E-6</v>
      </c>
      <c r="AF359" s="89">
        <f t="shared" si="193"/>
        <v>-9.6459999986109324E-3</v>
      </c>
      <c r="AG359" s="91"/>
      <c r="AH359" s="89">
        <f t="shared" si="194"/>
        <v>1.1103245454363015</v>
      </c>
      <c r="AI359" s="89">
        <f t="shared" si="195"/>
        <v>0.8594608981738654</v>
      </c>
      <c r="AJ359" s="89">
        <f t="shared" si="196"/>
        <v>0.94908025848525157</v>
      </c>
      <c r="AK359" s="89">
        <f t="shared" si="197"/>
        <v>-0.17653036704608746</v>
      </c>
      <c r="AL359" s="89">
        <f t="shared" si="198"/>
        <v>0.89842660071740887</v>
      </c>
      <c r="AM359" s="89">
        <f t="shared" si="199"/>
        <v>0.48208516413420316</v>
      </c>
      <c r="AN359" s="89">
        <f t="shared" si="204"/>
        <v>7.3735634447849545</v>
      </c>
      <c r="AO359" s="89">
        <f t="shared" si="204"/>
        <v>7.373563675960221</v>
      </c>
      <c r="AP359" s="89">
        <f t="shared" si="204"/>
        <v>7.3735614591010137</v>
      </c>
      <c r="AQ359" s="89">
        <f t="shared" si="204"/>
        <v>7.373582718099061</v>
      </c>
      <c r="AR359" s="89">
        <f t="shared" si="204"/>
        <v>7.3733788865494292</v>
      </c>
      <c r="AS359" s="89">
        <f t="shared" si="204"/>
        <v>7.3753365205095109</v>
      </c>
      <c r="AT359" s="89">
        <f t="shared" si="204"/>
        <v>7.3568286126187541</v>
      </c>
      <c r="AU359" s="89">
        <f t="shared" si="201"/>
        <v>7.5736629843097276</v>
      </c>
    </row>
    <row r="360" spans="1:47" s="89" customFormat="1" ht="12.95" customHeight="1" x14ac:dyDescent="0.2">
      <c r="A360" s="89" t="s">
        <v>765</v>
      </c>
      <c r="B360" s="91"/>
      <c r="C360" s="130">
        <v>42157.457999999999</v>
      </c>
      <c r="D360" s="130"/>
      <c r="E360" s="89">
        <f t="shared" si="183"/>
        <v>-705.00351461978494</v>
      </c>
      <c r="F360" s="89">
        <f t="shared" si="179"/>
        <v>-705</v>
      </c>
      <c r="G360" s="89">
        <f t="shared" si="184"/>
        <v>-9.8649999999906868E-3</v>
      </c>
      <c r="I360" s="89">
        <f>G360</f>
        <v>-9.8649999999906868E-3</v>
      </c>
      <c r="P360" s="89">
        <f t="shared" si="185"/>
        <v>-1.1247935927376931</v>
      </c>
      <c r="Q360" s="128">
        <f t="shared" si="186"/>
        <v>27138.957999999999</v>
      </c>
      <c r="R360" s="128"/>
      <c r="S360" s="91">
        <f>S$16</f>
        <v>0.1</v>
      </c>
      <c r="Z360" s="89">
        <f t="shared" si="187"/>
        <v>-705</v>
      </c>
      <c r="AA360" s="89">
        <f t="shared" si="188"/>
        <v>-1.2187953911120042E-2</v>
      </c>
      <c r="AB360" s="89">
        <f t="shared" si="189"/>
        <v>-1.1224706388265637</v>
      </c>
      <c r="AC360" s="89">
        <f t="shared" si="190"/>
        <v>1.1149285927377024</v>
      </c>
      <c r="AD360" s="89">
        <f t="shared" si="191"/>
        <v>2.3229539111293551E-3</v>
      </c>
      <c r="AE360" s="89">
        <f t="shared" si="192"/>
        <v>5.3961148732311686E-7</v>
      </c>
      <c r="AF360" s="89">
        <f t="shared" si="193"/>
        <v>-9.8649999999906868E-3</v>
      </c>
      <c r="AG360" s="91"/>
      <c r="AH360" s="89">
        <f t="shared" si="194"/>
        <v>1.112605638826573</v>
      </c>
      <c r="AI360" s="89">
        <f t="shared" si="195"/>
        <v>0.86235764438461238</v>
      </c>
      <c r="AJ360" s="89">
        <f t="shared" si="196"/>
        <v>0.95409028548711561</v>
      </c>
      <c r="AK360" s="89">
        <f t="shared" si="197"/>
        <v>-0.17879818671387626</v>
      </c>
      <c r="AL360" s="89">
        <f t="shared" si="198"/>
        <v>0.91473084652045078</v>
      </c>
      <c r="AM360" s="89">
        <f t="shared" si="199"/>
        <v>0.4921717540886093</v>
      </c>
      <c r="AN360" s="89">
        <f t="shared" si="204"/>
        <v>7.3920135152449031</v>
      </c>
      <c r="AO360" s="89">
        <f t="shared" si="204"/>
        <v>7.3920136998634538</v>
      </c>
      <c r="AP360" s="89">
        <f t="shared" si="204"/>
        <v>7.3920118641620007</v>
      </c>
      <c r="AQ360" s="89">
        <f t="shared" si="204"/>
        <v>7.3920301172323324</v>
      </c>
      <c r="AR360" s="89">
        <f t="shared" si="204"/>
        <v>7.3918486498278222</v>
      </c>
      <c r="AS360" s="89">
        <f t="shared" si="204"/>
        <v>7.3936557030122749</v>
      </c>
      <c r="AT360" s="89">
        <f t="shared" si="204"/>
        <v>7.375943684269723</v>
      </c>
      <c r="AU360" s="89">
        <f t="shared" si="201"/>
        <v>7.594002863591264</v>
      </c>
    </row>
    <row r="361" spans="1:47" s="89" customFormat="1" ht="12.95" customHeight="1" x14ac:dyDescent="0.2">
      <c r="A361" s="89" t="s">
        <v>799</v>
      </c>
      <c r="B361" s="91"/>
      <c r="C361" s="130">
        <v>42157.462</v>
      </c>
      <c r="D361" s="130"/>
      <c r="E361" s="89">
        <f t="shared" si="183"/>
        <v>-705.0020895332018</v>
      </c>
      <c r="F361" s="89">
        <f t="shared" si="179"/>
        <v>-705</v>
      </c>
      <c r="G361" s="89">
        <f t="shared" si="184"/>
        <v>-5.8649999991757795E-3</v>
      </c>
      <c r="I361" s="89">
        <f>G361</f>
        <v>-5.8649999991757795E-3</v>
      </c>
      <c r="P361" s="89">
        <f t="shared" si="185"/>
        <v>-1.1247935927376931</v>
      </c>
      <c r="Q361" s="128">
        <f t="shared" si="186"/>
        <v>27138.962</v>
      </c>
      <c r="R361" s="128"/>
      <c r="S361" s="91">
        <f>S$16</f>
        <v>0.1</v>
      </c>
      <c r="Z361" s="89">
        <f t="shared" si="187"/>
        <v>-705</v>
      </c>
      <c r="AA361" s="89">
        <f t="shared" si="188"/>
        <v>-1.2187953911120042E-2</v>
      </c>
      <c r="AB361" s="89">
        <f t="shared" si="189"/>
        <v>-1.1184706388257488</v>
      </c>
      <c r="AC361" s="89">
        <f t="shared" si="190"/>
        <v>1.1189285927385173</v>
      </c>
      <c r="AD361" s="89">
        <f t="shared" si="191"/>
        <v>6.3229539119442624E-3</v>
      </c>
      <c r="AE361" s="89">
        <f t="shared" si="192"/>
        <v>3.9979746172571256E-6</v>
      </c>
      <c r="AF361" s="89">
        <f t="shared" si="193"/>
        <v>-5.8649999991757795E-3</v>
      </c>
      <c r="AG361" s="91"/>
      <c r="AH361" s="89">
        <f t="shared" si="194"/>
        <v>1.112605638826573</v>
      </c>
      <c r="AI361" s="89">
        <f t="shared" si="195"/>
        <v>0.86235764438461238</v>
      </c>
      <c r="AJ361" s="89">
        <f t="shared" si="196"/>
        <v>0.95409028548711561</v>
      </c>
      <c r="AK361" s="89">
        <f t="shared" si="197"/>
        <v>-0.17879818671387626</v>
      </c>
      <c r="AL361" s="89">
        <f t="shared" si="198"/>
        <v>0.91473084652045078</v>
      </c>
      <c r="AM361" s="89">
        <f t="shared" si="199"/>
        <v>0.4921717540886093</v>
      </c>
      <c r="AN361" s="89">
        <f t="shared" ref="AN361:AT370" si="205">$AU361+$AB$7*SIN(AO361)</f>
        <v>7.3920135152449031</v>
      </c>
      <c r="AO361" s="89">
        <f t="shared" si="205"/>
        <v>7.3920136998634538</v>
      </c>
      <c r="AP361" s="89">
        <f t="shared" si="205"/>
        <v>7.3920118641620007</v>
      </c>
      <c r="AQ361" s="89">
        <f t="shared" si="205"/>
        <v>7.3920301172323324</v>
      </c>
      <c r="AR361" s="89">
        <f t="shared" si="205"/>
        <v>7.3918486498278222</v>
      </c>
      <c r="AS361" s="89">
        <f t="shared" si="205"/>
        <v>7.3936557030122749</v>
      </c>
      <c r="AT361" s="89">
        <f t="shared" si="205"/>
        <v>7.375943684269723</v>
      </c>
      <c r="AU361" s="89">
        <f t="shared" si="201"/>
        <v>7.594002863591264</v>
      </c>
    </row>
    <row r="362" spans="1:47" s="89" customFormat="1" ht="12.95" customHeight="1" x14ac:dyDescent="0.2">
      <c r="A362" s="89" t="s">
        <v>886</v>
      </c>
      <c r="B362" s="91"/>
      <c r="C362" s="130">
        <v>42230.433900000004</v>
      </c>
      <c r="D362" s="130"/>
      <c r="E362" s="89">
        <f t="shared" si="183"/>
        <v>-679.00427062821552</v>
      </c>
      <c r="F362" s="89">
        <f t="shared" si="179"/>
        <v>-679</v>
      </c>
      <c r="G362" s="89">
        <f t="shared" si="184"/>
        <v>-1.1986999998043757E-2</v>
      </c>
      <c r="J362" s="89">
        <f>G362</f>
        <v>-1.1986999998043757E-2</v>
      </c>
      <c r="P362" s="89">
        <f t="shared" si="185"/>
        <v>-1.1249475043086674</v>
      </c>
      <c r="Q362" s="128">
        <f t="shared" si="186"/>
        <v>27211.933900000004</v>
      </c>
      <c r="R362" s="128"/>
      <c r="S362" s="91">
        <f>S$17</f>
        <v>1</v>
      </c>
      <c r="Z362" s="89">
        <f t="shared" si="187"/>
        <v>-679</v>
      </c>
      <c r="AA362" s="89">
        <f t="shared" si="188"/>
        <v>-1.1655621930673377E-2</v>
      </c>
      <c r="AB362" s="89">
        <f t="shared" si="189"/>
        <v>-1.1252788823760378</v>
      </c>
      <c r="AC362" s="89">
        <f t="shared" si="190"/>
        <v>1.1129605043106237</v>
      </c>
      <c r="AD362" s="89">
        <f t="shared" si="191"/>
        <v>-3.3137806737038034E-4</v>
      </c>
      <c r="AE362" s="89">
        <f t="shared" si="192"/>
        <v>1.0981142353412832E-7</v>
      </c>
      <c r="AF362" s="89">
        <f t="shared" si="193"/>
        <v>-1.1986999998043757E-2</v>
      </c>
      <c r="AG362" s="91"/>
      <c r="AH362" s="89">
        <f t="shared" si="194"/>
        <v>1.113291882377994</v>
      </c>
      <c r="AI362" s="89">
        <f t="shared" si="195"/>
        <v>0.86334854590784826</v>
      </c>
      <c r="AJ362" s="89">
        <f t="shared" si="196"/>
        <v>0.95573210819442711</v>
      </c>
      <c r="AK362" s="89">
        <f t="shared" si="197"/>
        <v>-0.17955664767984372</v>
      </c>
      <c r="AL362" s="89">
        <f t="shared" si="198"/>
        <v>0.92026111374536645</v>
      </c>
      <c r="AM362" s="89">
        <f t="shared" si="199"/>
        <v>0.49561138423980894</v>
      </c>
      <c r="AN362" s="89">
        <f t="shared" si="205"/>
        <v>7.39825750547827</v>
      </c>
      <c r="AO362" s="89">
        <f t="shared" si="205"/>
        <v>7.3982576761113874</v>
      </c>
      <c r="AP362" s="89">
        <f t="shared" si="205"/>
        <v>7.3982559578890674</v>
      </c>
      <c r="AQ362" s="89">
        <f t="shared" si="205"/>
        <v>7.3982732601274481</v>
      </c>
      <c r="AR362" s="89">
        <f t="shared" si="205"/>
        <v>7.3980990570915202</v>
      </c>
      <c r="AS362" s="89">
        <f t="shared" si="205"/>
        <v>7.3998558109084378</v>
      </c>
      <c r="AT362" s="89">
        <f t="shared" si="205"/>
        <v>7.3824184728825353</v>
      </c>
      <c r="AU362" s="89">
        <f t="shared" si="201"/>
        <v>7.6008708747772369</v>
      </c>
    </row>
    <row r="363" spans="1:47" s="89" customFormat="1" ht="12.95" customHeight="1" x14ac:dyDescent="0.2">
      <c r="A363" s="89" t="s">
        <v>889</v>
      </c>
      <c r="B363" s="91"/>
      <c r="C363" s="130">
        <v>42258.503199999999</v>
      </c>
      <c r="D363" s="130"/>
      <c r="E363" s="89">
        <f t="shared" si="183"/>
        <v>-669.00397492275113</v>
      </c>
      <c r="F363" s="89">
        <f t="shared" si="179"/>
        <v>-669</v>
      </c>
      <c r="G363" s="89">
        <f t="shared" si="184"/>
        <v>-1.1157000000821427E-2</v>
      </c>
      <c r="J363" s="89">
        <f>+G363</f>
        <v>-1.1157000000821427E-2</v>
      </c>
      <c r="P363" s="89">
        <f t="shared" si="185"/>
        <v>-1.1249942410024869</v>
      </c>
      <c r="Q363" s="128">
        <f t="shared" si="186"/>
        <v>27240.003199999999</v>
      </c>
      <c r="R363" s="128"/>
      <c r="S363" s="91">
        <f>S$17</f>
        <v>1</v>
      </c>
      <c r="Z363" s="89">
        <f t="shared" si="187"/>
        <v>-669</v>
      </c>
      <c r="AA363" s="89">
        <f t="shared" si="188"/>
        <v>-1.1449776249258248E-2</v>
      </c>
      <c r="AB363" s="89">
        <f t="shared" si="189"/>
        <v>-1.1247014647540501</v>
      </c>
      <c r="AC363" s="89">
        <f t="shared" si="190"/>
        <v>1.1138372410016655</v>
      </c>
      <c r="AD363" s="89">
        <f t="shared" si="191"/>
        <v>2.9277624843682126E-4</v>
      </c>
      <c r="AE363" s="89">
        <f t="shared" si="192"/>
        <v>8.571793164873928E-8</v>
      </c>
      <c r="AF363" s="89">
        <f t="shared" si="193"/>
        <v>-1.1157000000821427E-2</v>
      </c>
      <c r="AG363" s="91"/>
      <c r="AH363" s="89">
        <f t="shared" si="194"/>
        <v>1.1135444647532287</v>
      </c>
      <c r="AI363" s="89">
        <f t="shared" si="195"/>
        <v>0.86373138602203126</v>
      </c>
      <c r="AJ363" s="89">
        <f t="shared" si="196"/>
        <v>0.95635678858485762</v>
      </c>
      <c r="AK363" s="89">
        <f t="shared" si="197"/>
        <v>-0.1798473643844867</v>
      </c>
      <c r="AL363" s="89">
        <f t="shared" si="198"/>
        <v>0.92239152941426972</v>
      </c>
      <c r="AM363" s="89">
        <f t="shared" si="199"/>
        <v>0.49693894111889053</v>
      </c>
      <c r="AN363" s="89">
        <f t="shared" si="205"/>
        <v>7.4006609531670255</v>
      </c>
      <c r="AO363" s="89">
        <f t="shared" si="205"/>
        <v>7.4006611186419438</v>
      </c>
      <c r="AP363" s="89">
        <f t="shared" si="205"/>
        <v>7.4006594441450728</v>
      </c>
      <c r="AQ363" s="89">
        <f t="shared" si="205"/>
        <v>7.4006763892129728</v>
      </c>
      <c r="AR363" s="89">
        <f t="shared" si="205"/>
        <v>7.4005049408180046</v>
      </c>
      <c r="AS363" s="89">
        <f t="shared" si="205"/>
        <v>7.4022424304081396</v>
      </c>
      <c r="AT363" s="89">
        <f t="shared" si="205"/>
        <v>7.3849115189376215</v>
      </c>
      <c r="AU363" s="89">
        <f t="shared" si="201"/>
        <v>7.6035124175410731</v>
      </c>
    </row>
    <row r="364" spans="1:47" s="89" customFormat="1" ht="12.95" customHeight="1" x14ac:dyDescent="0.2">
      <c r="A364" s="89" t="s">
        <v>800</v>
      </c>
      <c r="B364" s="91"/>
      <c r="C364" s="130">
        <v>42272.540999999997</v>
      </c>
      <c r="D364" s="130"/>
      <c r="E364" s="89">
        <f t="shared" si="183"/>
        <v>-664.00270481433472</v>
      </c>
      <c r="F364" s="89">
        <f t="shared" si="179"/>
        <v>-664</v>
      </c>
      <c r="G364" s="89">
        <f t="shared" si="184"/>
        <v>-7.5920000017504208E-3</v>
      </c>
      <c r="I364" s="89">
        <f>G364</f>
        <v>-7.5920000017504208E-3</v>
      </c>
      <c r="P364" s="89">
        <f t="shared" si="185"/>
        <v>-1.1250150135026786</v>
      </c>
      <c r="Q364" s="128">
        <f t="shared" si="186"/>
        <v>27254.040999999997</v>
      </c>
      <c r="R364" s="128"/>
      <c r="S364" s="91">
        <f>S$16</f>
        <v>0.1</v>
      </c>
      <c r="Z364" s="89">
        <f t="shared" si="187"/>
        <v>-664</v>
      </c>
      <c r="AA364" s="89">
        <f t="shared" si="188"/>
        <v>-1.1346628686051297E-2</v>
      </c>
      <c r="AB364" s="89">
        <f t="shared" si="189"/>
        <v>-1.1212603848183778</v>
      </c>
      <c r="AC364" s="89">
        <f t="shared" si="190"/>
        <v>1.1174230135009282</v>
      </c>
      <c r="AD364" s="89">
        <f t="shared" si="191"/>
        <v>3.7546286843008758E-3</v>
      </c>
      <c r="AE364" s="89">
        <f t="shared" si="192"/>
        <v>1.4097236556974926E-6</v>
      </c>
      <c r="AF364" s="89">
        <f t="shared" si="193"/>
        <v>-7.5920000017504208E-3</v>
      </c>
      <c r="AG364" s="91"/>
      <c r="AH364" s="89">
        <f t="shared" si="194"/>
        <v>1.1136683848166273</v>
      </c>
      <c r="AI364" s="89">
        <f t="shared" si="195"/>
        <v>0.86392316574297245</v>
      </c>
      <c r="AJ364" s="89">
        <f t="shared" si="196"/>
        <v>0.95666770770261911</v>
      </c>
      <c r="AK364" s="89">
        <f t="shared" si="197"/>
        <v>-0.17999251320571205</v>
      </c>
      <c r="AL364" s="89">
        <f t="shared" si="198"/>
        <v>0.92345744631079274</v>
      </c>
      <c r="AM364" s="89">
        <f t="shared" si="199"/>
        <v>0.49760368887581513</v>
      </c>
      <c r="AN364" s="89">
        <f t="shared" si="205"/>
        <v>7.4018630769167748</v>
      </c>
      <c r="AO364" s="89">
        <f t="shared" si="205"/>
        <v>7.4018632398576623</v>
      </c>
      <c r="AP364" s="89">
        <f t="shared" si="205"/>
        <v>7.4018615869234576</v>
      </c>
      <c r="AQ364" s="89">
        <f t="shared" si="205"/>
        <v>7.4018783551762972</v>
      </c>
      <c r="AR364" s="89">
        <f t="shared" si="205"/>
        <v>7.4017082758526014</v>
      </c>
      <c r="AS364" s="89">
        <f t="shared" si="205"/>
        <v>7.4034361509690658</v>
      </c>
      <c r="AT364" s="89">
        <f t="shared" si="205"/>
        <v>7.3861586139037438</v>
      </c>
      <c r="AU364" s="89">
        <f t="shared" si="201"/>
        <v>7.6048331889229903</v>
      </c>
    </row>
    <row r="365" spans="1:47" s="89" customFormat="1" ht="12.95" customHeight="1" x14ac:dyDescent="0.2">
      <c r="A365" s="89" t="s">
        <v>800</v>
      </c>
      <c r="B365" s="91"/>
      <c r="C365" s="130">
        <v>42303.402999999998</v>
      </c>
      <c r="D365" s="130"/>
      <c r="E365" s="89">
        <f t="shared" si="183"/>
        <v>-653.00744928384051</v>
      </c>
      <c r="F365" s="89">
        <f t="shared" si="179"/>
        <v>-653</v>
      </c>
      <c r="G365" s="89">
        <f t="shared" si="184"/>
        <v>-2.0908999998937361E-2</v>
      </c>
      <c r="I365" s="89">
        <f>G365</f>
        <v>-2.0908999998937361E-2</v>
      </c>
      <c r="P365" s="89">
        <f t="shared" si="185"/>
        <v>-1.1250546214161352</v>
      </c>
      <c r="Q365" s="128">
        <f t="shared" si="186"/>
        <v>27284.902999999998</v>
      </c>
      <c r="R365" s="128"/>
      <c r="S365" s="91">
        <f>S$16</f>
        <v>0.1</v>
      </c>
      <c r="Z365" s="89">
        <f t="shared" si="187"/>
        <v>-653</v>
      </c>
      <c r="AA365" s="89">
        <f t="shared" si="188"/>
        <v>-1.1119184120320202E-2</v>
      </c>
      <c r="AB365" s="89">
        <f t="shared" si="189"/>
        <v>-1.1348444372947524</v>
      </c>
      <c r="AC365" s="89">
        <f t="shared" si="190"/>
        <v>1.1041456214171979</v>
      </c>
      <c r="AD365" s="89">
        <f t="shared" si="191"/>
        <v>-9.7898158786171585E-3</v>
      </c>
      <c r="AE365" s="89">
        <f t="shared" si="192"/>
        <v>9.5840494937224648E-6</v>
      </c>
      <c r="AF365" s="89">
        <f t="shared" si="193"/>
        <v>-2.0908999998937361E-2</v>
      </c>
      <c r="AG365" s="91"/>
      <c r="AH365" s="89">
        <f t="shared" si="194"/>
        <v>1.113935437295815</v>
      </c>
      <c r="AI365" s="89">
        <f t="shared" si="195"/>
        <v>0.86434592583336722</v>
      </c>
      <c r="AJ365" s="89">
        <f t="shared" si="196"/>
        <v>0.95734838521838372</v>
      </c>
      <c r="AK365" s="89">
        <f t="shared" si="197"/>
        <v>-0.18031134682408834</v>
      </c>
      <c r="AL365" s="89">
        <f t="shared" si="198"/>
        <v>0.92580413166881559</v>
      </c>
      <c r="AM365" s="89">
        <f t="shared" si="199"/>
        <v>0.49906841813664637</v>
      </c>
      <c r="AN365" s="89">
        <f t="shared" si="205"/>
        <v>7.4045086896477921</v>
      </c>
      <c r="AO365" s="89">
        <f t="shared" si="205"/>
        <v>7.404508847118195</v>
      </c>
      <c r="AP365" s="89">
        <f t="shared" si="205"/>
        <v>7.4045072409235182</v>
      </c>
      <c r="AQ365" s="89">
        <f t="shared" si="205"/>
        <v>7.4045236243251038</v>
      </c>
      <c r="AR365" s="89">
        <f t="shared" si="205"/>
        <v>7.4043565375256648</v>
      </c>
      <c r="AS365" s="89">
        <f t="shared" si="205"/>
        <v>7.4060633031183549</v>
      </c>
      <c r="AT365" s="89">
        <f t="shared" si="205"/>
        <v>7.3889035657623783</v>
      </c>
      <c r="AU365" s="89">
        <f t="shared" si="201"/>
        <v>7.6077388859632098</v>
      </c>
    </row>
    <row r="366" spans="1:47" s="89" customFormat="1" ht="12.95" customHeight="1" x14ac:dyDescent="0.2">
      <c r="A366" s="89" t="s">
        <v>801</v>
      </c>
      <c r="B366" s="91"/>
      <c r="C366" s="130">
        <v>42502.686000000002</v>
      </c>
      <c r="D366" s="130"/>
      <c r="E366" s="89">
        <f t="shared" si="183"/>
        <v>-582.00856690799208</v>
      </c>
      <c r="F366" s="89">
        <f t="shared" si="179"/>
        <v>-582</v>
      </c>
      <c r="G366" s="89">
        <f t="shared" si="184"/>
        <v>-2.4045999998634215E-2</v>
      </c>
      <c r="I366" s="89">
        <f>G366</f>
        <v>-2.4045999998634215E-2</v>
      </c>
      <c r="P366" s="89">
        <f t="shared" si="185"/>
        <v>-1.1251087655659908</v>
      </c>
      <c r="Q366" s="128">
        <f t="shared" si="186"/>
        <v>27484.186000000002</v>
      </c>
      <c r="R366" s="128"/>
      <c r="S366" s="91">
        <f>S$16</f>
        <v>0.1</v>
      </c>
      <c r="Z366" s="89">
        <f t="shared" si="187"/>
        <v>-582</v>
      </c>
      <c r="AA366" s="89">
        <f t="shared" si="188"/>
        <v>-9.6347551583406688E-3</v>
      </c>
      <c r="AB366" s="89">
        <f t="shared" si="189"/>
        <v>-1.1395200104062844</v>
      </c>
      <c r="AC366" s="89">
        <f t="shared" si="190"/>
        <v>1.1010627655673566</v>
      </c>
      <c r="AD366" s="89">
        <f t="shared" si="191"/>
        <v>-1.4411244840293547E-2</v>
      </c>
      <c r="AE366" s="89">
        <f t="shared" si="192"/>
        <v>2.0768397784688738E-5</v>
      </c>
      <c r="AF366" s="89">
        <f t="shared" si="193"/>
        <v>-2.4045999998634215E-2</v>
      </c>
      <c r="AG366" s="91"/>
      <c r="AH366" s="89">
        <f t="shared" si="194"/>
        <v>1.1154740104076502</v>
      </c>
      <c r="AI366" s="89">
        <f t="shared" si="195"/>
        <v>0.8671026687409622</v>
      </c>
      <c r="AJ366" s="89">
        <f t="shared" si="196"/>
        <v>0.9616301243332015</v>
      </c>
      <c r="AK366" s="89">
        <f t="shared" si="197"/>
        <v>-0.18235270487642499</v>
      </c>
      <c r="AL366" s="89">
        <f t="shared" si="198"/>
        <v>0.9410065748164651</v>
      </c>
      <c r="AM366" s="89">
        <f t="shared" si="199"/>
        <v>0.50859920943882408</v>
      </c>
      <c r="AN366" s="89">
        <f t="shared" si="205"/>
        <v>7.4216162539627444</v>
      </c>
      <c r="AO366" s="89">
        <f t="shared" si="205"/>
        <v>7.4216163794248224</v>
      </c>
      <c r="AP366" s="89">
        <f t="shared" si="205"/>
        <v>7.4216150524641789</v>
      </c>
      <c r="AQ366" s="89">
        <f t="shared" si="205"/>
        <v>7.4216290873727475</v>
      </c>
      <c r="AR366" s="89">
        <f t="shared" si="205"/>
        <v>7.4214806655010408</v>
      </c>
      <c r="AS366" s="89">
        <f t="shared" si="205"/>
        <v>7.4230526803300503</v>
      </c>
      <c r="AT366" s="89">
        <f t="shared" si="205"/>
        <v>7.4066654905177636</v>
      </c>
      <c r="AU366" s="89">
        <f t="shared" si="201"/>
        <v>7.6264938395864448</v>
      </c>
    </row>
    <row r="367" spans="1:47" s="89" customFormat="1" ht="12.95" customHeight="1" x14ac:dyDescent="0.2">
      <c r="A367" s="89" t="s">
        <v>802</v>
      </c>
      <c r="B367" s="91"/>
      <c r="C367" s="130">
        <v>42578.485000000001</v>
      </c>
      <c r="D367" s="130"/>
      <c r="E367" s="89">
        <f t="shared" si="183"/>
        <v>-555.00353243336656</v>
      </c>
      <c r="F367" s="89">
        <f t="shared" si="179"/>
        <v>-555</v>
      </c>
      <c r="G367" s="89">
        <f t="shared" si="184"/>
        <v>-9.9149999950896017E-3</v>
      </c>
      <c r="I367" s="89">
        <f>G367</f>
        <v>-9.9149999950896017E-3</v>
      </c>
      <c r="P367" s="89">
        <f t="shared" si="185"/>
        <v>-1.1250377741225923</v>
      </c>
      <c r="Q367" s="128">
        <f t="shared" si="186"/>
        <v>27559.985000000001</v>
      </c>
      <c r="R367" s="128"/>
      <c r="S367" s="91">
        <f>S$16</f>
        <v>0.1</v>
      </c>
      <c r="Z367" s="89">
        <f t="shared" si="187"/>
        <v>-555</v>
      </c>
      <c r="AA367" s="89">
        <f t="shared" si="188"/>
        <v>-9.0632780435415672E-3</v>
      </c>
      <c r="AB367" s="89">
        <f t="shared" si="189"/>
        <v>-1.1258894960741404</v>
      </c>
      <c r="AC367" s="89">
        <f t="shared" si="190"/>
        <v>1.1151227741275027</v>
      </c>
      <c r="AD367" s="89">
        <f t="shared" si="191"/>
        <v>-8.5172195154803454E-4</v>
      </c>
      <c r="AE367" s="89">
        <f t="shared" si="192"/>
        <v>7.254302827487925E-8</v>
      </c>
      <c r="AF367" s="89">
        <f t="shared" si="193"/>
        <v>-9.9149999950896017E-3</v>
      </c>
      <c r="AG367" s="91"/>
      <c r="AH367" s="89">
        <f t="shared" si="194"/>
        <v>1.1159744960790507</v>
      </c>
      <c r="AI367" s="89">
        <f t="shared" si="195"/>
        <v>0.86816378469539668</v>
      </c>
      <c r="AJ367" s="89">
        <f t="shared" si="196"/>
        <v>0.96320698762053969</v>
      </c>
      <c r="AK367" s="89">
        <f t="shared" si="197"/>
        <v>-0.18312133126886465</v>
      </c>
      <c r="AL367" s="89">
        <f t="shared" si="198"/>
        <v>0.94681335104608788</v>
      </c>
      <c r="AM367" s="89">
        <f t="shared" si="199"/>
        <v>0.51225904073342021</v>
      </c>
      <c r="AN367" s="89">
        <f t="shared" si="205"/>
        <v>7.4281363184465281</v>
      </c>
      <c r="AO367" s="89">
        <f t="shared" si="205"/>
        <v>7.4281364331513595</v>
      </c>
      <c r="AP367" s="89">
        <f t="shared" si="205"/>
        <v>7.4281352025532055</v>
      </c>
      <c r="AQ367" s="89">
        <f t="shared" si="205"/>
        <v>7.4281484050642099</v>
      </c>
      <c r="AR367" s="89">
        <f t="shared" si="205"/>
        <v>7.4280067815572535</v>
      </c>
      <c r="AS367" s="89">
        <f t="shared" si="205"/>
        <v>7.4295282931719804</v>
      </c>
      <c r="AT367" s="89">
        <f t="shared" si="205"/>
        <v>7.4134403002166156</v>
      </c>
      <c r="AU367" s="89">
        <f t="shared" si="201"/>
        <v>7.6336260050488018</v>
      </c>
    </row>
    <row r="368" spans="1:47" s="89" customFormat="1" ht="12.95" customHeight="1" x14ac:dyDescent="0.2">
      <c r="A368" s="43" t="s">
        <v>26</v>
      </c>
      <c r="B368" s="44" t="s">
        <v>912</v>
      </c>
      <c r="C368" s="45">
        <v>42592.512999999999</v>
      </c>
      <c r="D368" s="45" t="s">
        <v>936</v>
      </c>
      <c r="E368" s="89">
        <f t="shared" si="183"/>
        <v>-550.00575378707833</v>
      </c>
      <c r="F368" s="89">
        <f t="shared" si="179"/>
        <v>-550</v>
      </c>
      <c r="G368" s="89">
        <f t="shared" si="184"/>
        <v>-1.6149999995832331E-2</v>
      </c>
      <c r="I368" s="89">
        <f>G368</f>
        <v>-1.6149999995832331E-2</v>
      </c>
      <c r="P368" s="89">
        <f t="shared" si="185"/>
        <v>-1.125019089752668</v>
      </c>
      <c r="Q368" s="128">
        <f t="shared" si="186"/>
        <v>27574.012999999999</v>
      </c>
      <c r="R368" s="128"/>
      <c r="S368" s="91">
        <f>S$16</f>
        <v>0.1</v>
      </c>
      <c r="Z368" s="89">
        <f t="shared" si="187"/>
        <v>-550</v>
      </c>
      <c r="AA368" s="89">
        <f t="shared" si="188"/>
        <v>-8.957053815141558E-3</v>
      </c>
      <c r="AB368" s="89">
        <f t="shared" si="189"/>
        <v>-1.1322120359333587</v>
      </c>
      <c r="AC368" s="89">
        <f t="shared" si="190"/>
        <v>1.1088690897568356</v>
      </c>
      <c r="AD368" s="89">
        <f t="shared" si="191"/>
        <v>-7.1929461806907735E-3</v>
      </c>
      <c r="AE368" s="89">
        <f t="shared" si="192"/>
        <v>5.1738474758313991E-6</v>
      </c>
      <c r="AF368" s="89">
        <f t="shared" si="193"/>
        <v>-1.6149999995832331E-2</v>
      </c>
      <c r="AG368" s="91"/>
      <c r="AH368" s="89">
        <f t="shared" si="194"/>
        <v>1.1160620359375264</v>
      </c>
      <c r="AI368" s="89">
        <f t="shared" si="195"/>
        <v>0.86836106270562397</v>
      </c>
      <c r="AJ368" s="89">
        <f t="shared" si="196"/>
        <v>0.96349585484029487</v>
      </c>
      <c r="AK368" s="89">
        <f t="shared" si="197"/>
        <v>-0.18326319821374484</v>
      </c>
      <c r="AL368" s="89">
        <f t="shared" si="198"/>
        <v>0.94789024144558554</v>
      </c>
      <c r="AM368" s="89">
        <f t="shared" si="199"/>
        <v>0.51293896657966609</v>
      </c>
      <c r="AN368" s="89">
        <f t="shared" si="205"/>
        <v>7.4293446141824715</v>
      </c>
      <c r="AO368" s="89">
        <f t="shared" si="205"/>
        <v>7.4293447269759643</v>
      </c>
      <c r="AP368" s="89">
        <f t="shared" si="205"/>
        <v>7.4293435136504611</v>
      </c>
      <c r="AQ368" s="89">
        <f t="shared" si="205"/>
        <v>7.4293565656271801</v>
      </c>
      <c r="AR368" s="89">
        <f t="shared" si="205"/>
        <v>7.4292161827602285</v>
      </c>
      <c r="AS368" s="89">
        <f t="shared" si="205"/>
        <v>7.4307283899444974</v>
      </c>
      <c r="AT368" s="89">
        <f t="shared" si="205"/>
        <v>7.4146961231878699</v>
      </c>
      <c r="AU368" s="89">
        <f t="shared" si="201"/>
        <v>7.63494677643072</v>
      </c>
    </row>
    <row r="369" spans="1:47" s="89" customFormat="1" ht="12.95" customHeight="1" x14ac:dyDescent="0.2">
      <c r="A369" s="89" t="s">
        <v>886</v>
      </c>
      <c r="B369" s="91"/>
      <c r="C369" s="130">
        <v>42595.325700000001</v>
      </c>
      <c r="D369" s="130"/>
      <c r="E369" s="89">
        <f t="shared" si="183"/>
        <v>-549.00366852913498</v>
      </c>
      <c r="F369" s="89">
        <f t="shared" si="179"/>
        <v>-549</v>
      </c>
      <c r="G369" s="89">
        <f t="shared" si="184"/>
        <v>-1.0297000000718981E-2</v>
      </c>
      <c r="J369" s="89">
        <f>G369</f>
        <v>-1.0297000000718981E-2</v>
      </c>
      <c r="P369" s="89">
        <f t="shared" si="185"/>
        <v>-1.1250151452109456</v>
      </c>
      <c r="Q369" s="128">
        <f t="shared" si="186"/>
        <v>27576.825700000001</v>
      </c>
      <c r="R369" s="128"/>
      <c r="S369" s="91">
        <f>S$17</f>
        <v>1</v>
      </c>
      <c r="Z369" s="89">
        <f t="shared" si="187"/>
        <v>-549</v>
      </c>
      <c r="AA369" s="89">
        <f t="shared" si="188"/>
        <v>-8.9357944725088068E-3</v>
      </c>
      <c r="AB369" s="89">
        <f t="shared" si="189"/>
        <v>-1.1263763507391558</v>
      </c>
      <c r="AC369" s="89">
        <f t="shared" si="190"/>
        <v>1.1147181452102266</v>
      </c>
      <c r="AD369" s="89">
        <f t="shared" si="191"/>
        <v>-1.3612055282101743E-3</v>
      </c>
      <c r="AE369" s="89">
        <f t="shared" si="192"/>
        <v>1.8528804900299395E-6</v>
      </c>
      <c r="AF369" s="89">
        <f t="shared" si="193"/>
        <v>-1.0297000000718981E-2</v>
      </c>
      <c r="AG369" s="91"/>
      <c r="AH369" s="89">
        <f t="shared" si="194"/>
        <v>1.1160793507384368</v>
      </c>
      <c r="AI369" s="89">
        <f t="shared" si="195"/>
        <v>0.86840054740136474</v>
      </c>
      <c r="AJ369" s="89">
        <f t="shared" si="196"/>
        <v>0.96355350992649302</v>
      </c>
      <c r="AK369" s="89">
        <f t="shared" si="197"/>
        <v>-0.18329155383503773</v>
      </c>
      <c r="AL369" s="89">
        <f t="shared" si="198"/>
        <v>0.94810567826841918</v>
      </c>
      <c r="AM369" s="89">
        <f t="shared" si="199"/>
        <v>0.51307503391139075</v>
      </c>
      <c r="AN369" s="89">
        <f t="shared" si="205"/>
        <v>7.4295863062831948</v>
      </c>
      <c r="AO369" s="89">
        <f t="shared" si="205"/>
        <v>7.429586418697391</v>
      </c>
      <c r="AP369" s="89">
        <f t="shared" si="205"/>
        <v>7.4295852088052241</v>
      </c>
      <c r="AQ369" s="89">
        <f t="shared" si="205"/>
        <v>7.4295982308098631</v>
      </c>
      <c r="AR369" s="89">
        <f t="shared" si="205"/>
        <v>7.4294580953818743</v>
      </c>
      <c r="AS369" s="89">
        <f t="shared" si="205"/>
        <v>7.4309684435196806</v>
      </c>
      <c r="AT369" s="89">
        <f t="shared" si="205"/>
        <v>7.4149473338841076</v>
      </c>
      <c r="AU369" s="89">
        <f t="shared" si="201"/>
        <v>7.6352109307071032</v>
      </c>
    </row>
    <row r="370" spans="1:47" s="89" customFormat="1" ht="12.95" customHeight="1" x14ac:dyDescent="0.2">
      <c r="A370" s="89" t="s">
        <v>802</v>
      </c>
      <c r="B370" s="91"/>
      <c r="C370" s="130">
        <v>42623.387000000002</v>
      </c>
      <c r="D370" s="130"/>
      <c r="E370" s="89">
        <f t="shared" si="183"/>
        <v>-539.00622299683448</v>
      </c>
      <c r="F370" s="89">
        <f t="shared" si="179"/>
        <v>-539</v>
      </c>
      <c r="G370" s="89">
        <f t="shared" si="184"/>
        <v>-1.7466999997850507E-2</v>
      </c>
      <c r="I370" s="89">
        <f>G370</f>
        <v>-1.7466999997850507E-2</v>
      </c>
      <c r="P370" s="89">
        <f t="shared" si="185"/>
        <v>-1.124971892551869</v>
      </c>
      <c r="Q370" s="128">
        <f t="shared" si="186"/>
        <v>27604.887000000002</v>
      </c>
      <c r="R370" s="128"/>
      <c r="S370" s="91">
        <f>S$16</f>
        <v>0.1</v>
      </c>
      <c r="Z370" s="89">
        <f t="shared" si="187"/>
        <v>-539</v>
      </c>
      <c r="AA370" s="89">
        <f t="shared" si="188"/>
        <v>-8.7229381172124754E-3</v>
      </c>
      <c r="AB370" s="89">
        <f t="shared" si="189"/>
        <v>-1.1337159544325071</v>
      </c>
      <c r="AC370" s="89">
        <f t="shared" si="190"/>
        <v>1.1075048925540185</v>
      </c>
      <c r="AD370" s="89">
        <f t="shared" si="191"/>
        <v>-8.7440618806380321E-3</v>
      </c>
      <c r="AE370" s="89">
        <f t="shared" si="192"/>
        <v>7.6458618172427129E-6</v>
      </c>
      <c r="AF370" s="89">
        <f t="shared" si="193"/>
        <v>-1.7466999997850507E-2</v>
      </c>
      <c r="AG370" s="91"/>
      <c r="AH370" s="89">
        <f t="shared" si="194"/>
        <v>1.1162489544346565</v>
      </c>
      <c r="AI370" s="89">
        <f t="shared" si="195"/>
        <v>0.86879592800102268</v>
      </c>
      <c r="AJ370" s="89">
        <f t="shared" si="196"/>
        <v>0.96412788697858565</v>
      </c>
      <c r="AK370" s="89">
        <f t="shared" si="197"/>
        <v>-0.18357478346006614</v>
      </c>
      <c r="AL370" s="89">
        <f t="shared" si="198"/>
        <v>0.95026112512405914</v>
      </c>
      <c r="AM370" s="89">
        <f t="shared" si="199"/>
        <v>0.51443721746121507</v>
      </c>
      <c r="AN370" s="89">
        <f t="shared" si="205"/>
        <v>7.4320038322306328</v>
      </c>
      <c r="AO370" s="89">
        <f t="shared" si="205"/>
        <v>7.4320039409058234</v>
      </c>
      <c r="AP370" s="89">
        <f t="shared" si="205"/>
        <v>7.4320027649608242</v>
      </c>
      <c r="AQ370" s="89">
        <f t="shared" si="205"/>
        <v>7.4320154897089639</v>
      </c>
      <c r="AR370" s="89">
        <f t="shared" si="205"/>
        <v>7.4318778160198979</v>
      </c>
      <c r="AS370" s="89">
        <f t="shared" si="205"/>
        <v>7.433369607765326</v>
      </c>
      <c r="AT370" s="89">
        <f t="shared" si="205"/>
        <v>7.4174602863141272</v>
      </c>
      <c r="AU370" s="89">
        <f t="shared" si="201"/>
        <v>7.6378524734709394</v>
      </c>
    </row>
    <row r="371" spans="1:47" s="89" customFormat="1" ht="12.95" customHeight="1" x14ac:dyDescent="0.2">
      <c r="A371" s="43" t="s">
        <v>26</v>
      </c>
      <c r="B371" s="44" t="s">
        <v>912</v>
      </c>
      <c r="C371" s="45">
        <v>42651.472999999998</v>
      </c>
      <c r="D371" s="45" t="s">
        <v>936</v>
      </c>
      <c r="E371" s="89">
        <f t="shared" si="183"/>
        <v>-528.99997755488641</v>
      </c>
      <c r="F371" s="89">
        <f t="shared" ref="F371:F434" si="206">ROUND(2*E371,0)/2</f>
        <v>-529</v>
      </c>
      <c r="G371" s="89">
        <f t="shared" si="184"/>
        <v>6.2999999499879777E-5</v>
      </c>
      <c r="J371" s="89">
        <f>+G371</f>
        <v>6.2999999499879777E-5</v>
      </c>
      <c r="P371" s="89">
        <f t="shared" si="185"/>
        <v>-1.1249217176348771</v>
      </c>
      <c r="Q371" s="128">
        <f t="shared" si="186"/>
        <v>27632.972999999998</v>
      </c>
      <c r="R371" s="128"/>
      <c r="S371" s="91">
        <f>S$17</f>
        <v>1</v>
      </c>
      <c r="Z371" s="89">
        <f t="shared" si="187"/>
        <v>-529</v>
      </c>
      <c r="AA371" s="89">
        <f t="shared" si="188"/>
        <v>-8.5096105057298477E-3</v>
      </c>
      <c r="AB371" s="89">
        <f t="shared" si="189"/>
        <v>-1.1163491071296474</v>
      </c>
      <c r="AC371" s="89">
        <f t="shared" si="190"/>
        <v>1.124984717634377</v>
      </c>
      <c r="AD371" s="89">
        <f t="shared" si="191"/>
        <v>8.5726105052297275E-3</v>
      </c>
      <c r="AE371" s="89">
        <f t="shared" si="192"/>
        <v>7.3489650874375081E-5</v>
      </c>
      <c r="AF371" s="89">
        <f t="shared" si="193"/>
        <v>6.2999999499879777E-5</v>
      </c>
      <c r="AG371" s="91"/>
      <c r="AH371" s="89">
        <f t="shared" si="194"/>
        <v>1.1164121071291473</v>
      </c>
      <c r="AI371" s="89">
        <f t="shared" si="195"/>
        <v>0.86919227947330002</v>
      </c>
      <c r="AJ371" s="89">
        <f t="shared" si="196"/>
        <v>0.96469830227737996</v>
      </c>
      <c r="AK371" s="89">
        <f t="shared" si="197"/>
        <v>-0.18385741726166979</v>
      </c>
      <c r="AL371" s="89">
        <f t="shared" si="198"/>
        <v>0.95241853711879654</v>
      </c>
      <c r="AM371" s="89">
        <f t="shared" si="199"/>
        <v>0.51580215627933579</v>
      </c>
      <c r="AN371" s="89">
        <f t="shared" ref="AN371:AT380" si="207">$AU371+$AB$7*SIN(AO371)</f>
        <v>7.4344224599605822</v>
      </c>
      <c r="AO371" s="89">
        <f t="shared" si="207"/>
        <v>7.4344225649936799</v>
      </c>
      <c r="AP371" s="89">
        <f t="shared" si="207"/>
        <v>7.4344214222993452</v>
      </c>
      <c r="AQ371" s="89">
        <f t="shared" si="207"/>
        <v>7.4344338542555004</v>
      </c>
      <c r="AR371" s="89">
        <f t="shared" si="207"/>
        <v>7.4342986192616412</v>
      </c>
      <c r="AS371" s="89">
        <f t="shared" si="207"/>
        <v>7.4357719173877799</v>
      </c>
      <c r="AT371" s="89">
        <f t="shared" si="207"/>
        <v>7.4199747765844331</v>
      </c>
      <c r="AU371" s="89">
        <f t="shared" si="201"/>
        <v>7.6404940162347756</v>
      </c>
    </row>
    <row r="372" spans="1:47" s="89" customFormat="1" ht="12.95" customHeight="1" x14ac:dyDescent="0.2">
      <c r="A372" s="89" t="s">
        <v>803</v>
      </c>
      <c r="B372" s="91"/>
      <c r="C372" s="130">
        <v>42665.493300000002</v>
      </c>
      <c r="D372" s="130"/>
      <c r="E372" s="89">
        <f t="shared" si="183"/>
        <v>-524.00494220026826</v>
      </c>
      <c r="F372" s="89">
        <f t="shared" si="206"/>
        <v>-524</v>
      </c>
      <c r="G372" s="89">
        <f t="shared" si="184"/>
        <v>-1.3871999995899387E-2</v>
      </c>
      <c r="J372" s="89">
        <f>G372</f>
        <v>-1.3871999995899387E-2</v>
      </c>
      <c r="P372" s="89">
        <f t="shared" si="185"/>
        <v>-1.1248940343296632</v>
      </c>
      <c r="Q372" s="128">
        <f t="shared" si="186"/>
        <v>27646.993300000002</v>
      </c>
      <c r="R372" s="128"/>
      <c r="S372" s="91">
        <f>S$17</f>
        <v>1</v>
      </c>
      <c r="Z372" s="89">
        <f t="shared" si="187"/>
        <v>-524</v>
      </c>
      <c r="AA372" s="89">
        <f t="shared" si="188"/>
        <v>-8.4027730125675326E-3</v>
      </c>
      <c r="AB372" s="89">
        <f t="shared" si="189"/>
        <v>-1.130363261312995</v>
      </c>
      <c r="AC372" s="89">
        <f t="shared" si="190"/>
        <v>1.1110220343337638</v>
      </c>
      <c r="AD372" s="89">
        <f t="shared" si="191"/>
        <v>-5.4692269833318541E-3</v>
      </c>
      <c r="AE372" s="89">
        <f t="shared" si="192"/>
        <v>2.9912443795205254E-5</v>
      </c>
      <c r="AF372" s="89">
        <f t="shared" si="193"/>
        <v>-1.3871999995899387E-2</v>
      </c>
      <c r="AG372" s="91"/>
      <c r="AH372" s="89">
        <f t="shared" si="194"/>
        <v>1.1164912613170956</v>
      </c>
      <c r="AI372" s="89">
        <f t="shared" si="195"/>
        <v>0.86939081956017883</v>
      </c>
      <c r="AJ372" s="89">
        <f t="shared" si="196"/>
        <v>0.96498202007544709</v>
      </c>
      <c r="AK372" s="89">
        <f t="shared" si="197"/>
        <v>-0.18399850982103416</v>
      </c>
      <c r="AL372" s="89">
        <f t="shared" si="198"/>
        <v>0.95349798183061618</v>
      </c>
      <c r="AM372" s="89">
        <f t="shared" si="199"/>
        <v>0.51648566312211364</v>
      </c>
      <c r="AN372" s="89">
        <f t="shared" si="207"/>
        <v>7.4356321878387961</v>
      </c>
      <c r="AO372" s="89">
        <f t="shared" si="207"/>
        <v>7.4356322910866579</v>
      </c>
      <c r="AP372" s="89">
        <f t="shared" si="207"/>
        <v>7.4356311647589992</v>
      </c>
      <c r="AQ372" s="89">
        <f t="shared" si="207"/>
        <v>7.4356434519860937</v>
      </c>
      <c r="AR372" s="89">
        <f t="shared" si="207"/>
        <v>7.4355094276801186</v>
      </c>
      <c r="AS372" s="89">
        <f t="shared" si="207"/>
        <v>7.43697350290351</v>
      </c>
      <c r="AT372" s="89">
        <f t="shared" si="207"/>
        <v>7.4212325986871575</v>
      </c>
      <c r="AU372" s="89">
        <f t="shared" si="201"/>
        <v>7.6418147876166937</v>
      </c>
    </row>
    <row r="373" spans="1:47" s="89" customFormat="1" ht="12.95" customHeight="1" x14ac:dyDescent="0.2">
      <c r="A373" s="89" t="s">
        <v>804</v>
      </c>
      <c r="B373" s="91"/>
      <c r="C373" s="130">
        <v>42707.6</v>
      </c>
      <c r="D373" s="130"/>
      <c r="E373" s="89">
        <f t="shared" si="183"/>
        <v>-509.00351889504481</v>
      </c>
      <c r="F373" s="89">
        <f t="shared" si="206"/>
        <v>-509</v>
      </c>
      <c r="G373" s="89">
        <f t="shared" si="184"/>
        <v>-9.8769999967771582E-3</v>
      </c>
      <c r="H373" s="89">
        <f>+G373</f>
        <v>-9.8769999967771582E-3</v>
      </c>
      <c r="P373" s="89">
        <f t="shared" si="185"/>
        <v>-1.1248006010271485</v>
      </c>
      <c r="Q373" s="128">
        <f t="shared" si="186"/>
        <v>27689.1</v>
      </c>
      <c r="R373" s="128"/>
      <c r="S373" s="91">
        <f>S$15</f>
        <v>0.2</v>
      </c>
      <c r="Z373" s="89">
        <f t="shared" si="187"/>
        <v>-509</v>
      </c>
      <c r="AA373" s="89">
        <f t="shared" si="188"/>
        <v>-8.0815803411329323E-3</v>
      </c>
      <c r="AB373" s="89">
        <f t="shared" si="189"/>
        <v>-1.1265960206827927</v>
      </c>
      <c r="AC373" s="89">
        <f t="shared" si="190"/>
        <v>1.1149236010303714</v>
      </c>
      <c r="AD373" s="89">
        <f t="shared" si="191"/>
        <v>-1.7954196556442259E-3</v>
      </c>
      <c r="AE373" s="89">
        <f t="shared" si="192"/>
        <v>6.4470634797472623E-7</v>
      </c>
      <c r="AF373" s="89">
        <f t="shared" si="193"/>
        <v>-9.8769999967771582E-3</v>
      </c>
      <c r="AG373" s="91"/>
      <c r="AH373" s="89">
        <f t="shared" si="194"/>
        <v>1.1167190206860156</v>
      </c>
      <c r="AI373" s="89">
        <f t="shared" si="195"/>
        <v>0.86998789853217529</v>
      </c>
      <c r="AJ373" s="89">
        <f t="shared" si="196"/>
        <v>0.96582719385946547</v>
      </c>
      <c r="AK373" s="89">
        <f t="shared" si="197"/>
        <v>-0.18442088575712634</v>
      </c>
      <c r="AL373" s="89">
        <f t="shared" si="198"/>
        <v>0.95673927941928583</v>
      </c>
      <c r="AM373" s="89">
        <f t="shared" si="199"/>
        <v>0.51854035370122831</v>
      </c>
      <c r="AN373" s="89">
        <f t="shared" si="207"/>
        <v>7.4392630315850683</v>
      </c>
      <c r="AO373" s="89">
        <f t="shared" si="207"/>
        <v>7.4392631296179177</v>
      </c>
      <c r="AP373" s="89">
        <f t="shared" si="207"/>
        <v>7.4392620513678533</v>
      </c>
      <c r="AQ373" s="89">
        <f t="shared" si="207"/>
        <v>7.4392739110398667</v>
      </c>
      <c r="AR373" s="89">
        <f t="shared" si="207"/>
        <v>7.4391434840752586</v>
      </c>
      <c r="AS373" s="89">
        <f t="shared" si="207"/>
        <v>7.4405799879745373</v>
      </c>
      <c r="AT373" s="89">
        <f t="shared" si="207"/>
        <v>7.4250083741813286</v>
      </c>
      <c r="AU373" s="89">
        <f t="shared" si="201"/>
        <v>7.6457771017624472</v>
      </c>
    </row>
    <row r="374" spans="1:47" s="89" customFormat="1" ht="12.95" customHeight="1" x14ac:dyDescent="0.2">
      <c r="A374" s="89" t="s">
        <v>803</v>
      </c>
      <c r="B374" s="91"/>
      <c r="C374" s="130">
        <v>42710.4038</v>
      </c>
      <c r="D374" s="130"/>
      <c r="E374" s="89">
        <f t="shared" si="183"/>
        <v>-508.0046044547488</v>
      </c>
      <c r="F374" s="89">
        <f t="shared" si="206"/>
        <v>-508</v>
      </c>
      <c r="G374" s="89">
        <f t="shared" si="184"/>
        <v>-1.2923999995109625E-2</v>
      </c>
      <c r="J374" s="89">
        <f>G374</f>
        <v>-1.2923999995109625E-2</v>
      </c>
      <c r="P374" s="89">
        <f t="shared" si="185"/>
        <v>-1.1247938183596808</v>
      </c>
      <c r="Q374" s="128">
        <f t="shared" si="186"/>
        <v>27691.9038</v>
      </c>
      <c r="R374" s="128"/>
      <c r="S374" s="91">
        <f>S$17</f>
        <v>1</v>
      </c>
      <c r="Z374" s="89">
        <f t="shared" si="187"/>
        <v>-508</v>
      </c>
      <c r="AA374" s="89">
        <f t="shared" si="188"/>
        <v>-8.0601317628428149E-3</v>
      </c>
      <c r="AB374" s="89">
        <f t="shared" si="189"/>
        <v>-1.1296576865919477</v>
      </c>
      <c r="AC374" s="89">
        <f t="shared" si="190"/>
        <v>1.1118698183645712</v>
      </c>
      <c r="AD374" s="89">
        <f t="shared" si="191"/>
        <v>-4.8638682322668103E-3</v>
      </c>
      <c r="AE374" s="89">
        <f t="shared" si="192"/>
        <v>2.3657214180854266E-5</v>
      </c>
      <c r="AF374" s="89">
        <f t="shared" si="193"/>
        <v>-1.2923999995109625E-2</v>
      </c>
      <c r="AG374" s="91"/>
      <c r="AH374" s="89">
        <f t="shared" si="194"/>
        <v>1.116733686596838</v>
      </c>
      <c r="AI374" s="89">
        <f t="shared" si="195"/>
        <v>0.8700277816436307</v>
      </c>
      <c r="AJ374" s="89">
        <f t="shared" si="196"/>
        <v>0.96588321910938468</v>
      </c>
      <c r="AK374" s="89">
        <f t="shared" si="197"/>
        <v>-0.18444899589601252</v>
      </c>
      <c r="AL374" s="89">
        <f t="shared" si="198"/>
        <v>0.95695552429740494</v>
      </c>
      <c r="AM374" s="89">
        <f t="shared" si="199"/>
        <v>0.51867755623774414</v>
      </c>
      <c r="AN374" s="89">
        <f t="shared" si="207"/>
        <v>7.439505176525735</v>
      </c>
      <c r="AO374" s="89">
        <f t="shared" si="207"/>
        <v>7.4395052742183267</v>
      </c>
      <c r="AP374" s="89">
        <f t="shared" si="207"/>
        <v>7.4395041991193613</v>
      </c>
      <c r="AQ374" s="89">
        <f t="shared" si="207"/>
        <v>7.4395160306400632</v>
      </c>
      <c r="AR374" s="89">
        <f t="shared" si="207"/>
        <v>7.4393858416433751</v>
      </c>
      <c r="AS374" s="89">
        <f t="shared" si="207"/>
        <v>7.4408205127136293</v>
      </c>
      <c r="AT374" s="89">
        <f t="shared" si="207"/>
        <v>7.4252602157528473</v>
      </c>
      <c r="AU374" s="89">
        <f t="shared" si="201"/>
        <v>7.6460412560388304</v>
      </c>
    </row>
    <row r="375" spans="1:47" s="89" customFormat="1" ht="12.95" customHeight="1" x14ac:dyDescent="0.2">
      <c r="A375" s="43" t="s">
        <v>26</v>
      </c>
      <c r="B375" s="44" t="s">
        <v>912</v>
      </c>
      <c r="C375" s="45">
        <v>42738.47</v>
      </c>
      <c r="D375" s="45" t="s">
        <v>936</v>
      </c>
      <c r="E375" s="89">
        <f t="shared" si="183"/>
        <v>-498.00541319138421</v>
      </c>
      <c r="F375" s="89">
        <f t="shared" si="206"/>
        <v>-498</v>
      </c>
      <c r="G375" s="89">
        <f t="shared" si="184"/>
        <v>-1.5193999999610242E-2</v>
      </c>
      <c r="H375" s="89">
        <f>+G375</f>
        <v>-1.5193999999610242E-2</v>
      </c>
      <c r="P375" s="89">
        <f t="shared" si="185"/>
        <v>-1.1247221844431523</v>
      </c>
      <c r="Q375" s="128">
        <f t="shared" si="186"/>
        <v>27719.97</v>
      </c>
      <c r="R375" s="128"/>
      <c r="S375" s="91">
        <f>S$15</f>
        <v>0.2</v>
      </c>
      <c r="Z375" s="89">
        <f t="shared" si="187"/>
        <v>-498</v>
      </c>
      <c r="AA375" s="89">
        <f t="shared" si="188"/>
        <v>-7.8454049361109668E-3</v>
      </c>
      <c r="AB375" s="89">
        <f t="shared" si="189"/>
        <v>-1.1320707795066516</v>
      </c>
      <c r="AC375" s="89">
        <f t="shared" si="190"/>
        <v>1.1095281844435421</v>
      </c>
      <c r="AD375" s="89">
        <f t="shared" si="191"/>
        <v>-7.3485950634992747E-3</v>
      </c>
      <c r="AE375" s="89">
        <f t="shared" si="192"/>
        <v>1.0800369881457182E-5</v>
      </c>
      <c r="AF375" s="89">
        <f t="shared" si="193"/>
        <v>-1.5193999999610242E-2</v>
      </c>
      <c r="AG375" s="91"/>
      <c r="AH375" s="89">
        <f t="shared" si="194"/>
        <v>1.1168767795070413</v>
      </c>
      <c r="AI375" s="89">
        <f t="shared" si="195"/>
        <v>0.87042714836748547</v>
      </c>
      <c r="AJ375" s="89">
        <f t="shared" si="196"/>
        <v>0.96644126742667835</v>
      </c>
      <c r="AK375" s="89">
        <f t="shared" si="197"/>
        <v>-0.18472976411867517</v>
      </c>
      <c r="AL375" s="89">
        <f t="shared" si="198"/>
        <v>0.95911906462705832</v>
      </c>
      <c r="AM375" s="89">
        <f t="shared" si="199"/>
        <v>0.52005112237347484</v>
      </c>
      <c r="AN375" s="89">
        <f t="shared" si="207"/>
        <v>7.4419272369739966</v>
      </c>
      <c r="AO375" s="89">
        <f t="shared" si="207"/>
        <v>7.4419273313141474</v>
      </c>
      <c r="AP375" s="89">
        <f t="shared" si="207"/>
        <v>7.4419262873583065</v>
      </c>
      <c r="AQ375" s="89">
        <f t="shared" si="207"/>
        <v>7.4419378397766698</v>
      </c>
      <c r="AR375" s="89">
        <f t="shared" si="207"/>
        <v>7.4418100176829096</v>
      </c>
      <c r="AS375" s="89">
        <f t="shared" si="207"/>
        <v>7.4432263971759323</v>
      </c>
      <c r="AT375" s="89">
        <f t="shared" si="207"/>
        <v>7.4277794789142337</v>
      </c>
      <c r="AU375" s="89">
        <f t="shared" si="201"/>
        <v>7.6486827988026667</v>
      </c>
    </row>
    <row r="376" spans="1:47" s="89" customFormat="1" ht="12.95" customHeight="1" x14ac:dyDescent="0.2">
      <c r="A376" s="89" t="s">
        <v>805</v>
      </c>
      <c r="B376" s="91"/>
      <c r="C376" s="130">
        <v>42839.51</v>
      </c>
      <c r="D376" s="130"/>
      <c r="E376" s="89">
        <f t="shared" si="183"/>
        <v>-462.00772610690797</v>
      </c>
      <c r="F376" s="89">
        <f t="shared" si="206"/>
        <v>-462</v>
      </c>
      <c r="G376" s="89">
        <f t="shared" si="184"/>
        <v>-2.1685999992769212E-2</v>
      </c>
      <c r="H376" s="89">
        <f>+G376</f>
        <v>-2.1685999992769212E-2</v>
      </c>
      <c r="P376" s="89">
        <f t="shared" si="185"/>
        <v>-1.1244069860481123</v>
      </c>
      <c r="Q376" s="128">
        <f t="shared" si="186"/>
        <v>27821.010000000002</v>
      </c>
      <c r="R376" s="128"/>
      <c r="S376" s="91">
        <f>S$15</f>
        <v>0.2</v>
      </c>
      <c r="Z376" s="89">
        <f t="shared" si="187"/>
        <v>-462</v>
      </c>
      <c r="AA376" s="89">
        <f t="shared" si="188"/>
        <v>-7.0688853400751039E-3</v>
      </c>
      <c r="AB376" s="89">
        <f t="shared" si="189"/>
        <v>-1.1390241007008064</v>
      </c>
      <c r="AC376" s="89">
        <f t="shared" si="190"/>
        <v>1.1027209860553431</v>
      </c>
      <c r="AD376" s="89">
        <f t="shared" si="191"/>
        <v>-1.4617114652694108E-2</v>
      </c>
      <c r="AE376" s="89">
        <f t="shared" si="192"/>
        <v>4.2732008154000963E-5</v>
      </c>
      <c r="AF376" s="89">
        <f t="shared" si="193"/>
        <v>-2.1685999992769212E-2</v>
      </c>
      <c r="AG376" s="91"/>
      <c r="AH376" s="89">
        <f t="shared" si="194"/>
        <v>1.1173381007080372</v>
      </c>
      <c r="AI376" s="89">
        <f t="shared" si="195"/>
        <v>0.87187294311906527</v>
      </c>
      <c r="AJ376" s="89">
        <f t="shared" si="196"/>
        <v>0.96841688167559026</v>
      </c>
      <c r="AK376" s="89">
        <f t="shared" si="197"/>
        <v>-0.18573547568128362</v>
      </c>
      <c r="AL376" s="89">
        <f t="shared" si="198"/>
        <v>0.96692431735358997</v>
      </c>
      <c r="AM376" s="89">
        <f t="shared" si="199"/>
        <v>0.52501933494178732</v>
      </c>
      <c r="AN376" s="89">
        <f t="shared" si="207"/>
        <v>7.4506558887374297</v>
      </c>
      <c r="AO376" s="89">
        <f t="shared" si="207"/>
        <v>7.4506559717421217</v>
      </c>
      <c r="AP376" s="89">
        <f t="shared" si="207"/>
        <v>7.4506550344696008</v>
      </c>
      <c r="AQ376" s="89">
        <f t="shared" si="207"/>
        <v>7.4506656180846162</v>
      </c>
      <c r="AR376" s="89">
        <f t="shared" si="207"/>
        <v>7.4505461239014812</v>
      </c>
      <c r="AS376" s="89">
        <f t="shared" si="207"/>
        <v>7.4518972214642547</v>
      </c>
      <c r="AT376" s="89">
        <f t="shared" si="207"/>
        <v>7.436861595158609</v>
      </c>
      <c r="AU376" s="89">
        <f t="shared" si="201"/>
        <v>7.6581923527524758</v>
      </c>
    </row>
    <row r="377" spans="1:47" s="89" customFormat="1" ht="12.95" customHeight="1" x14ac:dyDescent="0.2">
      <c r="A377" s="9" t="s">
        <v>888</v>
      </c>
      <c r="B377" s="131" t="s">
        <v>926</v>
      </c>
      <c r="C377" s="132">
        <v>42898.462099999997</v>
      </c>
      <c r="D377" s="132"/>
      <c r="E377" s="89">
        <f t="shared" si="183"/>
        <v>-441.0047644207188</v>
      </c>
      <c r="F377" s="89">
        <f t="shared" si="206"/>
        <v>-441</v>
      </c>
      <c r="G377" s="89">
        <f t="shared" si="184"/>
        <v>-1.3373000001593027E-2</v>
      </c>
      <c r="J377" s="89">
        <f>G377</f>
        <v>-1.3373000001593027E-2</v>
      </c>
      <c r="P377" s="89">
        <f t="shared" si="185"/>
        <v>-1.1241816906040503</v>
      </c>
      <c r="Q377" s="128">
        <f t="shared" si="186"/>
        <v>27879.962099999997</v>
      </c>
      <c r="R377" s="128"/>
      <c r="S377" s="91">
        <f>S$17</f>
        <v>1</v>
      </c>
      <c r="Z377" s="89">
        <f t="shared" si="187"/>
        <v>-441</v>
      </c>
      <c r="AA377" s="89">
        <f t="shared" si="188"/>
        <v>-6.6135130444635593E-3</v>
      </c>
      <c r="AB377" s="89">
        <f t="shared" si="189"/>
        <v>-1.1309411775611797</v>
      </c>
      <c r="AC377" s="89">
        <f t="shared" si="190"/>
        <v>1.1108086906024572</v>
      </c>
      <c r="AD377" s="89">
        <f t="shared" si="191"/>
        <v>-6.759486957129468E-3</v>
      </c>
      <c r="AE377" s="89">
        <f t="shared" si="192"/>
        <v>4.5690663923603396E-5</v>
      </c>
      <c r="AF377" s="89">
        <f t="shared" si="193"/>
        <v>-1.3373000001593027E-2</v>
      </c>
      <c r="AG377" s="91"/>
      <c r="AH377" s="89">
        <f t="shared" si="194"/>
        <v>1.1175681775595867</v>
      </c>
      <c r="AI377" s="89">
        <f t="shared" si="195"/>
        <v>0.87272217134116914</v>
      </c>
      <c r="AJ377" s="89">
        <f t="shared" si="196"/>
        <v>0.96954502681274357</v>
      </c>
      <c r="AK377" s="89">
        <f t="shared" si="197"/>
        <v>-0.18631844772704681</v>
      </c>
      <c r="AL377" s="89">
        <f t="shared" si="198"/>
        <v>0.97148939082199881</v>
      </c>
      <c r="AM377" s="89">
        <f t="shared" si="199"/>
        <v>0.52793454077874957</v>
      </c>
      <c r="AN377" s="89">
        <f t="shared" si="207"/>
        <v>7.4557543132713677</v>
      </c>
      <c r="AO377" s="89">
        <f t="shared" si="207"/>
        <v>7.4557543901718759</v>
      </c>
      <c r="AP377" s="89">
        <f t="shared" si="207"/>
        <v>7.4557535113146267</v>
      </c>
      <c r="AQ377" s="89">
        <f t="shared" si="207"/>
        <v>7.4557635554417931</v>
      </c>
      <c r="AR377" s="89">
        <f t="shared" si="207"/>
        <v>7.455648779196876</v>
      </c>
      <c r="AS377" s="89">
        <f t="shared" si="207"/>
        <v>7.4569622214408762</v>
      </c>
      <c r="AT377" s="89">
        <f t="shared" si="207"/>
        <v>7.4421687370030964</v>
      </c>
      <c r="AU377" s="89">
        <f t="shared" si="201"/>
        <v>7.6637395925565315</v>
      </c>
    </row>
    <row r="378" spans="1:47" s="89" customFormat="1" ht="12.95" customHeight="1" x14ac:dyDescent="0.2">
      <c r="A378" s="89" t="s">
        <v>806</v>
      </c>
      <c r="B378" s="91"/>
      <c r="C378" s="130">
        <v>42898.466999999997</v>
      </c>
      <c r="D378" s="130"/>
      <c r="E378" s="89">
        <f t="shared" si="183"/>
        <v>-441.00301868965477</v>
      </c>
      <c r="F378" s="89">
        <f t="shared" si="206"/>
        <v>-441</v>
      </c>
      <c r="G378" s="89">
        <f t="shared" si="184"/>
        <v>-8.4730000016861595E-3</v>
      </c>
      <c r="I378" s="89">
        <f>G378</f>
        <v>-8.4730000016861595E-3</v>
      </c>
      <c r="P378" s="89">
        <f t="shared" si="185"/>
        <v>-1.1241816906040503</v>
      </c>
      <c r="Q378" s="128">
        <f t="shared" si="186"/>
        <v>27879.966999999997</v>
      </c>
      <c r="R378" s="128"/>
      <c r="S378" s="91">
        <f>S$16</f>
        <v>0.1</v>
      </c>
      <c r="Z378" s="89">
        <f t="shared" si="187"/>
        <v>-441</v>
      </c>
      <c r="AA378" s="89">
        <f t="shared" si="188"/>
        <v>-6.6135130444635593E-3</v>
      </c>
      <c r="AB378" s="89">
        <f t="shared" si="189"/>
        <v>-1.1260411775612729</v>
      </c>
      <c r="AC378" s="89">
        <f t="shared" si="190"/>
        <v>1.1157086906023641</v>
      </c>
      <c r="AD378" s="89">
        <f t="shared" si="191"/>
        <v>-1.8594869572226003E-3</v>
      </c>
      <c r="AE378" s="89">
        <f t="shared" si="192"/>
        <v>3.4576917440809648E-7</v>
      </c>
      <c r="AF378" s="89">
        <f t="shared" si="193"/>
        <v>-8.4730000016861595E-3</v>
      </c>
      <c r="AG378" s="91"/>
      <c r="AH378" s="89">
        <f t="shared" si="194"/>
        <v>1.1175681775595867</v>
      </c>
      <c r="AI378" s="89">
        <f t="shared" si="195"/>
        <v>0.87272217134116914</v>
      </c>
      <c r="AJ378" s="89">
        <f t="shared" si="196"/>
        <v>0.96954502681274357</v>
      </c>
      <c r="AK378" s="89">
        <f t="shared" si="197"/>
        <v>-0.18631844772704681</v>
      </c>
      <c r="AL378" s="89">
        <f t="shared" si="198"/>
        <v>0.97148939082199881</v>
      </c>
      <c r="AM378" s="89">
        <f t="shared" si="199"/>
        <v>0.52793454077874957</v>
      </c>
      <c r="AN378" s="89">
        <f t="shared" si="207"/>
        <v>7.4557543132713677</v>
      </c>
      <c r="AO378" s="89">
        <f t="shared" si="207"/>
        <v>7.4557543901718759</v>
      </c>
      <c r="AP378" s="89">
        <f t="shared" si="207"/>
        <v>7.4557535113146267</v>
      </c>
      <c r="AQ378" s="89">
        <f t="shared" si="207"/>
        <v>7.4557635554417931</v>
      </c>
      <c r="AR378" s="89">
        <f t="shared" si="207"/>
        <v>7.455648779196876</v>
      </c>
      <c r="AS378" s="89">
        <f t="shared" si="207"/>
        <v>7.4569622214408762</v>
      </c>
      <c r="AT378" s="89">
        <f t="shared" si="207"/>
        <v>7.4421687370030964</v>
      </c>
      <c r="AU378" s="89">
        <f t="shared" si="201"/>
        <v>7.6637395925565315</v>
      </c>
    </row>
    <row r="379" spans="1:47" s="89" customFormat="1" ht="12.95" customHeight="1" x14ac:dyDescent="0.2">
      <c r="A379" s="89" t="s">
        <v>908</v>
      </c>
      <c r="B379" s="91"/>
      <c r="C379" s="130">
        <v>42923.726999999999</v>
      </c>
      <c r="D379" s="130"/>
      <c r="E379" s="89">
        <f t="shared" si="183"/>
        <v>-432.00359691853504</v>
      </c>
      <c r="F379" s="89">
        <f t="shared" si="206"/>
        <v>-432</v>
      </c>
      <c r="G379" s="89">
        <f t="shared" si="184"/>
        <v>-1.0095999998156913E-2</v>
      </c>
      <c r="I379" s="89">
        <f>G379</f>
        <v>-1.0095999998156913E-2</v>
      </c>
      <c r="P379" s="89">
        <f t="shared" si="185"/>
        <v>-1.1240757903655527</v>
      </c>
      <c r="Q379" s="128">
        <f t="shared" si="186"/>
        <v>27905.226999999999</v>
      </c>
      <c r="R379" s="128"/>
      <c r="S379" s="91">
        <f>S$16</f>
        <v>0.1</v>
      </c>
      <c r="Z379" s="89">
        <f t="shared" si="187"/>
        <v>-432</v>
      </c>
      <c r="AA379" s="89">
        <f t="shared" si="188"/>
        <v>-6.4178403311223597E-3</v>
      </c>
      <c r="AB379" s="89">
        <f t="shared" si="189"/>
        <v>-1.1277539500325873</v>
      </c>
      <c r="AC379" s="89">
        <f t="shared" si="190"/>
        <v>1.1139797903673958</v>
      </c>
      <c r="AD379" s="89">
        <f t="shared" si="191"/>
        <v>-3.6781596670345529E-3</v>
      </c>
      <c r="AE379" s="89">
        <f t="shared" si="192"/>
        <v>1.3528858536199735E-6</v>
      </c>
      <c r="AF379" s="89">
        <f t="shared" si="193"/>
        <v>-1.0095999998156913E-2</v>
      </c>
      <c r="AG379" s="91"/>
      <c r="AH379" s="89">
        <f t="shared" si="194"/>
        <v>1.1176579500344304</v>
      </c>
      <c r="AI379" s="89">
        <f t="shared" si="195"/>
        <v>0.87308744790724069</v>
      </c>
      <c r="AJ379" s="89">
        <f t="shared" si="196"/>
        <v>0.97002299616840648</v>
      </c>
      <c r="AK379" s="89">
        <f t="shared" si="197"/>
        <v>-0.18656745094690461</v>
      </c>
      <c r="AL379" s="89">
        <f t="shared" si="198"/>
        <v>0.97344857699948883</v>
      </c>
      <c r="AM379" s="89">
        <f t="shared" si="199"/>
        <v>0.52918780957969436</v>
      </c>
      <c r="AN379" s="89">
        <f t="shared" si="207"/>
        <v>7.457940874201749</v>
      </c>
      <c r="AO379" s="89">
        <f t="shared" si="207"/>
        <v>7.4579409485960069</v>
      </c>
      <c r="AP379" s="89">
        <f t="shared" si="207"/>
        <v>7.4579400939373954</v>
      </c>
      <c r="AQ379" s="89">
        <f t="shared" si="207"/>
        <v>7.4579499125604096</v>
      </c>
      <c r="AR379" s="89">
        <f t="shared" si="207"/>
        <v>7.4578371266035193</v>
      </c>
      <c r="AS379" s="89">
        <f t="shared" si="207"/>
        <v>7.4591345303063328</v>
      </c>
      <c r="AT379" s="89">
        <f t="shared" si="207"/>
        <v>7.4444453131248949</v>
      </c>
      <c r="AU379" s="89">
        <f t="shared" si="201"/>
        <v>7.6661169810439835</v>
      </c>
    </row>
    <row r="380" spans="1:47" s="89" customFormat="1" ht="12.95" customHeight="1" x14ac:dyDescent="0.2">
      <c r="A380" s="89" t="s">
        <v>908</v>
      </c>
      <c r="B380" s="91"/>
      <c r="C380" s="130">
        <v>42937.764999999999</v>
      </c>
      <c r="D380" s="130"/>
      <c r="E380" s="89">
        <f t="shared" si="183"/>
        <v>-427.00225555578874</v>
      </c>
      <c r="F380" s="89">
        <f t="shared" si="206"/>
        <v>-427</v>
      </c>
      <c r="G380" s="89">
        <f t="shared" si="184"/>
        <v>-6.3309999968623742E-3</v>
      </c>
      <c r="I380" s="89">
        <f>G380</f>
        <v>-6.3309999968623742E-3</v>
      </c>
      <c r="P380" s="89">
        <f t="shared" si="185"/>
        <v>-1.1240145341094503</v>
      </c>
      <c r="Q380" s="128">
        <f t="shared" si="186"/>
        <v>27919.264999999999</v>
      </c>
      <c r="R380" s="128"/>
      <c r="S380" s="91">
        <f>S$16</f>
        <v>0.1</v>
      </c>
      <c r="Z380" s="89">
        <f t="shared" si="187"/>
        <v>-427</v>
      </c>
      <c r="AA380" s="89">
        <f t="shared" si="188"/>
        <v>-6.309004179716915E-3</v>
      </c>
      <c r="AB380" s="89">
        <f t="shared" si="189"/>
        <v>-1.1240365299265958</v>
      </c>
      <c r="AC380" s="89">
        <f t="shared" si="190"/>
        <v>1.1176835341125879</v>
      </c>
      <c r="AD380" s="89">
        <f t="shared" si="191"/>
        <v>-2.1995817145459284E-5</v>
      </c>
      <c r="AE380" s="89">
        <f t="shared" si="192"/>
        <v>4.8381597189648064E-11</v>
      </c>
      <c r="AF380" s="89">
        <f t="shared" si="193"/>
        <v>-6.3309999968623742E-3</v>
      </c>
      <c r="AG380" s="91"/>
      <c r="AH380" s="89">
        <f t="shared" si="194"/>
        <v>1.1177055299297334</v>
      </c>
      <c r="AI380" s="89">
        <f t="shared" si="195"/>
        <v>0.87329072231840899</v>
      </c>
      <c r="AJ380" s="89">
        <f t="shared" si="196"/>
        <v>0.97028709754691322</v>
      </c>
      <c r="AK380" s="89">
        <f t="shared" si="197"/>
        <v>-0.18670556655047127</v>
      </c>
      <c r="AL380" s="89">
        <f t="shared" si="198"/>
        <v>0.97453772291438401</v>
      </c>
      <c r="AM380" s="89">
        <f t="shared" si="199"/>
        <v>0.52988508561625458</v>
      </c>
      <c r="AN380" s="89">
        <f t="shared" si="207"/>
        <v>7.4591560259395591</v>
      </c>
      <c r="AO380" s="89">
        <f t="shared" si="207"/>
        <v>7.45915609896928</v>
      </c>
      <c r="AP380" s="89">
        <f t="shared" si="207"/>
        <v>7.4591552575408535</v>
      </c>
      <c r="AQ380" s="89">
        <f t="shared" si="207"/>
        <v>7.459164952351478</v>
      </c>
      <c r="AR380" s="89">
        <f t="shared" si="207"/>
        <v>7.4590532638832805</v>
      </c>
      <c r="AS380" s="89">
        <f t="shared" si="207"/>
        <v>7.4603417835348536</v>
      </c>
      <c r="AT380" s="89">
        <f t="shared" si="207"/>
        <v>7.4457106189697413</v>
      </c>
      <c r="AU380" s="89">
        <f t="shared" si="201"/>
        <v>7.6674377524259016</v>
      </c>
    </row>
    <row r="381" spans="1:47" s="89" customFormat="1" ht="12.95" customHeight="1" x14ac:dyDescent="0.2">
      <c r="A381" s="89" t="s">
        <v>807</v>
      </c>
      <c r="B381" s="91"/>
      <c r="C381" s="130">
        <v>42957.406999999999</v>
      </c>
      <c r="D381" s="130"/>
      <c r="E381" s="89">
        <f t="shared" si="183"/>
        <v>-420.00436789037633</v>
      </c>
      <c r="F381" s="89">
        <f t="shared" si="206"/>
        <v>-420</v>
      </c>
      <c r="G381" s="89">
        <f t="shared" si="184"/>
        <v>-1.2259999995876569E-2</v>
      </c>
      <c r="I381" s="89">
        <f>G381</f>
        <v>-1.2259999995876569E-2</v>
      </c>
      <c r="P381" s="89">
        <f t="shared" si="185"/>
        <v>-1.1239258680025828</v>
      </c>
      <c r="Q381" s="128">
        <f t="shared" si="186"/>
        <v>27938.906999999999</v>
      </c>
      <c r="R381" s="128"/>
      <c r="S381" s="91">
        <f>S$16</f>
        <v>0.1</v>
      </c>
      <c r="Z381" s="89">
        <f t="shared" si="187"/>
        <v>-420</v>
      </c>
      <c r="AA381" s="89">
        <f t="shared" si="188"/>
        <v>-6.1564815063785971E-3</v>
      </c>
      <c r="AB381" s="89">
        <f t="shared" si="189"/>
        <v>-1.1300293864920807</v>
      </c>
      <c r="AC381" s="89">
        <f t="shared" si="190"/>
        <v>1.1116658680067062</v>
      </c>
      <c r="AD381" s="89">
        <f t="shared" si="191"/>
        <v>-6.1035184894979722E-3</v>
      </c>
      <c r="AE381" s="89">
        <f t="shared" si="192"/>
        <v>3.725293795164361E-6</v>
      </c>
      <c r="AF381" s="89">
        <f t="shared" si="193"/>
        <v>-1.2259999995876569E-2</v>
      </c>
      <c r="AG381" s="91"/>
      <c r="AH381" s="89">
        <f t="shared" si="194"/>
        <v>1.1177693864962042</v>
      </c>
      <c r="AI381" s="89">
        <f t="shared" si="195"/>
        <v>0.87357571832402614</v>
      </c>
      <c r="AJ381" s="89">
        <f t="shared" si="196"/>
        <v>0.97065511079310829</v>
      </c>
      <c r="AK381" s="89">
        <f t="shared" si="197"/>
        <v>-0.18689866407825662</v>
      </c>
      <c r="AL381" s="89">
        <f t="shared" si="198"/>
        <v>0.97606337989025449</v>
      </c>
      <c r="AM381" s="89">
        <f t="shared" si="199"/>
        <v>0.53086249498659566</v>
      </c>
      <c r="AN381" s="89">
        <f t="shared" ref="AN381:AT390" si="208">$AU381+$AB$7*SIN(AO381)</f>
        <v>7.4608577139731134</v>
      </c>
      <c r="AO381" s="89">
        <f t="shared" si="208"/>
        <v>7.460857785125409</v>
      </c>
      <c r="AP381" s="89">
        <f t="shared" si="208"/>
        <v>7.4608569619654608</v>
      </c>
      <c r="AQ381" s="89">
        <f t="shared" si="208"/>
        <v>7.4608664851916551</v>
      </c>
      <c r="AR381" s="89">
        <f t="shared" si="208"/>
        <v>7.4607563233276002</v>
      </c>
      <c r="AS381" s="89">
        <f t="shared" si="208"/>
        <v>7.4620324371405982</v>
      </c>
      <c r="AT381" s="89">
        <f t="shared" si="208"/>
        <v>7.4474826969795389</v>
      </c>
      <c r="AU381" s="89">
        <f t="shared" si="201"/>
        <v>7.6692868323605863</v>
      </c>
    </row>
    <row r="382" spans="1:47" s="89" customFormat="1" ht="12.95" customHeight="1" x14ac:dyDescent="0.2">
      <c r="A382" s="89" t="s">
        <v>807</v>
      </c>
      <c r="B382" s="91"/>
      <c r="C382" s="130">
        <v>42957.411</v>
      </c>
      <c r="D382" s="130"/>
      <c r="E382" s="89">
        <f t="shared" si="183"/>
        <v>-420.00294280379308</v>
      </c>
      <c r="F382" s="89">
        <f t="shared" si="206"/>
        <v>-420</v>
      </c>
      <c r="G382" s="89">
        <f t="shared" si="184"/>
        <v>-8.259999995061662E-3</v>
      </c>
      <c r="I382" s="89">
        <f>G382</f>
        <v>-8.259999995061662E-3</v>
      </c>
      <c r="P382" s="89">
        <f t="shared" si="185"/>
        <v>-1.1239258680025828</v>
      </c>
      <c r="Q382" s="128">
        <f t="shared" si="186"/>
        <v>27938.911</v>
      </c>
      <c r="R382" s="128"/>
      <c r="S382" s="91">
        <f>S$16</f>
        <v>0.1</v>
      </c>
      <c r="Z382" s="89">
        <f t="shared" si="187"/>
        <v>-420</v>
      </c>
      <c r="AA382" s="89">
        <f t="shared" si="188"/>
        <v>-6.1564815063785971E-3</v>
      </c>
      <c r="AB382" s="89">
        <f t="shared" si="189"/>
        <v>-1.1260293864912658</v>
      </c>
      <c r="AC382" s="89">
        <f t="shared" si="190"/>
        <v>1.1156658680075211</v>
      </c>
      <c r="AD382" s="89">
        <f t="shared" si="191"/>
        <v>-2.1035184886830649E-3</v>
      </c>
      <c r="AE382" s="89">
        <f t="shared" si="192"/>
        <v>4.4247900322314857E-7</v>
      </c>
      <c r="AF382" s="89">
        <f t="shared" si="193"/>
        <v>-8.259999995061662E-3</v>
      </c>
      <c r="AG382" s="91"/>
      <c r="AH382" s="89">
        <f t="shared" si="194"/>
        <v>1.1177693864962042</v>
      </c>
      <c r="AI382" s="89">
        <f t="shared" si="195"/>
        <v>0.87357571832402614</v>
      </c>
      <c r="AJ382" s="89">
        <f t="shared" si="196"/>
        <v>0.97065511079310829</v>
      </c>
      <c r="AK382" s="89">
        <f t="shared" si="197"/>
        <v>-0.18689866407825662</v>
      </c>
      <c r="AL382" s="89">
        <f t="shared" si="198"/>
        <v>0.97606337989025449</v>
      </c>
      <c r="AM382" s="89">
        <f t="shared" si="199"/>
        <v>0.53086249498659566</v>
      </c>
      <c r="AN382" s="89">
        <f t="shared" si="208"/>
        <v>7.4608577139731134</v>
      </c>
      <c r="AO382" s="89">
        <f t="shared" si="208"/>
        <v>7.460857785125409</v>
      </c>
      <c r="AP382" s="89">
        <f t="shared" si="208"/>
        <v>7.4608569619654608</v>
      </c>
      <c r="AQ382" s="89">
        <f t="shared" si="208"/>
        <v>7.4608664851916551</v>
      </c>
      <c r="AR382" s="89">
        <f t="shared" si="208"/>
        <v>7.4607563233276002</v>
      </c>
      <c r="AS382" s="89">
        <f t="shared" si="208"/>
        <v>7.4620324371405982</v>
      </c>
      <c r="AT382" s="89">
        <f t="shared" si="208"/>
        <v>7.4474826969795389</v>
      </c>
      <c r="AU382" s="89">
        <f t="shared" si="201"/>
        <v>7.6692868323605863</v>
      </c>
    </row>
    <row r="383" spans="1:47" s="89" customFormat="1" ht="12.95" customHeight="1" x14ac:dyDescent="0.2">
      <c r="A383" s="89" t="s">
        <v>882</v>
      </c>
      <c r="B383" s="91"/>
      <c r="C383" s="130">
        <v>42960.209699999999</v>
      </c>
      <c r="D383" s="130"/>
      <c r="E383" s="89">
        <f t="shared" si="183"/>
        <v>-419.00584534889106</v>
      </c>
      <c r="F383" s="89">
        <f t="shared" si="206"/>
        <v>-419</v>
      </c>
      <c r="G383" s="89">
        <f t="shared" si="184"/>
        <v>-1.6406999995524529E-2</v>
      </c>
      <c r="J383" s="89">
        <f>G383</f>
        <v>-1.6406999995524529E-2</v>
      </c>
      <c r="P383" s="89">
        <f t="shared" si="185"/>
        <v>-1.1239129245255708</v>
      </c>
      <c r="Q383" s="128">
        <f t="shared" si="186"/>
        <v>27941.709699999999</v>
      </c>
      <c r="R383" s="128"/>
      <c r="S383" s="91">
        <f>S$17</f>
        <v>1</v>
      </c>
      <c r="U383" s="91" t="s">
        <v>883</v>
      </c>
      <c r="Z383" s="89">
        <f t="shared" si="187"/>
        <v>-419</v>
      </c>
      <c r="AA383" s="89">
        <f t="shared" si="188"/>
        <v>-6.1346782386924037E-3</v>
      </c>
      <c r="AB383" s="89">
        <f t="shared" si="189"/>
        <v>-1.1341852462824029</v>
      </c>
      <c r="AC383" s="89">
        <f t="shared" si="190"/>
        <v>1.1075059245300463</v>
      </c>
      <c r="AD383" s="89">
        <f t="shared" si="191"/>
        <v>-1.0272321756832126E-2</v>
      </c>
      <c r="AE383" s="89">
        <f t="shared" si="192"/>
        <v>1.0552059427588664E-4</v>
      </c>
      <c r="AF383" s="89">
        <f t="shared" si="193"/>
        <v>-1.6406999995524529E-2</v>
      </c>
      <c r="AG383" s="91"/>
      <c r="AH383" s="89">
        <f t="shared" si="194"/>
        <v>1.1177782462868784</v>
      </c>
      <c r="AI383" s="89">
        <f t="shared" si="195"/>
        <v>0.87361647127556308</v>
      </c>
      <c r="AJ383" s="89">
        <f t="shared" si="196"/>
        <v>0.97070751923519372</v>
      </c>
      <c r="AK383" s="89">
        <f t="shared" si="197"/>
        <v>-0.18692622421341104</v>
      </c>
      <c r="AL383" s="89">
        <f t="shared" si="198"/>
        <v>0.97628141219710141</v>
      </c>
      <c r="AM383" s="89">
        <f t="shared" si="199"/>
        <v>0.53100224161410403</v>
      </c>
      <c r="AN383" s="89">
        <f t="shared" si="208"/>
        <v>7.461100857606235</v>
      </c>
      <c r="AO383" s="89">
        <f t="shared" si="208"/>
        <v>7.461100928493436</v>
      </c>
      <c r="AP383" s="89">
        <f t="shared" si="208"/>
        <v>7.4611001079192425</v>
      </c>
      <c r="AQ383" s="89">
        <f t="shared" si="208"/>
        <v>7.4611096067998259</v>
      </c>
      <c r="AR383" s="89">
        <f t="shared" si="208"/>
        <v>7.4609996620806935</v>
      </c>
      <c r="AS383" s="89">
        <f t="shared" si="208"/>
        <v>7.4622740066824118</v>
      </c>
      <c r="AT383" s="89">
        <f t="shared" si="208"/>
        <v>7.4477359128825489</v>
      </c>
      <c r="AU383" s="89">
        <f t="shared" si="201"/>
        <v>7.6695509866369704</v>
      </c>
    </row>
    <row r="384" spans="1:47" s="89" customFormat="1" ht="12.95" customHeight="1" x14ac:dyDescent="0.2">
      <c r="A384" s="89" t="s">
        <v>886</v>
      </c>
      <c r="B384" s="91"/>
      <c r="C384" s="130">
        <v>42960.211799999997</v>
      </c>
      <c r="D384" s="130"/>
      <c r="E384" s="89">
        <f t="shared" si="183"/>
        <v>-419.00509717843579</v>
      </c>
      <c r="F384" s="89">
        <f t="shared" si="206"/>
        <v>-419</v>
      </c>
      <c r="G384" s="89">
        <f t="shared" si="184"/>
        <v>-1.4306999997643288E-2</v>
      </c>
      <c r="J384" s="89">
        <f>G384</f>
        <v>-1.4306999997643288E-2</v>
      </c>
      <c r="P384" s="89">
        <f t="shared" si="185"/>
        <v>-1.1239129245255708</v>
      </c>
      <c r="Q384" s="128">
        <f t="shared" si="186"/>
        <v>27941.711799999997</v>
      </c>
      <c r="R384" s="128"/>
      <c r="S384" s="91">
        <f>S$17</f>
        <v>1</v>
      </c>
      <c r="Z384" s="89">
        <f t="shared" si="187"/>
        <v>-419</v>
      </c>
      <c r="AA384" s="89">
        <f t="shared" si="188"/>
        <v>-6.1346782386924037E-3</v>
      </c>
      <c r="AB384" s="89">
        <f t="shared" si="189"/>
        <v>-1.1320852462845217</v>
      </c>
      <c r="AC384" s="89">
        <f t="shared" si="190"/>
        <v>1.1096059245279275</v>
      </c>
      <c r="AD384" s="89">
        <f t="shared" si="191"/>
        <v>-8.1723217589508845E-3</v>
      </c>
      <c r="AE384" s="89">
        <f t="shared" si="192"/>
        <v>6.6786842931822074E-5</v>
      </c>
      <c r="AF384" s="89">
        <f t="shared" si="193"/>
        <v>-1.4306999997643288E-2</v>
      </c>
      <c r="AG384" s="91"/>
      <c r="AH384" s="89">
        <f t="shared" si="194"/>
        <v>1.1177782462868784</v>
      </c>
      <c r="AI384" s="89">
        <f t="shared" si="195"/>
        <v>0.87361647127556308</v>
      </c>
      <c r="AJ384" s="89">
        <f t="shared" si="196"/>
        <v>0.97070751923519372</v>
      </c>
      <c r="AK384" s="89">
        <f t="shared" si="197"/>
        <v>-0.18692622421341104</v>
      </c>
      <c r="AL384" s="89">
        <f t="shared" si="198"/>
        <v>0.97628141219710141</v>
      </c>
      <c r="AM384" s="89">
        <f t="shared" si="199"/>
        <v>0.53100224161410403</v>
      </c>
      <c r="AN384" s="89">
        <f t="shared" si="208"/>
        <v>7.461100857606235</v>
      </c>
      <c r="AO384" s="89">
        <f t="shared" si="208"/>
        <v>7.461100928493436</v>
      </c>
      <c r="AP384" s="89">
        <f t="shared" si="208"/>
        <v>7.4611001079192425</v>
      </c>
      <c r="AQ384" s="89">
        <f t="shared" si="208"/>
        <v>7.4611096067998259</v>
      </c>
      <c r="AR384" s="89">
        <f t="shared" si="208"/>
        <v>7.4609996620806935</v>
      </c>
      <c r="AS384" s="89">
        <f t="shared" si="208"/>
        <v>7.4622740066824118</v>
      </c>
      <c r="AT384" s="89">
        <f t="shared" si="208"/>
        <v>7.4477359128825489</v>
      </c>
      <c r="AU384" s="89">
        <f t="shared" si="201"/>
        <v>7.6695509866369704</v>
      </c>
    </row>
    <row r="385" spans="1:47" s="89" customFormat="1" ht="12.95" customHeight="1" x14ac:dyDescent="0.2">
      <c r="A385" s="89" t="s">
        <v>808</v>
      </c>
      <c r="B385" s="91"/>
      <c r="C385" s="130">
        <v>42971.434999999998</v>
      </c>
      <c r="D385" s="130"/>
      <c r="E385" s="89">
        <f t="shared" si="183"/>
        <v>-415.00658924408799</v>
      </c>
      <c r="F385" s="89">
        <f t="shared" si="206"/>
        <v>-415</v>
      </c>
      <c r="G385" s="89">
        <f t="shared" si="184"/>
        <v>-1.8495000003895257E-2</v>
      </c>
      <c r="I385" s="89">
        <f t="shared" ref="I385:I394" si="209">G385</f>
        <v>-1.8495000003895257E-2</v>
      </c>
      <c r="P385" s="89">
        <f t="shared" si="185"/>
        <v>-1.1238604583917315</v>
      </c>
      <c r="Q385" s="128">
        <f t="shared" si="186"/>
        <v>27952.934999999998</v>
      </c>
      <c r="R385" s="128"/>
      <c r="S385" s="91">
        <f t="shared" ref="S385:S394" si="210">S$16</f>
        <v>0.1</v>
      </c>
      <c r="Z385" s="89">
        <f t="shared" si="187"/>
        <v>-415</v>
      </c>
      <c r="AA385" s="89">
        <f t="shared" si="188"/>
        <v>-6.0474297689701029E-3</v>
      </c>
      <c r="AB385" s="89">
        <f t="shared" si="189"/>
        <v>-1.1363080286266567</v>
      </c>
      <c r="AC385" s="89">
        <f t="shared" si="190"/>
        <v>1.1053654583878363</v>
      </c>
      <c r="AD385" s="89">
        <f t="shared" si="191"/>
        <v>-1.2447570234925154E-2</v>
      </c>
      <c r="AE385" s="89">
        <f t="shared" si="192"/>
        <v>1.5494200475339465E-5</v>
      </c>
      <c r="AF385" s="89">
        <f t="shared" si="193"/>
        <v>-1.8495000003895257E-2</v>
      </c>
      <c r="AG385" s="91"/>
      <c r="AH385" s="89">
        <f t="shared" si="194"/>
        <v>1.1178130286227614</v>
      </c>
      <c r="AI385" s="89">
        <f t="shared" si="195"/>
        <v>0.87377958120633759</v>
      </c>
      <c r="AJ385" s="89">
        <f t="shared" si="196"/>
        <v>0.97091674024661856</v>
      </c>
      <c r="AK385" s="89">
        <f t="shared" si="197"/>
        <v>-0.18703640156684867</v>
      </c>
      <c r="AL385" s="89">
        <f t="shared" si="198"/>
        <v>0.97715374493404716</v>
      </c>
      <c r="AM385" s="89">
        <f t="shared" si="199"/>
        <v>0.53156152049376471</v>
      </c>
      <c r="AN385" s="89">
        <f t="shared" si="208"/>
        <v>7.4620735456044809</v>
      </c>
      <c r="AO385" s="89">
        <f t="shared" si="208"/>
        <v>7.462073615439011</v>
      </c>
      <c r="AP385" s="89">
        <f t="shared" si="208"/>
        <v>7.4620728051481029</v>
      </c>
      <c r="AQ385" s="89">
        <f t="shared" si="208"/>
        <v>7.4620822070612167</v>
      </c>
      <c r="AR385" s="89">
        <f t="shared" si="208"/>
        <v>7.4619731285673749</v>
      </c>
      <c r="AS385" s="89">
        <f t="shared" si="208"/>
        <v>7.4632404039976716</v>
      </c>
      <c r="AT385" s="89">
        <f t="shared" si="208"/>
        <v>7.4487489312791757</v>
      </c>
      <c r="AU385" s="89">
        <f t="shared" si="201"/>
        <v>7.6706076037425044</v>
      </c>
    </row>
    <row r="386" spans="1:47" s="89" customFormat="1" ht="12.95" customHeight="1" x14ac:dyDescent="0.2">
      <c r="A386" s="89" t="s">
        <v>808</v>
      </c>
      <c r="B386" s="91"/>
      <c r="C386" s="130">
        <v>42971.436000000002</v>
      </c>
      <c r="D386" s="130"/>
      <c r="E386" s="89">
        <f t="shared" si="183"/>
        <v>-415.0062329724409</v>
      </c>
      <c r="F386" s="89">
        <f t="shared" si="206"/>
        <v>-415</v>
      </c>
      <c r="G386" s="89">
        <f t="shared" si="184"/>
        <v>-1.7495000000053551E-2</v>
      </c>
      <c r="I386" s="89">
        <f t="shared" si="209"/>
        <v>-1.7495000000053551E-2</v>
      </c>
      <c r="P386" s="89">
        <f t="shared" si="185"/>
        <v>-1.1238604583917315</v>
      </c>
      <c r="Q386" s="128">
        <f t="shared" si="186"/>
        <v>27952.936000000002</v>
      </c>
      <c r="R386" s="128"/>
      <c r="S386" s="91">
        <f t="shared" si="210"/>
        <v>0.1</v>
      </c>
      <c r="Z386" s="89">
        <f t="shared" si="187"/>
        <v>-415</v>
      </c>
      <c r="AA386" s="89">
        <f t="shared" si="188"/>
        <v>-6.0474297689701029E-3</v>
      </c>
      <c r="AB386" s="89">
        <f t="shared" si="189"/>
        <v>-1.135308028622815</v>
      </c>
      <c r="AC386" s="89">
        <f t="shared" si="190"/>
        <v>1.106365458391678</v>
      </c>
      <c r="AD386" s="89">
        <f t="shared" si="191"/>
        <v>-1.1447570231083448E-2</v>
      </c>
      <c r="AE386" s="89">
        <f t="shared" si="192"/>
        <v>1.3104686419558795E-5</v>
      </c>
      <c r="AF386" s="89">
        <f t="shared" si="193"/>
        <v>-1.7495000000053551E-2</v>
      </c>
      <c r="AG386" s="91"/>
      <c r="AH386" s="89">
        <f t="shared" si="194"/>
        <v>1.1178130286227614</v>
      </c>
      <c r="AI386" s="89">
        <f t="shared" si="195"/>
        <v>0.87377958120633759</v>
      </c>
      <c r="AJ386" s="89">
        <f t="shared" si="196"/>
        <v>0.97091674024661856</v>
      </c>
      <c r="AK386" s="89">
        <f t="shared" si="197"/>
        <v>-0.18703640156684867</v>
      </c>
      <c r="AL386" s="89">
        <f t="shared" si="198"/>
        <v>0.97715374493404716</v>
      </c>
      <c r="AM386" s="89">
        <f t="shared" si="199"/>
        <v>0.53156152049376471</v>
      </c>
      <c r="AN386" s="89">
        <f t="shared" si="208"/>
        <v>7.4620735456044809</v>
      </c>
      <c r="AO386" s="89">
        <f t="shared" si="208"/>
        <v>7.462073615439011</v>
      </c>
      <c r="AP386" s="89">
        <f t="shared" si="208"/>
        <v>7.4620728051481029</v>
      </c>
      <c r="AQ386" s="89">
        <f t="shared" si="208"/>
        <v>7.4620822070612167</v>
      </c>
      <c r="AR386" s="89">
        <f t="shared" si="208"/>
        <v>7.4619731285673749</v>
      </c>
      <c r="AS386" s="89">
        <f t="shared" si="208"/>
        <v>7.4632404039976716</v>
      </c>
      <c r="AT386" s="89">
        <f t="shared" si="208"/>
        <v>7.4487489312791757</v>
      </c>
      <c r="AU386" s="89">
        <f t="shared" si="201"/>
        <v>7.6706076037425044</v>
      </c>
    </row>
    <row r="387" spans="1:47" s="89" customFormat="1" ht="12.95" customHeight="1" x14ac:dyDescent="0.2">
      <c r="A387" s="89" t="s">
        <v>805</v>
      </c>
      <c r="B387" s="91"/>
      <c r="C387" s="130">
        <v>43013.546000000002</v>
      </c>
      <c r="D387" s="130"/>
      <c r="E387" s="89">
        <f t="shared" si="183"/>
        <v>-400.00363397078507</v>
      </c>
      <c r="F387" s="89">
        <f t="shared" si="206"/>
        <v>-400</v>
      </c>
      <c r="G387" s="89">
        <f t="shared" si="184"/>
        <v>-1.0199999996984843E-2</v>
      </c>
      <c r="I387" s="89">
        <f t="shared" si="209"/>
        <v>-1.0199999996984843E-2</v>
      </c>
      <c r="P387" s="89">
        <f t="shared" si="185"/>
        <v>-1.1236538461723047</v>
      </c>
      <c r="Q387" s="128">
        <f t="shared" si="186"/>
        <v>27995.046000000002</v>
      </c>
      <c r="R387" s="128"/>
      <c r="S387" s="91">
        <f t="shared" si="210"/>
        <v>0.1</v>
      </c>
      <c r="Z387" s="89">
        <f t="shared" si="187"/>
        <v>-400</v>
      </c>
      <c r="AA387" s="89">
        <f t="shared" si="188"/>
        <v>-5.7197527585548524E-3</v>
      </c>
      <c r="AB387" s="89">
        <f t="shared" si="189"/>
        <v>-1.1281340934107347</v>
      </c>
      <c r="AC387" s="89">
        <f t="shared" si="190"/>
        <v>1.1134538461753198</v>
      </c>
      <c r="AD387" s="89">
        <f t="shared" si="191"/>
        <v>-4.4802472384299907E-3</v>
      </c>
      <c r="AE387" s="89">
        <f t="shared" si="192"/>
        <v>2.0072615317459558E-6</v>
      </c>
      <c r="AF387" s="89">
        <f t="shared" si="193"/>
        <v>-1.0199999996984843E-2</v>
      </c>
      <c r="AG387" s="91"/>
      <c r="AH387" s="89">
        <f t="shared" si="194"/>
        <v>1.1179340934137498</v>
      </c>
      <c r="AI387" s="89">
        <f t="shared" si="195"/>
        <v>0.87439264251610116</v>
      </c>
      <c r="AJ387" s="89">
        <f t="shared" si="196"/>
        <v>0.97169542392273323</v>
      </c>
      <c r="AK387" s="89">
        <f t="shared" si="197"/>
        <v>-0.18744866331194529</v>
      </c>
      <c r="AL387" s="89">
        <f t="shared" si="198"/>
        <v>0.98042789826931898</v>
      </c>
      <c r="AM387" s="89">
        <f t="shared" si="199"/>
        <v>0.53366299629379732</v>
      </c>
      <c r="AN387" s="89">
        <f t="shared" si="208"/>
        <v>7.4657227450807264</v>
      </c>
      <c r="AO387" s="89">
        <f t="shared" si="208"/>
        <v>7.4657228110761142</v>
      </c>
      <c r="AP387" s="89">
        <f t="shared" si="208"/>
        <v>7.4657220385040866</v>
      </c>
      <c r="AQ387" s="89">
        <f t="shared" si="208"/>
        <v>7.4657310826750454</v>
      </c>
      <c r="AR387" s="89">
        <f t="shared" si="208"/>
        <v>7.4656252189556067</v>
      </c>
      <c r="AS387" s="89">
        <f t="shared" si="208"/>
        <v>7.4668660954155719</v>
      </c>
      <c r="AT387" s="89">
        <f t="shared" si="208"/>
        <v>7.4525499566658402</v>
      </c>
      <c r="AU387" s="89">
        <f t="shared" si="201"/>
        <v>7.6745699178882578</v>
      </c>
    </row>
    <row r="388" spans="1:47" s="89" customFormat="1" ht="12.95" customHeight="1" x14ac:dyDescent="0.2">
      <c r="A388" s="89" t="s">
        <v>808</v>
      </c>
      <c r="B388" s="91"/>
      <c r="C388" s="130">
        <v>43016.345000000001</v>
      </c>
      <c r="D388" s="130"/>
      <c r="E388" s="89">
        <f t="shared" si="183"/>
        <v>-399.00642963438946</v>
      </c>
      <c r="F388" s="89">
        <f t="shared" si="206"/>
        <v>-399</v>
      </c>
      <c r="G388" s="89">
        <f t="shared" si="184"/>
        <v>-1.804699999775039E-2</v>
      </c>
      <c r="I388" s="89">
        <f t="shared" si="209"/>
        <v>-1.804699999775039E-2</v>
      </c>
      <c r="P388" s="89">
        <f t="shared" si="185"/>
        <v>-1.1236395182437096</v>
      </c>
      <c r="Q388" s="128">
        <f t="shared" si="186"/>
        <v>27997.845000000001</v>
      </c>
      <c r="R388" s="128"/>
      <c r="S388" s="91">
        <f t="shared" si="210"/>
        <v>0.1</v>
      </c>
      <c r="Z388" s="89">
        <f t="shared" si="187"/>
        <v>-399</v>
      </c>
      <c r="AA388" s="89">
        <f t="shared" si="188"/>
        <v>-5.6978803367044861E-3</v>
      </c>
      <c r="AB388" s="89">
        <f t="shared" si="189"/>
        <v>-1.1359886379047555</v>
      </c>
      <c r="AC388" s="89">
        <f t="shared" si="190"/>
        <v>1.1055925182459592</v>
      </c>
      <c r="AD388" s="89">
        <f t="shared" si="191"/>
        <v>-1.2349119661045904E-2</v>
      </c>
      <c r="AE388" s="89">
        <f t="shared" si="192"/>
        <v>1.525007564028305E-5</v>
      </c>
      <c r="AF388" s="89">
        <f t="shared" si="193"/>
        <v>-1.804699999775039E-2</v>
      </c>
      <c r="AG388" s="91"/>
      <c r="AH388" s="89">
        <f t="shared" si="194"/>
        <v>1.1179416379070051</v>
      </c>
      <c r="AI388" s="89">
        <f t="shared" si="195"/>
        <v>0.8744335918587699</v>
      </c>
      <c r="AJ388" s="89">
        <f t="shared" si="196"/>
        <v>0.97174700446406881</v>
      </c>
      <c r="AK388" s="89">
        <f t="shared" si="197"/>
        <v>-0.18747609655108838</v>
      </c>
      <c r="AL388" s="89">
        <f t="shared" si="198"/>
        <v>0.98064633859062977</v>
      </c>
      <c r="AM388" s="89">
        <f t="shared" si="199"/>
        <v>0.53380333012063508</v>
      </c>
      <c r="AN388" s="89">
        <f t="shared" si="208"/>
        <v>7.4659661161099322</v>
      </c>
      <c r="AO388" s="89">
        <f t="shared" si="208"/>
        <v>7.4659661818553795</v>
      </c>
      <c r="AP388" s="89">
        <f t="shared" si="208"/>
        <v>7.4659654117510321</v>
      </c>
      <c r="AQ388" s="89">
        <f t="shared" si="208"/>
        <v>7.4659744324013886</v>
      </c>
      <c r="AR388" s="89">
        <f t="shared" si="208"/>
        <v>7.4658687811145352</v>
      </c>
      <c r="AS388" s="89">
        <f t="shared" si="208"/>
        <v>7.4671079039023853</v>
      </c>
      <c r="AT388" s="89">
        <f t="shared" si="208"/>
        <v>7.4528034822663756</v>
      </c>
      <c r="AU388" s="89">
        <f t="shared" si="201"/>
        <v>7.674834072164642</v>
      </c>
    </row>
    <row r="389" spans="1:47" s="89" customFormat="1" ht="12.95" customHeight="1" x14ac:dyDescent="0.2">
      <c r="A389" s="89" t="s">
        <v>809</v>
      </c>
      <c r="B389" s="91"/>
      <c r="C389" s="130">
        <v>43030.381000000001</v>
      </c>
      <c r="D389" s="130"/>
      <c r="E389" s="89">
        <f t="shared" si="183"/>
        <v>-394.00580081493473</v>
      </c>
      <c r="F389" s="89">
        <f t="shared" si="206"/>
        <v>-394</v>
      </c>
      <c r="G389" s="89">
        <f t="shared" si="184"/>
        <v>-1.6281999996863306E-2</v>
      </c>
      <c r="I389" s="89">
        <f t="shared" si="209"/>
        <v>-1.6281999996863306E-2</v>
      </c>
      <c r="P389" s="89">
        <f t="shared" si="185"/>
        <v>-1.1235668402620476</v>
      </c>
      <c r="Q389" s="128">
        <f t="shared" si="186"/>
        <v>28011.881000000001</v>
      </c>
      <c r="R389" s="128"/>
      <c r="S389" s="91">
        <f t="shared" si="210"/>
        <v>0.1</v>
      </c>
      <c r="Z389" s="89">
        <f t="shared" si="187"/>
        <v>-394</v>
      </c>
      <c r="AA389" s="89">
        <f t="shared" si="188"/>
        <v>-5.5884680776725482E-3</v>
      </c>
      <c r="AB389" s="89">
        <f t="shared" si="189"/>
        <v>-1.1342603721812383</v>
      </c>
      <c r="AC389" s="89">
        <f t="shared" si="190"/>
        <v>1.1072848402651843</v>
      </c>
      <c r="AD389" s="89">
        <f t="shared" si="191"/>
        <v>-1.0693531919190757E-2</v>
      </c>
      <c r="AE389" s="89">
        <f t="shared" si="192"/>
        <v>1.1435162490675158E-5</v>
      </c>
      <c r="AF389" s="89">
        <f t="shared" si="193"/>
        <v>-1.6281999996863306E-2</v>
      </c>
      <c r="AG389" s="91"/>
      <c r="AH389" s="89">
        <f t="shared" si="194"/>
        <v>1.117978372184375</v>
      </c>
      <c r="AI389" s="89">
        <f t="shared" si="195"/>
        <v>0.87463848601314353</v>
      </c>
      <c r="AJ389" s="89">
        <f t="shared" si="196"/>
        <v>0.97200428374668391</v>
      </c>
      <c r="AK389" s="89">
        <f t="shared" si="197"/>
        <v>-0.18761316702845293</v>
      </c>
      <c r="AL389" s="89">
        <f t="shared" si="198"/>
        <v>0.98173884724864147</v>
      </c>
      <c r="AM389" s="89">
        <f t="shared" si="199"/>
        <v>0.5345054422334552</v>
      </c>
      <c r="AN389" s="89">
        <f t="shared" si="208"/>
        <v>7.467183142288361</v>
      </c>
      <c r="AO389" s="89">
        <f t="shared" si="208"/>
        <v>7.4671832067951946</v>
      </c>
      <c r="AP389" s="89">
        <f t="shared" si="208"/>
        <v>7.4671824489421548</v>
      </c>
      <c r="AQ389" s="89">
        <f t="shared" si="208"/>
        <v>7.4671913526030433</v>
      </c>
      <c r="AR389" s="89">
        <f t="shared" si="208"/>
        <v>7.4670867599415471</v>
      </c>
      <c r="AS389" s="89">
        <f t="shared" si="208"/>
        <v>7.4683171262228987</v>
      </c>
      <c r="AT389" s="89">
        <f t="shared" si="208"/>
        <v>7.4540713426748724</v>
      </c>
      <c r="AU389" s="89">
        <f t="shared" si="201"/>
        <v>7.6761548435465601</v>
      </c>
    </row>
    <row r="390" spans="1:47" s="89" customFormat="1" ht="12.95" customHeight="1" x14ac:dyDescent="0.2">
      <c r="A390" s="89" t="s">
        <v>908</v>
      </c>
      <c r="B390" s="91"/>
      <c r="C390" s="130">
        <v>43083.716999999997</v>
      </c>
      <c r="D390" s="130"/>
      <c r="E390" s="89">
        <f t="shared" si="183"/>
        <v>-375.00369631832496</v>
      </c>
      <c r="F390" s="89">
        <f t="shared" si="206"/>
        <v>-375</v>
      </c>
      <c r="G390" s="89">
        <f t="shared" si="184"/>
        <v>-1.037499999802094E-2</v>
      </c>
      <c r="I390" s="89">
        <f t="shared" si="209"/>
        <v>-1.037499999802094E-2</v>
      </c>
      <c r="P390" s="89">
        <f t="shared" si="185"/>
        <v>-1.1232748811836846</v>
      </c>
      <c r="Q390" s="128">
        <f t="shared" si="186"/>
        <v>28065.216999999997</v>
      </c>
      <c r="R390" s="128"/>
      <c r="S390" s="91">
        <f t="shared" si="210"/>
        <v>0.1</v>
      </c>
      <c r="Z390" s="89">
        <f t="shared" si="187"/>
        <v>-375</v>
      </c>
      <c r="AA390" s="89">
        <f t="shared" si="188"/>
        <v>-5.1719575738826684E-3</v>
      </c>
      <c r="AB390" s="89">
        <f t="shared" si="189"/>
        <v>-1.1284779236078228</v>
      </c>
      <c r="AC390" s="89">
        <f t="shared" si="190"/>
        <v>1.1128998811856636</v>
      </c>
      <c r="AD390" s="89">
        <f t="shared" si="191"/>
        <v>-5.2030424241382711E-3</v>
      </c>
      <c r="AE390" s="89">
        <f t="shared" si="192"/>
        <v>2.707165046738266E-6</v>
      </c>
      <c r="AF390" s="89">
        <f t="shared" si="193"/>
        <v>-1.037499999802094E-2</v>
      </c>
      <c r="AG390" s="91"/>
      <c r="AH390" s="89">
        <f t="shared" si="194"/>
        <v>1.1181029236098019</v>
      </c>
      <c r="AI390" s="89">
        <f t="shared" si="195"/>
        <v>0.87541932647501175</v>
      </c>
      <c r="AJ390" s="89">
        <f t="shared" si="196"/>
        <v>0.97297244210478162</v>
      </c>
      <c r="AK390" s="89">
        <f t="shared" si="197"/>
        <v>-0.18813257404177322</v>
      </c>
      <c r="AL390" s="89">
        <f t="shared" si="198"/>
        <v>0.98589505849733339</v>
      </c>
      <c r="AM390" s="89">
        <f t="shared" si="199"/>
        <v>0.53718022935672383</v>
      </c>
      <c r="AN390" s="89">
        <f t="shared" si="208"/>
        <v>7.471810446659739</v>
      </c>
      <c r="AO390" s="89">
        <f t="shared" si="208"/>
        <v>7.471810506625542</v>
      </c>
      <c r="AP390" s="89">
        <f t="shared" si="208"/>
        <v>7.4718097940192623</v>
      </c>
      <c r="AQ390" s="89">
        <f t="shared" si="208"/>
        <v>7.4718182623892062</v>
      </c>
      <c r="AR390" s="89">
        <f t="shared" si="208"/>
        <v>7.4717176387050879</v>
      </c>
      <c r="AS390" s="89">
        <f t="shared" si="208"/>
        <v>7.4729149125709222</v>
      </c>
      <c r="AT390" s="89">
        <f t="shared" si="208"/>
        <v>7.4588927461894157</v>
      </c>
      <c r="AU390" s="89">
        <f t="shared" si="201"/>
        <v>7.6811737747978484</v>
      </c>
    </row>
    <row r="391" spans="1:47" s="89" customFormat="1" ht="12.95" customHeight="1" x14ac:dyDescent="0.2">
      <c r="A391" s="89" t="s">
        <v>805</v>
      </c>
      <c r="B391" s="91"/>
      <c r="C391" s="130">
        <v>43173.534</v>
      </c>
      <c r="D391" s="130"/>
      <c r="E391" s="89">
        <f t="shared" si="183"/>
        <v>-343.00444591386656</v>
      </c>
      <c r="F391" s="89">
        <f t="shared" si="206"/>
        <v>-343</v>
      </c>
      <c r="G391" s="89">
        <f t="shared" si="184"/>
        <v>-1.2478999997256324E-2</v>
      </c>
      <c r="I391" s="89">
        <f t="shared" si="209"/>
        <v>-1.2478999997256324E-2</v>
      </c>
      <c r="P391" s="89">
        <f t="shared" si="185"/>
        <v>-1.1227266750060649</v>
      </c>
      <c r="Q391" s="128">
        <f t="shared" si="186"/>
        <v>28155.034</v>
      </c>
      <c r="R391" s="128"/>
      <c r="S391" s="91">
        <f t="shared" si="210"/>
        <v>0.1</v>
      </c>
      <c r="Z391" s="89">
        <f t="shared" si="187"/>
        <v>-343</v>
      </c>
      <c r="AA391" s="89">
        <f t="shared" si="188"/>
        <v>-4.467950827899525E-3</v>
      </c>
      <c r="AB391" s="89">
        <f t="shared" si="189"/>
        <v>-1.1307377241754217</v>
      </c>
      <c r="AC391" s="89">
        <f t="shared" si="190"/>
        <v>1.1102476750088086</v>
      </c>
      <c r="AD391" s="89">
        <f t="shared" si="191"/>
        <v>-8.0110491693567987E-3</v>
      </c>
      <c r="AE391" s="89">
        <f t="shared" si="192"/>
        <v>6.4176908793852255E-6</v>
      </c>
      <c r="AF391" s="89">
        <f t="shared" si="193"/>
        <v>-1.2478999997256324E-2</v>
      </c>
      <c r="AG391" s="91"/>
      <c r="AH391" s="89">
        <f t="shared" si="194"/>
        <v>1.1182587241781654</v>
      </c>
      <c r="AI391" s="89">
        <f t="shared" si="195"/>
        <v>0.87674246513221488</v>
      </c>
      <c r="AJ391" s="89">
        <f t="shared" si="196"/>
        <v>0.97456879763987314</v>
      </c>
      <c r="AK391" s="89">
        <f t="shared" si="197"/>
        <v>-0.189002089220833</v>
      </c>
      <c r="AL391" s="89">
        <f t="shared" si="198"/>
        <v>0.9929118265505309</v>
      </c>
      <c r="AM391" s="89">
        <f t="shared" si="199"/>
        <v>0.54170955650551722</v>
      </c>
      <c r="AN391" s="89">
        <f t="shared" ref="AN391:AT400" si="211">$AU391+$AB$7*SIN(AO391)</f>
        <v>7.4796131659106431</v>
      </c>
      <c r="AO391" s="89">
        <f t="shared" si="211"/>
        <v>7.4796132187985451</v>
      </c>
      <c r="AP391" s="89">
        <f t="shared" si="211"/>
        <v>7.4796125778404843</v>
      </c>
      <c r="AQ391" s="89">
        <f t="shared" si="211"/>
        <v>7.4796203457978185</v>
      </c>
      <c r="AR391" s="89">
        <f t="shared" si="211"/>
        <v>7.4795262140070511</v>
      </c>
      <c r="AS391" s="89">
        <f t="shared" si="211"/>
        <v>7.480668422710175</v>
      </c>
      <c r="AT391" s="89">
        <f t="shared" si="211"/>
        <v>7.4670256635434686</v>
      </c>
      <c r="AU391" s="89">
        <f t="shared" si="201"/>
        <v>7.6896267116421226</v>
      </c>
    </row>
    <row r="392" spans="1:47" s="89" customFormat="1" ht="12.95" customHeight="1" x14ac:dyDescent="0.2">
      <c r="A392" s="89" t="s">
        <v>810</v>
      </c>
      <c r="B392" s="91"/>
      <c r="C392" s="130">
        <v>43204.413999999997</v>
      </c>
      <c r="D392" s="130"/>
      <c r="E392" s="89">
        <f t="shared" si="183"/>
        <v>-332.00277749375056</v>
      </c>
      <c r="F392" s="89">
        <f t="shared" si="206"/>
        <v>-332</v>
      </c>
      <c r="G392" s="89">
        <f t="shared" si="184"/>
        <v>-7.7959999980521388E-3</v>
      </c>
      <c r="I392" s="89">
        <f t="shared" si="209"/>
        <v>-7.7959999980521388E-3</v>
      </c>
      <c r="P392" s="89">
        <f t="shared" si="185"/>
        <v>-1.1225218579925389</v>
      </c>
      <c r="Q392" s="128">
        <f t="shared" si="186"/>
        <v>28185.913999999997</v>
      </c>
      <c r="R392" s="128"/>
      <c r="S392" s="91">
        <f t="shared" si="210"/>
        <v>0.1</v>
      </c>
      <c r="Z392" s="89">
        <f t="shared" si="187"/>
        <v>-332</v>
      </c>
      <c r="AA392" s="89">
        <f t="shared" si="188"/>
        <v>-4.2252666424114071E-3</v>
      </c>
      <c r="AB392" s="89">
        <f t="shared" si="189"/>
        <v>-1.1260925913481796</v>
      </c>
      <c r="AC392" s="89">
        <f t="shared" si="190"/>
        <v>1.1147258579944868</v>
      </c>
      <c r="AD392" s="89">
        <f t="shared" si="191"/>
        <v>-3.5707333556407317E-3</v>
      </c>
      <c r="AE392" s="89">
        <f t="shared" si="192"/>
        <v>1.2750136697085321E-6</v>
      </c>
      <c r="AF392" s="89">
        <f t="shared" si="193"/>
        <v>-7.7959999980521388E-3</v>
      </c>
      <c r="AG392" s="91"/>
      <c r="AH392" s="89">
        <f t="shared" si="194"/>
        <v>1.1182965913501275</v>
      </c>
      <c r="AI392" s="89">
        <f t="shared" si="195"/>
        <v>0.87719962794020634</v>
      </c>
      <c r="AJ392" s="89">
        <f t="shared" si="196"/>
        <v>0.97510755500720203</v>
      </c>
      <c r="AK392" s="89">
        <f t="shared" si="197"/>
        <v>-0.18929944071100485</v>
      </c>
      <c r="AL392" s="89">
        <f t="shared" si="198"/>
        <v>0.99532874823483075</v>
      </c>
      <c r="AM392" s="89">
        <f t="shared" si="199"/>
        <v>0.54327366394826593</v>
      </c>
      <c r="AN392" s="89">
        <f t="shared" si="211"/>
        <v>7.4822980781708095</v>
      </c>
      <c r="AO392" s="89">
        <f t="shared" si="211"/>
        <v>7.4822981287837065</v>
      </c>
      <c r="AP392" s="89">
        <f t="shared" si="211"/>
        <v>7.4822975111740897</v>
      </c>
      <c r="AQ392" s="89">
        <f t="shared" si="211"/>
        <v>7.4823050476923463</v>
      </c>
      <c r="AR392" s="89">
        <f t="shared" si="211"/>
        <v>7.4822130916151721</v>
      </c>
      <c r="AS392" s="89">
        <f t="shared" si="211"/>
        <v>7.4833365710930844</v>
      </c>
      <c r="AT392" s="89">
        <f t="shared" si="211"/>
        <v>7.4698250261862924</v>
      </c>
      <c r="AU392" s="89">
        <f t="shared" si="201"/>
        <v>7.6925324086823421</v>
      </c>
    </row>
    <row r="393" spans="1:47" s="89" customFormat="1" ht="12.95" customHeight="1" x14ac:dyDescent="0.2">
      <c r="A393" s="89" t="s">
        <v>908</v>
      </c>
      <c r="B393" s="91"/>
      <c r="C393" s="130">
        <v>43271.775000000001</v>
      </c>
      <c r="D393" s="130"/>
      <c r="E393" s="89">
        <f t="shared" si="183"/>
        <v>-308.00396316578599</v>
      </c>
      <c r="F393" s="89">
        <f t="shared" si="206"/>
        <v>-308</v>
      </c>
      <c r="G393" s="89">
        <f t="shared" si="184"/>
        <v>-1.1123999996925704E-2</v>
      </c>
      <c r="I393" s="89">
        <f t="shared" si="209"/>
        <v>-1.1123999996925704E-2</v>
      </c>
      <c r="P393" s="89">
        <f t="shared" si="185"/>
        <v>-1.1220459110252388</v>
      </c>
      <c r="Q393" s="128">
        <f t="shared" si="186"/>
        <v>28253.275000000001</v>
      </c>
      <c r="R393" s="128"/>
      <c r="S393" s="91">
        <f t="shared" si="210"/>
        <v>0.1</v>
      </c>
      <c r="Z393" s="89">
        <f t="shared" si="187"/>
        <v>-308</v>
      </c>
      <c r="AA393" s="89">
        <f t="shared" si="188"/>
        <v>-3.6946533625794586E-3</v>
      </c>
      <c r="AB393" s="89">
        <f t="shared" si="189"/>
        <v>-1.129475257659585</v>
      </c>
      <c r="AC393" s="89">
        <f t="shared" si="190"/>
        <v>1.1109219110283131</v>
      </c>
      <c r="AD393" s="89">
        <f t="shared" si="191"/>
        <v>-7.4293466343462455E-3</v>
      </c>
      <c r="AE393" s="89">
        <f t="shared" si="192"/>
        <v>5.5195191413271886E-6</v>
      </c>
      <c r="AF393" s="89">
        <f t="shared" si="193"/>
        <v>-1.1123999996925704E-2</v>
      </c>
      <c r="AG393" s="91"/>
      <c r="AH393" s="89">
        <f t="shared" si="194"/>
        <v>1.1183512576626593</v>
      </c>
      <c r="AI393" s="89">
        <f t="shared" si="195"/>
        <v>0.87820122638932785</v>
      </c>
      <c r="AJ393" s="89">
        <f t="shared" si="196"/>
        <v>0.97626514948076648</v>
      </c>
      <c r="AK393" s="89">
        <f t="shared" si="197"/>
        <v>-0.18994543526618174</v>
      </c>
      <c r="AL393" s="89">
        <f t="shared" si="198"/>
        <v>1.0006108030961636</v>
      </c>
      <c r="AM393" s="89">
        <f t="shared" si="199"/>
        <v>0.54669910357164087</v>
      </c>
      <c r="AN393" s="89">
        <f t="shared" si="211"/>
        <v>7.4881609381386722</v>
      </c>
      <c r="AO393" s="89">
        <f t="shared" si="211"/>
        <v>7.4881609840550141</v>
      </c>
      <c r="AP393" s="89">
        <f t="shared" si="211"/>
        <v>7.488160415189796</v>
      </c>
      <c r="AQ393" s="89">
        <f t="shared" si="211"/>
        <v>7.4881674630154196</v>
      </c>
      <c r="AR393" s="89">
        <f t="shared" si="211"/>
        <v>7.4880801547369957</v>
      </c>
      <c r="AS393" s="89">
        <f t="shared" si="211"/>
        <v>7.4891631348854908</v>
      </c>
      <c r="AT393" s="89">
        <f t="shared" si="211"/>
        <v>7.4759392544815828</v>
      </c>
      <c r="AU393" s="89">
        <f t="shared" si="201"/>
        <v>7.6988721113155485</v>
      </c>
    </row>
    <row r="394" spans="1:47" s="89" customFormat="1" ht="12.95" customHeight="1" x14ac:dyDescent="0.2">
      <c r="A394" s="89" t="s">
        <v>810</v>
      </c>
      <c r="B394" s="91"/>
      <c r="C394" s="130">
        <v>43291.396000000001</v>
      </c>
      <c r="D394" s="130"/>
      <c r="E394" s="89">
        <f t="shared" si="183"/>
        <v>-301.0135572049341</v>
      </c>
      <c r="F394" s="89">
        <f t="shared" si="206"/>
        <v>-301</v>
      </c>
      <c r="G394" s="89">
        <f t="shared" si="184"/>
        <v>-3.8052999996580184E-2</v>
      </c>
      <c r="I394" s="89">
        <f t="shared" si="209"/>
        <v>-3.8052999996580184E-2</v>
      </c>
      <c r="P394" s="89">
        <f t="shared" si="185"/>
        <v>-1.1218995825099385</v>
      </c>
      <c r="Q394" s="128">
        <f t="shared" si="186"/>
        <v>28272.896000000001</v>
      </c>
      <c r="R394" s="128"/>
      <c r="S394" s="91">
        <f t="shared" si="210"/>
        <v>0.1</v>
      </c>
      <c r="Z394" s="89">
        <f t="shared" si="187"/>
        <v>-301</v>
      </c>
      <c r="AA394" s="89">
        <f t="shared" si="188"/>
        <v>-3.5396163190075658E-3</v>
      </c>
      <c r="AB394" s="89">
        <f t="shared" si="189"/>
        <v>-1.1564129661875111</v>
      </c>
      <c r="AC394" s="89">
        <f t="shared" si="190"/>
        <v>1.0838465825133583</v>
      </c>
      <c r="AD394" s="89">
        <f t="shared" si="191"/>
        <v>-3.4513383677572618E-2</v>
      </c>
      <c r="AE394" s="89">
        <f t="shared" si="192"/>
        <v>1.1911736528753361E-4</v>
      </c>
      <c r="AF394" s="89">
        <f t="shared" si="193"/>
        <v>-3.8052999996580184E-2</v>
      </c>
      <c r="AG394" s="91"/>
      <c r="AH394" s="89">
        <f t="shared" si="194"/>
        <v>1.1183599661909309</v>
      </c>
      <c r="AI394" s="89">
        <f t="shared" si="195"/>
        <v>0.87849443316655063</v>
      </c>
      <c r="AJ394" s="89">
        <f t="shared" si="196"/>
        <v>0.97659814115934596</v>
      </c>
      <c r="AK394" s="89">
        <f t="shared" si="197"/>
        <v>-0.19013312930682319</v>
      </c>
      <c r="AL394" s="89">
        <f t="shared" si="198"/>
        <v>1.0021536773668458</v>
      </c>
      <c r="AM394" s="89">
        <f t="shared" si="199"/>
        <v>0.54770153073492978</v>
      </c>
      <c r="AN394" s="89">
        <f t="shared" si="211"/>
        <v>7.4898722011202938</v>
      </c>
      <c r="AO394" s="89">
        <f t="shared" si="211"/>
        <v>7.4898722457336566</v>
      </c>
      <c r="AP394" s="89">
        <f t="shared" si="211"/>
        <v>7.4898716905301823</v>
      </c>
      <c r="AQ394" s="89">
        <f t="shared" si="211"/>
        <v>7.4898785999727666</v>
      </c>
      <c r="AR394" s="89">
        <f t="shared" si="211"/>
        <v>7.4897926216835531</v>
      </c>
      <c r="AS394" s="89">
        <f t="shared" si="211"/>
        <v>7.4908638853240488</v>
      </c>
      <c r="AT394" s="89">
        <f t="shared" si="211"/>
        <v>7.477724258460908</v>
      </c>
      <c r="AU394" s="89">
        <f t="shared" si="201"/>
        <v>7.7007211912502331</v>
      </c>
    </row>
    <row r="395" spans="1:47" s="89" customFormat="1" ht="12.95" customHeight="1" x14ac:dyDescent="0.2">
      <c r="A395" s="43" t="s">
        <v>99</v>
      </c>
      <c r="B395" s="44" t="s">
        <v>912</v>
      </c>
      <c r="C395" s="45">
        <v>43291.423600000002</v>
      </c>
      <c r="D395" s="45" t="s">
        <v>936</v>
      </c>
      <c r="E395" s="89">
        <f t="shared" si="183"/>
        <v>-301.00372410751152</v>
      </c>
      <c r="F395" s="89">
        <f t="shared" si="206"/>
        <v>-301</v>
      </c>
      <c r="G395" s="89">
        <f t="shared" si="184"/>
        <v>-1.0452999995322898E-2</v>
      </c>
      <c r="J395" s="89">
        <f>+G395</f>
        <v>-1.0452999995322898E-2</v>
      </c>
      <c r="P395" s="89">
        <f t="shared" si="185"/>
        <v>-1.1218995825099385</v>
      </c>
      <c r="Q395" s="128">
        <f t="shared" si="186"/>
        <v>28272.923600000002</v>
      </c>
      <c r="R395" s="128"/>
      <c r="S395" s="91">
        <f t="shared" ref="S395:S410" si="212">S$17</f>
        <v>1</v>
      </c>
      <c r="Z395" s="89">
        <f t="shared" si="187"/>
        <v>-301</v>
      </c>
      <c r="AA395" s="89">
        <f t="shared" si="188"/>
        <v>-3.5396163190075658E-3</v>
      </c>
      <c r="AB395" s="89">
        <f t="shared" si="189"/>
        <v>-1.1288129661862538</v>
      </c>
      <c r="AC395" s="89">
        <f t="shared" si="190"/>
        <v>1.1114465825146156</v>
      </c>
      <c r="AD395" s="89">
        <f t="shared" si="191"/>
        <v>-6.9133836763153322E-3</v>
      </c>
      <c r="AE395" s="89">
        <f t="shared" si="192"/>
        <v>4.7794873855943298E-5</v>
      </c>
      <c r="AF395" s="89">
        <f t="shared" si="193"/>
        <v>-1.0452999995322898E-2</v>
      </c>
      <c r="AG395" s="91"/>
      <c r="AH395" s="89">
        <f t="shared" si="194"/>
        <v>1.1183599661909309</v>
      </c>
      <c r="AI395" s="89">
        <f t="shared" si="195"/>
        <v>0.87849443316655063</v>
      </c>
      <c r="AJ395" s="89">
        <f t="shared" si="196"/>
        <v>0.97659814115934596</v>
      </c>
      <c r="AK395" s="89">
        <f t="shared" si="197"/>
        <v>-0.19013312930682319</v>
      </c>
      <c r="AL395" s="89">
        <f t="shared" si="198"/>
        <v>1.0021536773668458</v>
      </c>
      <c r="AM395" s="89">
        <f t="shared" si="199"/>
        <v>0.54770153073492978</v>
      </c>
      <c r="AN395" s="89">
        <f t="shared" si="211"/>
        <v>7.4898722011202938</v>
      </c>
      <c r="AO395" s="89">
        <f t="shared" si="211"/>
        <v>7.4898722457336566</v>
      </c>
      <c r="AP395" s="89">
        <f t="shared" si="211"/>
        <v>7.4898716905301823</v>
      </c>
      <c r="AQ395" s="89">
        <f t="shared" si="211"/>
        <v>7.4898785999727666</v>
      </c>
      <c r="AR395" s="89">
        <f t="shared" si="211"/>
        <v>7.4897926216835531</v>
      </c>
      <c r="AS395" s="89">
        <f t="shared" si="211"/>
        <v>7.4908638853240488</v>
      </c>
      <c r="AT395" s="89">
        <f t="shared" si="211"/>
        <v>7.477724258460908</v>
      </c>
      <c r="AU395" s="89">
        <f t="shared" si="201"/>
        <v>7.7007211912502331</v>
      </c>
    </row>
    <row r="396" spans="1:47" s="89" customFormat="1" ht="12.95" customHeight="1" x14ac:dyDescent="0.2">
      <c r="A396" s="43" t="s">
        <v>99</v>
      </c>
      <c r="B396" s="44" t="s">
        <v>912</v>
      </c>
      <c r="C396" s="45">
        <v>43291.424200000001</v>
      </c>
      <c r="D396" s="45" t="s">
        <v>936</v>
      </c>
      <c r="E396" s="89">
        <f t="shared" si="183"/>
        <v>-301.00351034452433</v>
      </c>
      <c r="F396" s="89">
        <f t="shared" si="206"/>
        <v>-301</v>
      </c>
      <c r="G396" s="89">
        <f t="shared" si="184"/>
        <v>-9.8529999959282577E-3</v>
      </c>
      <c r="J396" s="89">
        <f>+G396</f>
        <v>-9.8529999959282577E-3</v>
      </c>
      <c r="P396" s="89">
        <f t="shared" si="185"/>
        <v>-1.1218995825099385</v>
      </c>
      <c r="Q396" s="128">
        <f t="shared" si="186"/>
        <v>28272.924200000001</v>
      </c>
      <c r="R396" s="128"/>
      <c r="S396" s="91">
        <f t="shared" si="212"/>
        <v>1</v>
      </c>
      <c r="Z396" s="89">
        <f t="shared" si="187"/>
        <v>-301</v>
      </c>
      <c r="AA396" s="89">
        <f t="shared" si="188"/>
        <v>-3.5396163190075658E-3</v>
      </c>
      <c r="AB396" s="89">
        <f t="shared" si="189"/>
        <v>-1.1282129661868592</v>
      </c>
      <c r="AC396" s="89">
        <f t="shared" si="190"/>
        <v>1.1120465825140102</v>
      </c>
      <c r="AD396" s="89">
        <f t="shared" si="191"/>
        <v>-6.3133836769206919E-3</v>
      </c>
      <c r="AE396" s="89">
        <f t="shared" si="192"/>
        <v>3.9858813452008637E-5</v>
      </c>
      <c r="AF396" s="89">
        <f t="shared" si="193"/>
        <v>-9.8529999959282577E-3</v>
      </c>
      <c r="AG396" s="91"/>
      <c r="AH396" s="89">
        <f t="shared" si="194"/>
        <v>1.1183599661909309</v>
      </c>
      <c r="AI396" s="89">
        <f t="shared" si="195"/>
        <v>0.87849443316655063</v>
      </c>
      <c r="AJ396" s="89">
        <f t="shared" si="196"/>
        <v>0.97659814115934596</v>
      </c>
      <c r="AK396" s="89">
        <f t="shared" si="197"/>
        <v>-0.19013312930682319</v>
      </c>
      <c r="AL396" s="89">
        <f t="shared" si="198"/>
        <v>1.0021536773668458</v>
      </c>
      <c r="AM396" s="89">
        <f t="shared" si="199"/>
        <v>0.54770153073492978</v>
      </c>
      <c r="AN396" s="89">
        <f t="shared" si="211"/>
        <v>7.4898722011202938</v>
      </c>
      <c r="AO396" s="89">
        <f t="shared" si="211"/>
        <v>7.4898722457336566</v>
      </c>
      <c r="AP396" s="89">
        <f t="shared" si="211"/>
        <v>7.4898716905301823</v>
      </c>
      <c r="AQ396" s="89">
        <f t="shared" si="211"/>
        <v>7.4898785999727666</v>
      </c>
      <c r="AR396" s="89">
        <f t="shared" si="211"/>
        <v>7.4897926216835531</v>
      </c>
      <c r="AS396" s="89">
        <f t="shared" si="211"/>
        <v>7.4908638853240488</v>
      </c>
      <c r="AT396" s="89">
        <f t="shared" si="211"/>
        <v>7.477724258460908</v>
      </c>
      <c r="AU396" s="89">
        <f t="shared" si="201"/>
        <v>7.7007211912502331</v>
      </c>
    </row>
    <row r="397" spans="1:47" s="89" customFormat="1" ht="12.95" customHeight="1" x14ac:dyDescent="0.2">
      <c r="A397" s="43" t="s">
        <v>99</v>
      </c>
      <c r="B397" s="44" t="s">
        <v>912</v>
      </c>
      <c r="C397" s="45">
        <v>43291.424500000001</v>
      </c>
      <c r="D397" s="45" t="s">
        <v>936</v>
      </c>
      <c r="E397" s="89">
        <f t="shared" si="183"/>
        <v>-301.00340346303068</v>
      </c>
      <c r="F397" s="89">
        <f t="shared" si="206"/>
        <v>-301</v>
      </c>
      <c r="G397" s="89">
        <f t="shared" si="184"/>
        <v>-9.5529999962309375E-3</v>
      </c>
      <c r="J397" s="89">
        <f>+G397</f>
        <v>-9.5529999962309375E-3</v>
      </c>
      <c r="P397" s="89">
        <f t="shared" si="185"/>
        <v>-1.1218995825099385</v>
      </c>
      <c r="Q397" s="128">
        <f t="shared" si="186"/>
        <v>28272.924500000001</v>
      </c>
      <c r="R397" s="128"/>
      <c r="S397" s="91">
        <f t="shared" si="212"/>
        <v>1</v>
      </c>
      <c r="Z397" s="89">
        <f t="shared" si="187"/>
        <v>-301</v>
      </c>
      <c r="AA397" s="89">
        <f t="shared" si="188"/>
        <v>-3.5396163190075658E-3</v>
      </c>
      <c r="AB397" s="89">
        <f t="shared" si="189"/>
        <v>-1.1279129661871619</v>
      </c>
      <c r="AC397" s="89">
        <f t="shared" si="190"/>
        <v>1.1123465825137075</v>
      </c>
      <c r="AD397" s="89">
        <f t="shared" si="191"/>
        <v>-6.0133836772233717E-3</v>
      </c>
      <c r="AE397" s="89">
        <f t="shared" si="192"/>
        <v>3.6160783249496483E-5</v>
      </c>
      <c r="AF397" s="89">
        <f t="shared" si="193"/>
        <v>-9.5529999962309375E-3</v>
      </c>
      <c r="AG397" s="91"/>
      <c r="AH397" s="89">
        <f t="shared" si="194"/>
        <v>1.1183599661909309</v>
      </c>
      <c r="AI397" s="89">
        <f t="shared" si="195"/>
        <v>0.87849443316655063</v>
      </c>
      <c r="AJ397" s="89">
        <f t="shared" si="196"/>
        <v>0.97659814115934596</v>
      </c>
      <c r="AK397" s="89">
        <f t="shared" si="197"/>
        <v>-0.19013312930682319</v>
      </c>
      <c r="AL397" s="89">
        <f t="shared" si="198"/>
        <v>1.0021536773668458</v>
      </c>
      <c r="AM397" s="89">
        <f t="shared" si="199"/>
        <v>0.54770153073492978</v>
      </c>
      <c r="AN397" s="89">
        <f t="shared" si="211"/>
        <v>7.4898722011202938</v>
      </c>
      <c r="AO397" s="89">
        <f t="shared" si="211"/>
        <v>7.4898722457336566</v>
      </c>
      <c r="AP397" s="89">
        <f t="shared" si="211"/>
        <v>7.4898716905301823</v>
      </c>
      <c r="AQ397" s="89">
        <f t="shared" si="211"/>
        <v>7.4898785999727666</v>
      </c>
      <c r="AR397" s="89">
        <f t="shared" si="211"/>
        <v>7.4897926216835531</v>
      </c>
      <c r="AS397" s="89">
        <f t="shared" si="211"/>
        <v>7.4908638853240488</v>
      </c>
      <c r="AT397" s="89">
        <f t="shared" si="211"/>
        <v>7.477724258460908</v>
      </c>
      <c r="AU397" s="89">
        <f t="shared" si="201"/>
        <v>7.7007211912502331</v>
      </c>
    </row>
    <row r="398" spans="1:47" s="89" customFormat="1" ht="12.95" customHeight="1" x14ac:dyDescent="0.2">
      <c r="A398" s="89" t="s">
        <v>803</v>
      </c>
      <c r="B398" s="91"/>
      <c r="C398" s="130">
        <v>43291.425300000003</v>
      </c>
      <c r="D398" s="130"/>
      <c r="E398" s="89">
        <f t="shared" si="183"/>
        <v>-301.00311844571354</v>
      </c>
      <c r="F398" s="89">
        <f t="shared" si="206"/>
        <v>-301</v>
      </c>
      <c r="G398" s="89">
        <f t="shared" si="184"/>
        <v>-8.7529999946127646E-3</v>
      </c>
      <c r="J398" s="89">
        <f>G398</f>
        <v>-8.7529999946127646E-3</v>
      </c>
      <c r="P398" s="89">
        <f t="shared" si="185"/>
        <v>-1.1218995825099385</v>
      </c>
      <c r="Q398" s="128">
        <f t="shared" si="186"/>
        <v>28272.925300000003</v>
      </c>
      <c r="R398" s="128"/>
      <c r="S398" s="91">
        <f t="shared" si="212"/>
        <v>1</v>
      </c>
      <c r="Z398" s="89">
        <f t="shared" si="187"/>
        <v>-301</v>
      </c>
      <c r="AA398" s="89">
        <f t="shared" si="188"/>
        <v>-3.5396163190075658E-3</v>
      </c>
      <c r="AB398" s="89">
        <f t="shared" si="189"/>
        <v>-1.1271129661855437</v>
      </c>
      <c r="AC398" s="89">
        <f t="shared" si="190"/>
        <v>1.1131465825153257</v>
      </c>
      <c r="AD398" s="89">
        <f t="shared" si="191"/>
        <v>-5.2133836756051988E-3</v>
      </c>
      <c r="AE398" s="89">
        <f t="shared" si="192"/>
        <v>2.7179369349066771E-5</v>
      </c>
      <c r="AF398" s="89">
        <f t="shared" si="193"/>
        <v>-8.7529999946127646E-3</v>
      </c>
      <c r="AG398" s="91"/>
      <c r="AH398" s="89">
        <f t="shared" si="194"/>
        <v>1.1183599661909309</v>
      </c>
      <c r="AI398" s="89">
        <f t="shared" si="195"/>
        <v>0.87849443316655063</v>
      </c>
      <c r="AJ398" s="89">
        <f t="shared" si="196"/>
        <v>0.97659814115934596</v>
      </c>
      <c r="AK398" s="89">
        <f t="shared" si="197"/>
        <v>-0.19013312930682319</v>
      </c>
      <c r="AL398" s="89">
        <f t="shared" si="198"/>
        <v>1.0021536773668458</v>
      </c>
      <c r="AM398" s="89">
        <f t="shared" si="199"/>
        <v>0.54770153073492978</v>
      </c>
      <c r="AN398" s="89">
        <f t="shared" si="211"/>
        <v>7.4898722011202938</v>
      </c>
      <c r="AO398" s="89">
        <f t="shared" si="211"/>
        <v>7.4898722457336566</v>
      </c>
      <c r="AP398" s="89">
        <f t="shared" si="211"/>
        <v>7.4898716905301823</v>
      </c>
      <c r="AQ398" s="89">
        <f t="shared" si="211"/>
        <v>7.4898785999727666</v>
      </c>
      <c r="AR398" s="89">
        <f t="shared" si="211"/>
        <v>7.4897926216835531</v>
      </c>
      <c r="AS398" s="89">
        <f t="shared" si="211"/>
        <v>7.4908638853240488</v>
      </c>
      <c r="AT398" s="89">
        <f t="shared" si="211"/>
        <v>7.477724258460908</v>
      </c>
      <c r="AU398" s="89">
        <f t="shared" si="201"/>
        <v>7.7007211912502331</v>
      </c>
    </row>
    <row r="399" spans="1:47" s="89" customFormat="1" ht="12.95" customHeight="1" x14ac:dyDescent="0.2">
      <c r="A399" s="89" t="s">
        <v>884</v>
      </c>
      <c r="B399" s="91"/>
      <c r="C399" s="130">
        <v>43291.452299999997</v>
      </c>
      <c r="D399" s="130"/>
      <c r="E399" s="89">
        <f t="shared" si="183"/>
        <v>-300.99349911128076</v>
      </c>
      <c r="F399" s="89">
        <f t="shared" si="206"/>
        <v>-301</v>
      </c>
      <c r="G399" s="89">
        <f t="shared" si="184"/>
        <v>1.8246999999973923E-2</v>
      </c>
      <c r="J399" s="89">
        <f>+G399</f>
        <v>1.8246999999973923E-2</v>
      </c>
      <c r="P399" s="89">
        <f t="shared" si="185"/>
        <v>-1.1218995825099385</v>
      </c>
      <c r="Q399" s="128">
        <f t="shared" si="186"/>
        <v>28272.952299999997</v>
      </c>
      <c r="R399" s="128"/>
      <c r="S399" s="91">
        <f t="shared" si="212"/>
        <v>1</v>
      </c>
      <c r="Z399" s="89">
        <f t="shared" si="187"/>
        <v>-301</v>
      </c>
      <c r="AA399" s="89">
        <f t="shared" si="188"/>
        <v>-3.5396163190075658E-3</v>
      </c>
      <c r="AB399" s="89">
        <f t="shared" si="189"/>
        <v>-1.100112966190957</v>
      </c>
      <c r="AC399" s="89">
        <f t="shared" si="190"/>
        <v>1.1401465825099124</v>
      </c>
      <c r="AD399" s="89">
        <f t="shared" si="191"/>
        <v>2.1786616318981489E-2</v>
      </c>
      <c r="AE399" s="89">
        <f t="shared" si="192"/>
        <v>4.7465665063051052E-4</v>
      </c>
      <c r="AF399" s="89">
        <f t="shared" si="193"/>
        <v>1.8246999999973923E-2</v>
      </c>
      <c r="AG399" s="91"/>
      <c r="AH399" s="89">
        <f t="shared" si="194"/>
        <v>1.1183599661909309</v>
      </c>
      <c r="AI399" s="89">
        <f t="shared" si="195"/>
        <v>0.87849443316655063</v>
      </c>
      <c r="AJ399" s="89">
        <f t="shared" si="196"/>
        <v>0.97659814115934596</v>
      </c>
      <c r="AK399" s="89">
        <f t="shared" si="197"/>
        <v>-0.19013312930682319</v>
      </c>
      <c r="AL399" s="89">
        <f t="shared" si="198"/>
        <v>1.0021536773668458</v>
      </c>
      <c r="AM399" s="89">
        <f t="shared" si="199"/>
        <v>0.54770153073492978</v>
      </c>
      <c r="AN399" s="89">
        <f t="shared" si="211"/>
        <v>7.4898722011202938</v>
      </c>
      <c r="AO399" s="89">
        <f t="shared" si="211"/>
        <v>7.4898722457336566</v>
      </c>
      <c r="AP399" s="89">
        <f t="shared" si="211"/>
        <v>7.4898716905301823</v>
      </c>
      <c r="AQ399" s="89">
        <f t="shared" si="211"/>
        <v>7.4898785999727666</v>
      </c>
      <c r="AR399" s="89">
        <f t="shared" si="211"/>
        <v>7.4897926216835531</v>
      </c>
      <c r="AS399" s="89">
        <f t="shared" si="211"/>
        <v>7.4908638853240488</v>
      </c>
      <c r="AT399" s="89">
        <f t="shared" si="211"/>
        <v>7.477724258460908</v>
      </c>
      <c r="AU399" s="89">
        <f t="shared" si="201"/>
        <v>7.7007211912502331</v>
      </c>
    </row>
    <row r="400" spans="1:47" s="89" customFormat="1" ht="12.95" customHeight="1" x14ac:dyDescent="0.2">
      <c r="A400" s="43" t="s">
        <v>99</v>
      </c>
      <c r="B400" s="44" t="s">
        <v>912</v>
      </c>
      <c r="C400" s="45">
        <v>43305.458899999998</v>
      </c>
      <c r="D400" s="45" t="s">
        <v>936</v>
      </c>
      <c r="E400" s="89">
        <f t="shared" si="183"/>
        <v>-296.00334467821028</v>
      </c>
      <c r="F400" s="89">
        <f t="shared" si="206"/>
        <v>-296</v>
      </c>
      <c r="G400" s="89">
        <f t="shared" si="184"/>
        <v>-9.3879999985801987E-3</v>
      </c>
      <c r="J400" s="89">
        <f>+G400</f>
        <v>-9.3879999985801987E-3</v>
      </c>
      <c r="P400" s="89">
        <f t="shared" si="185"/>
        <v>-1.1217929854644924</v>
      </c>
      <c r="Q400" s="128">
        <f t="shared" si="186"/>
        <v>28286.958899999998</v>
      </c>
      <c r="R400" s="128"/>
      <c r="S400" s="91">
        <f t="shared" si="212"/>
        <v>1</v>
      </c>
      <c r="Z400" s="89">
        <f t="shared" si="187"/>
        <v>-296</v>
      </c>
      <c r="AA400" s="89">
        <f t="shared" si="188"/>
        <v>-3.4288030466746999E-3</v>
      </c>
      <c r="AB400" s="89">
        <f t="shared" si="189"/>
        <v>-1.1277521824163979</v>
      </c>
      <c r="AC400" s="89">
        <f t="shared" si="190"/>
        <v>1.1124049854659122</v>
      </c>
      <c r="AD400" s="89">
        <f t="shared" si="191"/>
        <v>-5.9591969519054988E-3</v>
      </c>
      <c r="AE400" s="89">
        <f t="shared" si="192"/>
        <v>3.5512028311599791E-5</v>
      </c>
      <c r="AF400" s="89">
        <f t="shared" si="193"/>
        <v>-9.3879999985801987E-3</v>
      </c>
      <c r="AG400" s="91"/>
      <c r="AH400" s="89">
        <f t="shared" si="194"/>
        <v>1.1183641824178177</v>
      </c>
      <c r="AI400" s="89">
        <f t="shared" si="195"/>
        <v>0.87870416379431515</v>
      </c>
      <c r="AJ400" s="89">
        <f t="shared" si="196"/>
        <v>0.97683470415207962</v>
      </c>
      <c r="AK400" s="89">
        <f t="shared" si="197"/>
        <v>-0.19026699595748778</v>
      </c>
      <c r="AL400" s="89">
        <f t="shared" si="198"/>
        <v>1.0032563615805679</v>
      </c>
      <c r="AM400" s="89">
        <f t="shared" si="199"/>
        <v>0.54841847934493315</v>
      </c>
      <c r="AN400" s="89">
        <f t="shared" si="211"/>
        <v>7.4910948817972711</v>
      </c>
      <c r="AO400" s="89">
        <f t="shared" si="211"/>
        <v>7.4910949254979151</v>
      </c>
      <c r="AP400" s="89">
        <f t="shared" si="211"/>
        <v>7.4910943799021892</v>
      </c>
      <c r="AQ400" s="89">
        <f t="shared" si="211"/>
        <v>7.4911011916359538</v>
      </c>
      <c r="AR400" s="89">
        <f t="shared" si="211"/>
        <v>7.4910161562594757</v>
      </c>
      <c r="AS400" s="89">
        <f t="shared" si="211"/>
        <v>7.4920790778423276</v>
      </c>
      <c r="AT400" s="89">
        <f t="shared" si="211"/>
        <v>7.4789997280954124</v>
      </c>
      <c r="AU400" s="89">
        <f t="shared" si="201"/>
        <v>7.7020419626321512</v>
      </c>
    </row>
    <row r="401" spans="1:47" s="89" customFormat="1" ht="12.95" customHeight="1" x14ac:dyDescent="0.2">
      <c r="A401" s="43" t="s">
        <v>99</v>
      </c>
      <c r="B401" s="44" t="s">
        <v>912</v>
      </c>
      <c r="C401" s="45">
        <v>43305.458899999998</v>
      </c>
      <c r="D401" s="45" t="s">
        <v>936</v>
      </c>
      <c r="E401" s="89">
        <f t="shared" si="183"/>
        <v>-296.00334467821028</v>
      </c>
      <c r="F401" s="89">
        <f t="shared" si="206"/>
        <v>-296</v>
      </c>
      <c r="G401" s="89">
        <f t="shared" si="184"/>
        <v>-9.3879999985801987E-3</v>
      </c>
      <c r="J401" s="89">
        <f>+G401</f>
        <v>-9.3879999985801987E-3</v>
      </c>
      <c r="P401" s="89">
        <f t="shared" si="185"/>
        <v>-1.1217929854644924</v>
      </c>
      <c r="Q401" s="128">
        <f t="shared" si="186"/>
        <v>28286.958899999998</v>
      </c>
      <c r="R401" s="128"/>
      <c r="S401" s="91">
        <f t="shared" si="212"/>
        <v>1</v>
      </c>
      <c r="Z401" s="89">
        <f t="shared" si="187"/>
        <v>-296</v>
      </c>
      <c r="AA401" s="89">
        <f t="shared" si="188"/>
        <v>-3.4288030466746999E-3</v>
      </c>
      <c r="AB401" s="89">
        <f t="shared" si="189"/>
        <v>-1.1277521824163979</v>
      </c>
      <c r="AC401" s="89">
        <f t="shared" si="190"/>
        <v>1.1124049854659122</v>
      </c>
      <c r="AD401" s="89">
        <f t="shared" si="191"/>
        <v>-5.9591969519054988E-3</v>
      </c>
      <c r="AE401" s="89">
        <f t="shared" si="192"/>
        <v>3.5512028311599791E-5</v>
      </c>
      <c r="AF401" s="89">
        <f t="shared" si="193"/>
        <v>-9.3879999985801987E-3</v>
      </c>
      <c r="AG401" s="91"/>
      <c r="AH401" s="89">
        <f t="shared" si="194"/>
        <v>1.1183641824178177</v>
      </c>
      <c r="AI401" s="89">
        <f t="shared" si="195"/>
        <v>0.87870416379431515</v>
      </c>
      <c r="AJ401" s="89">
        <f t="shared" si="196"/>
        <v>0.97683470415207962</v>
      </c>
      <c r="AK401" s="89">
        <f t="shared" si="197"/>
        <v>-0.19026699595748778</v>
      </c>
      <c r="AL401" s="89">
        <f t="shared" si="198"/>
        <v>1.0032563615805679</v>
      </c>
      <c r="AM401" s="89">
        <f t="shared" si="199"/>
        <v>0.54841847934493315</v>
      </c>
      <c r="AN401" s="89">
        <f t="shared" ref="AN401:AT410" si="213">$AU401+$AB$7*SIN(AO401)</f>
        <v>7.4910948817972711</v>
      </c>
      <c r="AO401" s="89">
        <f t="shared" si="213"/>
        <v>7.4910949254979151</v>
      </c>
      <c r="AP401" s="89">
        <f t="shared" si="213"/>
        <v>7.4910943799021892</v>
      </c>
      <c r="AQ401" s="89">
        <f t="shared" si="213"/>
        <v>7.4911011916359538</v>
      </c>
      <c r="AR401" s="89">
        <f t="shared" si="213"/>
        <v>7.4910161562594757</v>
      </c>
      <c r="AS401" s="89">
        <f t="shared" si="213"/>
        <v>7.4920790778423276</v>
      </c>
      <c r="AT401" s="89">
        <f t="shared" si="213"/>
        <v>7.4789997280954124</v>
      </c>
      <c r="AU401" s="89">
        <f t="shared" si="201"/>
        <v>7.7020419626321512</v>
      </c>
    </row>
    <row r="402" spans="1:47" s="89" customFormat="1" ht="12.95" customHeight="1" x14ac:dyDescent="0.2">
      <c r="A402" s="49" t="s">
        <v>99</v>
      </c>
      <c r="B402" s="50" t="s">
        <v>912</v>
      </c>
      <c r="C402" s="49">
        <v>43305.459300000002</v>
      </c>
      <c r="D402" s="49" t="s">
        <v>936</v>
      </c>
      <c r="E402" s="89">
        <f t="shared" si="183"/>
        <v>-296.00320216955038</v>
      </c>
      <c r="F402" s="89">
        <f t="shared" si="206"/>
        <v>-296</v>
      </c>
      <c r="G402" s="89">
        <f t="shared" si="184"/>
        <v>-8.9879999941331334E-3</v>
      </c>
      <c r="J402" s="89">
        <f>+G402</f>
        <v>-8.9879999941331334E-3</v>
      </c>
      <c r="P402" s="89">
        <f t="shared" si="185"/>
        <v>-1.1217929854644924</v>
      </c>
      <c r="Q402" s="128">
        <f t="shared" si="186"/>
        <v>28286.959300000002</v>
      </c>
      <c r="R402" s="128"/>
      <c r="S402" s="91">
        <f t="shared" si="212"/>
        <v>1</v>
      </c>
      <c r="Z402" s="89">
        <f t="shared" si="187"/>
        <v>-296</v>
      </c>
      <c r="AA402" s="89">
        <f t="shared" si="188"/>
        <v>-3.4288030466746999E-3</v>
      </c>
      <c r="AB402" s="89">
        <f t="shared" si="189"/>
        <v>-1.1273521824119508</v>
      </c>
      <c r="AC402" s="89">
        <f t="shared" si="190"/>
        <v>1.1128049854703592</v>
      </c>
      <c r="AD402" s="89">
        <f t="shared" si="191"/>
        <v>-5.5591969474584335E-3</v>
      </c>
      <c r="AE402" s="89">
        <f t="shared" si="192"/>
        <v>3.0904670700631163E-5</v>
      </c>
      <c r="AF402" s="89">
        <f t="shared" si="193"/>
        <v>-8.9879999941331334E-3</v>
      </c>
      <c r="AG402" s="91"/>
      <c r="AH402" s="89">
        <f t="shared" si="194"/>
        <v>1.1183641824178177</v>
      </c>
      <c r="AI402" s="89">
        <f t="shared" si="195"/>
        <v>0.87870416379431515</v>
      </c>
      <c r="AJ402" s="89">
        <f t="shared" si="196"/>
        <v>0.97683470415207962</v>
      </c>
      <c r="AK402" s="89">
        <f t="shared" si="197"/>
        <v>-0.19026699595748778</v>
      </c>
      <c r="AL402" s="89">
        <f t="shared" si="198"/>
        <v>1.0032563615805679</v>
      </c>
      <c r="AM402" s="89">
        <f t="shared" si="199"/>
        <v>0.54841847934493315</v>
      </c>
      <c r="AN402" s="89">
        <f t="shared" si="213"/>
        <v>7.4910948817972711</v>
      </c>
      <c r="AO402" s="89">
        <f t="shared" si="213"/>
        <v>7.4910949254979151</v>
      </c>
      <c r="AP402" s="89">
        <f t="shared" si="213"/>
        <v>7.4910943799021892</v>
      </c>
      <c r="AQ402" s="89">
        <f t="shared" si="213"/>
        <v>7.4911011916359538</v>
      </c>
      <c r="AR402" s="89">
        <f t="shared" si="213"/>
        <v>7.4910161562594757</v>
      </c>
      <c r="AS402" s="89">
        <f t="shared" si="213"/>
        <v>7.4920790778423276</v>
      </c>
      <c r="AT402" s="89">
        <f t="shared" si="213"/>
        <v>7.4789997280954124</v>
      </c>
      <c r="AU402" s="89">
        <f t="shared" si="201"/>
        <v>7.7020419626321512</v>
      </c>
    </row>
    <row r="403" spans="1:47" s="89" customFormat="1" ht="12.95" customHeight="1" x14ac:dyDescent="0.2">
      <c r="A403" s="89" t="s">
        <v>886</v>
      </c>
      <c r="B403" s="91"/>
      <c r="C403" s="130">
        <v>43325.093399999998</v>
      </c>
      <c r="D403" s="130"/>
      <c r="E403" s="89">
        <f t="shared" si="183"/>
        <v>-289.00812905014072</v>
      </c>
      <c r="F403" s="89">
        <f t="shared" si="206"/>
        <v>-289</v>
      </c>
      <c r="G403" s="89">
        <f t="shared" si="184"/>
        <v>-2.2816999997303355E-2</v>
      </c>
      <c r="J403" s="89">
        <f>G403</f>
        <v>-2.2816999997303355E-2</v>
      </c>
      <c r="P403" s="89">
        <f t="shared" si="185"/>
        <v>-1.1216408422525432</v>
      </c>
      <c r="Q403" s="128">
        <f t="shared" si="186"/>
        <v>28306.593399999998</v>
      </c>
      <c r="R403" s="128"/>
      <c r="S403" s="91">
        <f t="shared" si="212"/>
        <v>1</v>
      </c>
      <c r="Z403" s="89">
        <f t="shared" si="187"/>
        <v>-289</v>
      </c>
      <c r="AA403" s="89">
        <f t="shared" si="188"/>
        <v>-3.2735654864235464E-3</v>
      </c>
      <c r="AB403" s="89">
        <f t="shared" si="189"/>
        <v>-1.141184276763423</v>
      </c>
      <c r="AC403" s="89">
        <f t="shared" si="190"/>
        <v>1.0988238422552399</v>
      </c>
      <c r="AD403" s="89">
        <f t="shared" si="191"/>
        <v>-1.9543434510879809E-2</v>
      </c>
      <c r="AE403" s="89">
        <f t="shared" si="192"/>
        <v>3.8194583248104793E-4</v>
      </c>
      <c r="AF403" s="89">
        <f t="shared" si="193"/>
        <v>-2.2816999997303355E-2</v>
      </c>
      <c r="AG403" s="91"/>
      <c r="AH403" s="89">
        <f t="shared" si="194"/>
        <v>1.1183672767661197</v>
      </c>
      <c r="AI403" s="89">
        <f t="shared" si="195"/>
        <v>0.87899820298462772</v>
      </c>
      <c r="AJ403" s="89">
        <f t="shared" si="196"/>
        <v>0.9771640849627049</v>
      </c>
      <c r="AK403" s="89">
        <f t="shared" si="197"/>
        <v>-0.19045412768058778</v>
      </c>
      <c r="AL403" s="89">
        <f t="shared" si="198"/>
        <v>1.0048010046990787</v>
      </c>
      <c r="AM403" s="89">
        <f t="shared" si="199"/>
        <v>0.54942351240787546</v>
      </c>
      <c r="AN403" s="89">
        <f t="shared" si="213"/>
        <v>7.49280712544489</v>
      </c>
      <c r="AO403" s="89">
        <f t="shared" si="213"/>
        <v>7.4928071678925345</v>
      </c>
      <c r="AP403" s="89">
        <f t="shared" si="213"/>
        <v>7.4928066355389129</v>
      </c>
      <c r="AQ403" s="89">
        <f t="shared" si="213"/>
        <v>7.4928133120621325</v>
      </c>
      <c r="AR403" s="89">
        <f t="shared" si="213"/>
        <v>7.4927295868559272</v>
      </c>
      <c r="AS403" s="89">
        <f t="shared" si="213"/>
        <v>7.4937808674714912</v>
      </c>
      <c r="AT403" s="89">
        <f t="shared" si="213"/>
        <v>7.4807860392608641</v>
      </c>
      <c r="AU403" s="89">
        <f t="shared" si="201"/>
        <v>7.7038910425668368</v>
      </c>
    </row>
    <row r="404" spans="1:47" s="89" customFormat="1" ht="12.95" customHeight="1" x14ac:dyDescent="0.2">
      <c r="A404" s="89" t="s">
        <v>803</v>
      </c>
      <c r="B404" s="91"/>
      <c r="C404" s="130">
        <v>43434.5749</v>
      </c>
      <c r="D404" s="130"/>
      <c r="E404" s="89">
        <f t="shared" si="183"/>
        <v>-250.00297486824135</v>
      </c>
      <c r="F404" s="89">
        <f t="shared" si="206"/>
        <v>-250</v>
      </c>
      <c r="G404" s="89">
        <f t="shared" si="184"/>
        <v>-8.3499999964260496E-3</v>
      </c>
      <c r="J404" s="89">
        <f>G404</f>
        <v>-8.3499999964260496E-3</v>
      </c>
      <c r="P404" s="89">
        <f t="shared" si="185"/>
        <v>-1.1207310945610425</v>
      </c>
      <c r="Q404" s="128">
        <f t="shared" si="186"/>
        <v>28416.0749</v>
      </c>
      <c r="R404" s="128"/>
      <c r="S404" s="91">
        <f t="shared" si="212"/>
        <v>1</v>
      </c>
      <c r="Z404" s="89">
        <f t="shared" si="187"/>
        <v>-250</v>
      </c>
      <c r="AA404" s="89">
        <f t="shared" si="188"/>
        <v>-2.4067031672942996E-3</v>
      </c>
      <c r="AB404" s="89">
        <f t="shared" si="189"/>
        <v>-1.1266743913901742</v>
      </c>
      <c r="AC404" s="89">
        <f t="shared" si="190"/>
        <v>1.1123810945646164</v>
      </c>
      <c r="AD404" s="89">
        <f t="shared" si="191"/>
        <v>-5.9432968291317501E-3</v>
      </c>
      <c r="AE404" s="89">
        <f t="shared" si="192"/>
        <v>3.5322777199167516E-5</v>
      </c>
      <c r="AF404" s="89">
        <f t="shared" si="193"/>
        <v>-8.3499999964260496E-3</v>
      </c>
      <c r="AG404" s="91"/>
      <c r="AH404" s="89">
        <f t="shared" si="194"/>
        <v>1.1183243913937482</v>
      </c>
      <c r="AI404" s="89">
        <f t="shared" si="195"/>
        <v>0.88064532448098198</v>
      </c>
      <c r="AJ404" s="89">
        <f t="shared" si="196"/>
        <v>0.9789603819811169</v>
      </c>
      <c r="AK404" s="89">
        <f t="shared" si="197"/>
        <v>-0.1914906552896849</v>
      </c>
      <c r="AL404" s="89">
        <f t="shared" si="198"/>
        <v>1.0134258706966366</v>
      </c>
      <c r="AM404" s="89">
        <f t="shared" si="199"/>
        <v>0.5550510917538557</v>
      </c>
      <c r="AN404" s="89">
        <f t="shared" si="213"/>
        <v>7.5023572906806502</v>
      </c>
      <c r="AO404" s="89">
        <f t="shared" si="213"/>
        <v>7.5023573266564334</v>
      </c>
      <c r="AP404" s="89">
        <f t="shared" si="213"/>
        <v>7.5023568637447857</v>
      </c>
      <c r="AQ404" s="89">
        <f t="shared" si="213"/>
        <v>7.502362820218166</v>
      </c>
      <c r="AR404" s="89">
        <f t="shared" si="213"/>
        <v>7.5022861832229149</v>
      </c>
      <c r="AS404" s="89">
        <f t="shared" si="213"/>
        <v>7.5032734330319677</v>
      </c>
      <c r="AT404" s="89">
        <f t="shared" si="213"/>
        <v>7.4907523144020711</v>
      </c>
      <c r="AU404" s="89">
        <f t="shared" si="201"/>
        <v>7.7141930593457966</v>
      </c>
    </row>
    <row r="405" spans="1:47" s="89" customFormat="1" ht="12.95" customHeight="1" x14ac:dyDescent="0.2">
      <c r="A405" s="89" t="s">
        <v>803</v>
      </c>
      <c r="B405" s="91"/>
      <c r="C405" s="130">
        <v>43437.3822</v>
      </c>
      <c r="D405" s="130"/>
      <c r="E405" s="89">
        <f t="shared" ref="E405:E468" si="214">+(C405-C$7)/C$8</f>
        <v>-249.0028134771857</v>
      </c>
      <c r="F405" s="89">
        <f t="shared" si="206"/>
        <v>-249</v>
      </c>
      <c r="G405" s="89">
        <f t="shared" ref="G405:G468" si="215">+C405-(C$7+F405*C$8)</f>
        <v>-7.8969999958644621E-3</v>
      </c>
      <c r="J405" s="89">
        <f>G405</f>
        <v>-7.8969999958644621E-3</v>
      </c>
      <c r="P405" s="89">
        <f t="shared" ref="P405:P468" si="216">+D$11+D$12*F405+D$13*F405^2</f>
        <v>-1.1207063832455748</v>
      </c>
      <c r="Q405" s="128">
        <f t="shared" ref="Q405:Q468" si="217">+C405-15018.5</f>
        <v>28418.8822</v>
      </c>
      <c r="R405" s="128"/>
      <c r="S405" s="91">
        <f t="shared" si="212"/>
        <v>1</v>
      </c>
      <c r="Z405" s="89">
        <f t="shared" ref="Z405:Z468" si="218">F405</f>
        <v>-249</v>
      </c>
      <c r="AA405" s="89">
        <f t="shared" ref="AA405:AA468" si="219">AB$3+AB$4*Z405+AB$5*Z405^2+AH405</f>
        <v>-2.3844350728994268E-3</v>
      </c>
      <c r="AB405" s="89">
        <f t="shared" ref="AB405:AB468" si="220">G405-AH405</f>
        <v>-1.1262189481685398</v>
      </c>
      <c r="AC405" s="89">
        <f t="shared" ref="AC405:AC468" si="221">+G405-P405</f>
        <v>1.1128093832497103</v>
      </c>
      <c r="AD405" s="89">
        <f t="shared" ref="AD405:AD468" si="222">G405-AA405</f>
        <v>-5.5125649229650353E-3</v>
      </c>
      <c r="AE405" s="89">
        <f t="shared" ref="AE405:AE468" si="223">+(G405-AA405)^2*S405</f>
        <v>3.0388372029904507E-5</v>
      </c>
      <c r="AF405" s="89">
        <f t="shared" ref="AF405:AF468" si="224">IF(S405&lt;&gt;0,G405-O405, -9999)</f>
        <v>-7.8969999958644621E-3</v>
      </c>
      <c r="AG405" s="91"/>
      <c r="AH405" s="89">
        <f t="shared" ref="AH405:AH468" si="225">$AB$6*($AB$11/AI405*AJ405+$AB$12)</f>
        <v>1.1183219481726754</v>
      </c>
      <c r="AI405" s="89">
        <f t="shared" ref="AI405:AI468" si="226">1+$AB$7*COS(AL405)</f>
        <v>0.88068775711820124</v>
      </c>
      <c r="AJ405" s="89">
        <f t="shared" ref="AJ405:AJ468" si="227">SIN(AL405+RADIANS($AB$9))</f>
        <v>0.97900557059584359</v>
      </c>
      <c r="AK405" s="89">
        <f t="shared" ref="AK405:AK468" si="228">$AB$7*SIN(AL405)</f>
        <v>-0.19151709670428291</v>
      </c>
      <c r="AL405" s="89">
        <f t="shared" ref="AL405:AL468" si="229">2*ATAN(AM405)</f>
        <v>1.0136474465620058</v>
      </c>
      <c r="AM405" s="89">
        <f t="shared" ref="AM405:AM468" si="230">SQRT((1+$AB$7)/(1-$AB$7))*TAN(AN405/2)</f>
        <v>0.55519602033546367</v>
      </c>
      <c r="AN405" s="89">
        <f t="shared" si="213"/>
        <v>7.5026024021839612</v>
      </c>
      <c r="AO405" s="89">
        <f t="shared" si="213"/>
        <v>7.5026024380047334</v>
      </c>
      <c r="AP405" s="89">
        <f t="shared" si="213"/>
        <v>7.502601976779494</v>
      </c>
      <c r="AQ405" s="89">
        <f t="shared" si="213"/>
        <v>7.5026079155210272</v>
      </c>
      <c r="AR405" s="89">
        <f t="shared" si="213"/>
        <v>7.5025314555704972</v>
      </c>
      <c r="AS405" s="89">
        <f t="shared" si="213"/>
        <v>7.5035170823137802</v>
      </c>
      <c r="AT405" s="89">
        <f t="shared" si="213"/>
        <v>7.4910081715916688</v>
      </c>
      <c r="AU405" s="89">
        <f t="shared" ref="AU405:AU468" si="231">RADIANS($AB$9)+$AB$18*(F405-AB$15)</f>
        <v>7.7144572136221798</v>
      </c>
    </row>
    <row r="406" spans="1:47" s="89" customFormat="1" ht="12.95" customHeight="1" x14ac:dyDescent="0.2">
      <c r="A406" s="89" t="s">
        <v>803</v>
      </c>
      <c r="B406" s="91"/>
      <c r="C406" s="130">
        <v>43493.519899999999</v>
      </c>
      <c r="D406" s="130"/>
      <c r="E406" s="89">
        <f t="shared" si="214"/>
        <v>-229.00254271073518</v>
      </c>
      <c r="F406" s="89">
        <f t="shared" si="206"/>
        <v>-229</v>
      </c>
      <c r="G406" s="89">
        <f t="shared" si="215"/>
        <v>-7.1370000005117618E-3</v>
      </c>
      <c r="J406" s="89">
        <f>G406</f>
        <v>-7.1370000005117618E-3</v>
      </c>
      <c r="P406" s="89">
        <f t="shared" si="216"/>
        <v>-1.1201976201946</v>
      </c>
      <c r="Q406" s="128">
        <f t="shared" si="217"/>
        <v>28475.019899999999</v>
      </c>
      <c r="R406" s="128"/>
      <c r="S406" s="91">
        <f t="shared" si="212"/>
        <v>1</v>
      </c>
      <c r="Z406" s="89">
        <f t="shared" si="218"/>
        <v>-229</v>
      </c>
      <c r="AA406" s="89">
        <f t="shared" si="219"/>
        <v>-1.9386845031965638E-3</v>
      </c>
      <c r="AB406" s="89">
        <f t="shared" si="220"/>
        <v>-1.1253959356919152</v>
      </c>
      <c r="AC406" s="89">
        <f t="shared" si="221"/>
        <v>1.1130606201940882</v>
      </c>
      <c r="AD406" s="89">
        <f t="shared" si="222"/>
        <v>-5.1983154973151979E-3</v>
      </c>
      <c r="AE406" s="89">
        <f t="shared" si="223"/>
        <v>2.7022484009627353E-5</v>
      </c>
      <c r="AF406" s="89">
        <f t="shared" si="224"/>
        <v>-7.1370000005117618E-3</v>
      </c>
      <c r="AG406" s="91"/>
      <c r="AH406" s="89">
        <f t="shared" si="225"/>
        <v>1.1182589356914034</v>
      </c>
      <c r="AI406" s="89">
        <f t="shared" si="226"/>
        <v>0.88153849999302436</v>
      </c>
      <c r="AJ406" s="89">
        <f t="shared" si="227"/>
        <v>0.97990014251388102</v>
      </c>
      <c r="AK406" s="89">
        <f t="shared" si="228"/>
        <v>-0.19204448090903389</v>
      </c>
      <c r="AL406" s="89">
        <f t="shared" si="229"/>
        <v>1.0180834564722097</v>
      </c>
      <c r="AM406" s="89">
        <f t="shared" si="230"/>
        <v>0.55810129134620323</v>
      </c>
      <c r="AN406" s="89">
        <f t="shared" si="213"/>
        <v>7.5075071163272575</v>
      </c>
      <c r="AO406" s="89">
        <f t="shared" si="213"/>
        <v>7.5075071491571403</v>
      </c>
      <c r="AP406" s="89">
        <f t="shared" si="213"/>
        <v>7.5075067207048516</v>
      </c>
      <c r="AQ406" s="89">
        <f t="shared" si="213"/>
        <v>7.5075123123384593</v>
      </c>
      <c r="AR406" s="89">
        <f t="shared" si="213"/>
        <v>7.5074393440055935</v>
      </c>
      <c r="AS406" s="89">
        <f t="shared" si="213"/>
        <v>7.5083927107269623</v>
      </c>
      <c r="AT406" s="89">
        <f t="shared" si="213"/>
        <v>7.4961285904050561</v>
      </c>
      <c r="AU406" s="89">
        <f t="shared" si="231"/>
        <v>7.7197402991498514</v>
      </c>
    </row>
    <row r="407" spans="1:47" s="89" customFormat="1" ht="12.95" customHeight="1" x14ac:dyDescent="0.2">
      <c r="A407" s="89" t="s">
        <v>803</v>
      </c>
      <c r="B407" s="91"/>
      <c r="C407" s="130">
        <v>43496.325400000002</v>
      </c>
      <c r="D407" s="130"/>
      <c r="E407" s="89">
        <f t="shared" si="214"/>
        <v>-228.0030226086412</v>
      </c>
      <c r="F407" s="89">
        <f t="shared" si="206"/>
        <v>-228</v>
      </c>
      <c r="G407" s="89">
        <f t="shared" si="215"/>
        <v>-8.4839999981340952E-3</v>
      </c>
      <c r="J407" s="89">
        <f>G407</f>
        <v>-8.4839999981340952E-3</v>
      </c>
      <c r="P407" s="89">
        <f t="shared" si="216"/>
        <v>-1.1201714552049702</v>
      </c>
      <c r="Q407" s="128">
        <f t="shared" si="217"/>
        <v>28477.825400000002</v>
      </c>
      <c r="R407" s="128"/>
      <c r="S407" s="91">
        <f t="shared" si="212"/>
        <v>1</v>
      </c>
      <c r="Z407" s="89">
        <f t="shared" si="218"/>
        <v>-228</v>
      </c>
      <c r="AA407" s="89">
        <f t="shared" si="219"/>
        <v>-1.9163782787869899E-3</v>
      </c>
      <c r="AB407" s="89">
        <f t="shared" si="220"/>
        <v>-1.1267390769243173</v>
      </c>
      <c r="AC407" s="89">
        <f t="shared" si="221"/>
        <v>1.1116874552068361</v>
      </c>
      <c r="AD407" s="89">
        <f t="shared" si="222"/>
        <v>-6.5676217193471054E-3</v>
      </c>
      <c r="AE407" s="89">
        <f t="shared" si="223"/>
        <v>4.3133655048439829E-5</v>
      </c>
      <c r="AF407" s="89">
        <f t="shared" si="224"/>
        <v>-8.4839999981340952E-3</v>
      </c>
      <c r="AG407" s="91"/>
      <c r="AH407" s="89">
        <f t="shared" si="225"/>
        <v>1.1182550769261832</v>
      </c>
      <c r="AI407" s="89">
        <f t="shared" si="226"/>
        <v>0.88158114170188917</v>
      </c>
      <c r="AJ407" s="89">
        <f t="shared" si="227"/>
        <v>0.97994440994071053</v>
      </c>
      <c r="AK407" s="89">
        <f t="shared" si="228"/>
        <v>-0.19207077765994215</v>
      </c>
      <c r="AL407" s="89">
        <f t="shared" si="229"/>
        <v>1.018305482063427</v>
      </c>
      <c r="AM407" s="89">
        <f t="shared" si="230"/>
        <v>0.55824689110148862</v>
      </c>
      <c r="AN407" s="89">
        <f t="shared" si="213"/>
        <v>7.5077524764516514</v>
      </c>
      <c r="AO407" s="89">
        <f t="shared" si="213"/>
        <v>7.507752509137358</v>
      </c>
      <c r="AP407" s="89">
        <f t="shared" si="213"/>
        <v>7.5077520822765651</v>
      </c>
      <c r="AQ407" s="89">
        <f t="shared" si="213"/>
        <v>7.5077576569285114</v>
      </c>
      <c r="AR407" s="89">
        <f t="shared" si="213"/>
        <v>7.5076848607152238</v>
      </c>
      <c r="AS407" s="89">
        <f t="shared" si="213"/>
        <v>7.5086366245805829</v>
      </c>
      <c r="AT407" s="89">
        <f t="shared" si="213"/>
        <v>7.4963847751404966</v>
      </c>
      <c r="AU407" s="89">
        <f t="shared" si="231"/>
        <v>7.7200044534262355</v>
      </c>
    </row>
    <row r="408" spans="1:47" s="89" customFormat="1" ht="12.95" customHeight="1" x14ac:dyDescent="0.2">
      <c r="A408" s="43" t="s">
        <v>99</v>
      </c>
      <c r="B408" s="44" t="s">
        <v>912</v>
      </c>
      <c r="C408" s="45">
        <v>43580.531799999997</v>
      </c>
      <c r="D408" s="45" t="s">
        <v>936</v>
      </c>
      <c r="E408" s="89">
        <f t="shared" si="214"/>
        <v>-198.00266989971354</v>
      </c>
      <c r="F408" s="89">
        <f t="shared" si="206"/>
        <v>-198</v>
      </c>
      <c r="G408" s="89">
        <f t="shared" si="215"/>
        <v>-7.4940000049537048E-3</v>
      </c>
      <c r="J408" s="89">
        <f>+G408</f>
        <v>-7.4940000049537048E-3</v>
      </c>
      <c r="P408" s="89">
        <f t="shared" si="216"/>
        <v>-1.1193543170167704</v>
      </c>
      <c r="Q408" s="128">
        <f t="shared" si="217"/>
        <v>28562.031799999997</v>
      </c>
      <c r="R408" s="128"/>
      <c r="S408" s="91">
        <f t="shared" si="212"/>
        <v>1</v>
      </c>
      <c r="Z408" s="89">
        <f t="shared" si="218"/>
        <v>-198</v>
      </c>
      <c r="AA408" s="89">
        <f t="shared" si="219"/>
        <v>-1.2464393045772404E-3</v>
      </c>
      <c r="AB408" s="89">
        <f t="shared" si="220"/>
        <v>-1.1256018777171468</v>
      </c>
      <c r="AC408" s="89">
        <f t="shared" si="221"/>
        <v>1.1118603170118166</v>
      </c>
      <c r="AD408" s="89">
        <f t="shared" si="222"/>
        <v>-6.2475607003764644E-3</v>
      </c>
      <c r="AE408" s="89">
        <f t="shared" si="223"/>
        <v>3.9032014704888459E-5</v>
      </c>
      <c r="AF408" s="89">
        <f t="shared" si="224"/>
        <v>-7.4940000049537048E-3</v>
      </c>
      <c r="AG408" s="91"/>
      <c r="AH408" s="89">
        <f t="shared" si="225"/>
        <v>1.1181078777121931</v>
      </c>
      <c r="AI408" s="89">
        <f t="shared" si="226"/>
        <v>0.88286502967463376</v>
      </c>
      <c r="AJ408" s="89">
        <f t="shared" si="227"/>
        <v>0.98125189091300657</v>
      </c>
      <c r="AK408" s="89">
        <f t="shared" si="228"/>
        <v>-0.19285644494908269</v>
      </c>
      <c r="AL408" s="89">
        <f t="shared" si="229"/>
        <v>1.0249762662341215</v>
      </c>
      <c r="AM408" s="89">
        <f t="shared" si="230"/>
        <v>0.56262990070930829</v>
      </c>
      <c r="AN408" s="89">
        <f t="shared" si="213"/>
        <v>7.5151188120165093</v>
      </c>
      <c r="AO408" s="89">
        <f t="shared" si="213"/>
        <v>7.5151188406047025</v>
      </c>
      <c r="AP408" s="89">
        <f t="shared" si="213"/>
        <v>7.5151184594628315</v>
      </c>
      <c r="AQ408" s="89">
        <f t="shared" si="213"/>
        <v>7.5151235409344821</v>
      </c>
      <c r="AR408" s="89">
        <f t="shared" si="213"/>
        <v>7.5150557995996543</v>
      </c>
      <c r="AS408" s="89">
        <f t="shared" si="213"/>
        <v>7.5159599352656539</v>
      </c>
      <c r="AT408" s="89">
        <f t="shared" si="213"/>
        <v>7.5040775753465221</v>
      </c>
      <c r="AU408" s="89">
        <f t="shared" si="231"/>
        <v>7.7279290817177433</v>
      </c>
    </row>
    <row r="409" spans="1:47" s="89" customFormat="1" ht="12.95" customHeight="1" x14ac:dyDescent="0.2">
      <c r="A409" s="43" t="s">
        <v>99</v>
      </c>
      <c r="B409" s="44" t="s">
        <v>912</v>
      </c>
      <c r="C409" s="45">
        <v>43580.532599999999</v>
      </c>
      <c r="D409" s="45" t="s">
        <v>936</v>
      </c>
      <c r="E409" s="89">
        <f t="shared" si="214"/>
        <v>-198.00238488239637</v>
      </c>
      <c r="F409" s="89">
        <f t="shared" si="206"/>
        <v>-198</v>
      </c>
      <c r="G409" s="89">
        <f t="shared" si="215"/>
        <v>-6.6940000033355318E-3</v>
      </c>
      <c r="J409" s="89">
        <f>+G409</f>
        <v>-6.6940000033355318E-3</v>
      </c>
      <c r="P409" s="89">
        <f t="shared" si="216"/>
        <v>-1.1193543170167704</v>
      </c>
      <c r="Q409" s="128">
        <f t="shared" si="217"/>
        <v>28562.032599999999</v>
      </c>
      <c r="R409" s="128"/>
      <c r="S409" s="91">
        <f t="shared" si="212"/>
        <v>1</v>
      </c>
      <c r="Z409" s="89">
        <f t="shared" si="218"/>
        <v>-198</v>
      </c>
      <c r="AA409" s="89">
        <f t="shared" si="219"/>
        <v>-1.2464393045772404E-3</v>
      </c>
      <c r="AB409" s="89">
        <f t="shared" si="220"/>
        <v>-1.1248018777155286</v>
      </c>
      <c r="AC409" s="89">
        <f t="shared" si="221"/>
        <v>1.1126603170134348</v>
      </c>
      <c r="AD409" s="89">
        <f t="shared" si="222"/>
        <v>-5.4475606987582914E-3</v>
      </c>
      <c r="AE409" s="89">
        <f t="shared" si="223"/>
        <v>2.9675917566655926E-5</v>
      </c>
      <c r="AF409" s="89">
        <f t="shared" si="224"/>
        <v>-6.6940000033355318E-3</v>
      </c>
      <c r="AG409" s="91"/>
      <c r="AH409" s="89">
        <f t="shared" si="225"/>
        <v>1.1181078777121931</v>
      </c>
      <c r="AI409" s="89">
        <f t="shared" si="226"/>
        <v>0.88286502967463376</v>
      </c>
      <c r="AJ409" s="89">
        <f t="shared" si="227"/>
        <v>0.98125189091300657</v>
      </c>
      <c r="AK409" s="89">
        <f t="shared" si="228"/>
        <v>-0.19285644494908269</v>
      </c>
      <c r="AL409" s="89">
        <f t="shared" si="229"/>
        <v>1.0249762662341215</v>
      </c>
      <c r="AM409" s="89">
        <f t="shared" si="230"/>
        <v>0.56262990070930829</v>
      </c>
      <c r="AN409" s="89">
        <f t="shared" si="213"/>
        <v>7.5151188120165093</v>
      </c>
      <c r="AO409" s="89">
        <f t="shared" si="213"/>
        <v>7.5151188406047025</v>
      </c>
      <c r="AP409" s="89">
        <f t="shared" si="213"/>
        <v>7.5151184594628315</v>
      </c>
      <c r="AQ409" s="89">
        <f t="shared" si="213"/>
        <v>7.5151235409344821</v>
      </c>
      <c r="AR409" s="89">
        <f t="shared" si="213"/>
        <v>7.5150557995996543</v>
      </c>
      <c r="AS409" s="89">
        <f t="shared" si="213"/>
        <v>7.5159599352656539</v>
      </c>
      <c r="AT409" s="89">
        <f t="shared" si="213"/>
        <v>7.5040775753465221</v>
      </c>
      <c r="AU409" s="89">
        <f t="shared" si="231"/>
        <v>7.7279290817177433</v>
      </c>
    </row>
    <row r="410" spans="1:47" s="89" customFormat="1" ht="12.95" customHeight="1" x14ac:dyDescent="0.2">
      <c r="A410" s="43" t="s">
        <v>99</v>
      </c>
      <c r="B410" s="44" t="s">
        <v>912</v>
      </c>
      <c r="C410" s="45">
        <v>43580.532700000003</v>
      </c>
      <c r="D410" s="45" t="s">
        <v>936</v>
      </c>
      <c r="E410" s="89">
        <f t="shared" si="214"/>
        <v>-198.00234925523011</v>
      </c>
      <c r="F410" s="89">
        <f t="shared" si="206"/>
        <v>-198</v>
      </c>
      <c r="G410" s="89">
        <f t="shared" si="215"/>
        <v>-6.5939999985857867E-3</v>
      </c>
      <c r="J410" s="89">
        <f>+G410</f>
        <v>-6.5939999985857867E-3</v>
      </c>
      <c r="P410" s="89">
        <f t="shared" si="216"/>
        <v>-1.1193543170167704</v>
      </c>
      <c r="Q410" s="128">
        <f t="shared" si="217"/>
        <v>28562.032700000003</v>
      </c>
      <c r="R410" s="128"/>
      <c r="S410" s="91">
        <f t="shared" si="212"/>
        <v>1</v>
      </c>
      <c r="Z410" s="89">
        <f t="shared" si="218"/>
        <v>-198</v>
      </c>
      <c r="AA410" s="89">
        <f t="shared" si="219"/>
        <v>-1.2464393045772404E-3</v>
      </c>
      <c r="AB410" s="89">
        <f t="shared" si="220"/>
        <v>-1.1247018777107789</v>
      </c>
      <c r="AC410" s="89">
        <f t="shared" si="221"/>
        <v>1.1127603170181846</v>
      </c>
      <c r="AD410" s="89">
        <f t="shared" si="222"/>
        <v>-5.3475606940085463E-3</v>
      </c>
      <c r="AE410" s="89">
        <f t="shared" si="223"/>
        <v>2.8596405376105166E-5</v>
      </c>
      <c r="AF410" s="89">
        <f t="shared" si="224"/>
        <v>-6.5939999985857867E-3</v>
      </c>
      <c r="AG410" s="91"/>
      <c r="AH410" s="89">
        <f t="shared" si="225"/>
        <v>1.1181078777121931</v>
      </c>
      <c r="AI410" s="89">
        <f t="shared" si="226"/>
        <v>0.88286502967463376</v>
      </c>
      <c r="AJ410" s="89">
        <f t="shared" si="227"/>
        <v>0.98125189091300657</v>
      </c>
      <c r="AK410" s="89">
        <f t="shared" si="228"/>
        <v>-0.19285644494908269</v>
      </c>
      <c r="AL410" s="89">
        <f t="shared" si="229"/>
        <v>1.0249762662341215</v>
      </c>
      <c r="AM410" s="89">
        <f t="shared" si="230"/>
        <v>0.56262990070930829</v>
      </c>
      <c r="AN410" s="89">
        <f t="shared" si="213"/>
        <v>7.5151188120165093</v>
      </c>
      <c r="AO410" s="89">
        <f t="shared" si="213"/>
        <v>7.5151188406047025</v>
      </c>
      <c r="AP410" s="89">
        <f t="shared" si="213"/>
        <v>7.5151184594628315</v>
      </c>
      <c r="AQ410" s="89">
        <f t="shared" si="213"/>
        <v>7.5151235409344821</v>
      </c>
      <c r="AR410" s="89">
        <f t="shared" si="213"/>
        <v>7.5150557995996543</v>
      </c>
      <c r="AS410" s="89">
        <f t="shared" si="213"/>
        <v>7.5159599352656539</v>
      </c>
      <c r="AT410" s="89">
        <f t="shared" si="213"/>
        <v>7.5040775753465221</v>
      </c>
      <c r="AU410" s="89">
        <f t="shared" si="231"/>
        <v>7.7279290817177433</v>
      </c>
    </row>
    <row r="411" spans="1:47" s="89" customFormat="1" ht="12.95" customHeight="1" x14ac:dyDescent="0.2">
      <c r="A411" s="89" t="s">
        <v>805</v>
      </c>
      <c r="B411" s="91"/>
      <c r="C411" s="130">
        <v>43597.383000000002</v>
      </c>
      <c r="D411" s="130"/>
      <c r="E411" s="89">
        <f t="shared" si="214"/>
        <v>-191.99906514320043</v>
      </c>
      <c r="F411" s="89">
        <f t="shared" si="206"/>
        <v>-192</v>
      </c>
      <c r="G411" s="89">
        <f t="shared" si="215"/>
        <v>2.6240000006509945E-3</v>
      </c>
      <c r="I411" s="89">
        <f>G411</f>
        <v>2.6240000006509945E-3</v>
      </c>
      <c r="P411" s="89">
        <f t="shared" si="216"/>
        <v>-1.119183413340582</v>
      </c>
      <c r="Q411" s="128">
        <f t="shared" si="217"/>
        <v>28578.883000000002</v>
      </c>
      <c r="R411" s="128"/>
      <c r="S411" s="91">
        <f>S$16</f>
        <v>0.1</v>
      </c>
      <c r="Z411" s="89">
        <f t="shared" si="218"/>
        <v>-192</v>
      </c>
      <c r="AA411" s="89">
        <f t="shared" si="219"/>
        <v>-1.1122895428059554E-3</v>
      </c>
      <c r="AB411" s="89">
        <f t="shared" si="220"/>
        <v>-1.1154471237971251</v>
      </c>
      <c r="AC411" s="89">
        <f t="shared" si="221"/>
        <v>1.121807413341233</v>
      </c>
      <c r="AD411" s="89">
        <f t="shared" si="222"/>
        <v>3.7362895434569499E-3</v>
      </c>
      <c r="AE411" s="89">
        <f t="shared" si="223"/>
        <v>1.3959859552545743E-6</v>
      </c>
      <c r="AF411" s="89">
        <f t="shared" si="224"/>
        <v>2.6240000006509945E-3</v>
      </c>
      <c r="AG411" s="91"/>
      <c r="AH411" s="89">
        <f t="shared" si="225"/>
        <v>1.1180711237977761</v>
      </c>
      <c r="AI411" s="89">
        <f t="shared" si="226"/>
        <v>0.88312288517743476</v>
      </c>
      <c r="AJ411" s="89">
        <f t="shared" si="227"/>
        <v>0.9815085960111567</v>
      </c>
      <c r="AK411" s="89">
        <f t="shared" si="228"/>
        <v>-0.19301282253331223</v>
      </c>
      <c r="AL411" s="89">
        <f t="shared" si="229"/>
        <v>1.0263127575598048</v>
      </c>
      <c r="AM411" s="89">
        <f t="shared" si="230"/>
        <v>0.56351001217487384</v>
      </c>
      <c r="AN411" s="89">
        <f t="shared" ref="AN411:AT420" si="232">$AU411+$AB$7*SIN(AO411)</f>
        <v>7.5165933676410361</v>
      </c>
      <c r="AO411" s="89">
        <f t="shared" si="232"/>
        <v>7.5165933954609905</v>
      </c>
      <c r="AP411" s="89">
        <f t="shared" si="232"/>
        <v>7.5165930230027556</v>
      </c>
      <c r="AQ411" s="89">
        <f t="shared" si="232"/>
        <v>7.5165980095691349</v>
      </c>
      <c r="AR411" s="89">
        <f t="shared" si="232"/>
        <v>7.5165312540165399</v>
      </c>
      <c r="AS411" s="89">
        <f t="shared" si="232"/>
        <v>7.517425971667091</v>
      </c>
      <c r="AT411" s="89">
        <f t="shared" si="232"/>
        <v>7.5056178218663483</v>
      </c>
      <c r="AU411" s="89">
        <f t="shared" si="231"/>
        <v>7.7295140073760447</v>
      </c>
    </row>
    <row r="412" spans="1:47" s="89" customFormat="1" ht="12.95" customHeight="1" x14ac:dyDescent="0.2">
      <c r="A412" s="89" t="s">
        <v>886</v>
      </c>
      <c r="B412" s="91"/>
      <c r="C412" s="130">
        <v>43689.996800000001</v>
      </c>
      <c r="D412" s="130"/>
      <c r="E412" s="89">
        <f t="shared" si="214"/>
        <v>-159.00339419996797</v>
      </c>
      <c r="F412" s="89">
        <f t="shared" si="206"/>
        <v>-159</v>
      </c>
      <c r="G412" s="89">
        <f t="shared" si="215"/>
        <v>-9.5269999947049655E-3</v>
      </c>
      <c r="J412" s="89">
        <f>G412</f>
        <v>-9.5269999947049655E-3</v>
      </c>
      <c r="P412" s="89">
        <f t="shared" si="216"/>
        <v>-1.1181988983918625</v>
      </c>
      <c r="Q412" s="128">
        <f t="shared" si="217"/>
        <v>28671.496800000001</v>
      </c>
      <c r="R412" s="128"/>
      <c r="S412" s="91">
        <f>S$17</f>
        <v>1</v>
      </c>
      <c r="Z412" s="89">
        <f t="shared" si="218"/>
        <v>-159</v>
      </c>
      <c r="AA412" s="89">
        <f t="shared" si="219"/>
        <v>-3.7364227675529271E-4</v>
      </c>
      <c r="AB412" s="89">
        <f t="shared" si="220"/>
        <v>-1.1273522561098122</v>
      </c>
      <c r="AC412" s="89">
        <f t="shared" si="221"/>
        <v>1.1086718983971575</v>
      </c>
      <c r="AD412" s="89">
        <f t="shared" si="222"/>
        <v>-9.1533577179496728E-3</v>
      </c>
      <c r="AE412" s="89">
        <f t="shared" si="223"/>
        <v>8.3783957512748838E-5</v>
      </c>
      <c r="AF412" s="89">
        <f t="shared" si="224"/>
        <v>-9.5269999947049655E-3</v>
      </c>
      <c r="AG412" s="91"/>
      <c r="AH412" s="89">
        <f t="shared" si="225"/>
        <v>1.1178252561151072</v>
      </c>
      <c r="AI412" s="89">
        <f t="shared" si="226"/>
        <v>0.88454752391002822</v>
      </c>
      <c r="AJ412" s="89">
        <f t="shared" si="227"/>
        <v>0.98289170249441915</v>
      </c>
      <c r="AK412" s="89">
        <f t="shared" si="228"/>
        <v>-0.19386834552401142</v>
      </c>
      <c r="AL412" s="89">
        <f t="shared" si="229"/>
        <v>1.0336774597525327</v>
      </c>
      <c r="AM412" s="89">
        <f t="shared" si="230"/>
        <v>0.56837178039774194</v>
      </c>
      <c r="AN412" s="89">
        <f t="shared" si="232"/>
        <v>7.5247111421089539</v>
      </c>
      <c r="AO412" s="89">
        <f t="shared" si="232"/>
        <v>7.52471116599125</v>
      </c>
      <c r="AP412" s="89">
        <f t="shared" si="232"/>
        <v>7.5247108386657917</v>
      </c>
      <c r="AQ412" s="89">
        <f t="shared" si="232"/>
        <v>7.5247153249432044</v>
      </c>
      <c r="AR412" s="89">
        <f t="shared" si="232"/>
        <v>7.5246538417737598</v>
      </c>
      <c r="AS412" s="89">
        <f t="shared" si="232"/>
        <v>7.5254974166842015</v>
      </c>
      <c r="AT412" s="89">
        <f t="shared" si="232"/>
        <v>7.5140992340053803</v>
      </c>
      <c r="AU412" s="89">
        <f t="shared" si="231"/>
        <v>7.7382310984967031</v>
      </c>
    </row>
    <row r="413" spans="1:47" s="89" customFormat="1" ht="12.95" customHeight="1" x14ac:dyDescent="0.2">
      <c r="A413" s="89" t="s">
        <v>811</v>
      </c>
      <c r="B413" s="91"/>
      <c r="C413" s="130">
        <v>43712.447</v>
      </c>
      <c r="D413" s="130"/>
      <c r="E413" s="89">
        <f t="shared" si="214"/>
        <v>-151.00502449901907</v>
      </c>
      <c r="F413" s="89">
        <f t="shared" si="206"/>
        <v>-151</v>
      </c>
      <c r="G413" s="89">
        <f t="shared" si="215"/>
        <v>-1.410300000134157E-2</v>
      </c>
      <c r="I413" s="89">
        <f>G413</f>
        <v>-1.410300000134157E-2</v>
      </c>
      <c r="P413" s="89">
        <f t="shared" si="216"/>
        <v>-1.1179488755982832</v>
      </c>
      <c r="Q413" s="128">
        <f t="shared" si="217"/>
        <v>28693.947</v>
      </c>
      <c r="R413" s="128"/>
      <c r="S413" s="91">
        <f>S$16</f>
        <v>0.1</v>
      </c>
      <c r="Z413" s="89">
        <f t="shared" si="218"/>
        <v>-151</v>
      </c>
      <c r="AA413" s="89">
        <f t="shared" si="219"/>
        <v>-1.943909067323446E-4</v>
      </c>
      <c r="AB413" s="89">
        <f t="shared" si="220"/>
        <v>-1.1318574846928924</v>
      </c>
      <c r="AC413" s="89">
        <f t="shared" si="221"/>
        <v>1.1038458755969416</v>
      </c>
      <c r="AD413" s="89">
        <f t="shared" si="222"/>
        <v>-1.3908609094609226E-2</v>
      </c>
      <c r="AE413" s="89">
        <f t="shared" si="223"/>
        <v>1.9344940694664647E-5</v>
      </c>
      <c r="AF413" s="89">
        <f t="shared" si="224"/>
        <v>-1.410300000134157E-2</v>
      </c>
      <c r="AG413" s="91"/>
      <c r="AH413" s="89">
        <f t="shared" si="225"/>
        <v>1.1177544846915508</v>
      </c>
      <c r="AI413" s="89">
        <f t="shared" si="226"/>
        <v>0.88489453235633664</v>
      </c>
      <c r="AJ413" s="89">
        <f t="shared" si="227"/>
        <v>0.98321962916948635</v>
      </c>
      <c r="AK413" s="89">
        <f t="shared" si="228"/>
        <v>-0.19407457574359538</v>
      </c>
      <c r="AL413" s="89">
        <f t="shared" si="229"/>
        <v>1.0354664257820063</v>
      </c>
      <c r="AM413" s="89">
        <f t="shared" si="230"/>
        <v>0.56955582528538984</v>
      </c>
      <c r="AN413" s="89">
        <f t="shared" si="232"/>
        <v>7.5266810617048536</v>
      </c>
      <c r="AO413" s="89">
        <f t="shared" si="232"/>
        <v>7.5266810847028767</v>
      </c>
      <c r="AP413" s="89">
        <f t="shared" si="232"/>
        <v>7.5266807676687923</v>
      </c>
      <c r="AQ413" s="89">
        <f t="shared" si="232"/>
        <v>7.5266851380970898</v>
      </c>
      <c r="AR413" s="89">
        <f t="shared" si="232"/>
        <v>7.526624895136127</v>
      </c>
      <c r="AS413" s="89">
        <f t="shared" si="232"/>
        <v>7.5274562416694684</v>
      </c>
      <c r="AT413" s="89">
        <f t="shared" si="232"/>
        <v>7.5161578981027191</v>
      </c>
      <c r="AU413" s="89">
        <f t="shared" si="231"/>
        <v>7.7403443327077719</v>
      </c>
    </row>
    <row r="414" spans="1:47" s="89" customFormat="1" ht="12.95" customHeight="1" x14ac:dyDescent="0.2">
      <c r="A414" s="89" t="s">
        <v>811</v>
      </c>
      <c r="B414" s="91"/>
      <c r="C414" s="130">
        <v>43712.447999999997</v>
      </c>
      <c r="D414" s="130"/>
      <c r="E414" s="89">
        <f t="shared" si="214"/>
        <v>-151.00466822737457</v>
      </c>
      <c r="F414" s="89">
        <f t="shared" si="206"/>
        <v>-151</v>
      </c>
      <c r="G414" s="89">
        <f t="shared" si="215"/>
        <v>-1.3103000004775822E-2</v>
      </c>
      <c r="I414" s="89">
        <f>G414</f>
        <v>-1.3103000004775822E-2</v>
      </c>
      <c r="P414" s="89">
        <f t="shared" si="216"/>
        <v>-1.1179488755982832</v>
      </c>
      <c r="Q414" s="128">
        <f t="shared" si="217"/>
        <v>28693.947999999997</v>
      </c>
      <c r="R414" s="128"/>
      <c r="S414" s="91">
        <f>S$16</f>
        <v>0.1</v>
      </c>
      <c r="Z414" s="89">
        <f t="shared" si="218"/>
        <v>-151</v>
      </c>
      <c r="AA414" s="89">
        <f t="shared" si="219"/>
        <v>-1.943909067323446E-4</v>
      </c>
      <c r="AB414" s="89">
        <f t="shared" si="220"/>
        <v>-1.1308574846963266</v>
      </c>
      <c r="AC414" s="89">
        <f t="shared" si="221"/>
        <v>1.1048458755935073</v>
      </c>
      <c r="AD414" s="89">
        <f t="shared" si="222"/>
        <v>-1.2908609098043478E-2</v>
      </c>
      <c r="AE414" s="89">
        <f t="shared" si="223"/>
        <v>1.6663218884609083E-5</v>
      </c>
      <c r="AF414" s="89">
        <f t="shared" si="224"/>
        <v>-1.3103000004775822E-2</v>
      </c>
      <c r="AG414" s="91"/>
      <c r="AH414" s="89">
        <f t="shared" si="225"/>
        <v>1.1177544846915508</v>
      </c>
      <c r="AI414" s="89">
        <f t="shared" si="226"/>
        <v>0.88489453235633664</v>
      </c>
      <c r="AJ414" s="89">
        <f t="shared" si="227"/>
        <v>0.98321962916948635</v>
      </c>
      <c r="AK414" s="89">
        <f t="shared" si="228"/>
        <v>-0.19407457574359538</v>
      </c>
      <c r="AL414" s="89">
        <f t="shared" si="229"/>
        <v>1.0354664257820063</v>
      </c>
      <c r="AM414" s="89">
        <f t="shared" si="230"/>
        <v>0.56955582528538984</v>
      </c>
      <c r="AN414" s="89">
        <f t="shared" si="232"/>
        <v>7.5266810617048536</v>
      </c>
      <c r="AO414" s="89">
        <f t="shared" si="232"/>
        <v>7.5266810847028767</v>
      </c>
      <c r="AP414" s="89">
        <f t="shared" si="232"/>
        <v>7.5266807676687923</v>
      </c>
      <c r="AQ414" s="89">
        <f t="shared" si="232"/>
        <v>7.5266851380970898</v>
      </c>
      <c r="AR414" s="89">
        <f t="shared" si="232"/>
        <v>7.526624895136127</v>
      </c>
      <c r="AS414" s="89">
        <f t="shared" si="232"/>
        <v>7.5274562416694684</v>
      </c>
      <c r="AT414" s="89">
        <f t="shared" si="232"/>
        <v>7.5161578981027191</v>
      </c>
      <c r="AU414" s="89">
        <f t="shared" si="231"/>
        <v>7.7403443327077719</v>
      </c>
    </row>
    <row r="415" spans="1:47" s="89" customFormat="1" ht="12.95" customHeight="1" x14ac:dyDescent="0.2">
      <c r="A415" s="89" t="s">
        <v>812</v>
      </c>
      <c r="B415" s="91"/>
      <c r="C415" s="130">
        <v>43740.517999999996</v>
      </c>
      <c r="D415" s="130"/>
      <c r="E415" s="89">
        <f t="shared" si="214"/>
        <v>-141.0041231317567</v>
      </c>
      <c r="F415" s="89">
        <f t="shared" si="206"/>
        <v>-141</v>
      </c>
      <c r="G415" s="89">
        <f t="shared" si="215"/>
        <v>-1.1573000003409106E-2</v>
      </c>
      <c r="I415" s="89">
        <f>G415</f>
        <v>-1.1573000003409106E-2</v>
      </c>
      <c r="P415" s="89">
        <f t="shared" si="216"/>
        <v>-1.1176301170741851</v>
      </c>
      <c r="Q415" s="128">
        <f t="shared" si="217"/>
        <v>28722.017999999996</v>
      </c>
      <c r="R415" s="128"/>
      <c r="S415" s="91">
        <f>S$16</f>
        <v>0.1</v>
      </c>
      <c r="Z415" s="89">
        <f t="shared" si="218"/>
        <v>-141</v>
      </c>
      <c r="AA415" s="89">
        <f t="shared" si="219"/>
        <v>2.9760440274584354E-5</v>
      </c>
      <c r="AB415" s="89">
        <f t="shared" si="220"/>
        <v>-1.1292328775178688</v>
      </c>
      <c r="AC415" s="89">
        <f t="shared" si="221"/>
        <v>1.106057117070776</v>
      </c>
      <c r="AD415" s="89">
        <f t="shared" si="222"/>
        <v>-1.1602760443683691E-2</v>
      </c>
      <c r="AE415" s="89">
        <f t="shared" si="223"/>
        <v>1.3462404991351096E-5</v>
      </c>
      <c r="AF415" s="89">
        <f t="shared" si="224"/>
        <v>-1.1573000003409106E-2</v>
      </c>
      <c r="AG415" s="91"/>
      <c r="AH415" s="89">
        <f t="shared" si="225"/>
        <v>1.1176598775144597</v>
      </c>
      <c r="AI415" s="89">
        <f t="shared" si="226"/>
        <v>0.8853291948295392</v>
      </c>
      <c r="AJ415" s="89">
        <f t="shared" si="227"/>
        <v>0.98362546848441301</v>
      </c>
      <c r="AK415" s="89">
        <f t="shared" si="228"/>
        <v>-0.19433171659068216</v>
      </c>
      <c r="AL415" s="89">
        <f t="shared" si="229"/>
        <v>1.037704609355903</v>
      </c>
      <c r="AM415" s="89">
        <f t="shared" si="230"/>
        <v>0.5710388894546452</v>
      </c>
      <c r="AN415" s="89">
        <f t="shared" si="232"/>
        <v>7.5291445489052169</v>
      </c>
      <c r="AO415" s="89">
        <f t="shared" si="232"/>
        <v>7.5291445708347347</v>
      </c>
      <c r="AP415" s="89">
        <f t="shared" si="232"/>
        <v>7.5291442663198174</v>
      </c>
      <c r="AQ415" s="89">
        <f t="shared" si="232"/>
        <v>7.5291484948613583</v>
      </c>
      <c r="AR415" s="89">
        <f t="shared" si="232"/>
        <v>7.5290897814248607</v>
      </c>
      <c r="AS415" s="89">
        <f t="shared" si="232"/>
        <v>7.5299059372331474</v>
      </c>
      <c r="AT415" s="89">
        <f t="shared" si="232"/>
        <v>7.5187326361368365</v>
      </c>
      <c r="AU415" s="89">
        <f t="shared" si="231"/>
        <v>7.7429858754716072</v>
      </c>
    </row>
    <row r="416" spans="1:47" s="89" customFormat="1" ht="12.95" customHeight="1" x14ac:dyDescent="0.2">
      <c r="A416" s="89" t="s">
        <v>811</v>
      </c>
      <c r="B416" s="91"/>
      <c r="C416" s="130">
        <v>43740.523000000001</v>
      </c>
      <c r="D416" s="130"/>
      <c r="E416" s="89">
        <f t="shared" si="214"/>
        <v>-141.00234177352638</v>
      </c>
      <c r="F416" s="89">
        <f t="shared" si="206"/>
        <v>-141</v>
      </c>
      <c r="G416" s="89">
        <f t="shared" si="215"/>
        <v>-6.5729999987524934E-3</v>
      </c>
      <c r="I416" s="89">
        <f>G416</f>
        <v>-6.5729999987524934E-3</v>
      </c>
      <c r="P416" s="89">
        <f t="shared" si="216"/>
        <v>-1.1176301170741851</v>
      </c>
      <c r="Q416" s="128">
        <f t="shared" si="217"/>
        <v>28722.023000000001</v>
      </c>
      <c r="R416" s="128"/>
      <c r="S416" s="91">
        <f>S$16</f>
        <v>0.1</v>
      </c>
      <c r="Z416" s="89">
        <f t="shared" si="218"/>
        <v>-141</v>
      </c>
      <c r="AA416" s="89">
        <f t="shared" si="219"/>
        <v>2.9760440274584354E-5</v>
      </c>
      <c r="AB416" s="89">
        <f t="shared" si="220"/>
        <v>-1.1242328775132122</v>
      </c>
      <c r="AC416" s="89">
        <f t="shared" si="221"/>
        <v>1.1110571170754326</v>
      </c>
      <c r="AD416" s="89">
        <f t="shared" si="222"/>
        <v>-6.6027604390270778E-3</v>
      </c>
      <c r="AE416" s="89">
        <f t="shared" si="223"/>
        <v>4.3596445415181049E-6</v>
      </c>
      <c r="AF416" s="89">
        <f t="shared" si="224"/>
        <v>-6.5729999987524934E-3</v>
      </c>
      <c r="AG416" s="91"/>
      <c r="AH416" s="89">
        <f t="shared" si="225"/>
        <v>1.1176598775144597</v>
      </c>
      <c r="AI416" s="89">
        <f t="shared" si="226"/>
        <v>0.8853291948295392</v>
      </c>
      <c r="AJ416" s="89">
        <f t="shared" si="227"/>
        <v>0.98362546848441301</v>
      </c>
      <c r="AK416" s="89">
        <f t="shared" si="228"/>
        <v>-0.19433171659068216</v>
      </c>
      <c r="AL416" s="89">
        <f t="shared" si="229"/>
        <v>1.037704609355903</v>
      </c>
      <c r="AM416" s="89">
        <f t="shared" si="230"/>
        <v>0.5710388894546452</v>
      </c>
      <c r="AN416" s="89">
        <f t="shared" si="232"/>
        <v>7.5291445489052169</v>
      </c>
      <c r="AO416" s="89">
        <f t="shared" si="232"/>
        <v>7.5291445708347347</v>
      </c>
      <c r="AP416" s="89">
        <f t="shared" si="232"/>
        <v>7.5291442663198174</v>
      </c>
      <c r="AQ416" s="89">
        <f t="shared" si="232"/>
        <v>7.5291484948613583</v>
      </c>
      <c r="AR416" s="89">
        <f t="shared" si="232"/>
        <v>7.5290897814248607</v>
      </c>
      <c r="AS416" s="89">
        <f t="shared" si="232"/>
        <v>7.5299059372331474</v>
      </c>
      <c r="AT416" s="89">
        <f t="shared" si="232"/>
        <v>7.5187326361368365</v>
      </c>
      <c r="AU416" s="89">
        <f t="shared" si="231"/>
        <v>7.7429858754716072</v>
      </c>
    </row>
    <row r="417" spans="1:47" s="89" customFormat="1" ht="12.95" customHeight="1" x14ac:dyDescent="0.2">
      <c r="A417" s="89" t="s">
        <v>811</v>
      </c>
      <c r="B417" s="91"/>
      <c r="C417" s="130">
        <v>43743.32</v>
      </c>
      <c r="D417" s="130"/>
      <c r="E417" s="89">
        <f t="shared" si="214"/>
        <v>-140.00584998042237</v>
      </c>
      <c r="F417" s="89">
        <f t="shared" si="206"/>
        <v>-140</v>
      </c>
      <c r="G417" s="89">
        <f t="shared" si="215"/>
        <v>-1.6419999999925494E-2</v>
      </c>
      <c r="H417" s="89">
        <f>+G417</f>
        <v>-1.6419999999925494E-2</v>
      </c>
      <c r="P417" s="89">
        <f t="shared" si="216"/>
        <v>-1.11759786049759</v>
      </c>
      <c r="Q417" s="128">
        <f t="shared" si="217"/>
        <v>28724.82</v>
      </c>
      <c r="R417" s="128"/>
      <c r="S417" s="91">
        <f>S$15</f>
        <v>0.2</v>
      </c>
      <c r="Z417" s="89">
        <f t="shared" si="218"/>
        <v>-140</v>
      </c>
      <c r="AA417" s="89">
        <f t="shared" si="219"/>
        <v>5.2180567988502347E-5</v>
      </c>
      <c r="AB417" s="89">
        <f t="shared" si="220"/>
        <v>-1.134070041065504</v>
      </c>
      <c r="AC417" s="89">
        <f t="shared" si="221"/>
        <v>1.1011778604976645</v>
      </c>
      <c r="AD417" s="89">
        <f t="shared" si="222"/>
        <v>-1.6472180567913997E-2</v>
      </c>
      <c r="AE417" s="89">
        <f t="shared" si="223"/>
        <v>5.4266546532392698E-5</v>
      </c>
      <c r="AF417" s="89">
        <f t="shared" si="224"/>
        <v>-1.6419999999925494E-2</v>
      </c>
      <c r="AG417" s="91"/>
      <c r="AH417" s="89">
        <f t="shared" si="225"/>
        <v>1.1176500410655785</v>
      </c>
      <c r="AI417" s="89">
        <f t="shared" si="226"/>
        <v>0.88537271621876246</v>
      </c>
      <c r="AJ417" s="89">
        <f t="shared" si="227"/>
        <v>0.98366580321574981</v>
      </c>
      <c r="AK417" s="89">
        <f t="shared" si="228"/>
        <v>-0.19435739102091953</v>
      </c>
      <c r="AL417" s="89">
        <f t="shared" si="229"/>
        <v>1.0379285486852492</v>
      </c>
      <c r="AM417" s="89">
        <f t="shared" si="230"/>
        <v>0.57118738028867777</v>
      </c>
      <c r="AN417" s="89">
        <f t="shared" si="232"/>
        <v>7.5293909641933237</v>
      </c>
      <c r="AO417" s="89">
        <f t="shared" si="232"/>
        <v>7.5293909860182024</v>
      </c>
      <c r="AP417" s="89">
        <f t="shared" si="232"/>
        <v>7.5293906827343777</v>
      </c>
      <c r="AQ417" s="89">
        <f t="shared" si="232"/>
        <v>7.529394897264666</v>
      </c>
      <c r="AR417" s="89">
        <f t="shared" si="232"/>
        <v>7.5293363355155334</v>
      </c>
      <c r="AS417" s="89">
        <f t="shared" si="232"/>
        <v>7.5301509780759011</v>
      </c>
      <c r="AT417" s="89">
        <f t="shared" si="232"/>
        <v>7.518990195995646</v>
      </c>
      <c r="AU417" s="89">
        <f t="shared" si="231"/>
        <v>7.7432500297479914</v>
      </c>
    </row>
    <row r="418" spans="1:47" s="89" customFormat="1" ht="12.95" customHeight="1" x14ac:dyDescent="0.2">
      <c r="A418" s="89" t="s">
        <v>908</v>
      </c>
      <c r="B418" s="91"/>
      <c r="C418" s="130">
        <v>43751.745000000003</v>
      </c>
      <c r="D418" s="130"/>
      <c r="E418" s="89">
        <f t="shared" si="214"/>
        <v>-137.00426136515301</v>
      </c>
      <c r="F418" s="89">
        <f t="shared" si="206"/>
        <v>-137</v>
      </c>
      <c r="G418" s="89">
        <f t="shared" si="215"/>
        <v>-1.1960999996517785E-2</v>
      </c>
      <c r="I418" s="89">
        <f t="shared" ref="I418:I423" si="233">G418</f>
        <v>-1.1960999996517785E-2</v>
      </c>
      <c r="P418" s="89">
        <f t="shared" si="216"/>
        <v>-1.1175006754323298</v>
      </c>
      <c r="Q418" s="128">
        <f t="shared" si="217"/>
        <v>28733.245000000003</v>
      </c>
      <c r="R418" s="128"/>
      <c r="S418" s="91">
        <f t="shared" ref="S418:S423" si="234">S$16</f>
        <v>0.1</v>
      </c>
      <c r="Z418" s="89">
        <f t="shared" si="218"/>
        <v>-137</v>
      </c>
      <c r="AA418" s="89">
        <f t="shared" si="219"/>
        <v>1.1944613139713844E-4</v>
      </c>
      <c r="AB418" s="89">
        <f t="shared" si="220"/>
        <v>-1.1295811215602447</v>
      </c>
      <c r="AC418" s="89">
        <f t="shared" si="221"/>
        <v>1.105539675435812</v>
      </c>
      <c r="AD418" s="89">
        <f t="shared" si="222"/>
        <v>-1.2080446127914923E-2</v>
      </c>
      <c r="AE418" s="89">
        <f t="shared" si="223"/>
        <v>1.4593717864945467E-5</v>
      </c>
      <c r="AF418" s="89">
        <f t="shared" si="224"/>
        <v>-1.1960999996517785E-2</v>
      </c>
      <c r="AG418" s="91"/>
      <c r="AH418" s="89">
        <f t="shared" si="225"/>
        <v>1.1176201215637269</v>
      </c>
      <c r="AI418" s="89">
        <f t="shared" si="226"/>
        <v>0.88550334056112867</v>
      </c>
      <c r="AJ418" s="89">
        <f t="shared" si="227"/>
        <v>0.98378653512233838</v>
      </c>
      <c r="AK418" s="89">
        <f t="shared" si="228"/>
        <v>-0.19443437095550289</v>
      </c>
      <c r="AL418" s="89">
        <f t="shared" si="229"/>
        <v>1.0386004988149911</v>
      </c>
      <c r="AM418" s="89">
        <f t="shared" si="230"/>
        <v>0.57163305444994328</v>
      </c>
      <c r="AN418" s="89">
        <f t="shared" si="232"/>
        <v>7.5301302827554997</v>
      </c>
      <c r="AO418" s="89">
        <f t="shared" si="232"/>
        <v>7.5301303042688454</v>
      </c>
      <c r="AP418" s="89">
        <f t="shared" si="232"/>
        <v>7.5301300046557893</v>
      </c>
      <c r="AQ418" s="89">
        <f t="shared" si="232"/>
        <v>7.5301341773448174</v>
      </c>
      <c r="AR418" s="89">
        <f t="shared" si="232"/>
        <v>7.5300760692794526</v>
      </c>
      <c r="AS418" s="89">
        <f t="shared" si="232"/>
        <v>7.530886178477818</v>
      </c>
      <c r="AT418" s="89">
        <f t="shared" si="232"/>
        <v>7.5197629694636285</v>
      </c>
      <c r="AU418" s="89">
        <f t="shared" si="231"/>
        <v>7.7440424925771421</v>
      </c>
    </row>
    <row r="419" spans="1:47" s="89" customFormat="1" ht="12.95" customHeight="1" x14ac:dyDescent="0.2">
      <c r="A419" s="89" t="s">
        <v>813</v>
      </c>
      <c r="B419" s="91"/>
      <c r="C419" s="130">
        <v>43827.548000000003</v>
      </c>
      <c r="D419" s="130"/>
      <c r="E419" s="89">
        <f t="shared" si="214"/>
        <v>-109.99780180394434</v>
      </c>
      <c r="F419" s="89">
        <f t="shared" si="206"/>
        <v>-110</v>
      </c>
      <c r="G419" s="89">
        <f t="shared" si="215"/>
        <v>6.1700000078417361E-3</v>
      </c>
      <c r="I419" s="89">
        <f t="shared" si="233"/>
        <v>6.1700000078417361E-3</v>
      </c>
      <c r="P419" s="89">
        <f t="shared" si="216"/>
        <v>-1.1165979747004311</v>
      </c>
      <c r="Q419" s="128">
        <f t="shared" si="217"/>
        <v>28809.048000000003</v>
      </c>
      <c r="R419" s="128"/>
      <c r="S419" s="91">
        <f t="shared" si="234"/>
        <v>0.1</v>
      </c>
      <c r="Z419" s="89">
        <f t="shared" si="218"/>
        <v>-110</v>
      </c>
      <c r="AA419" s="89">
        <f t="shared" si="219"/>
        <v>7.2514604559592577E-4</v>
      </c>
      <c r="AB419" s="89">
        <f t="shared" si="220"/>
        <v>-1.1111531207381853</v>
      </c>
      <c r="AC419" s="89">
        <f t="shared" si="221"/>
        <v>1.1227679747082728</v>
      </c>
      <c r="AD419" s="89">
        <f t="shared" si="222"/>
        <v>5.4448539622458103E-3</v>
      </c>
      <c r="AE419" s="89">
        <f t="shared" si="223"/>
        <v>2.9646434670183901E-6</v>
      </c>
      <c r="AF419" s="89">
        <f t="shared" si="224"/>
        <v>6.1700000078417361E-3</v>
      </c>
      <c r="AG419" s="91"/>
      <c r="AH419" s="89">
        <f t="shared" si="225"/>
        <v>1.117323120746027</v>
      </c>
      <c r="AI419" s="89">
        <f t="shared" si="226"/>
        <v>0.88668302438360913</v>
      </c>
      <c r="AJ419" s="89">
        <f t="shared" si="227"/>
        <v>0.98485467797586224</v>
      </c>
      <c r="AK419" s="89">
        <f t="shared" si="228"/>
        <v>-0.19512424930970845</v>
      </c>
      <c r="AL419" s="89">
        <f t="shared" si="229"/>
        <v>1.0446569953477174</v>
      </c>
      <c r="AM419" s="89">
        <f t="shared" si="230"/>
        <v>0.57565780562487556</v>
      </c>
      <c r="AN419" s="89">
        <f t="shared" si="232"/>
        <v>7.5367890686088401</v>
      </c>
      <c r="AO419" s="89">
        <f t="shared" si="232"/>
        <v>7.5367890874746086</v>
      </c>
      <c r="AP419" s="89">
        <f t="shared" si="232"/>
        <v>7.5367888194103569</v>
      </c>
      <c r="AQ419" s="89">
        <f t="shared" si="232"/>
        <v>7.5367926283636413</v>
      </c>
      <c r="AR419" s="89">
        <f t="shared" si="232"/>
        <v>7.5367385106907641</v>
      </c>
      <c r="AS419" s="89">
        <f t="shared" si="232"/>
        <v>7.5375082545077898</v>
      </c>
      <c r="AT419" s="89">
        <f t="shared" si="232"/>
        <v>7.52672427024216</v>
      </c>
      <c r="AU419" s="89">
        <f t="shared" si="231"/>
        <v>7.7511746580394991</v>
      </c>
    </row>
    <row r="420" spans="1:47" s="89" customFormat="1" ht="12.95" customHeight="1" x14ac:dyDescent="0.2">
      <c r="A420" s="89" t="s">
        <v>814</v>
      </c>
      <c r="B420" s="91"/>
      <c r="C420" s="130">
        <v>43889.294000000002</v>
      </c>
      <c r="D420" s="130"/>
      <c r="E420" s="89">
        <f t="shared" si="214"/>
        <v>-87.999452766750935</v>
      </c>
      <c r="F420" s="89">
        <f t="shared" si="206"/>
        <v>-88</v>
      </c>
      <c r="G420" s="89">
        <f t="shared" si="215"/>
        <v>1.5360000033979304E-3</v>
      </c>
      <c r="I420" s="89">
        <f t="shared" si="233"/>
        <v>1.5360000033979304E-3</v>
      </c>
      <c r="P420" s="89">
        <f t="shared" si="216"/>
        <v>-1.1158251298005737</v>
      </c>
      <c r="Q420" s="128">
        <f t="shared" si="217"/>
        <v>28870.794000000002</v>
      </c>
      <c r="R420" s="128"/>
      <c r="S420" s="91">
        <f t="shared" si="234"/>
        <v>0.1</v>
      </c>
      <c r="Z420" s="89">
        <f t="shared" si="218"/>
        <v>-88</v>
      </c>
      <c r="AA420" s="89">
        <f t="shared" si="219"/>
        <v>1.2190028563294764E-3</v>
      </c>
      <c r="AB420" s="89">
        <f t="shared" si="220"/>
        <v>-1.1155081326535052</v>
      </c>
      <c r="AC420" s="89">
        <f t="shared" si="221"/>
        <v>1.1173611298039716</v>
      </c>
      <c r="AD420" s="89">
        <f t="shared" si="222"/>
        <v>3.1699714706845405E-4</v>
      </c>
      <c r="AE420" s="89">
        <f t="shared" si="223"/>
        <v>1.0048719124953909E-8</v>
      </c>
      <c r="AF420" s="89">
        <f t="shared" si="224"/>
        <v>1.5360000033979304E-3</v>
      </c>
      <c r="AG420" s="91"/>
      <c r="AH420" s="89">
        <f t="shared" si="225"/>
        <v>1.1170441326569032</v>
      </c>
      <c r="AI420" s="89">
        <f t="shared" si="226"/>
        <v>0.88764966436992809</v>
      </c>
      <c r="AJ420" s="89">
        <f t="shared" si="227"/>
        <v>0.98570032416931685</v>
      </c>
      <c r="AK420" s="89">
        <f t="shared" si="228"/>
        <v>-0.19568242566805324</v>
      </c>
      <c r="AL420" s="89">
        <f t="shared" si="229"/>
        <v>1.0496038812477488</v>
      </c>
      <c r="AM420" s="89">
        <f t="shared" si="230"/>
        <v>0.57895560514120636</v>
      </c>
      <c r="AN420" s="89">
        <f t="shared" si="232"/>
        <v>7.5422213183347031</v>
      </c>
      <c r="AO420" s="89">
        <f t="shared" si="232"/>
        <v>7.5422213352411172</v>
      </c>
      <c r="AP420" s="89">
        <f t="shared" si="232"/>
        <v>7.5422210909716769</v>
      </c>
      <c r="AQ420" s="89">
        <f t="shared" si="232"/>
        <v>7.5422246202749577</v>
      </c>
      <c r="AR420" s="89">
        <f t="shared" si="232"/>
        <v>7.5421736312338492</v>
      </c>
      <c r="AS420" s="89">
        <f t="shared" si="232"/>
        <v>7.5429110725948476</v>
      </c>
      <c r="AT420" s="89">
        <f t="shared" si="232"/>
        <v>7.5324048824262224</v>
      </c>
      <c r="AU420" s="89">
        <f t="shared" si="231"/>
        <v>7.7569860521199381</v>
      </c>
    </row>
    <row r="421" spans="1:47" s="89" customFormat="1" ht="12.95" customHeight="1" x14ac:dyDescent="0.2">
      <c r="A421" s="89" t="s">
        <v>815</v>
      </c>
      <c r="B421" s="91"/>
      <c r="C421" s="130">
        <v>43928.595999999998</v>
      </c>
      <c r="D421" s="130"/>
      <c r="E421" s="89">
        <f t="shared" si="214"/>
        <v>-73.99726454630428</v>
      </c>
      <c r="F421" s="89">
        <f t="shared" si="206"/>
        <v>-74</v>
      </c>
      <c r="G421" s="89">
        <f t="shared" si="215"/>
        <v>7.6780000017606653E-3</v>
      </c>
      <c r="I421" s="89">
        <f t="shared" si="233"/>
        <v>7.6780000017606653E-3</v>
      </c>
      <c r="P421" s="89">
        <f t="shared" si="216"/>
        <v>-1.1153158753198094</v>
      </c>
      <c r="Q421" s="128">
        <f t="shared" si="217"/>
        <v>28910.095999999998</v>
      </c>
      <c r="R421" s="128"/>
      <c r="S421" s="91">
        <f t="shared" si="234"/>
        <v>0.1</v>
      </c>
      <c r="Z421" s="89">
        <f t="shared" si="218"/>
        <v>-74</v>
      </c>
      <c r="AA421" s="89">
        <f t="shared" si="219"/>
        <v>1.533376401803066E-3</v>
      </c>
      <c r="AB421" s="89">
        <f t="shared" si="220"/>
        <v>-1.1091712517198518</v>
      </c>
      <c r="AC421" s="89">
        <f t="shared" si="221"/>
        <v>1.12299387532157</v>
      </c>
      <c r="AD421" s="89">
        <f t="shared" si="222"/>
        <v>6.1446235999575993E-3</v>
      </c>
      <c r="AE421" s="89">
        <f t="shared" si="223"/>
        <v>3.775639918515589E-6</v>
      </c>
      <c r="AF421" s="89">
        <f t="shared" si="224"/>
        <v>7.6780000017606653E-3</v>
      </c>
      <c r="AG421" s="91"/>
      <c r="AH421" s="89">
        <f t="shared" si="225"/>
        <v>1.1168492517216124</v>
      </c>
      <c r="AI421" s="89">
        <f t="shared" si="226"/>
        <v>0.88826733476138675</v>
      </c>
      <c r="AJ421" s="89">
        <f t="shared" si="227"/>
        <v>0.98622683522170473</v>
      </c>
      <c r="AK421" s="89">
        <f t="shared" si="228"/>
        <v>-0.19603576497720762</v>
      </c>
      <c r="AL421" s="89">
        <f t="shared" si="229"/>
        <v>1.0527575253433805</v>
      </c>
      <c r="AM421" s="89">
        <f t="shared" si="230"/>
        <v>0.58106288703415609</v>
      </c>
      <c r="AN421" s="89">
        <f t="shared" ref="AN421:AT430" si="235">$AU421+$AB$7*SIN(AO421)</f>
        <v>7.545681292127937</v>
      </c>
      <c r="AO421" s="89">
        <f t="shared" si="235"/>
        <v>7.5456813078745304</v>
      </c>
      <c r="AP421" s="89">
        <f t="shared" si="235"/>
        <v>7.5456810778920254</v>
      </c>
      <c r="AQ421" s="89">
        <f t="shared" si="235"/>
        <v>7.5456844368541249</v>
      </c>
      <c r="AR421" s="89">
        <f t="shared" si="235"/>
        <v>7.5456353817448276</v>
      </c>
      <c r="AS421" s="89">
        <f t="shared" si="235"/>
        <v>7.5463525469332415</v>
      </c>
      <c r="AT421" s="89">
        <f t="shared" si="235"/>
        <v>7.5360237661917706</v>
      </c>
      <c r="AU421" s="89">
        <f t="shared" si="231"/>
        <v>7.7606842119893082</v>
      </c>
    </row>
    <row r="422" spans="1:47" s="89" customFormat="1" ht="12.95" customHeight="1" x14ac:dyDescent="0.2">
      <c r="A422" s="89" t="s">
        <v>815</v>
      </c>
      <c r="B422" s="91"/>
      <c r="C422" s="130">
        <v>43942.612000000001</v>
      </c>
      <c r="D422" s="130"/>
      <c r="E422" s="89">
        <f t="shared" si="214"/>
        <v>-69.003761159762988</v>
      </c>
      <c r="F422" s="89">
        <f t="shared" si="206"/>
        <v>-69</v>
      </c>
      <c r="G422" s="89">
        <f t="shared" si="215"/>
        <v>-1.0556999994150829E-2</v>
      </c>
      <c r="I422" s="89">
        <f t="shared" si="233"/>
        <v>-1.0556999994150829E-2</v>
      </c>
      <c r="P422" s="89">
        <f t="shared" si="216"/>
        <v>-1.1151307106470265</v>
      </c>
      <c r="Q422" s="128">
        <f t="shared" si="217"/>
        <v>28924.112000000001</v>
      </c>
      <c r="R422" s="128"/>
      <c r="S422" s="91">
        <f t="shared" si="234"/>
        <v>0.1</v>
      </c>
      <c r="Z422" s="89">
        <f t="shared" si="218"/>
        <v>-69</v>
      </c>
      <c r="AA422" s="89">
        <f t="shared" si="219"/>
        <v>1.6456655571799317E-3</v>
      </c>
      <c r="AB422" s="89">
        <f t="shared" si="220"/>
        <v>-1.1273333761983573</v>
      </c>
      <c r="AC422" s="89">
        <f t="shared" si="221"/>
        <v>1.1045737106528757</v>
      </c>
      <c r="AD422" s="89">
        <f t="shared" si="222"/>
        <v>-1.220266555133076E-2</v>
      </c>
      <c r="AE422" s="89">
        <f t="shared" si="223"/>
        <v>1.4890504655763445E-5</v>
      </c>
      <c r="AF422" s="89">
        <f t="shared" si="224"/>
        <v>-1.0556999994150829E-2</v>
      </c>
      <c r="AG422" s="91"/>
      <c r="AH422" s="89">
        <f t="shared" si="225"/>
        <v>1.1167763762042064</v>
      </c>
      <c r="AI422" s="89">
        <f t="shared" si="226"/>
        <v>0.8884884097578738</v>
      </c>
      <c r="AJ422" s="89">
        <f t="shared" si="227"/>
        <v>0.98641267297238244</v>
      </c>
      <c r="AK422" s="89">
        <f t="shared" si="228"/>
        <v>-0.19616160397283447</v>
      </c>
      <c r="AL422" s="89">
        <f t="shared" si="229"/>
        <v>1.0538848912594969</v>
      </c>
      <c r="AM422" s="89">
        <f t="shared" si="230"/>
        <v>0.58181713569133553</v>
      </c>
      <c r="AN422" s="89">
        <f t="shared" si="235"/>
        <v>7.5469175808618472</v>
      </c>
      <c r="AO422" s="89">
        <f t="shared" si="235"/>
        <v>7.5469175962099717</v>
      </c>
      <c r="AP422" s="89">
        <f t="shared" si="235"/>
        <v>7.5469173711734037</v>
      </c>
      <c r="AQ422" s="89">
        <f t="shared" si="235"/>
        <v>7.5469206707102598</v>
      </c>
      <c r="AR422" s="89">
        <f t="shared" si="235"/>
        <v>7.5468722955959349</v>
      </c>
      <c r="AS422" s="89">
        <f t="shared" si="235"/>
        <v>7.5475822726776016</v>
      </c>
      <c r="AT422" s="89">
        <f t="shared" si="235"/>
        <v>7.5373169692450066</v>
      </c>
      <c r="AU422" s="89">
        <f t="shared" si="231"/>
        <v>7.7620049833712264</v>
      </c>
    </row>
    <row r="423" spans="1:47" s="89" customFormat="1" ht="12.95" customHeight="1" x14ac:dyDescent="0.2">
      <c r="A423" s="89" t="s">
        <v>815</v>
      </c>
      <c r="B423" s="91"/>
      <c r="C423" s="130">
        <v>43942.618000000002</v>
      </c>
      <c r="D423" s="130"/>
      <c r="E423" s="89">
        <f t="shared" si="214"/>
        <v>-69.001623529888178</v>
      </c>
      <c r="F423" s="89">
        <f t="shared" si="206"/>
        <v>-69</v>
      </c>
      <c r="G423" s="89">
        <f t="shared" si="215"/>
        <v>-4.5569999929284677E-3</v>
      </c>
      <c r="I423" s="89">
        <f t="shared" si="233"/>
        <v>-4.5569999929284677E-3</v>
      </c>
      <c r="P423" s="89">
        <f t="shared" si="216"/>
        <v>-1.1151307106470265</v>
      </c>
      <c r="Q423" s="128">
        <f t="shared" si="217"/>
        <v>28924.118000000002</v>
      </c>
      <c r="R423" s="128"/>
      <c r="S423" s="91">
        <f t="shared" si="234"/>
        <v>0.1</v>
      </c>
      <c r="Z423" s="89">
        <f t="shared" si="218"/>
        <v>-69</v>
      </c>
      <c r="AA423" s="89">
        <f t="shared" si="219"/>
        <v>1.6456655571799317E-3</v>
      </c>
      <c r="AB423" s="89">
        <f t="shared" si="220"/>
        <v>-1.1213333761971349</v>
      </c>
      <c r="AC423" s="89">
        <f t="shared" si="221"/>
        <v>1.110573710654098</v>
      </c>
      <c r="AD423" s="89">
        <f t="shared" si="222"/>
        <v>-6.2026655501083994E-3</v>
      </c>
      <c r="AE423" s="89">
        <f t="shared" si="223"/>
        <v>3.8473059926501538E-6</v>
      </c>
      <c r="AF423" s="89">
        <f t="shared" si="224"/>
        <v>-4.5569999929284677E-3</v>
      </c>
      <c r="AG423" s="91"/>
      <c r="AH423" s="89">
        <f t="shared" si="225"/>
        <v>1.1167763762042064</v>
      </c>
      <c r="AI423" s="89">
        <f t="shared" si="226"/>
        <v>0.8884884097578738</v>
      </c>
      <c r="AJ423" s="89">
        <f t="shared" si="227"/>
        <v>0.98641267297238244</v>
      </c>
      <c r="AK423" s="89">
        <f t="shared" si="228"/>
        <v>-0.19616160397283447</v>
      </c>
      <c r="AL423" s="89">
        <f t="shared" si="229"/>
        <v>1.0538848912594969</v>
      </c>
      <c r="AM423" s="89">
        <f t="shared" si="230"/>
        <v>0.58181713569133553</v>
      </c>
      <c r="AN423" s="89">
        <f t="shared" si="235"/>
        <v>7.5469175808618472</v>
      </c>
      <c r="AO423" s="89">
        <f t="shared" si="235"/>
        <v>7.5469175962099717</v>
      </c>
      <c r="AP423" s="89">
        <f t="shared" si="235"/>
        <v>7.5469173711734037</v>
      </c>
      <c r="AQ423" s="89">
        <f t="shared" si="235"/>
        <v>7.5469206707102598</v>
      </c>
      <c r="AR423" s="89">
        <f t="shared" si="235"/>
        <v>7.5468722955959349</v>
      </c>
      <c r="AS423" s="89">
        <f t="shared" si="235"/>
        <v>7.5475822726776016</v>
      </c>
      <c r="AT423" s="89">
        <f t="shared" si="235"/>
        <v>7.5373169692450066</v>
      </c>
      <c r="AU423" s="89">
        <f t="shared" si="231"/>
        <v>7.7620049833712264</v>
      </c>
    </row>
    <row r="424" spans="1:47" s="89" customFormat="1" ht="12.95" customHeight="1" x14ac:dyDescent="0.2">
      <c r="A424" s="89" t="s">
        <v>816</v>
      </c>
      <c r="B424" s="91"/>
      <c r="C424" s="130">
        <v>43973.51</v>
      </c>
      <c r="D424" s="130"/>
      <c r="E424" s="89">
        <f t="shared" si="214"/>
        <v>-57.99567985002254</v>
      </c>
      <c r="F424" s="89">
        <f t="shared" si="206"/>
        <v>-58</v>
      </c>
      <c r="G424" s="89">
        <f t="shared" si="215"/>
        <v>1.2126000001444481E-2</v>
      </c>
      <c r="H424" s="89">
        <f>+G424</f>
        <v>1.2126000001444481E-2</v>
      </c>
      <c r="P424" s="89">
        <f t="shared" si="216"/>
        <v>-1.114717256779939</v>
      </c>
      <c r="Q424" s="128">
        <f t="shared" si="217"/>
        <v>28955.010000000002</v>
      </c>
      <c r="R424" s="128"/>
      <c r="S424" s="91">
        <f>S$15</f>
        <v>0.2</v>
      </c>
      <c r="Z424" s="89">
        <f t="shared" si="218"/>
        <v>-58</v>
      </c>
      <c r="AA424" s="89">
        <f t="shared" si="219"/>
        <v>1.8927172446683294E-3</v>
      </c>
      <c r="AB424" s="89">
        <f t="shared" si="220"/>
        <v>-1.1044839740231629</v>
      </c>
      <c r="AC424" s="89">
        <f t="shared" si="221"/>
        <v>1.1268432567813835</v>
      </c>
      <c r="AD424" s="89">
        <f t="shared" si="222"/>
        <v>1.0233282756776152E-2</v>
      </c>
      <c r="AE424" s="89">
        <f t="shared" si="223"/>
        <v>2.0944015196026425E-5</v>
      </c>
      <c r="AF424" s="89">
        <f t="shared" si="224"/>
        <v>1.2126000001444481E-2</v>
      </c>
      <c r="AG424" s="91"/>
      <c r="AH424" s="89">
        <f t="shared" si="225"/>
        <v>1.1166099740246074</v>
      </c>
      <c r="AI424" s="89">
        <f t="shared" si="226"/>
        <v>0.88897566169011577</v>
      </c>
      <c r="AJ424" s="89">
        <f t="shared" si="227"/>
        <v>0.98681742276210671</v>
      </c>
      <c r="AK424" s="89">
        <f t="shared" si="228"/>
        <v>-0.19643779151267038</v>
      </c>
      <c r="AL424" s="89">
        <f t="shared" si="229"/>
        <v>1.0563670737980955</v>
      </c>
      <c r="AM424" s="89">
        <f t="shared" si="230"/>
        <v>0.58347955149425312</v>
      </c>
      <c r="AN424" s="89">
        <f t="shared" si="235"/>
        <v>7.5496385001249449</v>
      </c>
      <c r="AO424" s="89">
        <f t="shared" si="235"/>
        <v>7.5496385146247524</v>
      </c>
      <c r="AP424" s="89">
        <f t="shared" si="235"/>
        <v>7.5496383001854896</v>
      </c>
      <c r="AQ424" s="89">
        <f t="shared" si="235"/>
        <v>7.5496414715665914</v>
      </c>
      <c r="AR424" s="89">
        <f t="shared" si="235"/>
        <v>7.5495945727014018</v>
      </c>
      <c r="AS424" s="89">
        <f t="shared" si="235"/>
        <v>7.550288835678006</v>
      </c>
      <c r="AT424" s="89">
        <f t="shared" si="235"/>
        <v>7.5401633957070411</v>
      </c>
      <c r="AU424" s="89">
        <f t="shared" si="231"/>
        <v>7.7649106804114458</v>
      </c>
    </row>
    <row r="425" spans="1:47" s="89" customFormat="1" ht="12.95" customHeight="1" x14ac:dyDescent="0.2">
      <c r="A425" s="89" t="s">
        <v>816</v>
      </c>
      <c r="B425" s="91"/>
      <c r="C425" s="130">
        <v>44001.567000000003</v>
      </c>
      <c r="D425" s="130"/>
      <c r="E425" s="89">
        <f t="shared" si="214"/>
        <v>-47.999766285798806</v>
      </c>
      <c r="F425" s="89">
        <f t="shared" si="206"/>
        <v>-48</v>
      </c>
      <c r="G425" s="89">
        <f t="shared" si="215"/>
        <v>6.5600000380072743E-4</v>
      </c>
      <c r="I425" s="89">
        <f>G425</f>
        <v>6.5600000380072743E-4</v>
      </c>
      <c r="P425" s="89">
        <f t="shared" si="216"/>
        <v>-1.1143341212572309</v>
      </c>
      <c r="Q425" s="128">
        <f t="shared" si="217"/>
        <v>28983.067000000003</v>
      </c>
      <c r="R425" s="128"/>
      <c r="S425" s="91">
        <f>S$16</f>
        <v>0.1</v>
      </c>
      <c r="Z425" s="89">
        <f t="shared" si="218"/>
        <v>-48</v>
      </c>
      <c r="AA425" s="89">
        <f t="shared" si="219"/>
        <v>2.1173196269532735E-3</v>
      </c>
      <c r="AB425" s="89">
        <f t="shared" si="220"/>
        <v>-1.1157954408803834</v>
      </c>
      <c r="AC425" s="89">
        <f t="shared" si="221"/>
        <v>1.1149901212610316</v>
      </c>
      <c r="AD425" s="89">
        <f t="shared" si="222"/>
        <v>-1.461319623152546E-3</v>
      </c>
      <c r="AE425" s="89">
        <f t="shared" si="223"/>
        <v>2.1354550410106993E-7</v>
      </c>
      <c r="AF425" s="89">
        <f t="shared" si="224"/>
        <v>6.5600000380072743E-4</v>
      </c>
      <c r="AG425" s="91"/>
      <c r="AH425" s="89">
        <f t="shared" si="225"/>
        <v>1.1164514408841841</v>
      </c>
      <c r="AI425" s="89">
        <f t="shared" si="226"/>
        <v>0.88941967687616319</v>
      </c>
      <c r="AJ425" s="89">
        <f t="shared" si="227"/>
        <v>0.9871804786543521</v>
      </c>
      <c r="AK425" s="89">
        <f t="shared" si="228"/>
        <v>-0.19668808242837393</v>
      </c>
      <c r="AL425" s="89">
        <f t="shared" si="229"/>
        <v>1.0586259686034327</v>
      </c>
      <c r="AM425" s="89">
        <f t="shared" si="230"/>
        <v>0.58499451646381673</v>
      </c>
      <c r="AN425" s="89">
        <f t="shared" si="235"/>
        <v>7.5521133591119769</v>
      </c>
      <c r="AO425" s="89">
        <f t="shared" si="235"/>
        <v>7.5521133728734906</v>
      </c>
      <c r="AP425" s="89">
        <f t="shared" si="235"/>
        <v>7.5521131677359801</v>
      </c>
      <c r="AQ425" s="89">
        <f t="shared" si="235"/>
        <v>7.5521162256546432</v>
      </c>
      <c r="AR425" s="89">
        <f t="shared" si="235"/>
        <v>7.5520706453602298</v>
      </c>
      <c r="AS425" s="89">
        <f t="shared" si="235"/>
        <v>7.5527507426346379</v>
      </c>
      <c r="AT425" s="89">
        <f t="shared" si="235"/>
        <v>7.5427527027545125</v>
      </c>
      <c r="AU425" s="89">
        <f t="shared" si="231"/>
        <v>7.7675522231752812</v>
      </c>
    </row>
    <row r="426" spans="1:47" s="89" customFormat="1" ht="12.95" customHeight="1" x14ac:dyDescent="0.2">
      <c r="A426" s="89" t="s">
        <v>817</v>
      </c>
      <c r="B426" s="91"/>
      <c r="C426" s="130">
        <v>44060.506000000001</v>
      </c>
      <c r="D426" s="130"/>
      <c r="E426" s="89">
        <f t="shared" si="214"/>
        <v>-27.001471758167451</v>
      </c>
      <c r="F426" s="89">
        <f t="shared" si="206"/>
        <v>-27</v>
      </c>
      <c r="G426" s="89">
        <f t="shared" si="215"/>
        <v>-4.130999994231388E-3</v>
      </c>
      <c r="I426" s="89">
        <f>G426</f>
        <v>-4.130999994231388E-3</v>
      </c>
      <c r="P426" s="89">
        <f t="shared" si="216"/>
        <v>-1.1135070047100295</v>
      </c>
      <c r="Q426" s="128">
        <f t="shared" si="217"/>
        <v>29042.006000000001</v>
      </c>
      <c r="R426" s="128"/>
      <c r="S426" s="91">
        <f>S$16</f>
        <v>0.1</v>
      </c>
      <c r="Z426" s="89">
        <f t="shared" si="218"/>
        <v>-27</v>
      </c>
      <c r="AA426" s="89">
        <f t="shared" si="219"/>
        <v>2.5889723718286461E-3</v>
      </c>
      <c r="AB426" s="89">
        <f t="shared" si="220"/>
        <v>-1.1202269770760895</v>
      </c>
      <c r="AC426" s="89">
        <f t="shared" si="221"/>
        <v>1.1093760047157981</v>
      </c>
      <c r="AD426" s="89">
        <f t="shared" si="222"/>
        <v>-6.7199723660600341E-3</v>
      </c>
      <c r="AE426" s="89">
        <f t="shared" si="223"/>
        <v>4.5158028600610489E-6</v>
      </c>
      <c r="AF426" s="89">
        <f t="shared" si="224"/>
        <v>-4.130999994231388E-3</v>
      </c>
      <c r="AG426" s="91"/>
      <c r="AH426" s="89">
        <f t="shared" si="225"/>
        <v>1.1160959770818581</v>
      </c>
      <c r="AI426" s="89">
        <f t="shared" si="226"/>
        <v>0.89035539429487665</v>
      </c>
      <c r="AJ426" s="89">
        <f t="shared" si="227"/>
        <v>0.98792763811034368</v>
      </c>
      <c r="AK426" s="89">
        <f t="shared" si="228"/>
        <v>-0.19721123211240027</v>
      </c>
      <c r="AL426" s="89">
        <f t="shared" si="229"/>
        <v>1.0633770083948559</v>
      </c>
      <c r="AM426" s="89">
        <f t="shared" si="230"/>
        <v>0.5881874265000433</v>
      </c>
      <c r="AN426" s="89">
        <f t="shared" si="235"/>
        <v>7.5573145934461108</v>
      </c>
      <c r="AO426" s="89">
        <f t="shared" si="235"/>
        <v>7.5573146057549021</v>
      </c>
      <c r="AP426" s="89">
        <f t="shared" si="235"/>
        <v>7.5573144191531316</v>
      </c>
      <c r="AQ426" s="89">
        <f t="shared" si="235"/>
        <v>7.5573172480556741</v>
      </c>
      <c r="AR426" s="89">
        <f t="shared" si="235"/>
        <v>7.5572743644039608</v>
      </c>
      <c r="AS426" s="89">
        <f t="shared" si="235"/>
        <v>7.5579250894628505</v>
      </c>
      <c r="AT426" s="89">
        <f t="shared" si="235"/>
        <v>7.5481953537477748</v>
      </c>
      <c r="AU426" s="89">
        <f t="shared" si="231"/>
        <v>7.7730994629793368</v>
      </c>
    </row>
    <row r="427" spans="1:47" s="89" customFormat="1" ht="12.95" customHeight="1" x14ac:dyDescent="0.2">
      <c r="A427" s="89" t="s">
        <v>818</v>
      </c>
      <c r="B427" s="91"/>
      <c r="C427" s="130">
        <v>44130.680999999997</v>
      </c>
      <c r="D427" s="130"/>
      <c r="E427" s="89">
        <f t="shared" si="214"/>
        <v>-2.0001090191240909</v>
      </c>
      <c r="F427" s="89">
        <f t="shared" si="206"/>
        <v>-2</v>
      </c>
      <c r="G427" s="89">
        <f t="shared" si="215"/>
        <v>-3.060000017285347E-4</v>
      </c>
      <c r="I427" s="89">
        <f>G427</f>
        <v>-3.060000017285347E-4</v>
      </c>
      <c r="P427" s="89">
        <f t="shared" si="216"/>
        <v>-1.1124825391708257</v>
      </c>
      <c r="Q427" s="128">
        <f t="shared" si="217"/>
        <v>29112.180999999997</v>
      </c>
      <c r="R427" s="128"/>
      <c r="S427" s="91">
        <f>S$16</f>
        <v>0.1</v>
      </c>
      <c r="Z427" s="89">
        <f t="shared" si="218"/>
        <v>-2</v>
      </c>
      <c r="AA427" s="89">
        <f t="shared" si="219"/>
        <v>3.1503407947131024E-3</v>
      </c>
      <c r="AB427" s="89">
        <f t="shared" si="220"/>
        <v>-1.1159388799672674</v>
      </c>
      <c r="AC427" s="89">
        <f t="shared" si="221"/>
        <v>1.1121765391690972</v>
      </c>
      <c r="AD427" s="89">
        <f t="shared" si="222"/>
        <v>-3.4563407964416371E-3</v>
      </c>
      <c r="AE427" s="89">
        <f t="shared" si="223"/>
        <v>1.194629170114681E-6</v>
      </c>
      <c r="AF427" s="89">
        <f t="shared" si="224"/>
        <v>-3.060000017285347E-4</v>
      </c>
      <c r="AG427" s="91"/>
      <c r="AH427" s="89">
        <f t="shared" si="225"/>
        <v>1.1156328799655388</v>
      </c>
      <c r="AI427" s="89">
        <f t="shared" si="226"/>
        <v>0.89147515445184544</v>
      </c>
      <c r="AJ427" s="89">
        <f t="shared" si="227"/>
        <v>0.98878998816205999</v>
      </c>
      <c r="AK427" s="89">
        <f t="shared" si="228"/>
        <v>-0.19782964269864153</v>
      </c>
      <c r="AL427" s="89">
        <f t="shared" si="229"/>
        <v>1.0690460782528322</v>
      </c>
      <c r="AM427" s="89">
        <f t="shared" si="230"/>
        <v>0.59200899143548025</v>
      </c>
      <c r="AN427" s="89">
        <f t="shared" si="235"/>
        <v>7.5635136891198247</v>
      </c>
      <c r="AO427" s="89">
        <f t="shared" si="235"/>
        <v>7.5635136998619172</v>
      </c>
      <c r="AP427" s="89">
        <f t="shared" si="235"/>
        <v>7.5635135336372947</v>
      </c>
      <c r="AQ427" s="89">
        <f t="shared" si="235"/>
        <v>7.5635161058304172</v>
      </c>
      <c r="AR427" s="89">
        <f t="shared" si="235"/>
        <v>7.5634763056768985</v>
      </c>
      <c r="AS427" s="89">
        <f t="shared" si="235"/>
        <v>7.5640927374370381</v>
      </c>
      <c r="AT427" s="89">
        <f t="shared" si="235"/>
        <v>7.5546837240119205</v>
      </c>
      <c r="AU427" s="89">
        <f t="shared" si="231"/>
        <v>7.7797033198889265</v>
      </c>
    </row>
    <row r="428" spans="1:47" s="89" customFormat="1" ht="12.95" customHeight="1" x14ac:dyDescent="0.2">
      <c r="A428" s="89" t="s">
        <v>803</v>
      </c>
      <c r="B428" s="91"/>
      <c r="C428" s="130">
        <v>44133.486700000001</v>
      </c>
      <c r="D428" s="130"/>
      <c r="E428" s="89">
        <f t="shared" si="214"/>
        <v>-1.000517662700162</v>
      </c>
      <c r="F428" s="89">
        <f t="shared" si="206"/>
        <v>-1</v>
      </c>
      <c r="G428" s="89">
        <f t="shared" si="215"/>
        <v>-1.4529999971273355E-3</v>
      </c>
      <c r="J428" s="89">
        <f>G428</f>
        <v>-1.4529999971273355E-3</v>
      </c>
      <c r="P428" s="89">
        <f t="shared" si="216"/>
        <v>-1.1124406606557287</v>
      </c>
      <c r="Q428" s="128">
        <f t="shared" si="217"/>
        <v>29114.986700000001</v>
      </c>
      <c r="R428" s="128"/>
      <c r="S428" s="91">
        <f>S$17</f>
        <v>1</v>
      </c>
      <c r="Z428" s="89">
        <f t="shared" si="218"/>
        <v>-1</v>
      </c>
      <c r="AA428" s="89">
        <f t="shared" si="219"/>
        <v>3.1727908327836563E-3</v>
      </c>
      <c r="AB428" s="89">
        <f t="shared" si="220"/>
        <v>-1.1170664514856397</v>
      </c>
      <c r="AC428" s="89">
        <f t="shared" si="221"/>
        <v>1.1109876606586013</v>
      </c>
      <c r="AD428" s="89">
        <f t="shared" si="222"/>
        <v>-4.6257908299109918E-3</v>
      </c>
      <c r="AE428" s="89">
        <f t="shared" si="223"/>
        <v>2.1397940802088623E-5</v>
      </c>
      <c r="AF428" s="89">
        <f t="shared" si="224"/>
        <v>-1.4529999971273355E-3</v>
      </c>
      <c r="AG428" s="91"/>
      <c r="AH428" s="89">
        <f t="shared" si="225"/>
        <v>1.1156134514885123</v>
      </c>
      <c r="AI428" s="89">
        <f t="shared" si="226"/>
        <v>0.8915200763632577</v>
      </c>
      <c r="AJ428" s="89">
        <f t="shared" si="227"/>
        <v>0.98882386560914781</v>
      </c>
      <c r="AK428" s="89">
        <f t="shared" si="228"/>
        <v>-0.19785427920388671</v>
      </c>
      <c r="AL428" s="89">
        <f t="shared" si="229"/>
        <v>1.0692731378260558</v>
      </c>
      <c r="AM428" s="89">
        <f t="shared" si="230"/>
        <v>0.59216232083988696</v>
      </c>
      <c r="AN428" s="89">
        <f t="shared" si="235"/>
        <v>7.5637618151728994</v>
      </c>
      <c r="AO428" s="89">
        <f t="shared" si="235"/>
        <v>7.5637618258558215</v>
      </c>
      <c r="AP428" s="89">
        <f t="shared" si="235"/>
        <v>7.5637616604094724</v>
      </c>
      <c r="AQ428" s="89">
        <f t="shared" si="235"/>
        <v>7.5637642226863484</v>
      </c>
      <c r="AR428" s="89">
        <f t="shared" si="235"/>
        <v>7.5637245430265372</v>
      </c>
      <c r="AS428" s="89">
        <f t="shared" si="235"/>
        <v>7.5643396184692104</v>
      </c>
      <c r="AT428" s="89">
        <f t="shared" si="235"/>
        <v>7.5549434629065839</v>
      </c>
      <c r="AU428" s="89">
        <f t="shared" si="231"/>
        <v>7.7799674741653106</v>
      </c>
    </row>
    <row r="429" spans="1:47" s="89" customFormat="1" ht="12.95" customHeight="1" x14ac:dyDescent="0.2">
      <c r="A429" s="89" t="s">
        <v>819</v>
      </c>
      <c r="B429" s="91"/>
      <c r="C429" s="130">
        <v>44133.49</v>
      </c>
      <c r="D429" s="130"/>
      <c r="E429" s="89">
        <f t="shared" si="214"/>
        <v>-0.99934196627044192</v>
      </c>
      <c r="F429" s="89">
        <f t="shared" si="206"/>
        <v>-1</v>
      </c>
      <c r="G429" s="89">
        <f t="shared" si="215"/>
        <v>1.8469999995431863E-3</v>
      </c>
      <c r="H429" s="89">
        <f>+G429</f>
        <v>1.8469999995431863E-3</v>
      </c>
      <c r="P429" s="89">
        <f t="shared" si="216"/>
        <v>-1.1124406606557287</v>
      </c>
      <c r="Q429" s="128">
        <f t="shared" si="217"/>
        <v>29114.989999999998</v>
      </c>
      <c r="R429" s="128"/>
      <c r="S429" s="91">
        <f>S$15</f>
        <v>0.2</v>
      </c>
      <c r="Z429" s="89">
        <f t="shared" si="218"/>
        <v>-1</v>
      </c>
      <c r="AA429" s="89">
        <f t="shared" si="219"/>
        <v>3.1727908327836563E-3</v>
      </c>
      <c r="AB429" s="89">
        <f t="shared" si="220"/>
        <v>-1.1137664514889691</v>
      </c>
      <c r="AC429" s="89">
        <f t="shared" si="221"/>
        <v>1.1142876606552718</v>
      </c>
      <c r="AD429" s="89">
        <f t="shared" si="222"/>
        <v>-1.32579083324047E-3</v>
      </c>
      <c r="AE429" s="89">
        <f t="shared" si="223"/>
        <v>3.5154426670089197E-7</v>
      </c>
      <c r="AF429" s="89">
        <f t="shared" si="224"/>
        <v>1.8469999995431863E-3</v>
      </c>
      <c r="AG429" s="91"/>
      <c r="AH429" s="89">
        <f t="shared" si="225"/>
        <v>1.1156134514885123</v>
      </c>
      <c r="AI429" s="89">
        <f t="shared" si="226"/>
        <v>0.8915200763632577</v>
      </c>
      <c r="AJ429" s="89">
        <f t="shared" si="227"/>
        <v>0.98882386560914781</v>
      </c>
      <c r="AK429" s="89">
        <f t="shared" si="228"/>
        <v>-0.19785427920388671</v>
      </c>
      <c r="AL429" s="89">
        <f t="shared" si="229"/>
        <v>1.0692731378260558</v>
      </c>
      <c r="AM429" s="89">
        <f t="shared" si="230"/>
        <v>0.59216232083988696</v>
      </c>
      <c r="AN429" s="89">
        <f t="shared" si="235"/>
        <v>7.5637618151728994</v>
      </c>
      <c r="AO429" s="89">
        <f t="shared" si="235"/>
        <v>7.5637618258558215</v>
      </c>
      <c r="AP429" s="89">
        <f t="shared" si="235"/>
        <v>7.5637616604094724</v>
      </c>
      <c r="AQ429" s="89">
        <f t="shared" si="235"/>
        <v>7.5637642226863484</v>
      </c>
      <c r="AR429" s="89">
        <f t="shared" si="235"/>
        <v>7.5637245430265372</v>
      </c>
      <c r="AS429" s="89">
        <f t="shared" si="235"/>
        <v>7.5643396184692104</v>
      </c>
      <c r="AT429" s="89">
        <f t="shared" si="235"/>
        <v>7.5549434629065839</v>
      </c>
      <c r="AU429" s="89">
        <f t="shared" si="231"/>
        <v>7.7799674741653106</v>
      </c>
    </row>
    <row r="430" spans="1:47" s="89" customFormat="1" ht="12.95" customHeight="1" x14ac:dyDescent="0.2">
      <c r="A430" s="89" t="s">
        <v>819</v>
      </c>
      <c r="B430" s="91"/>
      <c r="C430" s="130">
        <v>44136.290999999997</v>
      </c>
      <c r="D430" s="130"/>
      <c r="E430" s="89">
        <f t="shared" si="214"/>
        <v>-1.4250865832070318E-3</v>
      </c>
      <c r="F430" s="89">
        <f t="shared" si="206"/>
        <v>0</v>
      </c>
      <c r="G430" s="89">
        <f t="shared" si="215"/>
        <v>-4.0000000008149073E-3</v>
      </c>
      <c r="I430" s="89">
        <f>G430</f>
        <v>-4.0000000008149073E-3</v>
      </c>
      <c r="P430" s="89">
        <f t="shared" si="216"/>
        <v>-1.1123987129180524</v>
      </c>
      <c r="Q430" s="128">
        <f t="shared" si="217"/>
        <v>29117.790999999997</v>
      </c>
      <c r="R430" s="128"/>
      <c r="S430" s="91">
        <f>S$16</f>
        <v>0.1</v>
      </c>
      <c r="Z430" s="89">
        <f t="shared" si="218"/>
        <v>0</v>
      </c>
      <c r="AA430" s="89">
        <f t="shared" si="219"/>
        <v>3.1952404246879951E-3</v>
      </c>
      <c r="AB430" s="89">
        <f t="shared" si="220"/>
        <v>-1.1195939533435553</v>
      </c>
      <c r="AC430" s="89">
        <f t="shared" si="221"/>
        <v>1.1083987129172375</v>
      </c>
      <c r="AD430" s="89">
        <f t="shared" si="222"/>
        <v>-7.1952404255029023E-3</v>
      </c>
      <c r="AE430" s="89">
        <f t="shared" si="223"/>
        <v>5.1771484780791195E-6</v>
      </c>
      <c r="AF430" s="89">
        <f t="shared" si="224"/>
        <v>-4.0000000008149073E-3</v>
      </c>
      <c r="AG430" s="91"/>
      <c r="AH430" s="89">
        <f t="shared" si="225"/>
        <v>1.1155939533427404</v>
      </c>
      <c r="AI430" s="89">
        <f t="shared" si="226"/>
        <v>0.89156500839609631</v>
      </c>
      <c r="AJ430" s="89">
        <f t="shared" si="227"/>
        <v>0.98885769548326241</v>
      </c>
      <c r="AK430" s="89">
        <f t="shared" si="228"/>
        <v>-0.19787890799017546</v>
      </c>
      <c r="AL430" s="89">
        <f t="shared" si="229"/>
        <v>1.0695002202851445</v>
      </c>
      <c r="AM430" s="89">
        <f t="shared" si="230"/>
        <v>0.59231568631930365</v>
      </c>
      <c r="AN430" s="89">
        <f t="shared" si="235"/>
        <v>7.5640099537302499</v>
      </c>
      <c r="AO430" s="89">
        <f t="shared" si="235"/>
        <v>7.5640099643542626</v>
      </c>
      <c r="AP430" s="89">
        <f t="shared" si="235"/>
        <v>7.5640097996834159</v>
      </c>
      <c r="AQ430" s="89">
        <f t="shared" si="235"/>
        <v>7.5640123520707778</v>
      </c>
      <c r="AR430" s="89">
        <f t="shared" si="235"/>
        <v>7.5639727926866653</v>
      </c>
      <c r="AS430" s="89">
        <f t="shared" si="235"/>
        <v>7.564586513005688</v>
      </c>
      <c r="AT430" s="89">
        <f t="shared" si="235"/>
        <v>7.5552032175028563</v>
      </c>
      <c r="AU430" s="89">
        <f t="shared" si="231"/>
        <v>7.7802316284416939</v>
      </c>
    </row>
    <row r="431" spans="1:47" s="89" customFormat="1" ht="12.95" customHeight="1" x14ac:dyDescent="0.2">
      <c r="A431" s="89" t="s">
        <v>864</v>
      </c>
      <c r="B431" s="91"/>
      <c r="C431" s="130">
        <v>44136.294999999998</v>
      </c>
      <c r="D431" s="130" t="s">
        <v>866</v>
      </c>
      <c r="E431" s="89">
        <f t="shared" si="214"/>
        <v>0</v>
      </c>
      <c r="F431" s="89">
        <f t="shared" si="206"/>
        <v>0</v>
      </c>
      <c r="G431" s="89">
        <f t="shared" si="215"/>
        <v>0</v>
      </c>
      <c r="H431" s="89">
        <f>+G431</f>
        <v>0</v>
      </c>
      <c r="I431" s="89">
        <f>G431</f>
        <v>0</v>
      </c>
      <c r="P431" s="89">
        <f t="shared" si="216"/>
        <v>-1.1123987129180524</v>
      </c>
      <c r="Q431" s="128">
        <f t="shared" si="217"/>
        <v>29117.794999999998</v>
      </c>
      <c r="R431" s="128"/>
      <c r="S431" s="91">
        <f>S$15</f>
        <v>0.2</v>
      </c>
      <c r="Z431" s="89">
        <f t="shared" si="218"/>
        <v>0</v>
      </c>
      <c r="AA431" s="89">
        <f t="shared" si="219"/>
        <v>3.1952404246879951E-3</v>
      </c>
      <c r="AB431" s="89">
        <f t="shared" si="220"/>
        <v>-1.1155939533427404</v>
      </c>
      <c r="AC431" s="89">
        <f t="shared" si="221"/>
        <v>1.1123987129180524</v>
      </c>
      <c r="AD431" s="89">
        <f t="shared" si="222"/>
        <v>-3.1952404246879951E-3</v>
      </c>
      <c r="AE431" s="89">
        <f t="shared" si="223"/>
        <v>2.041912274312064E-6</v>
      </c>
      <c r="AF431" s="89">
        <f t="shared" si="224"/>
        <v>0</v>
      </c>
      <c r="AG431" s="91"/>
      <c r="AH431" s="89">
        <f t="shared" si="225"/>
        <v>1.1155939533427404</v>
      </c>
      <c r="AI431" s="89">
        <f t="shared" si="226"/>
        <v>0.89156500839609631</v>
      </c>
      <c r="AJ431" s="89">
        <f t="shared" si="227"/>
        <v>0.98885769548326241</v>
      </c>
      <c r="AK431" s="89">
        <f t="shared" si="228"/>
        <v>-0.19787890799017546</v>
      </c>
      <c r="AL431" s="89">
        <f t="shared" si="229"/>
        <v>1.0695002202851445</v>
      </c>
      <c r="AM431" s="89">
        <f t="shared" si="230"/>
        <v>0.59231568631930365</v>
      </c>
      <c r="AN431" s="89">
        <f t="shared" ref="AN431:AT440" si="236">$AU431+$AB$7*SIN(AO431)</f>
        <v>7.5640099537302499</v>
      </c>
      <c r="AO431" s="89">
        <f t="shared" si="236"/>
        <v>7.5640099643542626</v>
      </c>
      <c r="AP431" s="89">
        <f t="shared" si="236"/>
        <v>7.5640097996834159</v>
      </c>
      <c r="AQ431" s="89">
        <f t="shared" si="236"/>
        <v>7.5640123520707778</v>
      </c>
      <c r="AR431" s="89">
        <f t="shared" si="236"/>
        <v>7.5639727926866653</v>
      </c>
      <c r="AS431" s="89">
        <f t="shared" si="236"/>
        <v>7.564586513005688</v>
      </c>
      <c r="AT431" s="89">
        <f t="shared" si="236"/>
        <v>7.5552032175028563</v>
      </c>
      <c r="AU431" s="89">
        <f t="shared" si="231"/>
        <v>7.7802316284416939</v>
      </c>
    </row>
    <row r="432" spans="1:47" s="89" customFormat="1" ht="12.95" customHeight="1" x14ac:dyDescent="0.2">
      <c r="A432" s="49" t="s">
        <v>35</v>
      </c>
      <c r="B432" s="50" t="s">
        <v>912</v>
      </c>
      <c r="C432" s="49">
        <v>44136.295700000002</v>
      </c>
      <c r="D432" s="49" t="s">
        <v>936</v>
      </c>
      <c r="E432" s="89">
        <f t="shared" si="214"/>
        <v>2.4939015348695014E-4</v>
      </c>
      <c r="F432" s="89">
        <f t="shared" si="206"/>
        <v>0</v>
      </c>
      <c r="G432" s="89">
        <f t="shared" si="215"/>
        <v>7.0000000414438546E-4</v>
      </c>
      <c r="J432" s="89">
        <f>+G432</f>
        <v>7.0000000414438546E-4</v>
      </c>
      <c r="P432" s="89">
        <f t="shared" si="216"/>
        <v>-1.1123987129180524</v>
      </c>
      <c r="Q432" s="128">
        <f t="shared" si="217"/>
        <v>29117.795700000002</v>
      </c>
      <c r="R432" s="128"/>
      <c r="S432" s="91">
        <f>S$17</f>
        <v>1</v>
      </c>
      <c r="Z432" s="89">
        <f t="shared" si="218"/>
        <v>0</v>
      </c>
      <c r="AA432" s="89">
        <f t="shared" si="219"/>
        <v>3.1952404246879951E-3</v>
      </c>
      <c r="AB432" s="89">
        <f t="shared" si="220"/>
        <v>-1.114893953338596</v>
      </c>
      <c r="AC432" s="89">
        <f t="shared" si="221"/>
        <v>1.1130987129221968</v>
      </c>
      <c r="AD432" s="89">
        <f t="shared" si="222"/>
        <v>-2.4952404205436096E-3</v>
      </c>
      <c r="AE432" s="89">
        <f t="shared" si="223"/>
        <v>6.2262247563146501E-6</v>
      </c>
      <c r="AF432" s="89">
        <f t="shared" si="224"/>
        <v>7.0000000414438546E-4</v>
      </c>
      <c r="AG432" s="91"/>
      <c r="AH432" s="89">
        <f t="shared" si="225"/>
        <v>1.1155939533427404</v>
      </c>
      <c r="AI432" s="89">
        <f t="shared" si="226"/>
        <v>0.89156500839609631</v>
      </c>
      <c r="AJ432" s="89">
        <f t="shared" si="227"/>
        <v>0.98885769548326241</v>
      </c>
      <c r="AK432" s="89">
        <f t="shared" si="228"/>
        <v>-0.19787890799017546</v>
      </c>
      <c r="AL432" s="89">
        <f t="shared" si="229"/>
        <v>1.0695002202851445</v>
      </c>
      <c r="AM432" s="89">
        <f t="shared" si="230"/>
        <v>0.59231568631930365</v>
      </c>
      <c r="AN432" s="89">
        <f t="shared" si="236"/>
        <v>7.5640099537302499</v>
      </c>
      <c r="AO432" s="89">
        <f t="shared" si="236"/>
        <v>7.5640099643542626</v>
      </c>
      <c r="AP432" s="89">
        <f t="shared" si="236"/>
        <v>7.5640097996834159</v>
      </c>
      <c r="AQ432" s="89">
        <f t="shared" si="236"/>
        <v>7.5640123520707778</v>
      </c>
      <c r="AR432" s="89">
        <f t="shared" si="236"/>
        <v>7.5639727926866653</v>
      </c>
      <c r="AS432" s="89">
        <f t="shared" si="236"/>
        <v>7.564586513005688</v>
      </c>
      <c r="AT432" s="89">
        <f t="shared" si="236"/>
        <v>7.5552032175028563</v>
      </c>
      <c r="AU432" s="89">
        <f t="shared" si="231"/>
        <v>7.7802316284416939</v>
      </c>
    </row>
    <row r="433" spans="1:47" s="89" customFormat="1" ht="12.95" customHeight="1" x14ac:dyDescent="0.2">
      <c r="A433" s="89" t="s">
        <v>819</v>
      </c>
      <c r="B433" s="91"/>
      <c r="C433" s="130">
        <v>44136.315000000002</v>
      </c>
      <c r="D433" s="130"/>
      <c r="E433" s="89">
        <f t="shared" si="214"/>
        <v>7.1254329160351584E-3</v>
      </c>
      <c r="F433" s="89">
        <f t="shared" si="206"/>
        <v>0</v>
      </c>
      <c r="G433" s="89">
        <f t="shared" si="215"/>
        <v>2.0000000004074536E-2</v>
      </c>
      <c r="I433" s="89">
        <f>G433</f>
        <v>2.0000000004074536E-2</v>
      </c>
      <c r="P433" s="89">
        <f t="shared" si="216"/>
        <v>-1.1123987129180524</v>
      </c>
      <c r="Q433" s="128">
        <f t="shared" si="217"/>
        <v>29117.815000000002</v>
      </c>
      <c r="R433" s="128"/>
      <c r="S433" s="91">
        <f>S$16</f>
        <v>0.1</v>
      </c>
      <c r="Z433" s="89">
        <f t="shared" si="218"/>
        <v>0</v>
      </c>
      <c r="AA433" s="89">
        <f t="shared" si="219"/>
        <v>3.1952404246879951E-3</v>
      </c>
      <c r="AB433" s="89">
        <f t="shared" si="220"/>
        <v>-1.0955939533386658</v>
      </c>
      <c r="AC433" s="89">
        <f t="shared" si="221"/>
        <v>1.1323987129221269</v>
      </c>
      <c r="AD433" s="89">
        <f t="shared" si="222"/>
        <v>1.6804759579386541E-2</v>
      </c>
      <c r="AE433" s="89">
        <f t="shared" si="223"/>
        <v>2.8239994452098375E-5</v>
      </c>
      <c r="AF433" s="89">
        <f t="shared" si="224"/>
        <v>2.0000000004074536E-2</v>
      </c>
      <c r="AG433" s="91"/>
      <c r="AH433" s="89">
        <f t="shared" si="225"/>
        <v>1.1155939533427404</v>
      </c>
      <c r="AI433" s="89">
        <f t="shared" si="226"/>
        <v>0.89156500839609631</v>
      </c>
      <c r="AJ433" s="89">
        <f t="shared" si="227"/>
        <v>0.98885769548326241</v>
      </c>
      <c r="AK433" s="89">
        <f t="shared" si="228"/>
        <v>-0.19787890799017546</v>
      </c>
      <c r="AL433" s="89">
        <f t="shared" si="229"/>
        <v>1.0695002202851445</v>
      </c>
      <c r="AM433" s="89">
        <f t="shared" si="230"/>
        <v>0.59231568631930365</v>
      </c>
      <c r="AN433" s="89">
        <f t="shared" si="236"/>
        <v>7.5640099537302499</v>
      </c>
      <c r="AO433" s="89">
        <f t="shared" si="236"/>
        <v>7.5640099643542626</v>
      </c>
      <c r="AP433" s="89">
        <f t="shared" si="236"/>
        <v>7.5640097996834159</v>
      </c>
      <c r="AQ433" s="89">
        <f t="shared" si="236"/>
        <v>7.5640123520707778</v>
      </c>
      <c r="AR433" s="89">
        <f t="shared" si="236"/>
        <v>7.5639727926866653</v>
      </c>
      <c r="AS433" s="89">
        <f t="shared" si="236"/>
        <v>7.564586513005688</v>
      </c>
      <c r="AT433" s="89">
        <f t="shared" si="236"/>
        <v>7.5552032175028563</v>
      </c>
      <c r="AU433" s="89">
        <f t="shared" si="231"/>
        <v>7.7802316284416939</v>
      </c>
    </row>
    <row r="434" spans="1:47" s="89" customFormat="1" ht="12.95" customHeight="1" x14ac:dyDescent="0.2">
      <c r="A434" s="89" t="s">
        <v>884</v>
      </c>
      <c r="B434" s="91"/>
      <c r="C434" s="130">
        <v>44150.329599999997</v>
      </c>
      <c r="D434" s="130"/>
      <c r="E434" s="89">
        <f t="shared" si="214"/>
        <v>5.0001300391503509</v>
      </c>
      <c r="F434" s="89">
        <f t="shared" si="206"/>
        <v>5</v>
      </c>
      <c r="G434" s="89">
        <f t="shared" si="215"/>
        <v>3.6499999987427145E-4</v>
      </c>
      <c r="J434" s="89">
        <f>+G434</f>
        <v>3.6499999987427145E-4</v>
      </c>
      <c r="P434" s="89">
        <f t="shared" si="216"/>
        <v>-1.1121879358909836</v>
      </c>
      <c r="Q434" s="128">
        <f t="shared" si="217"/>
        <v>29131.829599999997</v>
      </c>
      <c r="R434" s="128"/>
      <c r="S434" s="91">
        <f>S$17</f>
        <v>1</v>
      </c>
      <c r="Z434" s="89">
        <f t="shared" si="218"/>
        <v>5</v>
      </c>
      <c r="AA434" s="89">
        <f t="shared" si="219"/>
        <v>3.3074813625257882E-3</v>
      </c>
      <c r="AB434" s="89">
        <f t="shared" si="220"/>
        <v>-1.1151304172536352</v>
      </c>
      <c r="AC434" s="89">
        <f t="shared" si="221"/>
        <v>1.1125529358908579</v>
      </c>
      <c r="AD434" s="89">
        <f t="shared" si="222"/>
        <v>-2.9424813626515167E-3</v>
      </c>
      <c r="AE434" s="89">
        <f t="shared" si="223"/>
        <v>8.658196569551527E-6</v>
      </c>
      <c r="AF434" s="89">
        <f t="shared" si="224"/>
        <v>3.6499999987427145E-4</v>
      </c>
      <c r="AG434" s="91"/>
      <c r="AH434" s="89">
        <f t="shared" si="225"/>
        <v>1.1154954172535094</v>
      </c>
      <c r="AI434" s="89">
        <f t="shared" si="226"/>
        <v>0.89178982040345578</v>
      </c>
      <c r="AJ434" s="89">
        <f t="shared" si="227"/>
        <v>0.9890261306912248</v>
      </c>
      <c r="AK434" s="89">
        <f t="shared" si="228"/>
        <v>-0.19800193600873359</v>
      </c>
      <c r="AL434" s="89">
        <f t="shared" si="229"/>
        <v>1.0706359760894535</v>
      </c>
      <c r="AM434" s="89">
        <f t="shared" si="230"/>
        <v>0.59308305549343121</v>
      </c>
      <c r="AN434" s="89">
        <f t="shared" si="236"/>
        <v>7.5652508341797633</v>
      </c>
      <c r="AO434" s="89">
        <f t="shared" si="236"/>
        <v>7.5652508445131188</v>
      </c>
      <c r="AP434" s="89">
        <f t="shared" si="236"/>
        <v>7.5652506836784417</v>
      </c>
      <c r="AQ434" s="89">
        <f t="shared" si="236"/>
        <v>7.5652531870178441</v>
      </c>
      <c r="AR434" s="89">
        <f t="shared" si="236"/>
        <v>7.5652142257458008</v>
      </c>
      <c r="AS434" s="89">
        <f t="shared" si="236"/>
        <v>7.5658211883850557</v>
      </c>
      <c r="AT434" s="89">
        <f t="shared" si="236"/>
        <v>7.5565022260190551</v>
      </c>
      <c r="AU434" s="89">
        <f t="shared" si="231"/>
        <v>7.781552399823612</v>
      </c>
    </row>
    <row r="435" spans="1:47" s="89" customFormat="1" ht="12.95" customHeight="1" x14ac:dyDescent="0.2">
      <c r="A435" s="89" t="s">
        <v>819</v>
      </c>
      <c r="B435" s="91"/>
      <c r="C435" s="130">
        <v>44150.33</v>
      </c>
      <c r="D435" s="130"/>
      <c r="E435" s="89">
        <f t="shared" si="214"/>
        <v>5.0002725478102272</v>
      </c>
      <c r="F435" s="89">
        <f t="shared" ref="F435:F498" si="237">ROUND(2*E435,0)/2</f>
        <v>5</v>
      </c>
      <c r="G435" s="89">
        <f t="shared" si="215"/>
        <v>7.6500000432133675E-4</v>
      </c>
      <c r="H435" s="89">
        <f>+G435</f>
        <v>7.6500000432133675E-4</v>
      </c>
      <c r="P435" s="89">
        <f t="shared" si="216"/>
        <v>-1.1121879358909836</v>
      </c>
      <c r="Q435" s="128">
        <f t="shared" si="217"/>
        <v>29131.83</v>
      </c>
      <c r="R435" s="128"/>
      <c r="S435" s="91">
        <f>S$15</f>
        <v>0.2</v>
      </c>
      <c r="Z435" s="89">
        <f t="shared" si="218"/>
        <v>5</v>
      </c>
      <c r="AA435" s="89">
        <f t="shared" si="219"/>
        <v>3.3074813625257882E-3</v>
      </c>
      <c r="AB435" s="89">
        <f t="shared" si="220"/>
        <v>-1.1147304172491881</v>
      </c>
      <c r="AC435" s="89">
        <f t="shared" si="221"/>
        <v>1.112952935895305</v>
      </c>
      <c r="AD435" s="89">
        <f t="shared" si="222"/>
        <v>-2.5424813582044514E-3</v>
      </c>
      <c r="AE435" s="89">
        <f t="shared" si="223"/>
        <v>1.2928422913634304E-6</v>
      </c>
      <c r="AF435" s="89">
        <f t="shared" si="224"/>
        <v>7.6500000432133675E-4</v>
      </c>
      <c r="AG435" s="91"/>
      <c r="AH435" s="89">
        <f t="shared" si="225"/>
        <v>1.1154954172535094</v>
      </c>
      <c r="AI435" s="89">
        <f t="shared" si="226"/>
        <v>0.89178982040345578</v>
      </c>
      <c r="AJ435" s="89">
        <f t="shared" si="227"/>
        <v>0.9890261306912248</v>
      </c>
      <c r="AK435" s="89">
        <f t="shared" si="228"/>
        <v>-0.19800193600873359</v>
      </c>
      <c r="AL435" s="89">
        <f t="shared" si="229"/>
        <v>1.0706359760894535</v>
      </c>
      <c r="AM435" s="89">
        <f t="shared" si="230"/>
        <v>0.59308305549343121</v>
      </c>
      <c r="AN435" s="89">
        <f t="shared" si="236"/>
        <v>7.5652508341797633</v>
      </c>
      <c r="AO435" s="89">
        <f t="shared" si="236"/>
        <v>7.5652508445131188</v>
      </c>
      <c r="AP435" s="89">
        <f t="shared" si="236"/>
        <v>7.5652506836784417</v>
      </c>
      <c r="AQ435" s="89">
        <f t="shared" si="236"/>
        <v>7.5652531870178441</v>
      </c>
      <c r="AR435" s="89">
        <f t="shared" si="236"/>
        <v>7.5652142257458008</v>
      </c>
      <c r="AS435" s="89">
        <f t="shared" si="236"/>
        <v>7.5658211883850557</v>
      </c>
      <c r="AT435" s="89">
        <f t="shared" si="236"/>
        <v>7.5565022260190551</v>
      </c>
      <c r="AU435" s="89">
        <f t="shared" si="231"/>
        <v>7.781552399823612</v>
      </c>
    </row>
    <row r="436" spans="1:47" s="89" customFormat="1" ht="12.95" customHeight="1" x14ac:dyDescent="0.2">
      <c r="A436" s="89" t="s">
        <v>819</v>
      </c>
      <c r="B436" s="91"/>
      <c r="C436" s="130">
        <v>44164.368000000002</v>
      </c>
      <c r="D436" s="130"/>
      <c r="E436" s="89">
        <f t="shared" si="214"/>
        <v>10.001613910556564</v>
      </c>
      <c r="F436" s="89">
        <f t="shared" si="237"/>
        <v>10</v>
      </c>
      <c r="G436" s="89">
        <f t="shared" si="215"/>
        <v>4.5300000056158751E-3</v>
      </c>
      <c r="I436" s="89">
        <f>G436</f>
        <v>4.5300000056158751E-3</v>
      </c>
      <c r="P436" s="89">
        <f t="shared" si="216"/>
        <v>-1.1119754282994363</v>
      </c>
      <c r="Q436" s="128">
        <f t="shared" si="217"/>
        <v>29145.868000000002</v>
      </c>
      <c r="R436" s="128"/>
      <c r="S436" s="91">
        <f>S$16</f>
        <v>0.1</v>
      </c>
      <c r="Z436" s="89">
        <f t="shared" si="218"/>
        <v>10</v>
      </c>
      <c r="AA436" s="89">
        <f t="shared" si="219"/>
        <v>3.4197097356438722E-3</v>
      </c>
      <c r="AB436" s="89">
        <f t="shared" si="220"/>
        <v>-1.1108651380294643</v>
      </c>
      <c r="AC436" s="89">
        <f t="shared" si="221"/>
        <v>1.1165054283050522</v>
      </c>
      <c r="AD436" s="89">
        <f t="shared" si="222"/>
        <v>1.110290269972003E-3</v>
      </c>
      <c r="AE436" s="89">
        <f t="shared" si="223"/>
        <v>1.2327444835945032E-7</v>
      </c>
      <c r="AF436" s="89">
        <f t="shared" si="224"/>
        <v>4.5300000056158751E-3</v>
      </c>
      <c r="AG436" s="91"/>
      <c r="AH436" s="89">
        <f t="shared" si="225"/>
        <v>1.1153951380350802</v>
      </c>
      <c r="AI436" s="89">
        <f t="shared" si="226"/>
        <v>0.89201488553958996</v>
      </c>
      <c r="AJ436" s="89">
        <f t="shared" si="227"/>
        <v>0.98919337413899877</v>
      </c>
      <c r="AK436" s="89">
        <f t="shared" si="228"/>
        <v>-0.19812477050206298</v>
      </c>
      <c r="AL436" s="89">
        <f t="shared" si="229"/>
        <v>1.0717723049873398</v>
      </c>
      <c r="AM436" s="89">
        <f t="shared" si="230"/>
        <v>0.59385132933987994</v>
      </c>
      <c r="AN436" s="89">
        <f t="shared" si="236"/>
        <v>7.5664920276588523</v>
      </c>
      <c r="AO436" s="89">
        <f t="shared" si="236"/>
        <v>7.5664920377079516</v>
      </c>
      <c r="AP436" s="89">
        <f t="shared" si="236"/>
        <v>7.5664918806411503</v>
      </c>
      <c r="AQ436" s="89">
        <f t="shared" si="236"/>
        <v>7.5664943355949923</v>
      </c>
      <c r="AR436" s="89">
        <f t="shared" si="236"/>
        <v>7.5664559670007661</v>
      </c>
      <c r="AS436" s="89">
        <f t="shared" si="236"/>
        <v>7.5670562019393675</v>
      </c>
      <c r="AT436" s="89">
        <f t="shared" si="236"/>
        <v>7.557801627121056</v>
      </c>
      <c r="AU436" s="89">
        <f t="shared" si="231"/>
        <v>7.7828731712055301</v>
      </c>
    </row>
    <row r="437" spans="1:47" s="89" customFormat="1" ht="12.95" customHeight="1" x14ac:dyDescent="0.2">
      <c r="A437" s="89" t="s">
        <v>818</v>
      </c>
      <c r="B437" s="91"/>
      <c r="C437" s="130">
        <v>44178.402000000002</v>
      </c>
      <c r="D437" s="130"/>
      <c r="E437" s="89">
        <f t="shared" si="214"/>
        <v>15.001530186719693</v>
      </c>
      <c r="F437" s="89">
        <f t="shared" si="237"/>
        <v>15</v>
      </c>
      <c r="G437" s="89">
        <f t="shared" si="215"/>
        <v>4.2950000060955063E-3</v>
      </c>
      <c r="I437" s="89">
        <f>G437</f>
        <v>4.2950000060955063E-3</v>
      </c>
      <c r="P437" s="89">
        <f t="shared" si="216"/>
        <v>-1.1117611901434101</v>
      </c>
      <c r="Q437" s="128">
        <f t="shared" si="217"/>
        <v>29159.902000000002</v>
      </c>
      <c r="R437" s="128"/>
      <c r="S437" s="91">
        <f>S$16</f>
        <v>0.1</v>
      </c>
      <c r="Z437" s="89">
        <f t="shared" si="218"/>
        <v>15</v>
      </c>
      <c r="AA437" s="89">
        <f t="shared" si="219"/>
        <v>3.5319243691791513E-3</v>
      </c>
      <c r="AB437" s="89">
        <f t="shared" si="220"/>
        <v>-1.1109981145064938</v>
      </c>
      <c r="AC437" s="89">
        <f t="shared" si="221"/>
        <v>1.1160561901495056</v>
      </c>
      <c r="AD437" s="89">
        <f t="shared" si="222"/>
        <v>7.6307563691635494E-4</v>
      </c>
      <c r="AE437" s="89">
        <f t="shared" si="223"/>
        <v>5.8228442765530079E-8</v>
      </c>
      <c r="AF437" s="89">
        <f t="shared" si="224"/>
        <v>4.2950000060955063E-3</v>
      </c>
      <c r="AG437" s="91"/>
      <c r="AH437" s="89">
        <f t="shared" si="225"/>
        <v>1.1152931145125893</v>
      </c>
      <c r="AI437" s="89">
        <f t="shared" si="226"/>
        <v>0.89224020388165148</v>
      </c>
      <c r="AJ437" s="89">
        <f t="shared" si="227"/>
        <v>0.98935942379315278</v>
      </c>
      <c r="AK437" s="89">
        <f t="shared" si="228"/>
        <v>-0.19824741100971521</v>
      </c>
      <c r="AL437" s="89">
        <f t="shared" si="229"/>
        <v>1.0729092077686226</v>
      </c>
      <c r="AM437" s="89">
        <f t="shared" si="230"/>
        <v>0.59462051019719697</v>
      </c>
      <c r="AN437" s="89">
        <f t="shared" si="236"/>
        <v>7.5677335345198395</v>
      </c>
      <c r="AO437" s="89">
        <f t="shared" si="236"/>
        <v>7.5677335442909808</v>
      </c>
      <c r="AP437" s="89">
        <f t="shared" si="236"/>
        <v>7.5677333909245821</v>
      </c>
      <c r="AQ437" s="89">
        <f t="shared" si="236"/>
        <v>7.5677357981503333</v>
      </c>
      <c r="AR437" s="89">
        <f t="shared" si="236"/>
        <v>7.5676980168131616</v>
      </c>
      <c r="AS437" s="89">
        <f t="shared" si="236"/>
        <v>7.5682915541411893</v>
      </c>
      <c r="AT437" s="89">
        <f t="shared" si="236"/>
        <v>7.5591014208461385</v>
      </c>
      <c r="AU437" s="89">
        <f t="shared" si="231"/>
        <v>7.7841939425874473</v>
      </c>
    </row>
    <row r="438" spans="1:47" s="89" customFormat="1" ht="12.95" customHeight="1" x14ac:dyDescent="0.2">
      <c r="A438" s="89" t="s">
        <v>908</v>
      </c>
      <c r="B438" s="91"/>
      <c r="C438" s="130">
        <v>44318.741000000002</v>
      </c>
      <c r="D438" s="130"/>
      <c r="E438" s="89">
        <f t="shared" si="214"/>
        <v>65.000336676706482</v>
      </c>
      <c r="F438" s="89">
        <f t="shared" si="237"/>
        <v>65</v>
      </c>
      <c r="G438" s="89">
        <f t="shared" si="215"/>
        <v>9.4500000705011189E-4</v>
      </c>
      <c r="I438" s="89">
        <f>G438</f>
        <v>9.4500000705011189E-4</v>
      </c>
      <c r="P438" s="89">
        <f t="shared" si="216"/>
        <v>-1.1095236275368159</v>
      </c>
      <c r="Q438" s="128">
        <f t="shared" si="217"/>
        <v>29300.241000000002</v>
      </c>
      <c r="R438" s="128"/>
      <c r="S438" s="91">
        <f>S$16</f>
        <v>0.1</v>
      </c>
      <c r="Z438" s="89">
        <f t="shared" si="218"/>
        <v>65</v>
      </c>
      <c r="AA438" s="89">
        <f t="shared" si="219"/>
        <v>4.653056990180815E-3</v>
      </c>
      <c r="AB438" s="89">
        <f t="shared" si="220"/>
        <v>-1.1132316845199466</v>
      </c>
      <c r="AC438" s="89">
        <f t="shared" si="221"/>
        <v>1.110468627543866</v>
      </c>
      <c r="AD438" s="89">
        <f t="shared" si="222"/>
        <v>-3.7080569831307031E-3</v>
      </c>
      <c r="AE438" s="89">
        <f t="shared" si="223"/>
        <v>1.3749686590144371E-6</v>
      </c>
      <c r="AF438" s="89">
        <f t="shared" si="224"/>
        <v>9.4500000705011189E-4</v>
      </c>
      <c r="AG438" s="91"/>
      <c r="AH438" s="89">
        <f t="shared" si="225"/>
        <v>1.1141766845269967</v>
      </c>
      <c r="AI438" s="89">
        <f t="shared" si="226"/>
        <v>0.89450733028991603</v>
      </c>
      <c r="AJ438" s="89">
        <f t="shared" si="227"/>
        <v>0.99095381187435827</v>
      </c>
      <c r="AK438" s="89">
        <f t="shared" si="228"/>
        <v>-0.19946304487037728</v>
      </c>
      <c r="AL438" s="89">
        <f t="shared" si="229"/>
        <v>1.0843099734181822</v>
      </c>
      <c r="AM438" s="89">
        <f t="shared" si="230"/>
        <v>0.60236272421397552</v>
      </c>
      <c r="AN438" s="89">
        <f t="shared" si="236"/>
        <v>7.5801659167213282</v>
      </c>
      <c r="AO438" s="89">
        <f t="shared" si="236"/>
        <v>7.5801659240367627</v>
      </c>
      <c r="AP438" s="89">
        <f t="shared" si="236"/>
        <v>7.5801658041413189</v>
      </c>
      <c r="AQ438" s="89">
        <f t="shared" si="236"/>
        <v>7.5801677691598517</v>
      </c>
      <c r="AR438" s="89">
        <f t="shared" si="236"/>
        <v>7.5801355653507114</v>
      </c>
      <c r="AS438" s="89">
        <f t="shared" si="236"/>
        <v>7.5806638056144671</v>
      </c>
      <c r="AT438" s="89">
        <f t="shared" si="236"/>
        <v>7.5721209600780854</v>
      </c>
      <c r="AU438" s="89">
        <f t="shared" si="231"/>
        <v>7.7974016564066275</v>
      </c>
    </row>
    <row r="439" spans="1:47" s="89" customFormat="1" ht="12.95" customHeight="1" x14ac:dyDescent="0.2">
      <c r="A439" s="89" t="s">
        <v>818</v>
      </c>
      <c r="B439" s="91"/>
      <c r="C439" s="130">
        <v>44338.404000000002</v>
      </c>
      <c r="D439" s="130"/>
      <c r="E439" s="89">
        <f t="shared" si="214"/>
        <v>72.005706046679435</v>
      </c>
      <c r="F439" s="89">
        <f t="shared" si="237"/>
        <v>72</v>
      </c>
      <c r="G439" s="89">
        <f t="shared" si="215"/>
        <v>1.6016000001400243E-2</v>
      </c>
      <c r="I439" s="89">
        <f>G439</f>
        <v>1.6016000001400243E-2</v>
      </c>
      <c r="P439" s="89">
        <f t="shared" si="216"/>
        <v>-1.109196558867352</v>
      </c>
      <c r="Q439" s="128">
        <f t="shared" si="217"/>
        <v>29319.904000000002</v>
      </c>
      <c r="R439" s="128"/>
      <c r="S439" s="91">
        <f>S$16</f>
        <v>0.1</v>
      </c>
      <c r="Z439" s="89">
        <f t="shared" si="218"/>
        <v>72</v>
      </c>
      <c r="AA439" s="89">
        <f t="shared" si="219"/>
        <v>4.8098298580563359E-3</v>
      </c>
      <c r="AB439" s="89">
        <f t="shared" si="220"/>
        <v>-1.0979903887240081</v>
      </c>
      <c r="AC439" s="89">
        <f t="shared" si="221"/>
        <v>1.1252125588687523</v>
      </c>
      <c r="AD439" s="89">
        <f t="shared" si="222"/>
        <v>1.1206170143343908E-2</v>
      </c>
      <c r="AE439" s="89">
        <f t="shared" si="223"/>
        <v>1.2557824928157241E-5</v>
      </c>
      <c r="AF439" s="89">
        <f t="shared" si="224"/>
        <v>1.6016000001400243E-2</v>
      </c>
      <c r="AG439" s="91"/>
      <c r="AH439" s="89">
        <f t="shared" si="225"/>
        <v>1.1140063887254084</v>
      </c>
      <c r="AI439" s="89">
        <f t="shared" si="226"/>
        <v>0.89482675343672202</v>
      </c>
      <c r="AJ439" s="89">
        <f t="shared" si="227"/>
        <v>0.99116736664989347</v>
      </c>
      <c r="AK439" s="89">
        <f t="shared" si="228"/>
        <v>-0.19963165540280164</v>
      </c>
      <c r="AL439" s="89">
        <f t="shared" si="229"/>
        <v>1.0859107116809597</v>
      </c>
      <c r="AM439" s="89">
        <f t="shared" si="230"/>
        <v>0.60345402632597811</v>
      </c>
      <c r="AN439" s="89">
        <f t="shared" si="236"/>
        <v>7.5819089739182042</v>
      </c>
      <c r="AO439" s="89">
        <f t="shared" si="236"/>
        <v>7.5819089809335871</v>
      </c>
      <c r="AP439" s="89">
        <f t="shared" si="236"/>
        <v>7.5819088652376276</v>
      </c>
      <c r="AQ439" s="89">
        <f t="shared" si="236"/>
        <v>7.5819107732728517</v>
      </c>
      <c r="AR439" s="89">
        <f t="shared" si="236"/>
        <v>7.5818793079944884</v>
      </c>
      <c r="AS439" s="89">
        <f t="shared" si="236"/>
        <v>7.5823986538431889</v>
      </c>
      <c r="AT439" s="89">
        <f t="shared" si="236"/>
        <v>7.5739468309021056</v>
      </c>
      <c r="AU439" s="89">
        <f t="shared" si="231"/>
        <v>7.7992507363413122</v>
      </c>
    </row>
    <row r="440" spans="1:47" s="89" customFormat="1" ht="12.95" customHeight="1" x14ac:dyDescent="0.2">
      <c r="A440" s="9" t="s">
        <v>885</v>
      </c>
      <c r="B440" s="131"/>
      <c r="C440" s="132">
        <v>44360.844700000001</v>
      </c>
      <c r="D440" s="132">
        <v>1.1999999999999999E-3</v>
      </c>
      <c r="E440" s="89">
        <f t="shared" si="214"/>
        <v>80.00069116699386</v>
      </c>
      <c r="F440" s="89">
        <f t="shared" si="237"/>
        <v>80</v>
      </c>
      <c r="G440" s="89">
        <f t="shared" si="215"/>
        <v>1.9400000019231811E-3</v>
      </c>
      <c r="J440" s="89">
        <f>G440</f>
        <v>1.9400000019231811E-3</v>
      </c>
      <c r="P440" s="89">
        <f t="shared" si="216"/>
        <v>-1.1088186127475015</v>
      </c>
      <c r="Q440" s="128">
        <f t="shared" si="217"/>
        <v>29342.344700000001</v>
      </c>
      <c r="R440" s="128"/>
      <c r="S440" s="91">
        <f>S$17</f>
        <v>1</v>
      </c>
      <c r="Z440" s="89">
        <f t="shared" si="218"/>
        <v>80</v>
      </c>
      <c r="AA440" s="89">
        <f t="shared" si="219"/>
        <v>4.9889308471822158E-3</v>
      </c>
      <c r="AB440" s="89">
        <f t="shared" si="220"/>
        <v>-1.1118675435927605</v>
      </c>
      <c r="AC440" s="89">
        <f t="shared" si="221"/>
        <v>1.1107586127494247</v>
      </c>
      <c r="AD440" s="89">
        <f t="shared" si="222"/>
        <v>-3.0489308452590347E-3</v>
      </c>
      <c r="AE440" s="89">
        <f t="shared" si="223"/>
        <v>9.2959792991719722E-6</v>
      </c>
      <c r="AF440" s="89">
        <f t="shared" si="224"/>
        <v>1.9400000019231811E-3</v>
      </c>
      <c r="AG440" s="91"/>
      <c r="AH440" s="89">
        <f t="shared" si="225"/>
        <v>1.1138075435946837</v>
      </c>
      <c r="AI440" s="89">
        <f t="shared" si="226"/>
        <v>0.89519241837507657</v>
      </c>
      <c r="AJ440" s="89">
        <f t="shared" si="227"/>
        <v>0.99140850261175684</v>
      </c>
      <c r="AK440" s="89">
        <f t="shared" si="228"/>
        <v>-0.19982387361238396</v>
      </c>
      <c r="AL440" s="89">
        <f t="shared" si="229"/>
        <v>1.0877415279278497</v>
      </c>
      <c r="AM440" s="89">
        <f t="shared" si="230"/>
        <v>0.60470347706144534</v>
      </c>
      <c r="AN440" s="89">
        <f t="shared" si="236"/>
        <v>7.5839018019652729</v>
      </c>
      <c r="AO440" s="89">
        <f t="shared" si="236"/>
        <v>7.5839018086499133</v>
      </c>
      <c r="AP440" s="89">
        <f t="shared" si="236"/>
        <v>7.5839016976151452</v>
      </c>
      <c r="AQ440" s="89">
        <f t="shared" si="236"/>
        <v>7.5839035419565217</v>
      </c>
      <c r="AR440" s="89">
        <f t="shared" si="236"/>
        <v>7.5838729081440404</v>
      </c>
      <c r="AS440" s="89">
        <f t="shared" si="236"/>
        <v>7.5843821643905338</v>
      </c>
      <c r="AT440" s="89">
        <f t="shared" si="236"/>
        <v>7.5760344836878586</v>
      </c>
      <c r="AU440" s="89">
        <f t="shared" si="231"/>
        <v>7.801363970552381</v>
      </c>
    </row>
    <row r="441" spans="1:47" s="89" customFormat="1" ht="12.95" customHeight="1" x14ac:dyDescent="0.2">
      <c r="A441" s="89" t="s">
        <v>908</v>
      </c>
      <c r="B441" s="91"/>
      <c r="C441" s="130">
        <v>44419.792000000001</v>
      </c>
      <c r="D441" s="130"/>
      <c r="E441" s="89">
        <f t="shared" si="214"/>
        <v>101.00194274928525</v>
      </c>
      <c r="F441" s="89">
        <f t="shared" si="237"/>
        <v>101</v>
      </c>
      <c r="G441" s="89">
        <f t="shared" si="215"/>
        <v>5.4530000052182004E-3</v>
      </c>
      <c r="I441" s="89">
        <f>G441</f>
        <v>5.4530000052182004E-3</v>
      </c>
      <c r="P441" s="89">
        <f t="shared" si="216"/>
        <v>-1.1078054259075421</v>
      </c>
      <c r="Q441" s="128">
        <f t="shared" si="217"/>
        <v>29401.292000000001</v>
      </c>
      <c r="R441" s="128"/>
      <c r="S441" s="91">
        <f>S$16</f>
        <v>0.1</v>
      </c>
      <c r="Z441" s="89">
        <f t="shared" si="218"/>
        <v>101</v>
      </c>
      <c r="AA441" s="89">
        <f t="shared" si="219"/>
        <v>5.4586917517411848E-3</v>
      </c>
      <c r="AB441" s="89">
        <f t="shared" si="220"/>
        <v>-1.107811117654065</v>
      </c>
      <c r="AC441" s="89">
        <f t="shared" si="221"/>
        <v>1.1132584259127603</v>
      </c>
      <c r="AD441" s="89">
        <f t="shared" si="222"/>
        <v>-5.6917465229844311E-6</v>
      </c>
      <c r="AE441" s="89">
        <f t="shared" si="223"/>
        <v>3.2395978481905364E-12</v>
      </c>
      <c r="AF441" s="89">
        <f t="shared" si="224"/>
        <v>5.4530000052182004E-3</v>
      </c>
      <c r="AG441" s="91"/>
      <c r="AH441" s="89">
        <f t="shared" si="225"/>
        <v>1.1132641176592832</v>
      </c>
      <c r="AI441" s="89">
        <f t="shared" si="226"/>
        <v>0.89615538621453883</v>
      </c>
      <c r="AJ441" s="89">
        <f t="shared" si="227"/>
        <v>0.99202657092853341</v>
      </c>
      <c r="AK441" s="89">
        <f t="shared" si="228"/>
        <v>-0.20032599886003666</v>
      </c>
      <c r="AL441" s="89">
        <f t="shared" si="229"/>
        <v>1.0925545544799484</v>
      </c>
      <c r="AM441" s="89">
        <f t="shared" si="230"/>
        <v>0.60799476705894084</v>
      </c>
      <c r="AN441" s="89">
        <f t="shared" ref="AN441:AT450" si="238">$AU441+$AB$7*SIN(AO441)</f>
        <v>7.5891368565282269</v>
      </c>
      <c r="AO441" s="89">
        <f t="shared" si="238"/>
        <v>7.5891368624038114</v>
      </c>
      <c r="AP441" s="89">
        <f t="shared" si="238"/>
        <v>7.5891367629253352</v>
      </c>
      <c r="AQ441" s="89">
        <f t="shared" si="238"/>
        <v>7.5891384471826173</v>
      </c>
      <c r="AR441" s="89">
        <f t="shared" si="238"/>
        <v>7.5891099326497793</v>
      </c>
      <c r="AS441" s="89">
        <f t="shared" si="238"/>
        <v>7.5895930896142332</v>
      </c>
      <c r="AT441" s="89">
        <f t="shared" si="238"/>
        <v>7.5815193601601054</v>
      </c>
      <c r="AU441" s="89">
        <f t="shared" si="231"/>
        <v>7.8069112103564358</v>
      </c>
    </row>
    <row r="442" spans="1:47" s="89" customFormat="1" ht="12.95" customHeight="1" x14ac:dyDescent="0.2">
      <c r="A442" s="89" t="s">
        <v>820</v>
      </c>
      <c r="B442" s="91"/>
      <c r="C442" s="130">
        <v>44453.464</v>
      </c>
      <c r="D442" s="130"/>
      <c r="E442" s="89">
        <f t="shared" si="214"/>
        <v>112.99832160427758</v>
      </c>
      <c r="F442" s="89">
        <f t="shared" si="237"/>
        <v>113</v>
      </c>
      <c r="G442" s="89">
        <f t="shared" si="215"/>
        <v>-4.7110000014072284E-3</v>
      </c>
      <c r="I442" s="89">
        <f>G442</f>
        <v>-4.7110000014072284E-3</v>
      </c>
      <c r="P442" s="89">
        <f t="shared" si="216"/>
        <v>-1.1072127559283222</v>
      </c>
      <c r="Q442" s="128">
        <f t="shared" si="217"/>
        <v>29434.964</v>
      </c>
      <c r="R442" s="128"/>
      <c r="S442" s="91">
        <f>S$16</f>
        <v>0.1</v>
      </c>
      <c r="Z442" s="89">
        <f t="shared" si="218"/>
        <v>113</v>
      </c>
      <c r="AA442" s="89">
        <f t="shared" si="219"/>
        <v>5.7268547845810147E-3</v>
      </c>
      <c r="AB442" s="89">
        <f t="shared" si="220"/>
        <v>-1.1176506107143105</v>
      </c>
      <c r="AC442" s="89">
        <f t="shared" si="221"/>
        <v>1.102501755926915</v>
      </c>
      <c r="AD442" s="89">
        <f t="shared" si="222"/>
        <v>-1.0437854785988243E-2</v>
      </c>
      <c r="AE442" s="89">
        <f t="shared" si="223"/>
        <v>1.0894881253337767E-5</v>
      </c>
      <c r="AF442" s="89">
        <f t="shared" si="224"/>
        <v>-4.7110000014072284E-3</v>
      </c>
      <c r="AG442" s="91"/>
      <c r="AH442" s="89">
        <f t="shared" si="225"/>
        <v>1.1129396107129033</v>
      </c>
      <c r="AI442" s="89">
        <f t="shared" si="226"/>
        <v>0.89670766911384281</v>
      </c>
      <c r="AJ442" s="89">
        <f t="shared" si="227"/>
        <v>0.99237001004802683</v>
      </c>
      <c r="AK442" s="89">
        <f t="shared" si="228"/>
        <v>-0.20061132573119494</v>
      </c>
      <c r="AL442" s="89">
        <f t="shared" si="229"/>
        <v>1.0953095115074978</v>
      </c>
      <c r="AM442" s="89">
        <f t="shared" si="230"/>
        <v>0.60988302363347735</v>
      </c>
      <c r="AN442" s="89">
        <f t="shared" si="238"/>
        <v>7.5921308475092051</v>
      </c>
      <c r="AO442" s="89">
        <f t="shared" si="238"/>
        <v>7.5921308529590359</v>
      </c>
      <c r="AP442" s="89">
        <f t="shared" si="238"/>
        <v>7.5921307596585477</v>
      </c>
      <c r="AQ442" s="89">
        <f t="shared" si="238"/>
        <v>7.5921323569568679</v>
      </c>
      <c r="AR442" s="89">
        <f t="shared" si="238"/>
        <v>7.5921050126264458</v>
      </c>
      <c r="AS442" s="89">
        <f t="shared" si="238"/>
        <v>7.5925735088927748</v>
      </c>
      <c r="AT442" s="89">
        <f t="shared" si="238"/>
        <v>7.5846566891654232</v>
      </c>
      <c r="AU442" s="89">
        <f t="shared" si="231"/>
        <v>7.8100810616730394</v>
      </c>
    </row>
    <row r="443" spans="1:47" s="89" customFormat="1" ht="12.95" customHeight="1" x14ac:dyDescent="0.2">
      <c r="A443" s="89" t="s">
        <v>821</v>
      </c>
      <c r="B443" s="91"/>
      <c r="C443" s="130">
        <v>44484.357000000004</v>
      </c>
      <c r="D443" s="130"/>
      <c r="E443" s="89">
        <f t="shared" si="214"/>
        <v>124.00462155579031</v>
      </c>
      <c r="F443" s="89">
        <f t="shared" si="237"/>
        <v>124</v>
      </c>
      <c r="G443" s="89">
        <f t="shared" si="215"/>
        <v>1.2972000004083384E-2</v>
      </c>
      <c r="I443" s="89">
        <f>G443</f>
        <v>1.2972000004083384E-2</v>
      </c>
      <c r="P443" s="89">
        <f t="shared" si="216"/>
        <v>-1.1066607184577744</v>
      </c>
      <c r="Q443" s="128">
        <f t="shared" si="217"/>
        <v>29465.857000000004</v>
      </c>
      <c r="R443" s="128"/>
      <c r="S443" s="91">
        <f>S$16</f>
        <v>0.1</v>
      </c>
      <c r="Z443" s="89">
        <f t="shared" si="218"/>
        <v>124</v>
      </c>
      <c r="AA443" s="89">
        <f t="shared" si="219"/>
        <v>5.9724800147622492E-3</v>
      </c>
      <c r="AB443" s="89">
        <f t="shared" si="220"/>
        <v>-1.0996611984684532</v>
      </c>
      <c r="AC443" s="89">
        <f t="shared" si="221"/>
        <v>1.1196327184618577</v>
      </c>
      <c r="AD443" s="89">
        <f t="shared" si="222"/>
        <v>6.9995199893211346E-3</v>
      </c>
      <c r="AE443" s="89">
        <f t="shared" si="223"/>
        <v>4.8993280080906137E-6</v>
      </c>
      <c r="AF443" s="89">
        <f t="shared" si="224"/>
        <v>1.2972000004083384E-2</v>
      </c>
      <c r="AG443" s="91"/>
      <c r="AH443" s="89">
        <f t="shared" si="225"/>
        <v>1.1126331984725366</v>
      </c>
      <c r="AI443" s="89">
        <f t="shared" si="226"/>
        <v>0.89721521717190855</v>
      </c>
      <c r="AJ443" s="89">
        <f t="shared" si="227"/>
        <v>0.99267857351480837</v>
      </c>
      <c r="AK443" s="89">
        <f t="shared" si="228"/>
        <v>-0.20087184484268833</v>
      </c>
      <c r="AL443" s="89">
        <f t="shared" si="229"/>
        <v>1.0978378754583944</v>
      </c>
      <c r="AM443" s="89">
        <f t="shared" si="230"/>
        <v>0.61161876651425229</v>
      </c>
      <c r="AN443" s="89">
        <f t="shared" si="238"/>
        <v>7.5948769616755101</v>
      </c>
      <c r="AO443" s="89">
        <f t="shared" si="238"/>
        <v>7.5948769667571669</v>
      </c>
      <c r="AP443" s="89">
        <f t="shared" si="238"/>
        <v>7.5948768788587904</v>
      </c>
      <c r="AQ443" s="89">
        <f t="shared" si="238"/>
        <v>7.5948783992576967</v>
      </c>
      <c r="AR443" s="89">
        <f t="shared" si="238"/>
        <v>7.5948521017891553</v>
      </c>
      <c r="AS443" s="89">
        <f t="shared" si="238"/>
        <v>7.5953073223457546</v>
      </c>
      <c r="AT443" s="89">
        <f t="shared" si="238"/>
        <v>7.5875345638651757</v>
      </c>
      <c r="AU443" s="89">
        <f t="shared" si="231"/>
        <v>7.8129867587132589</v>
      </c>
    </row>
    <row r="444" spans="1:47" s="89" customFormat="1" ht="12.95" customHeight="1" x14ac:dyDescent="0.2">
      <c r="A444" s="89" t="s">
        <v>821</v>
      </c>
      <c r="B444" s="91"/>
      <c r="C444" s="130">
        <v>44498.38</v>
      </c>
      <c r="D444" s="130"/>
      <c r="E444" s="89">
        <f t="shared" si="214"/>
        <v>129.00061884384832</v>
      </c>
      <c r="F444" s="89">
        <f t="shared" si="237"/>
        <v>129</v>
      </c>
      <c r="G444" s="89">
        <f t="shared" si="215"/>
        <v>1.7369999986840412E-3</v>
      </c>
      <c r="H444" s="89">
        <f>+G444</f>
        <v>1.7369999986840412E-3</v>
      </c>
      <c r="P444" s="89">
        <f t="shared" si="216"/>
        <v>-1.1064070234316321</v>
      </c>
      <c r="Q444" s="128">
        <f t="shared" si="217"/>
        <v>29479.879999999997</v>
      </c>
      <c r="R444" s="128"/>
      <c r="S444" s="91">
        <f>S$15</f>
        <v>0.2</v>
      </c>
      <c r="Z444" s="89">
        <f t="shared" si="218"/>
        <v>129</v>
      </c>
      <c r="AA444" s="89">
        <f t="shared" si="219"/>
        <v>6.0840640218640107E-3</v>
      </c>
      <c r="AB444" s="89">
        <f t="shared" si="220"/>
        <v>-1.1107540874548121</v>
      </c>
      <c r="AC444" s="89">
        <f t="shared" si="221"/>
        <v>1.1081440234303161</v>
      </c>
      <c r="AD444" s="89">
        <f t="shared" si="222"/>
        <v>-4.3470640231799695E-3</v>
      </c>
      <c r="AE444" s="89">
        <f t="shared" si="223"/>
        <v>3.7793931243251245E-6</v>
      </c>
      <c r="AF444" s="89">
        <f t="shared" si="224"/>
        <v>1.7369999986840412E-3</v>
      </c>
      <c r="AG444" s="91"/>
      <c r="AH444" s="89">
        <f t="shared" si="225"/>
        <v>1.1124910874534961</v>
      </c>
      <c r="AI444" s="89">
        <f t="shared" si="226"/>
        <v>0.89744632853969541</v>
      </c>
      <c r="AJ444" s="89">
        <f t="shared" si="227"/>
        <v>0.99281684524242608</v>
      </c>
      <c r="AK444" s="89">
        <f t="shared" si="228"/>
        <v>-0.20098993532397313</v>
      </c>
      <c r="AL444" s="89">
        <f t="shared" si="229"/>
        <v>1.0989880786064106</v>
      </c>
      <c r="AM444" s="89">
        <f t="shared" si="230"/>
        <v>0.61240927880050355</v>
      </c>
      <c r="AN444" s="89">
        <f t="shared" si="238"/>
        <v>7.5961257094688204</v>
      </c>
      <c r="AO444" s="89">
        <f t="shared" si="238"/>
        <v>7.5961257143898679</v>
      </c>
      <c r="AP444" s="89">
        <f t="shared" si="238"/>
        <v>7.5961256288666039</v>
      </c>
      <c r="AQ444" s="89">
        <f t="shared" si="238"/>
        <v>7.5961271151859755</v>
      </c>
      <c r="AR444" s="89">
        <f t="shared" si="238"/>
        <v>7.596101285450211</v>
      </c>
      <c r="AS444" s="89">
        <f t="shared" si="238"/>
        <v>7.5965505235186477</v>
      </c>
      <c r="AT444" s="89">
        <f t="shared" si="238"/>
        <v>7.5888433179741863</v>
      </c>
      <c r="AU444" s="89">
        <f t="shared" si="231"/>
        <v>7.814307530095177</v>
      </c>
    </row>
    <row r="445" spans="1:47" s="89" customFormat="1" ht="12.95" customHeight="1" x14ac:dyDescent="0.2">
      <c r="A445" s="89" t="s">
        <v>821</v>
      </c>
      <c r="B445" s="91"/>
      <c r="C445" s="130">
        <v>44512.4</v>
      </c>
      <c r="D445" s="130"/>
      <c r="E445" s="89">
        <f t="shared" si="214"/>
        <v>133.99554731697282</v>
      </c>
      <c r="F445" s="89">
        <f t="shared" si="237"/>
        <v>134</v>
      </c>
      <c r="G445" s="89">
        <f t="shared" si="215"/>
        <v>-1.2497999996412545E-2</v>
      </c>
      <c r="H445" s="89">
        <f>+G445</f>
        <v>-1.2497999996412545E-2</v>
      </c>
      <c r="P445" s="89">
        <f t="shared" si="216"/>
        <v>-1.1061515978410112</v>
      </c>
      <c r="Q445" s="128">
        <f t="shared" si="217"/>
        <v>29493.9</v>
      </c>
      <c r="R445" s="128"/>
      <c r="S445" s="91">
        <f>S$15</f>
        <v>0.2</v>
      </c>
      <c r="Z445" s="89">
        <f t="shared" si="218"/>
        <v>134</v>
      </c>
      <c r="AA445" s="89">
        <f t="shared" si="219"/>
        <v>6.1956065152144468E-3</v>
      </c>
      <c r="AB445" s="89">
        <f t="shared" si="220"/>
        <v>-1.1248452043526382</v>
      </c>
      <c r="AC445" s="89">
        <f t="shared" si="221"/>
        <v>1.0936535978445987</v>
      </c>
      <c r="AD445" s="89">
        <f t="shared" si="222"/>
        <v>-1.8693606511626992E-2</v>
      </c>
      <c r="AE445" s="89">
        <f t="shared" si="223"/>
        <v>6.9890184882308624E-5</v>
      </c>
      <c r="AF445" s="89">
        <f t="shared" si="224"/>
        <v>-1.2497999996412545E-2</v>
      </c>
      <c r="AG445" s="91"/>
      <c r="AH445" s="89">
        <f t="shared" si="225"/>
        <v>1.1123472043562257</v>
      </c>
      <c r="AI445" s="89">
        <f t="shared" si="226"/>
        <v>0.89767769481587001</v>
      </c>
      <c r="AJ445" s="89">
        <f t="shared" si="227"/>
        <v>0.99295387376360056</v>
      </c>
      <c r="AK445" s="89">
        <f t="shared" si="228"/>
        <v>-0.20110782056729859</v>
      </c>
      <c r="AL445" s="89">
        <f t="shared" si="229"/>
        <v>1.100138874636734</v>
      </c>
      <c r="AM445" s="89">
        <f t="shared" si="230"/>
        <v>0.61320075602341539</v>
      </c>
      <c r="AN445" s="89">
        <f t="shared" si="238"/>
        <v>7.5973747790595141</v>
      </c>
      <c r="AO445" s="89">
        <f t="shared" si="238"/>
        <v>7.5973747838240531</v>
      </c>
      <c r="AP445" s="89">
        <f t="shared" si="238"/>
        <v>7.597374700626653</v>
      </c>
      <c r="AQ445" s="89">
        <f t="shared" si="238"/>
        <v>7.5973761534063078</v>
      </c>
      <c r="AR445" s="89">
        <f t="shared" si="238"/>
        <v>7.5973507863571683</v>
      </c>
      <c r="AS445" s="89">
        <f t="shared" si="238"/>
        <v>7.5977940745305022</v>
      </c>
      <c r="AT445" s="89">
        <f t="shared" si="238"/>
        <v>7.5901524653912631</v>
      </c>
      <c r="AU445" s="89">
        <f t="shared" si="231"/>
        <v>7.8156283014770942</v>
      </c>
    </row>
    <row r="446" spans="1:47" s="89" customFormat="1" ht="12.95" customHeight="1" x14ac:dyDescent="0.2">
      <c r="A446" s="89" t="s">
        <v>908</v>
      </c>
      <c r="B446" s="91"/>
      <c r="C446" s="130">
        <v>44725.731</v>
      </c>
      <c r="D446" s="130"/>
      <c r="E446" s="89">
        <f t="shared" si="214"/>
        <v>209.99933377202302</v>
      </c>
      <c r="F446" s="89">
        <f t="shared" si="237"/>
        <v>210</v>
      </c>
      <c r="G446" s="89">
        <f t="shared" si="215"/>
        <v>-1.870000000053551E-3</v>
      </c>
      <c r="I446" s="89">
        <f t="shared" ref="I446:I458" si="239">G446</f>
        <v>-1.870000000053551E-3</v>
      </c>
      <c r="P446" s="89">
        <f t="shared" si="216"/>
        <v>-1.1020560617649442</v>
      </c>
      <c r="Q446" s="128">
        <f t="shared" si="217"/>
        <v>29707.231</v>
      </c>
      <c r="R446" s="128"/>
      <c r="S446" s="91">
        <f t="shared" ref="S446:S458" si="240">S$16</f>
        <v>0.1</v>
      </c>
      <c r="Z446" s="89">
        <f t="shared" si="218"/>
        <v>210</v>
      </c>
      <c r="AA446" s="89">
        <f t="shared" si="219"/>
        <v>7.885125316675623E-3</v>
      </c>
      <c r="AB446" s="89">
        <f t="shared" si="220"/>
        <v>-1.1118111870816734</v>
      </c>
      <c r="AC446" s="89">
        <f t="shared" si="221"/>
        <v>1.1001860617648906</v>
      </c>
      <c r="AD446" s="89">
        <f t="shared" si="222"/>
        <v>-9.755125316729174E-3</v>
      </c>
      <c r="AE446" s="89">
        <f t="shared" si="223"/>
        <v>9.5162469945090486E-6</v>
      </c>
      <c r="AF446" s="89">
        <f t="shared" si="224"/>
        <v>-1.870000000053551E-3</v>
      </c>
      <c r="AG446" s="91"/>
      <c r="AH446" s="89">
        <f t="shared" si="225"/>
        <v>1.1099411870816198</v>
      </c>
      <c r="AI446" s="89">
        <f t="shared" si="226"/>
        <v>0.90122589155037758</v>
      </c>
      <c r="AJ446" s="89">
        <f t="shared" si="227"/>
        <v>0.99488213914371282</v>
      </c>
      <c r="AK446" s="89">
        <f t="shared" si="228"/>
        <v>-0.20287406224430271</v>
      </c>
      <c r="AL446" s="89">
        <f t="shared" si="229"/>
        <v>1.1177045410748234</v>
      </c>
      <c r="AM446" s="89">
        <f t="shared" si="230"/>
        <v>0.62535182144586432</v>
      </c>
      <c r="AN446" s="89">
        <f t="shared" si="238"/>
        <v>7.6164005071967287</v>
      </c>
      <c r="AO446" s="89">
        <f t="shared" si="238"/>
        <v>7.6164005100337571</v>
      </c>
      <c r="AP446" s="89">
        <f t="shared" si="238"/>
        <v>7.616400456611089</v>
      </c>
      <c r="AQ446" s="89">
        <f t="shared" si="238"/>
        <v>7.6164014625885912</v>
      </c>
      <c r="AR446" s="89">
        <f t="shared" si="238"/>
        <v>7.6163825201939845</v>
      </c>
      <c r="AS446" s="89">
        <f t="shared" si="238"/>
        <v>7.6167394515312266</v>
      </c>
      <c r="AT446" s="89">
        <f t="shared" si="238"/>
        <v>7.6100999428138536</v>
      </c>
      <c r="AU446" s="89">
        <f t="shared" si="231"/>
        <v>7.8357040264822473</v>
      </c>
    </row>
    <row r="447" spans="1:47" s="89" customFormat="1" ht="12.95" customHeight="1" x14ac:dyDescent="0.2">
      <c r="A447" s="89" t="s">
        <v>822</v>
      </c>
      <c r="B447" s="91"/>
      <c r="C447" s="130">
        <v>44787.478999999999</v>
      </c>
      <c r="D447" s="130"/>
      <c r="E447" s="89">
        <f t="shared" si="214"/>
        <v>231.99839535250803</v>
      </c>
      <c r="F447" s="89">
        <f t="shared" si="237"/>
        <v>232</v>
      </c>
      <c r="G447" s="89">
        <f t="shared" si="215"/>
        <v>-4.5039999968139455E-3</v>
      </c>
      <c r="I447" s="89">
        <f t="shared" si="239"/>
        <v>-4.5039999968139455E-3</v>
      </c>
      <c r="P447" s="89">
        <f t="shared" si="216"/>
        <v>-1.1007958899078631</v>
      </c>
      <c r="Q447" s="128">
        <f t="shared" si="217"/>
        <v>29768.978999999999</v>
      </c>
      <c r="R447" s="128"/>
      <c r="S447" s="91">
        <f t="shared" si="240"/>
        <v>0.1</v>
      </c>
      <c r="Z447" s="89">
        <f t="shared" si="218"/>
        <v>232</v>
      </c>
      <c r="AA447" s="89">
        <f t="shared" si="219"/>
        <v>8.3717796953699519E-3</v>
      </c>
      <c r="AB447" s="89">
        <f t="shared" si="220"/>
        <v>-1.113671669600047</v>
      </c>
      <c r="AC447" s="89">
        <f t="shared" si="221"/>
        <v>1.0962918899110492</v>
      </c>
      <c r="AD447" s="89">
        <f t="shared" si="222"/>
        <v>-1.2875779692183897E-2</v>
      </c>
      <c r="AE447" s="89">
        <f t="shared" si="223"/>
        <v>1.6578570268165527E-5</v>
      </c>
      <c r="AF447" s="89">
        <f t="shared" si="224"/>
        <v>-4.5039999968139455E-3</v>
      </c>
      <c r="AG447" s="91"/>
      <c r="AH447" s="89">
        <f t="shared" si="225"/>
        <v>1.1091676696032331</v>
      </c>
      <c r="AI447" s="89">
        <f t="shared" si="226"/>
        <v>0.90226402658947258</v>
      </c>
      <c r="AJ447" s="89">
        <f t="shared" si="227"/>
        <v>0.99538555055300182</v>
      </c>
      <c r="AK447" s="89">
        <f t="shared" si="228"/>
        <v>-0.20337622558455465</v>
      </c>
      <c r="AL447" s="89">
        <f t="shared" si="229"/>
        <v>1.1228153449831275</v>
      </c>
      <c r="AM447" s="89">
        <f t="shared" si="230"/>
        <v>0.62891224881402819</v>
      </c>
      <c r="AN447" s="89">
        <f t="shared" si="238"/>
        <v>7.6219220237895335</v>
      </c>
      <c r="AO447" s="89">
        <f t="shared" si="238"/>
        <v>7.621922026205814</v>
      </c>
      <c r="AP447" s="89">
        <f t="shared" si="238"/>
        <v>7.6219219796436342</v>
      </c>
      <c r="AQ447" s="89">
        <f t="shared" si="238"/>
        <v>7.621922876906976</v>
      </c>
      <c r="AR447" s="89">
        <f t="shared" si="238"/>
        <v>7.6219055870469106</v>
      </c>
      <c r="AS447" s="89">
        <f t="shared" si="238"/>
        <v>7.6222389778272595</v>
      </c>
      <c r="AT447" s="89">
        <f t="shared" si="238"/>
        <v>7.6158911806338736</v>
      </c>
      <c r="AU447" s="89">
        <f t="shared" si="231"/>
        <v>7.8415154205626862</v>
      </c>
    </row>
    <row r="448" spans="1:47" s="89" customFormat="1" ht="12.95" customHeight="1" x14ac:dyDescent="0.2">
      <c r="A448" s="89" t="s">
        <v>822</v>
      </c>
      <c r="B448" s="91"/>
      <c r="C448" s="130">
        <v>44832.389000000003</v>
      </c>
      <c r="D448" s="130"/>
      <c r="E448" s="89">
        <f t="shared" si="214"/>
        <v>247.99855496220658</v>
      </c>
      <c r="F448" s="89">
        <f t="shared" si="237"/>
        <v>248</v>
      </c>
      <c r="G448" s="89">
        <f t="shared" si="215"/>
        <v>-4.0559999979450367E-3</v>
      </c>
      <c r="I448" s="89">
        <f t="shared" si="239"/>
        <v>-4.0559999979450367E-3</v>
      </c>
      <c r="P448" s="89">
        <f t="shared" si="216"/>
        <v>-1.0998583576204695</v>
      </c>
      <c r="Q448" s="128">
        <f t="shared" si="217"/>
        <v>29813.889000000003</v>
      </c>
      <c r="R448" s="128"/>
      <c r="S448" s="91">
        <f t="shared" si="240"/>
        <v>0.1</v>
      </c>
      <c r="Z448" s="89">
        <f t="shared" si="218"/>
        <v>248</v>
      </c>
      <c r="AA448" s="89">
        <f t="shared" si="219"/>
        <v>8.724922588650541E-3</v>
      </c>
      <c r="AB448" s="89">
        <f t="shared" si="220"/>
        <v>-1.112639280207065</v>
      </c>
      <c r="AC448" s="89">
        <f t="shared" si="221"/>
        <v>1.0958023576225244</v>
      </c>
      <c r="AD448" s="89">
        <f t="shared" si="222"/>
        <v>-1.2780922586595578E-2</v>
      </c>
      <c r="AE448" s="89">
        <f t="shared" si="223"/>
        <v>1.6335198216454899E-5</v>
      </c>
      <c r="AF448" s="89">
        <f t="shared" si="224"/>
        <v>-4.0559999979450367E-3</v>
      </c>
      <c r="AG448" s="91"/>
      <c r="AH448" s="89">
        <f t="shared" si="225"/>
        <v>1.10858328020912</v>
      </c>
      <c r="AI448" s="89">
        <f t="shared" si="226"/>
        <v>0.90302214844454454</v>
      </c>
      <c r="AJ448" s="89">
        <f t="shared" si="227"/>
        <v>0.99573602177048903</v>
      </c>
      <c r="AK448" s="89">
        <f t="shared" si="228"/>
        <v>-0.20373881794889023</v>
      </c>
      <c r="AL448" s="89">
        <f t="shared" si="229"/>
        <v>1.1265397024629022</v>
      </c>
      <c r="AM448" s="89">
        <f t="shared" si="230"/>
        <v>0.63151402633071085</v>
      </c>
      <c r="AN448" s="89">
        <f t="shared" si="238"/>
        <v>7.6259416726294198</v>
      </c>
      <c r="AO448" s="89">
        <f t="shared" si="238"/>
        <v>7.6259416747724034</v>
      </c>
      <c r="AP448" s="89">
        <f t="shared" si="238"/>
        <v>7.6259416327617906</v>
      </c>
      <c r="AQ448" s="89">
        <f t="shared" si="238"/>
        <v>7.625942456330514</v>
      </c>
      <c r="AR448" s="89">
        <f t="shared" si="238"/>
        <v>7.6259263117659293</v>
      </c>
      <c r="AS448" s="89">
        <f t="shared" si="238"/>
        <v>7.6262430016039682</v>
      </c>
      <c r="AT448" s="89">
        <f t="shared" si="238"/>
        <v>7.6201077759365541</v>
      </c>
      <c r="AU448" s="89">
        <f t="shared" si="231"/>
        <v>7.8457418889848238</v>
      </c>
    </row>
    <row r="449" spans="1:47" s="89" customFormat="1" ht="12.95" customHeight="1" x14ac:dyDescent="0.2">
      <c r="A449" s="89" t="s">
        <v>822</v>
      </c>
      <c r="B449" s="91"/>
      <c r="C449" s="130">
        <v>44832.394</v>
      </c>
      <c r="D449" s="130"/>
      <c r="E449" s="89">
        <f t="shared" si="214"/>
        <v>248.00033632043429</v>
      </c>
      <c r="F449" s="89">
        <f t="shared" si="237"/>
        <v>248</v>
      </c>
      <c r="G449" s="89">
        <f t="shared" si="215"/>
        <v>9.4399999943561852E-4</v>
      </c>
      <c r="I449" s="89">
        <f t="shared" si="239"/>
        <v>9.4399999943561852E-4</v>
      </c>
      <c r="P449" s="89">
        <f t="shared" si="216"/>
        <v>-1.0998583576204695</v>
      </c>
      <c r="Q449" s="128">
        <f t="shared" si="217"/>
        <v>29813.894</v>
      </c>
      <c r="R449" s="128"/>
      <c r="S449" s="91">
        <f t="shared" si="240"/>
        <v>0.1</v>
      </c>
      <c r="Z449" s="89">
        <f t="shared" si="218"/>
        <v>248</v>
      </c>
      <c r="AA449" s="89">
        <f t="shared" si="219"/>
        <v>8.724922588650541E-3</v>
      </c>
      <c r="AB449" s="89">
        <f t="shared" si="220"/>
        <v>-1.1076392802096844</v>
      </c>
      <c r="AC449" s="89">
        <f t="shared" si="221"/>
        <v>1.1008023576199051</v>
      </c>
      <c r="AD449" s="89">
        <f t="shared" si="222"/>
        <v>-7.7809225892149225E-3</v>
      </c>
      <c r="AE449" s="89">
        <f t="shared" si="223"/>
        <v>6.0542756339355062E-6</v>
      </c>
      <c r="AF449" s="89">
        <f t="shared" si="224"/>
        <v>9.4399999943561852E-4</v>
      </c>
      <c r="AG449" s="91"/>
      <c r="AH449" s="89">
        <f t="shared" si="225"/>
        <v>1.10858328020912</v>
      </c>
      <c r="AI449" s="89">
        <f t="shared" si="226"/>
        <v>0.90302214844454454</v>
      </c>
      <c r="AJ449" s="89">
        <f t="shared" si="227"/>
        <v>0.99573602177048903</v>
      </c>
      <c r="AK449" s="89">
        <f t="shared" si="228"/>
        <v>-0.20373881794889023</v>
      </c>
      <c r="AL449" s="89">
        <f t="shared" si="229"/>
        <v>1.1265397024629022</v>
      </c>
      <c r="AM449" s="89">
        <f t="shared" si="230"/>
        <v>0.63151402633071085</v>
      </c>
      <c r="AN449" s="89">
        <f t="shared" si="238"/>
        <v>7.6259416726294198</v>
      </c>
      <c r="AO449" s="89">
        <f t="shared" si="238"/>
        <v>7.6259416747724034</v>
      </c>
      <c r="AP449" s="89">
        <f t="shared" si="238"/>
        <v>7.6259416327617906</v>
      </c>
      <c r="AQ449" s="89">
        <f t="shared" si="238"/>
        <v>7.625942456330514</v>
      </c>
      <c r="AR449" s="89">
        <f t="shared" si="238"/>
        <v>7.6259263117659293</v>
      </c>
      <c r="AS449" s="89">
        <f t="shared" si="238"/>
        <v>7.6262430016039682</v>
      </c>
      <c r="AT449" s="89">
        <f t="shared" si="238"/>
        <v>7.6201077759365541</v>
      </c>
      <c r="AU449" s="89">
        <f t="shared" si="231"/>
        <v>7.8457418889848238</v>
      </c>
    </row>
    <row r="450" spans="1:47" s="89" customFormat="1" ht="12.95" customHeight="1" x14ac:dyDescent="0.2">
      <c r="A450" s="89" t="s">
        <v>822</v>
      </c>
      <c r="B450" s="91"/>
      <c r="C450" s="130">
        <v>44832.402000000002</v>
      </c>
      <c r="D450" s="130"/>
      <c r="E450" s="89">
        <f t="shared" si="214"/>
        <v>248.00318649360071</v>
      </c>
      <c r="F450" s="89">
        <f t="shared" si="237"/>
        <v>248</v>
      </c>
      <c r="G450" s="89">
        <f t="shared" si="215"/>
        <v>8.944000001065433E-3</v>
      </c>
      <c r="I450" s="89">
        <f t="shared" si="239"/>
        <v>8.944000001065433E-3</v>
      </c>
      <c r="P450" s="89">
        <f t="shared" si="216"/>
        <v>-1.0998583576204695</v>
      </c>
      <c r="Q450" s="128">
        <f t="shared" si="217"/>
        <v>29813.902000000002</v>
      </c>
      <c r="R450" s="128"/>
      <c r="S450" s="91">
        <f t="shared" si="240"/>
        <v>0.1</v>
      </c>
      <c r="Z450" s="89">
        <f t="shared" si="218"/>
        <v>248</v>
      </c>
      <c r="AA450" s="89">
        <f t="shared" si="219"/>
        <v>8.724922588650541E-3</v>
      </c>
      <c r="AB450" s="89">
        <f t="shared" si="220"/>
        <v>-1.0996392802080546</v>
      </c>
      <c r="AC450" s="89">
        <f t="shared" si="221"/>
        <v>1.1088023576215349</v>
      </c>
      <c r="AD450" s="89">
        <f t="shared" si="222"/>
        <v>2.1907741241489198E-4</v>
      </c>
      <c r="AE450" s="89">
        <f t="shared" si="223"/>
        <v>4.7994912630404667E-9</v>
      </c>
      <c r="AF450" s="89">
        <f t="shared" si="224"/>
        <v>8.944000001065433E-3</v>
      </c>
      <c r="AG450" s="91"/>
      <c r="AH450" s="89">
        <f t="shared" si="225"/>
        <v>1.10858328020912</v>
      </c>
      <c r="AI450" s="89">
        <f t="shared" si="226"/>
        <v>0.90302214844454454</v>
      </c>
      <c r="AJ450" s="89">
        <f t="shared" si="227"/>
        <v>0.99573602177048903</v>
      </c>
      <c r="AK450" s="89">
        <f t="shared" si="228"/>
        <v>-0.20373881794889023</v>
      </c>
      <c r="AL450" s="89">
        <f t="shared" si="229"/>
        <v>1.1265397024629022</v>
      </c>
      <c r="AM450" s="89">
        <f t="shared" si="230"/>
        <v>0.63151402633071085</v>
      </c>
      <c r="AN450" s="89">
        <f t="shared" si="238"/>
        <v>7.6259416726294198</v>
      </c>
      <c r="AO450" s="89">
        <f t="shared" si="238"/>
        <v>7.6259416747724034</v>
      </c>
      <c r="AP450" s="89">
        <f t="shared" si="238"/>
        <v>7.6259416327617906</v>
      </c>
      <c r="AQ450" s="89">
        <f t="shared" si="238"/>
        <v>7.625942456330514</v>
      </c>
      <c r="AR450" s="89">
        <f t="shared" si="238"/>
        <v>7.6259263117659293</v>
      </c>
      <c r="AS450" s="89">
        <f t="shared" si="238"/>
        <v>7.6262430016039682</v>
      </c>
      <c r="AT450" s="89">
        <f t="shared" si="238"/>
        <v>7.6201077759365541</v>
      </c>
      <c r="AU450" s="89">
        <f t="shared" si="231"/>
        <v>7.8457418889848238</v>
      </c>
    </row>
    <row r="451" spans="1:47" s="89" customFormat="1" ht="12.95" customHeight="1" x14ac:dyDescent="0.2">
      <c r="A451" s="89" t="s">
        <v>823</v>
      </c>
      <c r="B451" s="91"/>
      <c r="C451" s="130">
        <v>44874.500999999997</v>
      </c>
      <c r="D451" s="130"/>
      <c r="E451" s="89">
        <f t="shared" si="214"/>
        <v>263.00186650715136</v>
      </c>
      <c r="F451" s="89">
        <f t="shared" si="237"/>
        <v>263</v>
      </c>
      <c r="G451" s="89">
        <f t="shared" si="215"/>
        <v>5.2389999982551672E-3</v>
      </c>
      <c r="I451" s="89">
        <f t="shared" si="239"/>
        <v>5.2389999982551672E-3</v>
      </c>
      <c r="P451" s="89">
        <f t="shared" si="216"/>
        <v>-1.0989633268513854</v>
      </c>
      <c r="Q451" s="128">
        <f t="shared" si="217"/>
        <v>29856.000999999997</v>
      </c>
      <c r="R451" s="128"/>
      <c r="S451" s="91">
        <f t="shared" si="240"/>
        <v>0.1</v>
      </c>
      <c r="Z451" s="89">
        <f t="shared" si="218"/>
        <v>263</v>
      </c>
      <c r="AA451" s="89">
        <f t="shared" si="219"/>
        <v>9.055354204699384E-3</v>
      </c>
      <c r="AB451" s="89">
        <f t="shared" si="220"/>
        <v>-1.1027796810578296</v>
      </c>
      <c r="AC451" s="89">
        <f t="shared" si="221"/>
        <v>1.1042023268496406</v>
      </c>
      <c r="AD451" s="89">
        <f t="shared" si="222"/>
        <v>-3.8163542064442169E-3</v>
      </c>
      <c r="AE451" s="89">
        <f t="shared" si="223"/>
        <v>1.456455942904447E-6</v>
      </c>
      <c r="AF451" s="89">
        <f t="shared" si="224"/>
        <v>5.2389999982551672E-3</v>
      </c>
      <c r="AG451" s="91"/>
      <c r="AH451" s="89">
        <f t="shared" si="225"/>
        <v>1.1080186810560848</v>
      </c>
      <c r="AI451" s="89">
        <f t="shared" si="226"/>
        <v>0.90373527148077415</v>
      </c>
      <c r="AJ451" s="89">
        <f t="shared" si="227"/>
        <v>0.99605255022331451</v>
      </c>
      <c r="AK451" s="89">
        <f t="shared" si="228"/>
        <v>-0.20407672987051398</v>
      </c>
      <c r="AL451" s="89">
        <f t="shared" si="229"/>
        <v>1.1300369811380009</v>
      </c>
      <c r="AM451" s="89">
        <f t="shared" si="230"/>
        <v>0.63396274705637545</v>
      </c>
      <c r="AN451" s="89">
        <f t="shared" ref="AN451:AT460" si="241">$AU451+$AB$7*SIN(AO451)</f>
        <v>7.6297131646567893</v>
      </c>
      <c r="AO451" s="89">
        <f t="shared" si="241"/>
        <v>7.6297131665666313</v>
      </c>
      <c r="AP451" s="89">
        <f t="shared" si="241"/>
        <v>7.6297131285077251</v>
      </c>
      <c r="AQ451" s="89">
        <f t="shared" si="241"/>
        <v>7.6297138869384646</v>
      </c>
      <c r="AR451" s="89">
        <f t="shared" si="241"/>
        <v>7.6296987735485606</v>
      </c>
      <c r="AS451" s="89">
        <f t="shared" si="241"/>
        <v>7.6300001299501004</v>
      </c>
      <c r="AT451" s="89">
        <f t="shared" si="241"/>
        <v>7.6240644945469276</v>
      </c>
      <c r="AU451" s="89">
        <f t="shared" si="231"/>
        <v>7.8497042031305782</v>
      </c>
    </row>
    <row r="452" spans="1:47" s="89" customFormat="1" ht="12.95" customHeight="1" x14ac:dyDescent="0.2">
      <c r="A452" s="89" t="s">
        <v>822</v>
      </c>
      <c r="B452" s="91"/>
      <c r="C452" s="130">
        <v>44877.302000000003</v>
      </c>
      <c r="D452" s="130"/>
      <c r="E452" s="89">
        <f t="shared" si="214"/>
        <v>263.99978338684122</v>
      </c>
      <c r="F452" s="89">
        <f t="shared" si="237"/>
        <v>264</v>
      </c>
      <c r="G452" s="89">
        <f t="shared" si="215"/>
        <v>-6.0799999482696876E-4</v>
      </c>
      <c r="I452" s="89">
        <f t="shared" si="239"/>
        <v>-6.0799999482696876E-4</v>
      </c>
      <c r="P452" s="89">
        <f t="shared" si="216"/>
        <v>-1.0989031043528132</v>
      </c>
      <c r="Q452" s="128">
        <f t="shared" si="217"/>
        <v>29858.802000000003</v>
      </c>
      <c r="R452" s="128"/>
      <c r="S452" s="91">
        <f t="shared" si="240"/>
        <v>0.1</v>
      </c>
      <c r="Z452" s="89">
        <f t="shared" si="218"/>
        <v>264</v>
      </c>
      <c r="AA452" s="89">
        <f t="shared" si="219"/>
        <v>9.0773601850839825E-3</v>
      </c>
      <c r="AB452" s="89">
        <f t="shared" si="220"/>
        <v>-1.1085884645327242</v>
      </c>
      <c r="AC452" s="89">
        <f t="shared" si="221"/>
        <v>1.0982951043579863</v>
      </c>
      <c r="AD452" s="89">
        <f t="shared" si="222"/>
        <v>-9.6853601799109512E-3</v>
      </c>
      <c r="AE452" s="89">
        <f t="shared" si="223"/>
        <v>9.380620181460469E-6</v>
      </c>
      <c r="AF452" s="89">
        <f t="shared" si="224"/>
        <v>-6.0799999482696876E-4</v>
      </c>
      <c r="AG452" s="91"/>
      <c r="AH452" s="89">
        <f t="shared" si="225"/>
        <v>1.1079804645378972</v>
      </c>
      <c r="AI452" s="89">
        <f t="shared" si="226"/>
        <v>0.903782895075526</v>
      </c>
      <c r="AJ452" s="89">
        <f t="shared" si="227"/>
        <v>0.99607323639469902</v>
      </c>
      <c r="AK452" s="89">
        <f t="shared" si="228"/>
        <v>-0.20409918753262038</v>
      </c>
      <c r="AL452" s="89">
        <f t="shared" si="229"/>
        <v>1.1302703295179775</v>
      </c>
      <c r="AM452" s="89">
        <f t="shared" si="230"/>
        <v>0.63412632572610961</v>
      </c>
      <c r="AN452" s="89">
        <f t="shared" si="241"/>
        <v>7.629964703379243</v>
      </c>
      <c r="AO452" s="89">
        <f t="shared" si="241"/>
        <v>7.6299647052742969</v>
      </c>
      <c r="AP452" s="89">
        <f t="shared" si="241"/>
        <v>7.6299646674683812</v>
      </c>
      <c r="AQ452" s="89">
        <f t="shared" si="241"/>
        <v>7.6299654216892971</v>
      </c>
      <c r="AR452" s="89">
        <f t="shared" si="241"/>
        <v>7.6299503755956453</v>
      </c>
      <c r="AS452" s="89">
        <f t="shared" si="241"/>
        <v>7.6302507209650923</v>
      </c>
      <c r="AT452" s="89">
        <f t="shared" si="241"/>
        <v>7.6243284017433659</v>
      </c>
      <c r="AU452" s="89">
        <f t="shared" si="231"/>
        <v>7.8499683574069614</v>
      </c>
    </row>
    <row r="453" spans="1:47" s="89" customFormat="1" ht="12.95" customHeight="1" x14ac:dyDescent="0.2">
      <c r="A453" s="89" t="s">
        <v>818</v>
      </c>
      <c r="B453" s="91"/>
      <c r="C453" s="130">
        <v>44891.353999999999</v>
      </c>
      <c r="D453" s="130"/>
      <c r="E453" s="89">
        <f t="shared" si="214"/>
        <v>269.00611255262618</v>
      </c>
      <c r="F453" s="89">
        <f t="shared" si="237"/>
        <v>269</v>
      </c>
      <c r="G453" s="89">
        <f t="shared" si="215"/>
        <v>1.7157000002043787E-2</v>
      </c>
      <c r="I453" s="89">
        <f t="shared" si="239"/>
        <v>1.7157000002043787E-2</v>
      </c>
      <c r="P453" s="89">
        <f t="shared" si="216"/>
        <v>-1.0986009535212653</v>
      </c>
      <c r="Q453" s="128">
        <f t="shared" si="217"/>
        <v>29872.853999999999</v>
      </c>
      <c r="R453" s="128"/>
      <c r="S453" s="91">
        <f t="shared" si="240"/>
        <v>0.1</v>
      </c>
      <c r="Z453" s="89">
        <f t="shared" si="218"/>
        <v>269</v>
      </c>
      <c r="AA453" s="89">
        <f t="shared" si="219"/>
        <v>9.1873463925211674E-3</v>
      </c>
      <c r="AB453" s="89">
        <f t="shared" si="220"/>
        <v>-1.0906312999117427</v>
      </c>
      <c r="AC453" s="89">
        <f t="shared" si="221"/>
        <v>1.1157579535233091</v>
      </c>
      <c r="AD453" s="89">
        <f t="shared" si="222"/>
        <v>7.96965360952262E-3</v>
      </c>
      <c r="AE453" s="89">
        <f t="shared" si="223"/>
        <v>6.3515378655776931E-6</v>
      </c>
      <c r="AF453" s="89">
        <f t="shared" si="224"/>
        <v>1.7157000002043787E-2</v>
      </c>
      <c r="AG453" s="91"/>
      <c r="AH453" s="89">
        <f t="shared" si="225"/>
        <v>1.1077882999137865</v>
      </c>
      <c r="AI453" s="89">
        <f t="shared" si="226"/>
        <v>0.90402116695315349</v>
      </c>
      <c r="AJ453" s="89">
        <f t="shared" si="227"/>
        <v>0.99617588591038631</v>
      </c>
      <c r="AK453" s="89">
        <f t="shared" si="228"/>
        <v>-0.20421134453915274</v>
      </c>
      <c r="AL453" s="89">
        <f t="shared" si="229"/>
        <v>1.1314374404880116</v>
      </c>
      <c r="AM453" s="89">
        <f t="shared" si="230"/>
        <v>0.63494484130636741</v>
      </c>
      <c r="AN453" s="89">
        <f t="shared" si="241"/>
        <v>7.6312225958924875</v>
      </c>
      <c r="AO453" s="89">
        <f t="shared" si="241"/>
        <v>7.6312225977149746</v>
      </c>
      <c r="AP453" s="89">
        <f t="shared" si="241"/>
        <v>7.6312225611548818</v>
      </c>
      <c r="AQ453" s="89">
        <f t="shared" si="241"/>
        <v>7.6312232945715559</v>
      </c>
      <c r="AR453" s="89">
        <f t="shared" si="241"/>
        <v>7.6312085822615225</v>
      </c>
      <c r="AS453" s="89">
        <f t="shared" si="241"/>
        <v>7.6315038935366966</v>
      </c>
      <c r="AT453" s="89">
        <f t="shared" si="241"/>
        <v>7.6256481738946791</v>
      </c>
      <c r="AU453" s="89">
        <f t="shared" si="231"/>
        <v>7.8512891287888795</v>
      </c>
    </row>
    <row r="454" spans="1:47" s="89" customFormat="1" ht="12.95" customHeight="1" x14ac:dyDescent="0.2">
      <c r="A454" s="89" t="s">
        <v>824</v>
      </c>
      <c r="B454" s="91"/>
      <c r="C454" s="130">
        <v>44989.578000000001</v>
      </c>
      <c r="D454" s="130"/>
      <c r="E454" s="89">
        <f t="shared" si="214"/>
        <v>304.00053868272943</v>
      </c>
      <c r="F454" s="89">
        <f t="shared" si="237"/>
        <v>304</v>
      </c>
      <c r="G454" s="89">
        <f t="shared" si="215"/>
        <v>1.5120000025490299E-3</v>
      </c>
      <c r="I454" s="89">
        <f t="shared" si="239"/>
        <v>1.5120000025490299E-3</v>
      </c>
      <c r="P454" s="89">
        <f t="shared" si="216"/>
        <v>-1.0964374418950233</v>
      </c>
      <c r="Q454" s="128">
        <f t="shared" si="217"/>
        <v>29971.078000000001</v>
      </c>
      <c r="R454" s="128"/>
      <c r="S454" s="91">
        <f t="shared" si="240"/>
        <v>0.1</v>
      </c>
      <c r="Z454" s="89">
        <f t="shared" si="218"/>
        <v>304</v>
      </c>
      <c r="AA454" s="89">
        <f t="shared" si="219"/>
        <v>9.9551238851662838E-3</v>
      </c>
      <c r="AB454" s="89">
        <f t="shared" si="220"/>
        <v>-1.1048805657776406</v>
      </c>
      <c r="AC454" s="89">
        <f t="shared" si="221"/>
        <v>1.0979494418975724</v>
      </c>
      <c r="AD454" s="89">
        <f t="shared" si="222"/>
        <v>-8.4431238826172539E-3</v>
      </c>
      <c r="AE454" s="89">
        <f t="shared" si="223"/>
        <v>7.1286340897221855E-6</v>
      </c>
      <c r="AF454" s="89">
        <f t="shared" si="224"/>
        <v>1.5120000025490299E-3</v>
      </c>
      <c r="AG454" s="91"/>
      <c r="AH454" s="89">
        <f t="shared" si="225"/>
        <v>1.1063925657801896</v>
      </c>
      <c r="AI454" s="89">
        <f t="shared" si="226"/>
        <v>0.90569625608914939</v>
      </c>
      <c r="AJ454" s="89">
        <f t="shared" si="227"/>
        <v>0.99685780007836</v>
      </c>
      <c r="AK454" s="89">
        <f t="shared" si="228"/>
        <v>-0.20499027663750224</v>
      </c>
      <c r="AL454" s="89">
        <f t="shared" si="229"/>
        <v>1.1396245037488</v>
      </c>
      <c r="AM454" s="89">
        <f t="shared" si="230"/>
        <v>0.64070370088636852</v>
      </c>
      <c r="AN454" s="89">
        <f t="shared" si="241"/>
        <v>7.6400371528608408</v>
      </c>
      <c r="AO454" s="89">
        <f t="shared" si="241"/>
        <v>7.6400371542352854</v>
      </c>
      <c r="AP454" s="89">
        <f t="shared" si="241"/>
        <v>7.6400371255456658</v>
      </c>
      <c r="AQ454" s="89">
        <f t="shared" si="241"/>
        <v>7.6400377244023678</v>
      </c>
      <c r="AR454" s="89">
        <f t="shared" si="241"/>
        <v>7.6400252244272746</v>
      </c>
      <c r="AS454" s="89">
        <f t="shared" si="241"/>
        <v>7.6402862865543169</v>
      </c>
      <c r="AT454" s="89">
        <f t="shared" si="241"/>
        <v>7.6348976002236926</v>
      </c>
      <c r="AU454" s="89">
        <f t="shared" si="231"/>
        <v>7.8605345284623045</v>
      </c>
    </row>
    <row r="455" spans="1:47" s="89" customFormat="1" ht="12.95" customHeight="1" x14ac:dyDescent="0.2">
      <c r="A455" s="89" t="s">
        <v>825</v>
      </c>
      <c r="B455" s="91"/>
      <c r="C455" s="130">
        <v>45006.419000000002</v>
      </c>
      <c r="D455" s="130"/>
      <c r="E455" s="89">
        <f t="shared" si="214"/>
        <v>310.00050946845465</v>
      </c>
      <c r="F455" s="89">
        <f t="shared" si="237"/>
        <v>310</v>
      </c>
      <c r="G455" s="89">
        <f t="shared" si="215"/>
        <v>1.4300000038929284E-3</v>
      </c>
      <c r="I455" s="89">
        <f t="shared" si="239"/>
        <v>1.4300000038929284E-3</v>
      </c>
      <c r="P455" s="89">
        <f t="shared" si="216"/>
        <v>-1.096058039810432</v>
      </c>
      <c r="Q455" s="128">
        <f t="shared" si="217"/>
        <v>29987.919000000002</v>
      </c>
      <c r="R455" s="128"/>
      <c r="S455" s="91">
        <f t="shared" si="240"/>
        <v>0.1</v>
      </c>
      <c r="Z455" s="89">
        <f t="shared" si="218"/>
        <v>310</v>
      </c>
      <c r="AA455" s="89">
        <f t="shared" si="219"/>
        <v>1.0086352226208462E-2</v>
      </c>
      <c r="AB455" s="89">
        <f t="shared" si="220"/>
        <v>-1.1047143920327476</v>
      </c>
      <c r="AC455" s="89">
        <f t="shared" si="221"/>
        <v>1.097488039814325</v>
      </c>
      <c r="AD455" s="89">
        <f t="shared" si="222"/>
        <v>-8.6563522223155331E-3</v>
      </c>
      <c r="AE455" s="89">
        <f t="shared" si="223"/>
        <v>7.4932433796787076E-6</v>
      </c>
      <c r="AF455" s="89">
        <f t="shared" si="224"/>
        <v>1.4300000038929284E-3</v>
      </c>
      <c r="AG455" s="91"/>
      <c r="AH455" s="89">
        <f t="shared" si="225"/>
        <v>1.1061443920366405</v>
      </c>
      <c r="AI455" s="89">
        <f t="shared" si="226"/>
        <v>0.90598467763845003</v>
      </c>
      <c r="AJ455" s="89">
        <f t="shared" si="227"/>
        <v>0.9969682291975277</v>
      </c>
      <c r="AK455" s="89">
        <f t="shared" si="228"/>
        <v>-0.20512271642306426</v>
      </c>
      <c r="AL455" s="89">
        <f t="shared" si="229"/>
        <v>1.141031050269542</v>
      </c>
      <c r="AM455" s="89">
        <f t="shared" si="230"/>
        <v>0.64169611602251875</v>
      </c>
      <c r="AN455" s="89">
        <f t="shared" si="241"/>
        <v>7.6415498609503221</v>
      </c>
      <c r="AO455" s="89">
        <f t="shared" si="241"/>
        <v>7.6415498622577278</v>
      </c>
      <c r="AP455" s="89">
        <f t="shared" si="241"/>
        <v>7.6415498347760868</v>
      </c>
      <c r="AQ455" s="89">
        <f t="shared" si="241"/>
        <v>7.6415504124404263</v>
      </c>
      <c r="AR455" s="89">
        <f t="shared" si="241"/>
        <v>7.6415382702562926</v>
      </c>
      <c r="AS455" s="89">
        <f t="shared" si="241"/>
        <v>7.6417936362185062</v>
      </c>
      <c r="AT455" s="89">
        <f t="shared" si="241"/>
        <v>7.6364851527447053</v>
      </c>
      <c r="AU455" s="89">
        <f t="shared" si="231"/>
        <v>7.8621194541206059</v>
      </c>
    </row>
    <row r="456" spans="1:47" s="89" customFormat="1" ht="12.95" customHeight="1" x14ac:dyDescent="0.2">
      <c r="A456" s="89" t="s">
        <v>825</v>
      </c>
      <c r="B456" s="91"/>
      <c r="C456" s="130">
        <v>45006.434999999998</v>
      </c>
      <c r="D456" s="130"/>
      <c r="E456" s="89">
        <f t="shared" si="214"/>
        <v>310.00620981478488</v>
      </c>
      <c r="F456" s="89">
        <f t="shared" si="237"/>
        <v>310</v>
      </c>
      <c r="G456" s="89">
        <f t="shared" si="215"/>
        <v>1.74299999998766E-2</v>
      </c>
      <c r="I456" s="89">
        <f t="shared" si="239"/>
        <v>1.74299999998766E-2</v>
      </c>
      <c r="P456" s="89">
        <f t="shared" si="216"/>
        <v>-1.096058039810432</v>
      </c>
      <c r="Q456" s="128">
        <f t="shared" si="217"/>
        <v>29987.934999999998</v>
      </c>
      <c r="R456" s="128"/>
      <c r="S456" s="91">
        <f t="shared" si="240"/>
        <v>0.1</v>
      </c>
      <c r="Z456" s="89">
        <f t="shared" si="218"/>
        <v>310</v>
      </c>
      <c r="AA456" s="89">
        <f t="shared" si="219"/>
        <v>1.0086352226208462E-2</v>
      </c>
      <c r="AB456" s="89">
        <f t="shared" si="220"/>
        <v>-1.0887143920367639</v>
      </c>
      <c r="AC456" s="89">
        <f t="shared" si="221"/>
        <v>1.1134880398103086</v>
      </c>
      <c r="AD456" s="89">
        <f t="shared" si="222"/>
        <v>7.3436477736681383E-3</v>
      </c>
      <c r="AE456" s="89">
        <f t="shared" si="223"/>
        <v>5.3929162623701004E-6</v>
      </c>
      <c r="AF456" s="89">
        <f t="shared" si="224"/>
        <v>1.74299999998766E-2</v>
      </c>
      <c r="AG456" s="91"/>
      <c r="AH456" s="89">
        <f t="shared" si="225"/>
        <v>1.1061443920366405</v>
      </c>
      <c r="AI456" s="89">
        <f t="shared" si="226"/>
        <v>0.90598467763845003</v>
      </c>
      <c r="AJ456" s="89">
        <f t="shared" si="227"/>
        <v>0.9969682291975277</v>
      </c>
      <c r="AK456" s="89">
        <f t="shared" si="228"/>
        <v>-0.20512271642306426</v>
      </c>
      <c r="AL456" s="89">
        <f t="shared" si="229"/>
        <v>1.141031050269542</v>
      </c>
      <c r="AM456" s="89">
        <f t="shared" si="230"/>
        <v>0.64169611602251875</v>
      </c>
      <c r="AN456" s="89">
        <f t="shared" si="241"/>
        <v>7.6415498609503221</v>
      </c>
      <c r="AO456" s="89">
        <f t="shared" si="241"/>
        <v>7.6415498622577278</v>
      </c>
      <c r="AP456" s="89">
        <f t="shared" si="241"/>
        <v>7.6415498347760868</v>
      </c>
      <c r="AQ456" s="89">
        <f t="shared" si="241"/>
        <v>7.6415504124404263</v>
      </c>
      <c r="AR456" s="89">
        <f t="shared" si="241"/>
        <v>7.6415382702562926</v>
      </c>
      <c r="AS456" s="89">
        <f t="shared" si="241"/>
        <v>7.6417936362185062</v>
      </c>
      <c r="AT456" s="89">
        <f t="shared" si="241"/>
        <v>7.6364851527447053</v>
      </c>
      <c r="AU456" s="89">
        <f t="shared" si="231"/>
        <v>7.8621194541206059</v>
      </c>
    </row>
    <row r="457" spans="1:47" s="89" customFormat="1" ht="12.95" customHeight="1" x14ac:dyDescent="0.2">
      <c r="A457" s="89" t="s">
        <v>826</v>
      </c>
      <c r="B457" s="91"/>
      <c r="C457" s="130">
        <v>45065.353999999999</v>
      </c>
      <c r="D457" s="130"/>
      <c r="E457" s="89">
        <f t="shared" si="214"/>
        <v>330.9973789095028</v>
      </c>
      <c r="F457" s="89">
        <f t="shared" si="237"/>
        <v>331</v>
      </c>
      <c r="G457" s="89">
        <f t="shared" si="215"/>
        <v>-7.3570000022300519E-3</v>
      </c>
      <c r="I457" s="89">
        <f t="shared" si="239"/>
        <v>-7.3570000022300519E-3</v>
      </c>
      <c r="P457" s="89">
        <f t="shared" si="216"/>
        <v>-1.0947105079131731</v>
      </c>
      <c r="Q457" s="128">
        <f t="shared" si="217"/>
        <v>30046.853999999999</v>
      </c>
      <c r="R457" s="128"/>
      <c r="S457" s="91">
        <f t="shared" si="240"/>
        <v>0.1</v>
      </c>
      <c r="Z457" s="89">
        <f t="shared" si="218"/>
        <v>331</v>
      </c>
      <c r="AA457" s="89">
        <f t="shared" si="219"/>
        <v>1.0544698036082822E-2</v>
      </c>
      <c r="AB457" s="89">
        <f t="shared" si="220"/>
        <v>-1.112612205951486</v>
      </c>
      <c r="AC457" s="89">
        <f t="shared" si="221"/>
        <v>1.0873535079109431</v>
      </c>
      <c r="AD457" s="89">
        <f t="shared" si="222"/>
        <v>-1.7901698038312874E-2</v>
      </c>
      <c r="AE457" s="89">
        <f t="shared" si="223"/>
        <v>3.2047079265493502E-5</v>
      </c>
      <c r="AF457" s="89">
        <f t="shared" si="224"/>
        <v>-7.3570000022300519E-3</v>
      </c>
      <c r="AG457" s="91"/>
      <c r="AH457" s="89">
        <f t="shared" si="225"/>
        <v>1.105255205949256</v>
      </c>
      <c r="AI457" s="89">
        <f t="shared" si="226"/>
        <v>0.90699706724296847</v>
      </c>
      <c r="AJ457" s="89">
        <f t="shared" si="227"/>
        <v>0.9973397125510256</v>
      </c>
      <c r="AK457" s="89">
        <f t="shared" si="228"/>
        <v>-0.20558371562483752</v>
      </c>
      <c r="AL457" s="89">
        <f t="shared" si="229"/>
        <v>1.1459610317601292</v>
      </c>
      <c r="AM457" s="89">
        <f t="shared" si="230"/>
        <v>0.64518164601730998</v>
      </c>
      <c r="AN457" s="89">
        <f t="shared" si="241"/>
        <v>7.6468481387404852</v>
      </c>
      <c r="AO457" s="89">
        <f t="shared" si="241"/>
        <v>7.6468481398335317</v>
      </c>
      <c r="AP457" s="89">
        <f t="shared" si="241"/>
        <v>7.6468481162787638</v>
      </c>
      <c r="AQ457" s="89">
        <f t="shared" si="241"/>
        <v>7.646848623876231</v>
      </c>
      <c r="AR457" s="89">
        <f t="shared" si="241"/>
        <v>7.6468376855901177</v>
      </c>
      <c r="AS457" s="89">
        <f t="shared" si="241"/>
        <v>7.64707352238349</v>
      </c>
      <c r="AT457" s="89">
        <f t="shared" si="241"/>
        <v>7.6420460499899763</v>
      </c>
      <c r="AU457" s="89">
        <f t="shared" si="231"/>
        <v>7.8676666939246616</v>
      </c>
    </row>
    <row r="458" spans="1:47" s="89" customFormat="1" ht="12.95" customHeight="1" x14ac:dyDescent="0.2">
      <c r="A458" s="89" t="s">
        <v>908</v>
      </c>
      <c r="B458" s="91"/>
      <c r="C458" s="130">
        <v>45073.800999999999</v>
      </c>
      <c r="D458" s="130"/>
      <c r="E458" s="89">
        <f t="shared" si="214"/>
        <v>334.00680550097718</v>
      </c>
      <c r="F458" s="89">
        <f t="shared" si="237"/>
        <v>334</v>
      </c>
      <c r="G458" s="89">
        <f t="shared" si="215"/>
        <v>1.910199999838369E-2</v>
      </c>
      <c r="I458" s="89">
        <f t="shared" si="239"/>
        <v>1.910199999838369E-2</v>
      </c>
      <c r="P458" s="89">
        <f t="shared" si="216"/>
        <v>-1.0945155113435725</v>
      </c>
      <c r="Q458" s="128">
        <f t="shared" si="217"/>
        <v>30055.300999999999</v>
      </c>
      <c r="R458" s="128"/>
      <c r="S458" s="91">
        <f t="shared" si="240"/>
        <v>0.1</v>
      </c>
      <c r="Z458" s="89">
        <f t="shared" si="218"/>
        <v>334</v>
      </c>
      <c r="AA458" s="89">
        <f t="shared" si="219"/>
        <v>1.0610051698748624E-2</v>
      </c>
      <c r="AB458" s="89">
        <f t="shared" si="220"/>
        <v>-1.0860235630439374</v>
      </c>
      <c r="AC458" s="89">
        <f t="shared" si="221"/>
        <v>1.1136175113419562</v>
      </c>
      <c r="AD458" s="89">
        <f t="shared" si="222"/>
        <v>8.4919482996350659E-3</v>
      </c>
      <c r="AE458" s="89">
        <f t="shared" si="223"/>
        <v>7.211318592367489E-6</v>
      </c>
      <c r="AF458" s="89">
        <f t="shared" si="224"/>
        <v>1.910199999838369E-2</v>
      </c>
      <c r="AG458" s="91"/>
      <c r="AH458" s="89">
        <f t="shared" si="225"/>
        <v>1.1051255630423211</v>
      </c>
      <c r="AI458" s="89">
        <f t="shared" si="226"/>
        <v>0.90714206451181512</v>
      </c>
      <c r="AJ458" s="89">
        <f t="shared" si="227"/>
        <v>0.99739086800038534</v>
      </c>
      <c r="AK458" s="89">
        <f t="shared" si="228"/>
        <v>-0.2056492485967189</v>
      </c>
      <c r="AL458" s="89">
        <f t="shared" si="229"/>
        <v>1.1466662148337305</v>
      </c>
      <c r="AM458" s="89">
        <f t="shared" si="230"/>
        <v>0.64568112072427231</v>
      </c>
      <c r="AN458" s="89">
        <f t="shared" si="241"/>
        <v>7.6476055190710532</v>
      </c>
      <c r="AO458" s="89">
        <f t="shared" si="241"/>
        <v>7.6476055201359223</v>
      </c>
      <c r="AP458" s="89">
        <f t="shared" si="241"/>
        <v>7.6476054971053609</v>
      </c>
      <c r="AQ458" s="89">
        <f t="shared" si="241"/>
        <v>7.6476059952016291</v>
      </c>
      <c r="AR458" s="89">
        <f t="shared" si="241"/>
        <v>7.6475952228281541</v>
      </c>
      <c r="AS458" s="89">
        <f t="shared" si="241"/>
        <v>7.6478283217017289</v>
      </c>
      <c r="AT458" s="89">
        <f t="shared" si="241"/>
        <v>7.6428410306498291</v>
      </c>
      <c r="AU458" s="89">
        <f t="shared" si="231"/>
        <v>7.8684591567538122</v>
      </c>
    </row>
    <row r="459" spans="1:47" s="89" customFormat="1" ht="12.95" customHeight="1" x14ac:dyDescent="0.2">
      <c r="A459" s="89" t="s">
        <v>826</v>
      </c>
      <c r="B459" s="91"/>
      <c r="C459" s="130">
        <v>45079.4</v>
      </c>
      <c r="D459" s="130"/>
      <c r="E459" s="89">
        <f t="shared" si="214"/>
        <v>336.00157044541555</v>
      </c>
      <c r="F459" s="89">
        <f t="shared" si="237"/>
        <v>336</v>
      </c>
      <c r="G459" s="89">
        <f t="shared" si="215"/>
        <v>4.408000000694301E-3</v>
      </c>
      <c r="H459" s="89">
        <f>+G459</f>
        <v>4.408000000694301E-3</v>
      </c>
      <c r="P459" s="89">
        <f t="shared" si="216"/>
        <v>-1.0943851675176095</v>
      </c>
      <c r="Q459" s="128">
        <f t="shared" si="217"/>
        <v>30060.9</v>
      </c>
      <c r="R459" s="128"/>
      <c r="S459" s="91">
        <f>S$15</f>
        <v>0.2</v>
      </c>
      <c r="Z459" s="89">
        <f t="shared" si="218"/>
        <v>336</v>
      </c>
      <c r="AA459" s="89">
        <f t="shared" si="219"/>
        <v>1.0653603151753899E-2</v>
      </c>
      <c r="AB459" s="89">
        <f t="shared" si="220"/>
        <v>-1.1006307706686691</v>
      </c>
      <c r="AC459" s="89">
        <f t="shared" si="221"/>
        <v>1.0987931675183038</v>
      </c>
      <c r="AD459" s="89">
        <f t="shared" si="222"/>
        <v>-6.2456031510595977E-3</v>
      </c>
      <c r="AE459" s="89">
        <f t="shared" si="223"/>
        <v>7.8015117441051151E-6</v>
      </c>
      <c r="AF459" s="89">
        <f t="shared" si="224"/>
        <v>4.408000000694301E-3</v>
      </c>
      <c r="AG459" s="91"/>
      <c r="AH459" s="89">
        <f t="shared" si="225"/>
        <v>1.1050387706693634</v>
      </c>
      <c r="AI459" s="89">
        <f t="shared" si="226"/>
        <v>0.90723878078695996</v>
      </c>
      <c r="AJ459" s="89">
        <f t="shared" si="227"/>
        <v>0.9974247050731756</v>
      </c>
      <c r="AK459" s="89">
        <f t="shared" si="228"/>
        <v>-0.2056928920542305</v>
      </c>
      <c r="AL459" s="89">
        <f t="shared" si="229"/>
        <v>1.1471364621719171</v>
      </c>
      <c r="AM459" s="89">
        <f t="shared" si="230"/>
        <v>0.64601431900789774</v>
      </c>
      <c r="AN459" s="89">
        <f t="shared" si="241"/>
        <v>7.6481105065687132</v>
      </c>
      <c r="AO459" s="89">
        <f t="shared" si="241"/>
        <v>7.6481105076151215</v>
      </c>
      <c r="AP459" s="89">
        <f t="shared" si="241"/>
        <v>7.6481104849290968</v>
      </c>
      <c r="AQ459" s="89">
        <f t="shared" si="241"/>
        <v>7.6481109767602682</v>
      </c>
      <c r="AR459" s="89">
        <f t="shared" si="241"/>
        <v>7.6481003141602235</v>
      </c>
      <c r="AS459" s="89">
        <f t="shared" si="241"/>
        <v>7.6483315949978206</v>
      </c>
      <c r="AT459" s="89">
        <f t="shared" si="241"/>
        <v>7.6433710964718191</v>
      </c>
      <c r="AU459" s="89">
        <f t="shared" si="231"/>
        <v>7.8689874653065797</v>
      </c>
    </row>
    <row r="460" spans="1:47" s="89" customFormat="1" ht="12.95" customHeight="1" x14ac:dyDescent="0.2">
      <c r="A460" s="89" t="s">
        <v>826</v>
      </c>
      <c r="B460" s="91"/>
      <c r="C460" s="130">
        <v>45079.404000000002</v>
      </c>
      <c r="D460" s="130"/>
      <c r="E460" s="89">
        <f t="shared" si="214"/>
        <v>336.00299553199875</v>
      </c>
      <c r="F460" s="89">
        <f t="shared" si="237"/>
        <v>336</v>
      </c>
      <c r="G460" s="89">
        <f t="shared" si="215"/>
        <v>8.4080000015092082E-3</v>
      </c>
      <c r="I460" s="89">
        <f>G460</f>
        <v>8.4080000015092082E-3</v>
      </c>
      <c r="P460" s="89">
        <f t="shared" si="216"/>
        <v>-1.0943851675176095</v>
      </c>
      <c r="Q460" s="128">
        <f t="shared" si="217"/>
        <v>30060.904000000002</v>
      </c>
      <c r="R460" s="128"/>
      <c r="S460" s="91">
        <f>S$16</f>
        <v>0.1</v>
      </c>
      <c r="Z460" s="89">
        <f t="shared" si="218"/>
        <v>336</v>
      </c>
      <c r="AA460" s="89">
        <f t="shared" si="219"/>
        <v>1.0653603151753899E-2</v>
      </c>
      <c r="AB460" s="89">
        <f t="shared" si="220"/>
        <v>-1.0966307706678542</v>
      </c>
      <c r="AC460" s="89">
        <f t="shared" si="221"/>
        <v>1.1027931675191187</v>
      </c>
      <c r="AD460" s="89">
        <f t="shared" si="222"/>
        <v>-2.2456031502446905E-3</v>
      </c>
      <c r="AE460" s="89">
        <f t="shared" si="223"/>
        <v>5.0427335083888786E-7</v>
      </c>
      <c r="AF460" s="89">
        <f t="shared" si="224"/>
        <v>8.4080000015092082E-3</v>
      </c>
      <c r="AG460" s="91"/>
      <c r="AH460" s="89">
        <f t="shared" si="225"/>
        <v>1.1050387706693634</v>
      </c>
      <c r="AI460" s="89">
        <f t="shared" si="226"/>
        <v>0.90723878078695996</v>
      </c>
      <c r="AJ460" s="89">
        <f t="shared" si="227"/>
        <v>0.9974247050731756</v>
      </c>
      <c r="AK460" s="89">
        <f t="shared" si="228"/>
        <v>-0.2056928920542305</v>
      </c>
      <c r="AL460" s="89">
        <f t="shared" si="229"/>
        <v>1.1471364621719171</v>
      </c>
      <c r="AM460" s="89">
        <f t="shared" si="230"/>
        <v>0.64601431900789774</v>
      </c>
      <c r="AN460" s="89">
        <f t="shared" si="241"/>
        <v>7.6481105065687132</v>
      </c>
      <c r="AO460" s="89">
        <f t="shared" si="241"/>
        <v>7.6481105076151215</v>
      </c>
      <c r="AP460" s="89">
        <f t="shared" si="241"/>
        <v>7.6481104849290968</v>
      </c>
      <c r="AQ460" s="89">
        <f t="shared" si="241"/>
        <v>7.6481109767602682</v>
      </c>
      <c r="AR460" s="89">
        <f t="shared" si="241"/>
        <v>7.6481003141602235</v>
      </c>
      <c r="AS460" s="89">
        <f t="shared" si="241"/>
        <v>7.6483315949978206</v>
      </c>
      <c r="AT460" s="89">
        <f t="shared" si="241"/>
        <v>7.6433710964718191</v>
      </c>
      <c r="AU460" s="89">
        <f t="shared" si="231"/>
        <v>7.8689874653065797</v>
      </c>
    </row>
    <row r="461" spans="1:47" s="89" customFormat="1" ht="12.95" customHeight="1" x14ac:dyDescent="0.2">
      <c r="A461" s="89" t="s">
        <v>828</v>
      </c>
      <c r="B461" s="91"/>
      <c r="C461" s="130">
        <v>45121.507899999997</v>
      </c>
      <c r="D461" s="130"/>
      <c r="E461" s="89">
        <f t="shared" si="214"/>
        <v>351.00342127661344</v>
      </c>
      <c r="F461" s="89">
        <f t="shared" si="237"/>
        <v>351</v>
      </c>
      <c r="G461" s="89">
        <f t="shared" si="215"/>
        <v>9.6029999986058101E-3</v>
      </c>
      <c r="J461" s="89">
        <f>G461</f>
        <v>9.6029999986058101E-3</v>
      </c>
      <c r="P461" s="89">
        <f t="shared" si="216"/>
        <v>-1.093398762944046</v>
      </c>
      <c r="Q461" s="128">
        <f t="shared" si="217"/>
        <v>30103.007899999997</v>
      </c>
      <c r="R461" s="128"/>
      <c r="S461" s="91">
        <f>S$17</f>
        <v>1</v>
      </c>
      <c r="Z461" s="89">
        <f t="shared" si="218"/>
        <v>351</v>
      </c>
      <c r="AA461" s="89">
        <f t="shared" si="219"/>
        <v>1.0979781196510441E-2</v>
      </c>
      <c r="AB461" s="89">
        <f t="shared" si="220"/>
        <v>-1.0947755441419507</v>
      </c>
      <c r="AC461" s="89">
        <f t="shared" si="221"/>
        <v>1.1030017629426518</v>
      </c>
      <c r="AD461" s="89">
        <f t="shared" si="222"/>
        <v>-1.3767811979046307E-3</v>
      </c>
      <c r="AE461" s="89">
        <f t="shared" si="223"/>
        <v>1.89552646690371E-6</v>
      </c>
      <c r="AF461" s="89">
        <f t="shared" si="224"/>
        <v>9.6029999986058101E-3</v>
      </c>
      <c r="AG461" s="91"/>
      <c r="AH461" s="89">
        <f t="shared" si="225"/>
        <v>1.1043785441405565</v>
      </c>
      <c r="AI461" s="89">
        <f t="shared" si="226"/>
        <v>0.90796546458192118</v>
      </c>
      <c r="AJ461" s="89">
        <f t="shared" si="227"/>
        <v>0.99767167044448035</v>
      </c>
      <c r="AK461" s="89">
        <f t="shared" si="228"/>
        <v>-0.20601906203529174</v>
      </c>
      <c r="AL461" s="89">
        <f t="shared" si="229"/>
        <v>1.1506665177514295</v>
      </c>
      <c r="AM461" s="89">
        <f t="shared" si="230"/>
        <v>0.64851881209541973</v>
      </c>
      <c r="AN461" s="89">
        <f t="shared" ref="AN461:AT470" si="242">$AU461+$AB$7*SIN(AO461)</f>
        <v>7.6518996308056018</v>
      </c>
      <c r="AO461" s="89">
        <f t="shared" si="242"/>
        <v>7.6518996317215402</v>
      </c>
      <c r="AP461" s="89">
        <f t="shared" si="242"/>
        <v>7.6518996114969777</v>
      </c>
      <c r="AQ461" s="89">
        <f t="shared" si="242"/>
        <v>7.6519000580698622</v>
      </c>
      <c r="AR461" s="89">
        <f t="shared" si="242"/>
        <v>7.6518901976459199</v>
      </c>
      <c r="AS461" s="89">
        <f t="shared" si="242"/>
        <v>7.6521080284547303</v>
      </c>
      <c r="AT461" s="89">
        <f t="shared" si="242"/>
        <v>7.6473485973250463</v>
      </c>
      <c r="AU461" s="89">
        <f t="shared" si="231"/>
        <v>7.872949779452334</v>
      </c>
    </row>
    <row r="462" spans="1:47" s="89" customFormat="1" ht="12.95" customHeight="1" x14ac:dyDescent="0.2">
      <c r="A462" s="89" t="s">
        <v>829</v>
      </c>
      <c r="B462" s="91"/>
      <c r="C462" s="130">
        <v>45180.434000000001</v>
      </c>
      <c r="D462" s="130"/>
      <c r="E462" s="89">
        <f t="shared" si="214"/>
        <v>371.99711990001697</v>
      </c>
      <c r="F462" s="89">
        <f t="shared" si="237"/>
        <v>372</v>
      </c>
      <c r="G462" s="89">
        <f t="shared" si="215"/>
        <v>-8.0839999936870299E-3</v>
      </c>
      <c r="I462" s="89">
        <f t="shared" ref="I462:I474" si="243">G462</f>
        <v>-8.0839999936870299E-3</v>
      </c>
      <c r="P462" s="89">
        <f t="shared" si="216"/>
        <v>-1.0919916304061379</v>
      </c>
      <c r="Q462" s="128">
        <f t="shared" si="217"/>
        <v>30161.934000000001</v>
      </c>
      <c r="R462" s="128"/>
      <c r="S462" s="91">
        <f t="shared" ref="S462:S474" si="244">S$16</f>
        <v>0.1</v>
      </c>
      <c r="Z462" s="89">
        <f t="shared" si="218"/>
        <v>372</v>
      </c>
      <c r="AA462" s="89">
        <f t="shared" si="219"/>
        <v>1.143503010752922E-2</v>
      </c>
      <c r="AB462" s="89">
        <f t="shared" si="220"/>
        <v>-1.1115106605073541</v>
      </c>
      <c r="AC462" s="89">
        <f t="shared" si="221"/>
        <v>1.0839076304124509</v>
      </c>
      <c r="AD462" s="89">
        <f t="shared" si="222"/>
        <v>-1.951903010121625E-2</v>
      </c>
      <c r="AE462" s="89">
        <f t="shared" si="223"/>
        <v>3.8099253609218609E-5</v>
      </c>
      <c r="AF462" s="89">
        <f t="shared" si="224"/>
        <v>-8.0839999936870299E-3</v>
      </c>
      <c r="AG462" s="91"/>
      <c r="AH462" s="89">
        <f t="shared" si="225"/>
        <v>1.1034266605136671</v>
      </c>
      <c r="AI462" s="89">
        <f t="shared" si="226"/>
        <v>0.90898671235034056</v>
      </c>
      <c r="AJ462" s="89">
        <f t="shared" si="227"/>
        <v>0.99799713741211549</v>
      </c>
      <c r="AK462" s="89">
        <f t="shared" si="228"/>
        <v>-0.2064722526218071</v>
      </c>
      <c r="AL462" s="89">
        <f t="shared" si="229"/>
        <v>1.1556181162240429</v>
      </c>
      <c r="AM462" s="89">
        <f t="shared" si="230"/>
        <v>0.65204153797438724</v>
      </c>
      <c r="AN462" s="89">
        <f t="shared" si="242"/>
        <v>7.6572095118287855</v>
      </c>
      <c r="AO462" s="89">
        <f t="shared" si="242"/>
        <v>7.6572095125841813</v>
      </c>
      <c r="AP462" s="89">
        <f t="shared" si="242"/>
        <v>7.6572094954604726</v>
      </c>
      <c r="AQ462" s="89">
        <f t="shared" si="242"/>
        <v>7.6572098836299247</v>
      </c>
      <c r="AR462" s="89">
        <f t="shared" si="242"/>
        <v>7.6572010845811134</v>
      </c>
      <c r="AS462" s="89">
        <f t="shared" si="242"/>
        <v>7.6574006374288652</v>
      </c>
      <c r="AT462" s="89">
        <f t="shared" si="242"/>
        <v>7.6529230488793161</v>
      </c>
      <c r="AU462" s="89">
        <f t="shared" si="231"/>
        <v>7.8784970192563888</v>
      </c>
    </row>
    <row r="463" spans="1:47" s="89" customFormat="1" ht="12.95" customHeight="1" x14ac:dyDescent="0.2">
      <c r="A463" s="89" t="s">
        <v>823</v>
      </c>
      <c r="B463" s="91"/>
      <c r="C463" s="130">
        <v>45208.517999999996</v>
      </c>
      <c r="D463" s="130"/>
      <c r="E463" s="89">
        <f t="shared" si="214"/>
        <v>382.00265279867347</v>
      </c>
      <c r="F463" s="89">
        <f t="shared" si="237"/>
        <v>382</v>
      </c>
      <c r="G463" s="89">
        <f t="shared" si="215"/>
        <v>7.4459999959799461E-3</v>
      </c>
      <c r="I463" s="89">
        <f t="shared" si="243"/>
        <v>7.4459999959799461E-3</v>
      </c>
      <c r="P463" s="89">
        <f t="shared" si="216"/>
        <v>-1.09131083779308</v>
      </c>
      <c r="Q463" s="128">
        <f t="shared" si="217"/>
        <v>30190.017999999996</v>
      </c>
      <c r="R463" s="128"/>
      <c r="S463" s="91">
        <f t="shared" si="244"/>
        <v>0.1</v>
      </c>
      <c r="Z463" s="89">
        <f t="shared" si="218"/>
        <v>382</v>
      </c>
      <c r="AA463" s="89">
        <f t="shared" si="219"/>
        <v>1.1651219809930558E-2</v>
      </c>
      <c r="AB463" s="89">
        <f t="shared" si="220"/>
        <v>-1.0955160576070306</v>
      </c>
      <c r="AC463" s="89">
        <f t="shared" si="221"/>
        <v>1.09875683778906</v>
      </c>
      <c r="AD463" s="89">
        <f t="shared" si="222"/>
        <v>-4.2052198139506114E-3</v>
      </c>
      <c r="AE463" s="89">
        <f t="shared" si="223"/>
        <v>1.7683873683642816E-6</v>
      </c>
      <c r="AF463" s="89">
        <f t="shared" si="224"/>
        <v>7.4459999959799461E-3</v>
      </c>
      <c r="AG463" s="91"/>
      <c r="AH463" s="89">
        <f t="shared" si="225"/>
        <v>1.1029620576030106</v>
      </c>
      <c r="AI463" s="89">
        <f t="shared" si="226"/>
        <v>0.90947461684740616</v>
      </c>
      <c r="AJ463" s="89">
        <f t="shared" si="227"/>
        <v>0.99814376060976873</v>
      </c>
      <c r="AK463" s="89">
        <f t="shared" si="228"/>
        <v>-0.20668663390891792</v>
      </c>
      <c r="AL463" s="89">
        <f t="shared" si="229"/>
        <v>1.1579799401429696</v>
      </c>
      <c r="AM463" s="89">
        <f t="shared" si="230"/>
        <v>0.65372582198599083</v>
      </c>
      <c r="AN463" s="89">
        <f t="shared" si="242"/>
        <v>7.6597401275891945</v>
      </c>
      <c r="AO463" s="89">
        <f t="shared" si="242"/>
        <v>7.6597401282764714</v>
      </c>
      <c r="AP463" s="89">
        <f t="shared" si="242"/>
        <v>7.6597401124965749</v>
      </c>
      <c r="AQ463" s="89">
        <f t="shared" si="242"/>
        <v>7.6597404748041162</v>
      </c>
      <c r="AR463" s="89">
        <f t="shared" si="242"/>
        <v>7.6597321563652017</v>
      </c>
      <c r="AS463" s="89">
        <f t="shared" si="242"/>
        <v>7.6599232332134344</v>
      </c>
      <c r="AT463" s="89">
        <f t="shared" si="242"/>
        <v>7.6555799893701488</v>
      </c>
      <c r="AU463" s="89">
        <f t="shared" si="231"/>
        <v>7.881138562020225</v>
      </c>
    </row>
    <row r="464" spans="1:47" s="89" customFormat="1" ht="12.95" customHeight="1" x14ac:dyDescent="0.2">
      <c r="A464" s="89" t="s">
        <v>823</v>
      </c>
      <c r="B464" s="91"/>
      <c r="C464" s="130">
        <v>45208.523000000001</v>
      </c>
      <c r="D464" s="130"/>
      <c r="E464" s="89">
        <f t="shared" si="214"/>
        <v>382.00443415690376</v>
      </c>
      <c r="F464" s="89">
        <f t="shared" si="237"/>
        <v>382</v>
      </c>
      <c r="G464" s="89">
        <f t="shared" si="215"/>
        <v>1.2446000000636559E-2</v>
      </c>
      <c r="I464" s="89">
        <f t="shared" si="243"/>
        <v>1.2446000000636559E-2</v>
      </c>
      <c r="P464" s="89">
        <f t="shared" si="216"/>
        <v>-1.09131083779308</v>
      </c>
      <c r="Q464" s="128">
        <f t="shared" si="217"/>
        <v>30190.023000000001</v>
      </c>
      <c r="R464" s="128"/>
      <c r="S464" s="91">
        <f t="shared" si="244"/>
        <v>0.1</v>
      </c>
      <c r="Z464" s="89">
        <f t="shared" si="218"/>
        <v>382</v>
      </c>
      <c r="AA464" s="89">
        <f t="shared" si="219"/>
        <v>1.1651219809930558E-2</v>
      </c>
      <c r="AB464" s="89">
        <f t="shared" si="220"/>
        <v>-1.090516057602374</v>
      </c>
      <c r="AC464" s="89">
        <f t="shared" si="221"/>
        <v>1.1037568377937166</v>
      </c>
      <c r="AD464" s="89">
        <f t="shared" si="222"/>
        <v>7.9478019070600148E-4</v>
      </c>
      <c r="AE464" s="89">
        <f t="shared" si="223"/>
        <v>6.3167555153866818E-8</v>
      </c>
      <c r="AF464" s="89">
        <f t="shared" si="224"/>
        <v>1.2446000000636559E-2</v>
      </c>
      <c r="AG464" s="91"/>
      <c r="AH464" s="89">
        <f t="shared" si="225"/>
        <v>1.1029620576030106</v>
      </c>
      <c r="AI464" s="89">
        <f t="shared" si="226"/>
        <v>0.90947461684740616</v>
      </c>
      <c r="AJ464" s="89">
        <f t="shared" si="227"/>
        <v>0.99814376060976873</v>
      </c>
      <c r="AK464" s="89">
        <f t="shared" si="228"/>
        <v>-0.20668663390891792</v>
      </c>
      <c r="AL464" s="89">
        <f t="shared" si="229"/>
        <v>1.1579799401429696</v>
      </c>
      <c r="AM464" s="89">
        <f t="shared" si="230"/>
        <v>0.65372582198599083</v>
      </c>
      <c r="AN464" s="89">
        <f t="shared" si="242"/>
        <v>7.6597401275891945</v>
      </c>
      <c r="AO464" s="89">
        <f t="shared" si="242"/>
        <v>7.6597401282764714</v>
      </c>
      <c r="AP464" s="89">
        <f t="shared" si="242"/>
        <v>7.6597401124965749</v>
      </c>
      <c r="AQ464" s="89">
        <f t="shared" si="242"/>
        <v>7.6597404748041162</v>
      </c>
      <c r="AR464" s="89">
        <f t="shared" si="242"/>
        <v>7.6597321563652017</v>
      </c>
      <c r="AS464" s="89">
        <f t="shared" si="242"/>
        <v>7.6599232332134344</v>
      </c>
      <c r="AT464" s="89">
        <f t="shared" si="242"/>
        <v>7.6555799893701488</v>
      </c>
      <c r="AU464" s="89">
        <f t="shared" si="231"/>
        <v>7.881138562020225</v>
      </c>
    </row>
    <row r="465" spans="1:47" s="89" customFormat="1" ht="12.95" customHeight="1" x14ac:dyDescent="0.2">
      <c r="A465" s="89" t="s">
        <v>823</v>
      </c>
      <c r="B465" s="91"/>
      <c r="C465" s="130">
        <v>45208.523999999998</v>
      </c>
      <c r="D465" s="130"/>
      <c r="E465" s="89">
        <f t="shared" si="214"/>
        <v>382.00479042854829</v>
      </c>
      <c r="F465" s="89">
        <f t="shared" si="237"/>
        <v>382</v>
      </c>
      <c r="G465" s="89">
        <f t="shared" si="215"/>
        <v>1.3445999997202307E-2</v>
      </c>
      <c r="I465" s="89">
        <f t="shared" si="243"/>
        <v>1.3445999997202307E-2</v>
      </c>
      <c r="P465" s="89">
        <f t="shared" si="216"/>
        <v>-1.09131083779308</v>
      </c>
      <c r="Q465" s="128">
        <f t="shared" si="217"/>
        <v>30190.023999999998</v>
      </c>
      <c r="R465" s="128"/>
      <c r="S465" s="91">
        <f t="shared" si="244"/>
        <v>0.1</v>
      </c>
      <c r="Z465" s="89">
        <f t="shared" si="218"/>
        <v>382</v>
      </c>
      <c r="AA465" s="89">
        <f t="shared" si="219"/>
        <v>1.1651219809930558E-2</v>
      </c>
      <c r="AB465" s="89">
        <f t="shared" si="220"/>
        <v>-1.0895160576058083</v>
      </c>
      <c r="AC465" s="89">
        <f t="shared" si="221"/>
        <v>1.1047568377902823</v>
      </c>
      <c r="AD465" s="89">
        <f t="shared" si="222"/>
        <v>1.7947801872717495E-3</v>
      </c>
      <c r="AE465" s="89">
        <f t="shared" si="223"/>
        <v>3.221235920623216E-7</v>
      </c>
      <c r="AF465" s="89">
        <f t="shared" si="224"/>
        <v>1.3445999997202307E-2</v>
      </c>
      <c r="AG465" s="91"/>
      <c r="AH465" s="89">
        <f t="shared" si="225"/>
        <v>1.1029620576030106</v>
      </c>
      <c r="AI465" s="89">
        <f t="shared" si="226"/>
        <v>0.90947461684740616</v>
      </c>
      <c r="AJ465" s="89">
        <f t="shared" si="227"/>
        <v>0.99814376060976873</v>
      </c>
      <c r="AK465" s="89">
        <f t="shared" si="228"/>
        <v>-0.20668663390891792</v>
      </c>
      <c r="AL465" s="89">
        <f t="shared" si="229"/>
        <v>1.1579799401429696</v>
      </c>
      <c r="AM465" s="89">
        <f t="shared" si="230"/>
        <v>0.65372582198599083</v>
      </c>
      <c r="AN465" s="89">
        <f t="shared" si="242"/>
        <v>7.6597401275891945</v>
      </c>
      <c r="AO465" s="89">
        <f t="shared" si="242"/>
        <v>7.6597401282764714</v>
      </c>
      <c r="AP465" s="89">
        <f t="shared" si="242"/>
        <v>7.6597401124965749</v>
      </c>
      <c r="AQ465" s="89">
        <f t="shared" si="242"/>
        <v>7.6597404748041162</v>
      </c>
      <c r="AR465" s="89">
        <f t="shared" si="242"/>
        <v>7.6597321563652017</v>
      </c>
      <c r="AS465" s="89">
        <f t="shared" si="242"/>
        <v>7.6599232332134344</v>
      </c>
      <c r="AT465" s="89">
        <f t="shared" si="242"/>
        <v>7.6555799893701488</v>
      </c>
      <c r="AU465" s="89">
        <f t="shared" si="231"/>
        <v>7.881138562020225</v>
      </c>
    </row>
    <row r="466" spans="1:47" s="89" customFormat="1" ht="12.95" customHeight="1" x14ac:dyDescent="0.2">
      <c r="A466" s="89" t="s">
        <v>823</v>
      </c>
      <c r="B466" s="91"/>
      <c r="C466" s="130">
        <v>45208.525999999998</v>
      </c>
      <c r="D466" s="130"/>
      <c r="E466" s="89">
        <f t="shared" si="214"/>
        <v>382.00550297183986</v>
      </c>
      <c r="F466" s="89">
        <f t="shared" si="237"/>
        <v>382</v>
      </c>
      <c r="G466" s="89">
        <f t="shared" si="215"/>
        <v>1.5445999997609761E-2</v>
      </c>
      <c r="I466" s="89">
        <f t="shared" si="243"/>
        <v>1.5445999997609761E-2</v>
      </c>
      <c r="P466" s="89">
        <f t="shared" si="216"/>
        <v>-1.09131083779308</v>
      </c>
      <c r="Q466" s="128">
        <f t="shared" si="217"/>
        <v>30190.025999999998</v>
      </c>
      <c r="R466" s="128"/>
      <c r="S466" s="91">
        <f t="shared" si="244"/>
        <v>0.1</v>
      </c>
      <c r="Z466" s="89">
        <f t="shared" si="218"/>
        <v>382</v>
      </c>
      <c r="AA466" s="89">
        <f t="shared" si="219"/>
        <v>1.1651219809930558E-2</v>
      </c>
      <c r="AB466" s="89">
        <f t="shared" si="220"/>
        <v>-1.0875160576054008</v>
      </c>
      <c r="AC466" s="89">
        <f t="shared" si="221"/>
        <v>1.1067568377906898</v>
      </c>
      <c r="AD466" s="89">
        <f t="shared" si="222"/>
        <v>3.7947801876792031E-3</v>
      </c>
      <c r="AE466" s="89">
        <f t="shared" si="223"/>
        <v>1.4400356672802608E-6</v>
      </c>
      <c r="AF466" s="89">
        <f t="shared" si="224"/>
        <v>1.5445999997609761E-2</v>
      </c>
      <c r="AG466" s="91"/>
      <c r="AH466" s="89">
        <f t="shared" si="225"/>
        <v>1.1029620576030106</v>
      </c>
      <c r="AI466" s="89">
        <f t="shared" si="226"/>
        <v>0.90947461684740616</v>
      </c>
      <c r="AJ466" s="89">
        <f t="shared" si="227"/>
        <v>0.99814376060976873</v>
      </c>
      <c r="AK466" s="89">
        <f t="shared" si="228"/>
        <v>-0.20668663390891792</v>
      </c>
      <c r="AL466" s="89">
        <f t="shared" si="229"/>
        <v>1.1579799401429696</v>
      </c>
      <c r="AM466" s="89">
        <f t="shared" si="230"/>
        <v>0.65372582198599083</v>
      </c>
      <c r="AN466" s="89">
        <f t="shared" si="242"/>
        <v>7.6597401275891945</v>
      </c>
      <c r="AO466" s="89">
        <f t="shared" si="242"/>
        <v>7.6597401282764714</v>
      </c>
      <c r="AP466" s="89">
        <f t="shared" si="242"/>
        <v>7.6597401124965749</v>
      </c>
      <c r="AQ466" s="89">
        <f t="shared" si="242"/>
        <v>7.6597404748041162</v>
      </c>
      <c r="AR466" s="89">
        <f t="shared" si="242"/>
        <v>7.6597321563652017</v>
      </c>
      <c r="AS466" s="89">
        <f t="shared" si="242"/>
        <v>7.6599232332134344</v>
      </c>
      <c r="AT466" s="89">
        <f t="shared" si="242"/>
        <v>7.6555799893701488</v>
      </c>
      <c r="AU466" s="89">
        <f t="shared" si="231"/>
        <v>7.881138562020225</v>
      </c>
    </row>
    <row r="467" spans="1:47" s="89" customFormat="1" ht="12.95" customHeight="1" x14ac:dyDescent="0.2">
      <c r="A467" s="89" t="s">
        <v>823</v>
      </c>
      <c r="B467" s="91"/>
      <c r="C467" s="130">
        <v>45208.525999999998</v>
      </c>
      <c r="D467" s="130"/>
      <c r="E467" s="89">
        <f t="shared" si="214"/>
        <v>382.00550297183986</v>
      </c>
      <c r="F467" s="89">
        <f t="shared" si="237"/>
        <v>382</v>
      </c>
      <c r="G467" s="89">
        <f t="shared" si="215"/>
        <v>1.5445999997609761E-2</v>
      </c>
      <c r="I467" s="89">
        <f t="shared" si="243"/>
        <v>1.5445999997609761E-2</v>
      </c>
      <c r="P467" s="89">
        <f t="shared" si="216"/>
        <v>-1.09131083779308</v>
      </c>
      <c r="Q467" s="128">
        <f t="shared" si="217"/>
        <v>30190.025999999998</v>
      </c>
      <c r="R467" s="128"/>
      <c r="S467" s="91">
        <f t="shared" si="244"/>
        <v>0.1</v>
      </c>
      <c r="Z467" s="89">
        <f t="shared" si="218"/>
        <v>382</v>
      </c>
      <c r="AA467" s="89">
        <f t="shared" si="219"/>
        <v>1.1651219809930558E-2</v>
      </c>
      <c r="AB467" s="89">
        <f t="shared" si="220"/>
        <v>-1.0875160576054008</v>
      </c>
      <c r="AC467" s="89">
        <f t="shared" si="221"/>
        <v>1.1067568377906898</v>
      </c>
      <c r="AD467" s="89">
        <f t="shared" si="222"/>
        <v>3.7947801876792031E-3</v>
      </c>
      <c r="AE467" s="89">
        <f t="shared" si="223"/>
        <v>1.4400356672802608E-6</v>
      </c>
      <c r="AF467" s="89">
        <f t="shared" si="224"/>
        <v>1.5445999997609761E-2</v>
      </c>
      <c r="AG467" s="91"/>
      <c r="AH467" s="89">
        <f t="shared" si="225"/>
        <v>1.1029620576030106</v>
      </c>
      <c r="AI467" s="89">
        <f t="shared" si="226"/>
        <v>0.90947461684740616</v>
      </c>
      <c r="AJ467" s="89">
        <f t="shared" si="227"/>
        <v>0.99814376060976873</v>
      </c>
      <c r="AK467" s="89">
        <f t="shared" si="228"/>
        <v>-0.20668663390891792</v>
      </c>
      <c r="AL467" s="89">
        <f t="shared" si="229"/>
        <v>1.1579799401429696</v>
      </c>
      <c r="AM467" s="89">
        <f t="shared" si="230"/>
        <v>0.65372582198599083</v>
      </c>
      <c r="AN467" s="89">
        <f t="shared" si="242"/>
        <v>7.6597401275891945</v>
      </c>
      <c r="AO467" s="89">
        <f t="shared" si="242"/>
        <v>7.6597401282764714</v>
      </c>
      <c r="AP467" s="89">
        <f t="shared" si="242"/>
        <v>7.6597401124965749</v>
      </c>
      <c r="AQ467" s="89">
        <f t="shared" si="242"/>
        <v>7.6597404748041162</v>
      </c>
      <c r="AR467" s="89">
        <f t="shared" si="242"/>
        <v>7.6597321563652017</v>
      </c>
      <c r="AS467" s="89">
        <f t="shared" si="242"/>
        <v>7.6599232332134344</v>
      </c>
      <c r="AT467" s="89">
        <f t="shared" si="242"/>
        <v>7.6555799893701488</v>
      </c>
      <c r="AU467" s="89">
        <f t="shared" si="231"/>
        <v>7.881138562020225</v>
      </c>
    </row>
    <row r="468" spans="1:47" s="89" customFormat="1" ht="12.95" customHeight="1" x14ac:dyDescent="0.2">
      <c r="A468" s="89" t="s">
        <v>823</v>
      </c>
      <c r="B468" s="91"/>
      <c r="C468" s="130">
        <v>45208.529000000002</v>
      </c>
      <c r="D468" s="130"/>
      <c r="E468" s="89">
        <f t="shared" si="214"/>
        <v>382.00657178677858</v>
      </c>
      <c r="F468" s="89">
        <f t="shared" si="237"/>
        <v>382</v>
      </c>
      <c r="G468" s="89">
        <f t="shared" si="215"/>
        <v>1.844600000185892E-2</v>
      </c>
      <c r="I468" s="89">
        <f t="shared" si="243"/>
        <v>1.844600000185892E-2</v>
      </c>
      <c r="P468" s="89">
        <f t="shared" si="216"/>
        <v>-1.09131083779308</v>
      </c>
      <c r="Q468" s="128">
        <f t="shared" si="217"/>
        <v>30190.029000000002</v>
      </c>
      <c r="R468" s="128"/>
      <c r="S468" s="91">
        <f t="shared" si="244"/>
        <v>0.1</v>
      </c>
      <c r="Z468" s="89">
        <f t="shared" si="218"/>
        <v>382</v>
      </c>
      <c r="AA468" s="89">
        <f t="shared" si="219"/>
        <v>1.1651219809930558E-2</v>
      </c>
      <c r="AB468" s="89">
        <f t="shared" si="220"/>
        <v>-1.0845160576011517</v>
      </c>
      <c r="AC468" s="89">
        <f t="shared" si="221"/>
        <v>1.1097568377949389</v>
      </c>
      <c r="AD468" s="89">
        <f t="shared" si="222"/>
        <v>6.7947801919283624E-3</v>
      </c>
      <c r="AE468" s="89">
        <f t="shared" si="223"/>
        <v>4.616903785662203E-6</v>
      </c>
      <c r="AF468" s="89">
        <f t="shared" si="224"/>
        <v>1.844600000185892E-2</v>
      </c>
      <c r="AG468" s="91"/>
      <c r="AH468" s="89">
        <f t="shared" si="225"/>
        <v>1.1029620576030106</v>
      </c>
      <c r="AI468" s="89">
        <f t="shared" si="226"/>
        <v>0.90947461684740616</v>
      </c>
      <c r="AJ468" s="89">
        <f t="shared" si="227"/>
        <v>0.99814376060976873</v>
      </c>
      <c r="AK468" s="89">
        <f t="shared" si="228"/>
        <v>-0.20668663390891792</v>
      </c>
      <c r="AL468" s="89">
        <f t="shared" si="229"/>
        <v>1.1579799401429696</v>
      </c>
      <c r="AM468" s="89">
        <f t="shared" si="230"/>
        <v>0.65372582198599083</v>
      </c>
      <c r="AN468" s="89">
        <f t="shared" si="242"/>
        <v>7.6597401275891945</v>
      </c>
      <c r="AO468" s="89">
        <f t="shared" si="242"/>
        <v>7.6597401282764714</v>
      </c>
      <c r="AP468" s="89">
        <f t="shared" si="242"/>
        <v>7.6597401124965749</v>
      </c>
      <c r="AQ468" s="89">
        <f t="shared" si="242"/>
        <v>7.6597404748041162</v>
      </c>
      <c r="AR468" s="89">
        <f t="shared" si="242"/>
        <v>7.6597321563652017</v>
      </c>
      <c r="AS468" s="89">
        <f t="shared" si="242"/>
        <v>7.6599232332134344</v>
      </c>
      <c r="AT468" s="89">
        <f t="shared" si="242"/>
        <v>7.6555799893701488</v>
      </c>
      <c r="AU468" s="89">
        <f t="shared" si="231"/>
        <v>7.881138562020225</v>
      </c>
    </row>
    <row r="469" spans="1:47" s="89" customFormat="1" ht="12.95" customHeight="1" x14ac:dyDescent="0.2">
      <c r="A469" s="89" t="s">
        <v>823</v>
      </c>
      <c r="B469" s="91"/>
      <c r="C469" s="130">
        <v>45208.531000000003</v>
      </c>
      <c r="D469" s="130"/>
      <c r="E469" s="89">
        <f t="shared" ref="E469:E532" si="245">+(C469-C$7)/C$8</f>
        <v>382.00728433007015</v>
      </c>
      <c r="F469" s="89">
        <f t="shared" si="237"/>
        <v>382</v>
      </c>
      <c r="G469" s="89">
        <f t="shared" ref="G469:G474" si="246">+C469-(C$7+F469*C$8)</f>
        <v>2.0446000002266373E-2</v>
      </c>
      <c r="I469" s="89">
        <f t="shared" si="243"/>
        <v>2.0446000002266373E-2</v>
      </c>
      <c r="P469" s="89">
        <f t="shared" ref="P469:P532" si="247">+D$11+D$12*F469+D$13*F469^2</f>
        <v>-1.09131083779308</v>
      </c>
      <c r="Q469" s="128">
        <f t="shared" ref="Q469:Q532" si="248">+C469-15018.5</f>
        <v>30190.031000000003</v>
      </c>
      <c r="R469" s="128"/>
      <c r="S469" s="91">
        <f t="shared" si="244"/>
        <v>0.1</v>
      </c>
      <c r="Z469" s="89">
        <f t="shared" ref="Z469:Z474" si="249">F469</f>
        <v>382</v>
      </c>
      <c r="AA469" s="89">
        <f t="shared" ref="AA469:AA474" si="250">AB$3+AB$4*Z469+AB$5*Z469^2+AH469</f>
        <v>1.1651219809930558E-2</v>
      </c>
      <c r="AB469" s="89">
        <f t="shared" ref="AB469:AB474" si="251">G469-AH469</f>
        <v>-1.0825160576007442</v>
      </c>
      <c r="AC469" s="89">
        <f t="shared" ref="AC469:AC474" si="252">+G469-P469</f>
        <v>1.1117568377953464</v>
      </c>
      <c r="AD469" s="89">
        <f t="shared" ref="AD469:AD474" si="253">G469-AA469</f>
        <v>8.794780192335816E-3</v>
      </c>
      <c r="AE469" s="89">
        <f t="shared" ref="AE469:AE474" si="254">+(G469-AA469)^2*S469</f>
        <v>7.7348158631502413E-6</v>
      </c>
      <c r="AF469" s="89">
        <f t="shared" ref="AF469:AF474" si="255">IF(S469&lt;&gt;0,G469-O469, -9999)</f>
        <v>2.0446000002266373E-2</v>
      </c>
      <c r="AG469" s="91"/>
      <c r="AH469" s="89">
        <f t="shared" ref="AH469:AH532" si="256">$AB$6*($AB$11/AI469*AJ469+$AB$12)</f>
        <v>1.1029620576030106</v>
      </c>
      <c r="AI469" s="89">
        <f t="shared" ref="AI469:AI532" si="257">1+$AB$7*COS(AL469)</f>
        <v>0.90947461684740616</v>
      </c>
      <c r="AJ469" s="89">
        <f t="shared" ref="AJ469:AJ532" si="258">SIN(AL469+RADIANS($AB$9))</f>
        <v>0.99814376060976873</v>
      </c>
      <c r="AK469" s="89">
        <f t="shared" ref="AK469:AK532" si="259">$AB$7*SIN(AL469)</f>
        <v>-0.20668663390891792</v>
      </c>
      <c r="AL469" s="89">
        <f t="shared" ref="AL469:AL532" si="260">2*ATAN(AM469)</f>
        <v>1.1579799401429696</v>
      </c>
      <c r="AM469" s="89">
        <f t="shared" ref="AM469:AM532" si="261">SQRT((1+$AB$7)/(1-$AB$7))*TAN(AN469/2)</f>
        <v>0.65372582198599083</v>
      </c>
      <c r="AN469" s="89">
        <f t="shared" si="242"/>
        <v>7.6597401275891945</v>
      </c>
      <c r="AO469" s="89">
        <f t="shared" si="242"/>
        <v>7.6597401282764714</v>
      </c>
      <c r="AP469" s="89">
        <f t="shared" si="242"/>
        <v>7.6597401124965749</v>
      </c>
      <c r="AQ469" s="89">
        <f t="shared" si="242"/>
        <v>7.6597404748041162</v>
      </c>
      <c r="AR469" s="89">
        <f t="shared" si="242"/>
        <v>7.6597321563652017</v>
      </c>
      <c r="AS469" s="89">
        <f t="shared" si="242"/>
        <v>7.6599232332134344</v>
      </c>
      <c r="AT469" s="89">
        <f t="shared" si="242"/>
        <v>7.6555799893701488</v>
      </c>
      <c r="AU469" s="89">
        <f t="shared" ref="AU469:AU532" si="262">RADIANS($AB$9)+$AB$18*(F469-AB$15)</f>
        <v>7.881138562020225</v>
      </c>
    </row>
    <row r="470" spans="1:47" s="89" customFormat="1" ht="12.95" customHeight="1" x14ac:dyDescent="0.2">
      <c r="A470" s="89" t="s">
        <v>908</v>
      </c>
      <c r="B470" s="91"/>
      <c r="C470" s="130">
        <v>45264.644999999997</v>
      </c>
      <c r="D470" s="130"/>
      <c r="E470" s="89">
        <f t="shared" si="245"/>
        <v>401.99911145851507</v>
      </c>
      <c r="F470" s="89">
        <f t="shared" si="237"/>
        <v>402</v>
      </c>
      <c r="G470" s="89">
        <f t="shared" si="246"/>
        <v>-2.4940000002970919E-3</v>
      </c>
      <c r="I470" s="89">
        <f t="shared" si="243"/>
        <v>-2.4940000002970919E-3</v>
      </c>
      <c r="P470" s="89">
        <f t="shared" si="247"/>
        <v>-1.089928485793219</v>
      </c>
      <c r="Q470" s="128">
        <f t="shared" si="248"/>
        <v>30246.144999999997</v>
      </c>
      <c r="R470" s="128"/>
      <c r="S470" s="91">
        <f t="shared" si="244"/>
        <v>0.1</v>
      </c>
      <c r="Z470" s="89">
        <f t="shared" si="249"/>
        <v>402</v>
      </c>
      <c r="AA470" s="89">
        <f t="shared" si="250"/>
        <v>1.2082401131441545E-2</v>
      </c>
      <c r="AB470" s="89">
        <f t="shared" si="251"/>
        <v>-1.1045048869249576</v>
      </c>
      <c r="AC470" s="89">
        <f t="shared" si="252"/>
        <v>1.0874344857929219</v>
      </c>
      <c r="AD470" s="89">
        <f t="shared" si="253"/>
        <v>-1.4576401131738637E-2</v>
      </c>
      <c r="AE470" s="89">
        <f t="shared" si="254"/>
        <v>2.1247146995335143E-5</v>
      </c>
      <c r="AF470" s="89">
        <f t="shared" si="255"/>
        <v>-2.4940000002970919E-3</v>
      </c>
      <c r="AG470" s="91"/>
      <c r="AH470" s="89">
        <f t="shared" si="256"/>
        <v>1.1020108869246605</v>
      </c>
      <c r="AI470" s="89">
        <f t="shared" si="257"/>
        <v>0.91045351644876582</v>
      </c>
      <c r="AJ470" s="89">
        <f t="shared" si="258"/>
        <v>0.99842073082506111</v>
      </c>
      <c r="AK470" s="89">
        <f t="shared" si="259"/>
        <v>-0.20711261891814203</v>
      </c>
      <c r="AL470" s="89">
        <f t="shared" si="260"/>
        <v>1.1627112090789247</v>
      </c>
      <c r="AM470" s="89">
        <f t="shared" si="261"/>
        <v>0.65710766421612421</v>
      </c>
      <c r="AN470" s="89">
        <f t="shared" si="242"/>
        <v>7.6648054401571883</v>
      </c>
      <c r="AO470" s="89">
        <f t="shared" si="242"/>
        <v>7.6648054407228567</v>
      </c>
      <c r="AP470" s="89">
        <f t="shared" si="242"/>
        <v>7.6648054273916557</v>
      </c>
      <c r="AQ470" s="89">
        <f t="shared" si="242"/>
        <v>7.6648057415706319</v>
      </c>
      <c r="AR470" s="89">
        <f t="shared" si="242"/>
        <v>7.6647983373915771</v>
      </c>
      <c r="AS470" s="89">
        <f t="shared" si="242"/>
        <v>7.6649729060729799</v>
      </c>
      <c r="AT470" s="89">
        <f t="shared" si="242"/>
        <v>7.6608985919033978</v>
      </c>
      <c r="AU470" s="89">
        <f t="shared" si="262"/>
        <v>7.8864216475478965</v>
      </c>
    </row>
    <row r="471" spans="1:47" s="89" customFormat="1" ht="12.95" customHeight="1" x14ac:dyDescent="0.2">
      <c r="A471" s="89" t="s">
        <v>823</v>
      </c>
      <c r="B471" s="91"/>
      <c r="C471" s="130">
        <v>45382.546000000002</v>
      </c>
      <c r="D471" s="130"/>
      <c r="E471" s="89">
        <f t="shared" si="245"/>
        <v>444.00389476163252</v>
      </c>
      <c r="F471" s="89">
        <f t="shared" si="237"/>
        <v>444</v>
      </c>
      <c r="G471" s="89">
        <f t="shared" si="246"/>
        <v>1.0932000004686415E-2</v>
      </c>
      <c r="I471" s="89">
        <f t="shared" si="243"/>
        <v>1.0932000004686415E-2</v>
      </c>
      <c r="P471" s="89">
        <f t="shared" si="247"/>
        <v>-1.0869354187954556</v>
      </c>
      <c r="Q471" s="128">
        <f t="shared" si="248"/>
        <v>30364.046000000002</v>
      </c>
      <c r="R471" s="128"/>
      <c r="S471" s="91">
        <f t="shared" si="244"/>
        <v>0.1</v>
      </c>
      <c r="Z471" s="89">
        <f t="shared" si="249"/>
        <v>444</v>
      </c>
      <c r="AA471" s="89">
        <f t="shared" si="250"/>
        <v>1.298240457292299E-2</v>
      </c>
      <c r="AB471" s="89">
        <f t="shared" si="251"/>
        <v>-1.0889858233636922</v>
      </c>
      <c r="AC471" s="89">
        <f t="shared" si="252"/>
        <v>1.097867418800142</v>
      </c>
      <c r="AD471" s="89">
        <f t="shared" si="253"/>
        <v>-2.0504045682365746E-3</v>
      </c>
      <c r="AE471" s="89">
        <f t="shared" si="254"/>
        <v>4.2041588934454142E-7</v>
      </c>
      <c r="AF471" s="89">
        <f t="shared" si="255"/>
        <v>1.0932000004686415E-2</v>
      </c>
      <c r="AG471" s="91"/>
      <c r="AH471" s="89">
        <f t="shared" si="256"/>
        <v>1.0999178233683786</v>
      </c>
      <c r="AI471" s="89">
        <f t="shared" si="257"/>
        <v>0.9125226272784126</v>
      </c>
      <c r="AJ471" s="89">
        <f t="shared" si="258"/>
        <v>0.99893115295421653</v>
      </c>
      <c r="AK471" s="89">
        <f t="shared" si="259"/>
        <v>-0.2079949972793852</v>
      </c>
      <c r="AL471" s="89">
        <f t="shared" si="260"/>
        <v>1.1726801598434955</v>
      </c>
      <c r="AM471" s="89">
        <f t="shared" si="261"/>
        <v>0.66426790011225478</v>
      </c>
      <c r="AN471" s="89">
        <f t="shared" ref="AN471:AT480" si="263">$AU471+$AB$7*SIN(AO471)</f>
        <v>7.6754603979278979</v>
      </c>
      <c r="AO471" s="89">
        <f t="shared" si="263"/>
        <v>7.675460398293378</v>
      </c>
      <c r="AP471" s="89">
        <f t="shared" si="263"/>
        <v>7.675460389171942</v>
      </c>
      <c r="AQ471" s="89">
        <f t="shared" si="263"/>
        <v>7.6754606168196826</v>
      </c>
      <c r="AR471" s="89">
        <f t="shared" si="263"/>
        <v>7.6754549353994124</v>
      </c>
      <c r="AS471" s="89">
        <f t="shared" si="263"/>
        <v>7.6755967805132848</v>
      </c>
      <c r="AT471" s="89">
        <f t="shared" si="263"/>
        <v>7.6720881446105382</v>
      </c>
      <c r="AU471" s="89">
        <f t="shared" si="262"/>
        <v>7.897516127156007</v>
      </c>
    </row>
    <row r="472" spans="1:47" s="89" customFormat="1" ht="12.95" customHeight="1" x14ac:dyDescent="0.2">
      <c r="A472" s="89" t="s">
        <v>830</v>
      </c>
      <c r="B472" s="91"/>
      <c r="C472" s="130">
        <v>45441.482000000004</v>
      </c>
      <c r="D472" s="130"/>
      <c r="E472" s="89">
        <f t="shared" si="245"/>
        <v>465.00112047432776</v>
      </c>
      <c r="F472" s="89">
        <f t="shared" si="237"/>
        <v>465</v>
      </c>
      <c r="G472" s="89">
        <f t="shared" si="246"/>
        <v>3.1450000024051405E-3</v>
      </c>
      <c r="I472" s="89">
        <f t="shared" si="243"/>
        <v>3.1450000024051405E-3</v>
      </c>
      <c r="P472" s="89">
        <f t="shared" si="247"/>
        <v>-1.0853930945604655</v>
      </c>
      <c r="Q472" s="128">
        <f t="shared" si="248"/>
        <v>30422.982000000004</v>
      </c>
      <c r="R472" s="128"/>
      <c r="S472" s="91">
        <f t="shared" si="244"/>
        <v>0.1</v>
      </c>
      <c r="Z472" s="89">
        <f t="shared" si="249"/>
        <v>465</v>
      </c>
      <c r="AA472" s="89">
        <f t="shared" si="250"/>
        <v>1.3429461576916824E-2</v>
      </c>
      <c r="AB472" s="89">
        <f t="shared" si="251"/>
        <v>-1.0956775561349772</v>
      </c>
      <c r="AC472" s="89">
        <f t="shared" si="252"/>
        <v>1.0885380945628707</v>
      </c>
      <c r="AD472" s="89">
        <f t="shared" si="253"/>
        <v>-1.0284461574511683E-2</v>
      </c>
      <c r="AE472" s="89">
        <f t="shared" si="254"/>
        <v>1.0577014987760733E-5</v>
      </c>
      <c r="AF472" s="89">
        <f t="shared" si="255"/>
        <v>3.1450000024051405E-3</v>
      </c>
      <c r="AG472" s="91"/>
      <c r="AH472" s="89">
        <f t="shared" si="256"/>
        <v>1.0988225561373823</v>
      </c>
      <c r="AI472" s="89">
        <f t="shared" si="257"/>
        <v>0.91356400622792167</v>
      </c>
      <c r="AJ472" s="89">
        <f t="shared" si="258"/>
        <v>0.99914984188962064</v>
      </c>
      <c r="AK472" s="89">
        <f t="shared" si="259"/>
        <v>-0.20842991294954819</v>
      </c>
      <c r="AL472" s="89">
        <f t="shared" si="260"/>
        <v>1.1776816703347157</v>
      </c>
      <c r="AM472" s="89">
        <f t="shared" si="261"/>
        <v>0.66787812294407167</v>
      </c>
      <c r="AN472" s="89">
        <f t="shared" si="263"/>
        <v>7.6807969735887678</v>
      </c>
      <c r="AO472" s="89">
        <f t="shared" si="263"/>
        <v>7.6807969738777739</v>
      </c>
      <c r="AP472" s="89">
        <f t="shared" si="263"/>
        <v>7.6807969664449951</v>
      </c>
      <c r="AQ472" s="89">
        <f t="shared" si="263"/>
        <v>7.6807971576044034</v>
      </c>
      <c r="AR472" s="89">
        <f t="shared" si="263"/>
        <v>7.6807922413512033</v>
      </c>
      <c r="AS472" s="89">
        <f t="shared" si="263"/>
        <v>7.6809187218959796</v>
      </c>
      <c r="AT472" s="89">
        <f t="shared" si="263"/>
        <v>7.6776933269828671</v>
      </c>
      <c r="AU472" s="89">
        <f t="shared" si="262"/>
        <v>7.9030633669600627</v>
      </c>
    </row>
    <row r="473" spans="1:47" s="89" customFormat="1" ht="12.95" customHeight="1" x14ac:dyDescent="0.2">
      <c r="A473" s="89" t="s">
        <v>908</v>
      </c>
      <c r="B473" s="91"/>
      <c r="C473" s="130">
        <v>45508.853999999999</v>
      </c>
      <c r="D473" s="130"/>
      <c r="E473" s="89">
        <f t="shared" si="245"/>
        <v>489.00385379039227</v>
      </c>
      <c r="F473" s="89">
        <f t="shared" si="237"/>
        <v>489</v>
      </c>
      <c r="G473" s="89">
        <f t="shared" si="246"/>
        <v>1.0817000002134591E-2</v>
      </c>
      <c r="I473" s="89">
        <f t="shared" si="243"/>
        <v>1.0817000002134591E-2</v>
      </c>
      <c r="P473" s="89">
        <f t="shared" si="247"/>
        <v>-1.083593058099164</v>
      </c>
      <c r="Q473" s="128">
        <f t="shared" si="248"/>
        <v>30490.353999999999</v>
      </c>
      <c r="R473" s="128"/>
      <c r="S473" s="91">
        <f t="shared" si="244"/>
        <v>0.1</v>
      </c>
      <c r="Z473" s="89">
        <f t="shared" si="249"/>
        <v>489</v>
      </c>
      <c r="AA473" s="89">
        <f t="shared" si="250"/>
        <v>1.3937842253250343E-2</v>
      </c>
      <c r="AB473" s="89">
        <f t="shared" si="251"/>
        <v>-1.0867139003502797</v>
      </c>
      <c r="AC473" s="89">
        <f t="shared" si="252"/>
        <v>1.0944100581012985</v>
      </c>
      <c r="AD473" s="89">
        <f t="shared" si="253"/>
        <v>-3.1208422511157519E-3</v>
      </c>
      <c r="AE473" s="89">
        <f t="shared" si="254"/>
        <v>9.7396563563492327E-7</v>
      </c>
      <c r="AF473" s="89">
        <f t="shared" si="255"/>
        <v>1.0817000002134591E-2</v>
      </c>
      <c r="AG473" s="91"/>
      <c r="AH473" s="89">
        <f t="shared" si="256"/>
        <v>1.0975309003524143</v>
      </c>
      <c r="AI473" s="89">
        <f t="shared" si="257"/>
        <v>0.91475972716825926</v>
      </c>
      <c r="AJ473" s="89">
        <f t="shared" si="258"/>
        <v>0.99936966471715372</v>
      </c>
      <c r="AK473" s="89">
        <f t="shared" si="259"/>
        <v>-0.20892176889710032</v>
      </c>
      <c r="AL473" s="89">
        <f t="shared" si="260"/>
        <v>1.1834116947756623</v>
      </c>
      <c r="AM473" s="89">
        <f t="shared" si="261"/>
        <v>0.67202906000489437</v>
      </c>
      <c r="AN473" s="89">
        <f t="shared" si="263"/>
        <v>7.6869033881127233</v>
      </c>
      <c r="AO473" s="89">
        <f t="shared" si="263"/>
        <v>7.6869033883302533</v>
      </c>
      <c r="AP473" s="89">
        <f t="shared" si="263"/>
        <v>7.686903382533278</v>
      </c>
      <c r="AQ473" s="89">
        <f t="shared" si="263"/>
        <v>7.6869035370176837</v>
      </c>
      <c r="AR473" s="89">
        <f t="shared" si="263"/>
        <v>7.686899420189266</v>
      </c>
      <c r="AS473" s="89">
        <f t="shared" si="263"/>
        <v>7.6870091632095425</v>
      </c>
      <c r="AT473" s="89">
        <f t="shared" si="263"/>
        <v>7.6841077414656587</v>
      </c>
      <c r="AU473" s="89">
        <f t="shared" si="262"/>
        <v>7.9094030695932691</v>
      </c>
    </row>
    <row r="474" spans="1:47" s="89" customFormat="1" ht="12.95" customHeight="1" x14ac:dyDescent="0.2">
      <c r="A474" s="89" t="s">
        <v>831</v>
      </c>
      <c r="B474" s="91"/>
      <c r="C474" s="130">
        <v>45559.375</v>
      </c>
      <c r="D474" s="130"/>
      <c r="E474" s="89">
        <f t="shared" si="245"/>
        <v>507.0030536042762</v>
      </c>
      <c r="F474" s="89">
        <f t="shared" si="237"/>
        <v>507</v>
      </c>
      <c r="G474" s="89">
        <f t="shared" si="246"/>
        <v>8.5709999984828755E-3</v>
      </c>
      <c r="I474" s="89">
        <f t="shared" si="243"/>
        <v>8.5709999984828755E-3</v>
      </c>
      <c r="P474" s="89">
        <f t="shared" si="247"/>
        <v>-1.0822168646182686</v>
      </c>
      <c r="Q474" s="128">
        <f t="shared" si="248"/>
        <v>30540.875</v>
      </c>
      <c r="R474" s="128"/>
      <c r="S474" s="91">
        <f t="shared" si="244"/>
        <v>0.1</v>
      </c>
      <c r="Z474" s="89">
        <f t="shared" si="249"/>
        <v>507</v>
      </c>
      <c r="AA474" s="89">
        <f t="shared" si="250"/>
        <v>1.4317279184184128E-2</v>
      </c>
      <c r="AB474" s="89">
        <f t="shared" si="251"/>
        <v>-1.0879631438039699</v>
      </c>
      <c r="AC474" s="89">
        <f t="shared" si="252"/>
        <v>1.0907878646167515</v>
      </c>
      <c r="AD474" s="89">
        <f t="shared" si="253"/>
        <v>-5.746279185701253E-3</v>
      </c>
      <c r="AE474" s="89">
        <f t="shared" si="254"/>
        <v>3.3019724480023458E-6</v>
      </c>
      <c r="AF474" s="89">
        <f t="shared" si="255"/>
        <v>8.5709999984828755E-3</v>
      </c>
      <c r="AG474" s="91"/>
      <c r="AH474" s="89">
        <f t="shared" si="256"/>
        <v>1.0965341438024527</v>
      </c>
      <c r="AI474" s="89">
        <f t="shared" si="257"/>
        <v>0.9156604208178537</v>
      </c>
      <c r="AJ474" s="89">
        <f t="shared" si="258"/>
        <v>0.99951330677939931</v>
      </c>
      <c r="AK474" s="89">
        <f t="shared" si="259"/>
        <v>-0.20928699198684439</v>
      </c>
      <c r="AL474" s="89">
        <f t="shared" si="260"/>
        <v>1.1877190758793144</v>
      </c>
      <c r="AM474" s="89">
        <f t="shared" si="261"/>
        <v>0.67515994317006889</v>
      </c>
      <c r="AN474" s="89">
        <f t="shared" si="263"/>
        <v>7.6914884514516508</v>
      </c>
      <c r="AO474" s="89">
        <f t="shared" si="263"/>
        <v>7.6914884516252124</v>
      </c>
      <c r="AP474" s="89">
        <f t="shared" si="263"/>
        <v>7.6914884468706486</v>
      </c>
      <c r="AQ474" s="89">
        <f t="shared" si="263"/>
        <v>7.6914885771180481</v>
      </c>
      <c r="AR474" s="89">
        <f t="shared" si="263"/>
        <v>7.691485009134098</v>
      </c>
      <c r="AS474" s="89">
        <f t="shared" si="263"/>
        <v>7.6915827782113837</v>
      </c>
      <c r="AT474" s="89">
        <f t="shared" si="263"/>
        <v>7.6889244948501121</v>
      </c>
      <c r="AU474" s="89">
        <f t="shared" si="262"/>
        <v>7.9141578465681732</v>
      </c>
    </row>
    <row r="475" spans="1:47" s="89" customFormat="1" ht="12.95" customHeight="1" x14ac:dyDescent="0.2">
      <c r="A475" s="89" t="s">
        <v>832</v>
      </c>
      <c r="B475" s="91"/>
      <c r="C475" s="130">
        <v>45559.574999999997</v>
      </c>
      <c r="D475" s="130"/>
      <c r="E475" s="89">
        <f t="shared" si="245"/>
        <v>507.07430793342098</v>
      </c>
      <c r="F475" s="89">
        <f t="shared" si="237"/>
        <v>507</v>
      </c>
      <c r="P475" s="89">
        <f t="shared" si="247"/>
        <v>-1.0822168646182686</v>
      </c>
      <c r="Q475" s="128">
        <f t="shared" si="248"/>
        <v>30541.074999999997</v>
      </c>
      <c r="R475" s="128"/>
      <c r="S475" s="91">
        <v>0</v>
      </c>
      <c r="U475" s="89">
        <f>+C475-(C$7+F475*C$8)</f>
        <v>0.20857099999557249</v>
      </c>
      <c r="AG475" s="91"/>
      <c r="AH475" s="89">
        <f t="shared" si="256"/>
        <v>1.0965341438024527</v>
      </c>
      <c r="AI475" s="89">
        <f t="shared" si="257"/>
        <v>0.9156604208178537</v>
      </c>
      <c r="AJ475" s="89">
        <f t="shared" si="258"/>
        <v>0.99951330677939931</v>
      </c>
      <c r="AK475" s="89">
        <f t="shared" si="259"/>
        <v>-0.20928699198684439</v>
      </c>
      <c r="AL475" s="89">
        <f t="shared" si="260"/>
        <v>1.1877190758793144</v>
      </c>
      <c r="AM475" s="89">
        <f t="shared" si="261"/>
        <v>0.67515994317006889</v>
      </c>
      <c r="AN475" s="89">
        <f t="shared" si="263"/>
        <v>7.6914884514516508</v>
      </c>
      <c r="AO475" s="89">
        <f t="shared" si="263"/>
        <v>7.6914884516252124</v>
      </c>
      <c r="AP475" s="89">
        <f t="shared" si="263"/>
        <v>7.6914884468706486</v>
      </c>
      <c r="AQ475" s="89">
        <f t="shared" si="263"/>
        <v>7.6914885771180481</v>
      </c>
      <c r="AR475" s="89">
        <f t="shared" si="263"/>
        <v>7.691485009134098</v>
      </c>
      <c r="AS475" s="89">
        <f t="shared" si="263"/>
        <v>7.6915827782113837</v>
      </c>
      <c r="AT475" s="89">
        <f t="shared" si="263"/>
        <v>7.6889244948501121</v>
      </c>
      <c r="AU475" s="89">
        <f t="shared" si="262"/>
        <v>7.9141578465681732</v>
      </c>
    </row>
    <row r="476" spans="1:47" s="89" customFormat="1" ht="12.95" customHeight="1" x14ac:dyDescent="0.2">
      <c r="A476" s="89" t="s">
        <v>823</v>
      </c>
      <c r="B476" s="91"/>
      <c r="C476" s="130">
        <v>45579.033000000003</v>
      </c>
      <c r="D476" s="130"/>
      <c r="E476" s="89">
        <f t="shared" si="245"/>
        <v>514.0066416160214</v>
      </c>
      <c r="F476" s="89">
        <f t="shared" si="237"/>
        <v>514</v>
      </c>
      <c r="G476" s="89">
        <f t="shared" ref="G476:G507" si="264">+C476-(C$7+F476*C$8)</f>
        <v>1.8642000002728309E-2</v>
      </c>
      <c r="I476" s="89">
        <f>G476</f>
        <v>1.8642000002728309E-2</v>
      </c>
      <c r="P476" s="89">
        <f t="shared" si="247"/>
        <v>-1.0816756212889114</v>
      </c>
      <c r="Q476" s="128">
        <f t="shared" si="248"/>
        <v>30560.533000000003</v>
      </c>
      <c r="R476" s="128"/>
      <c r="S476" s="91">
        <f>S$16</f>
        <v>0.1</v>
      </c>
      <c r="Z476" s="89">
        <f t="shared" ref="Z476:Z507" si="265">F476</f>
        <v>514</v>
      </c>
      <c r="AA476" s="89">
        <f t="shared" ref="AA476:AA507" si="266">AB$3+AB$4*Z476+AB$5*Z476^2+AH476</f>
        <v>1.446439762381746E-2</v>
      </c>
      <c r="AB476" s="89">
        <f t="shared" ref="AB476:AB507" si="267">IF(S476&lt;&gt;0,G476-AH476, -9999)</f>
        <v>-1.0774980189100005</v>
      </c>
      <c r="AC476" s="89">
        <f t="shared" ref="AC476:AC507" si="268">+G476-P476</f>
        <v>1.1003176212916397</v>
      </c>
      <c r="AD476" s="89">
        <f t="shared" ref="AD476:AD507" si="269">G476-AA476</f>
        <v>4.1776023789108496E-3</v>
      </c>
      <c r="AE476" s="89">
        <f t="shared" ref="AE476:AE507" si="270">+(G476-AA476)^2*S476</f>
        <v>1.7452361636281592E-6</v>
      </c>
      <c r="AF476" s="89">
        <f t="shared" ref="AF476:AF507" si="271">IF(S476&lt;&gt;0,G476-O476, -9999)</f>
        <v>1.8642000002728309E-2</v>
      </c>
      <c r="AG476" s="91"/>
      <c r="AH476" s="89">
        <f t="shared" si="256"/>
        <v>1.0961400189127288</v>
      </c>
      <c r="AI476" s="89">
        <f t="shared" si="257"/>
        <v>0.916011594259871</v>
      </c>
      <c r="AJ476" s="89">
        <f t="shared" si="258"/>
        <v>0.99956422724750837</v>
      </c>
      <c r="AK476" s="89">
        <f t="shared" si="259"/>
        <v>-0.20942816747695248</v>
      </c>
      <c r="AL476" s="89">
        <f t="shared" si="260"/>
        <v>1.1893964613369026</v>
      </c>
      <c r="AM476" s="89">
        <f t="shared" si="261"/>
        <v>0.67638163846168731</v>
      </c>
      <c r="AN476" s="89">
        <f t="shared" si="263"/>
        <v>7.6932727515905466</v>
      </c>
      <c r="AO476" s="89">
        <f t="shared" si="263"/>
        <v>7.6932727517489905</v>
      </c>
      <c r="AP476" s="89">
        <f t="shared" si="263"/>
        <v>7.6932727473607647</v>
      </c>
      <c r="AQ476" s="89">
        <f t="shared" si="263"/>
        <v>7.6932728688956056</v>
      </c>
      <c r="AR476" s="89">
        <f t="shared" si="263"/>
        <v>7.6932695029408436</v>
      </c>
      <c r="AS476" s="89">
        <f t="shared" si="263"/>
        <v>7.6933627502200714</v>
      </c>
      <c r="AT476" s="89">
        <f t="shared" si="263"/>
        <v>7.6907990519690248</v>
      </c>
      <c r="AU476" s="89">
        <f t="shared" si="262"/>
        <v>7.9160069265028588</v>
      </c>
    </row>
    <row r="477" spans="1:47" s="89" customFormat="1" ht="12.95" customHeight="1" x14ac:dyDescent="0.2">
      <c r="A477" s="89" t="s">
        <v>833</v>
      </c>
      <c r="B477" s="91"/>
      <c r="C477" s="130">
        <v>45674.459000000003</v>
      </c>
      <c r="D477" s="130"/>
      <c r="E477" s="89">
        <f t="shared" si="245"/>
        <v>548.00421968137357</v>
      </c>
      <c r="F477" s="89">
        <f t="shared" si="237"/>
        <v>548</v>
      </c>
      <c r="G477" s="89">
        <f t="shared" si="264"/>
        <v>1.1844000007840805E-2</v>
      </c>
      <c r="I477" s="89">
        <f>G477</f>
        <v>1.1844000007840805E-2</v>
      </c>
      <c r="P477" s="89">
        <f t="shared" si="247"/>
        <v>-1.0789984769800793</v>
      </c>
      <c r="Q477" s="128">
        <f t="shared" si="248"/>
        <v>30655.959000000003</v>
      </c>
      <c r="R477" s="128"/>
      <c r="S477" s="91">
        <f>S$16</f>
        <v>0.1</v>
      </c>
      <c r="Z477" s="89">
        <f t="shared" si="265"/>
        <v>548</v>
      </c>
      <c r="AA477" s="89">
        <f t="shared" si="266"/>
        <v>1.5175346154279845E-2</v>
      </c>
      <c r="AB477" s="89">
        <f t="shared" si="267"/>
        <v>-1.0823298231265184</v>
      </c>
      <c r="AC477" s="89">
        <f t="shared" si="268"/>
        <v>1.0908424769879201</v>
      </c>
      <c r="AD477" s="89">
        <f t="shared" si="269"/>
        <v>-3.3313461464390404E-3</v>
      </c>
      <c r="AE477" s="89">
        <f t="shared" si="270"/>
        <v>1.1097867147394244E-6</v>
      </c>
      <c r="AF477" s="89">
        <f t="shared" si="271"/>
        <v>1.1844000007840805E-2</v>
      </c>
      <c r="AG477" s="91"/>
      <c r="AH477" s="89">
        <f t="shared" si="256"/>
        <v>1.0941738231343592</v>
      </c>
      <c r="AI477" s="89">
        <f t="shared" si="257"/>
        <v>0.91772449422195923</v>
      </c>
      <c r="AJ477" s="89">
        <f t="shared" si="258"/>
        <v>0.99977194018692372</v>
      </c>
      <c r="AK477" s="89">
        <f t="shared" si="259"/>
        <v>-0.21010699840912148</v>
      </c>
      <c r="AL477" s="89">
        <f t="shared" si="260"/>
        <v>1.1975621198257895</v>
      </c>
      <c r="AM477" s="89">
        <f t="shared" si="261"/>
        <v>0.68234884180780353</v>
      </c>
      <c r="AN477" s="89">
        <f t="shared" si="263"/>
        <v>7.7019491094593491</v>
      </c>
      <c r="AO477" s="89">
        <f t="shared" si="263"/>
        <v>7.7019491095580124</v>
      </c>
      <c r="AP477" s="89">
        <f t="shared" si="263"/>
        <v>7.7019491066708419</v>
      </c>
      <c r="AQ477" s="89">
        <f t="shared" si="263"/>
        <v>7.7019491911580298</v>
      </c>
      <c r="AR477" s="89">
        <f t="shared" si="263"/>
        <v>7.7019467188310839</v>
      </c>
      <c r="AS477" s="89">
        <f t="shared" si="263"/>
        <v>7.7020190824062782</v>
      </c>
      <c r="AT477" s="89">
        <f t="shared" si="263"/>
        <v>7.6999149949742272</v>
      </c>
      <c r="AU477" s="89">
        <f t="shared" si="262"/>
        <v>7.9249881718999005</v>
      </c>
    </row>
    <row r="478" spans="1:47" s="89" customFormat="1" ht="12.95" customHeight="1" x14ac:dyDescent="0.2">
      <c r="A478" s="89" t="s">
        <v>834</v>
      </c>
      <c r="B478" s="91"/>
      <c r="C478" s="130">
        <v>45893.398000000001</v>
      </c>
      <c r="D478" s="130"/>
      <c r="E478" s="89">
        <f t="shared" si="245"/>
        <v>626.00597752567307</v>
      </c>
      <c r="F478" s="89">
        <f t="shared" si="237"/>
        <v>626</v>
      </c>
      <c r="G478" s="89">
        <f t="shared" si="264"/>
        <v>1.6778000004705973E-2</v>
      </c>
      <c r="I478" s="89">
        <f>G478</f>
        <v>1.6778000004705973E-2</v>
      </c>
      <c r="P478" s="89">
        <f t="shared" si="247"/>
        <v>-1.0725544287517328</v>
      </c>
      <c r="Q478" s="128">
        <f t="shared" si="248"/>
        <v>30874.898000000001</v>
      </c>
      <c r="R478" s="128"/>
      <c r="S478" s="91">
        <f>S$16</f>
        <v>0.1</v>
      </c>
      <c r="Z478" s="89">
        <f t="shared" si="265"/>
        <v>626</v>
      </c>
      <c r="AA478" s="89">
        <f t="shared" si="266"/>
        <v>1.6782126443841028E-2</v>
      </c>
      <c r="AB478" s="89">
        <f t="shared" si="267"/>
        <v>-1.0725585551908678</v>
      </c>
      <c r="AC478" s="89">
        <f t="shared" si="268"/>
        <v>1.0893324287564388</v>
      </c>
      <c r="AD478" s="89">
        <f t="shared" si="269"/>
        <v>-4.1264391350548379E-6</v>
      </c>
      <c r="AE478" s="89">
        <f t="shared" si="270"/>
        <v>1.7027499935312121E-12</v>
      </c>
      <c r="AF478" s="89">
        <f t="shared" si="271"/>
        <v>1.6778000004705973E-2</v>
      </c>
      <c r="AG478" s="91"/>
      <c r="AH478" s="89">
        <f t="shared" si="256"/>
        <v>1.0893365551955738</v>
      </c>
      <c r="AI478" s="89">
        <f t="shared" si="257"/>
        <v>0.92169922790971892</v>
      </c>
      <c r="AJ478" s="89">
        <f t="shared" si="258"/>
        <v>0.99999685460607757</v>
      </c>
      <c r="AK478" s="89">
        <f t="shared" si="259"/>
        <v>-0.21162041187368683</v>
      </c>
      <c r="AL478" s="89">
        <f t="shared" si="260"/>
        <v>1.2164113380991115</v>
      </c>
      <c r="AM478" s="89">
        <f t="shared" si="261"/>
        <v>0.6962513653734097</v>
      </c>
      <c r="AN478" s="89">
        <f t="shared" si="263"/>
        <v>7.7219153404093959</v>
      </c>
      <c r="AO478" s="89">
        <f t="shared" si="263"/>
        <v>7.7219153404337808</v>
      </c>
      <c r="AP478" s="89">
        <f t="shared" si="263"/>
        <v>7.7219153396130924</v>
      </c>
      <c r="AQ478" s="89">
        <f t="shared" si="263"/>
        <v>7.7219153672335032</v>
      </c>
      <c r="AR478" s="89">
        <f t="shared" si="263"/>
        <v>7.7219144376671238</v>
      </c>
      <c r="AS478" s="89">
        <f t="shared" si="263"/>
        <v>7.7219457258474034</v>
      </c>
      <c r="AT478" s="89">
        <f t="shared" si="263"/>
        <v>7.7208966195715307</v>
      </c>
      <c r="AU478" s="89">
        <f t="shared" si="262"/>
        <v>7.9455922054578201</v>
      </c>
    </row>
    <row r="479" spans="1:47" s="89" customFormat="1" ht="12.95" customHeight="1" x14ac:dyDescent="0.2">
      <c r="A479" s="89" t="s">
        <v>834</v>
      </c>
      <c r="B479" s="91"/>
      <c r="C479" s="130">
        <v>45893.4</v>
      </c>
      <c r="D479" s="130"/>
      <c r="E479" s="89">
        <f t="shared" si="245"/>
        <v>626.00669006896464</v>
      </c>
      <c r="F479" s="89">
        <f t="shared" si="237"/>
        <v>626</v>
      </c>
      <c r="G479" s="89">
        <f t="shared" si="264"/>
        <v>1.8778000005113427E-2</v>
      </c>
      <c r="H479" s="89">
        <f>+G479</f>
        <v>1.8778000005113427E-2</v>
      </c>
      <c r="P479" s="89">
        <f t="shared" si="247"/>
        <v>-1.0725544287517328</v>
      </c>
      <c r="Q479" s="128">
        <f t="shared" si="248"/>
        <v>30874.9</v>
      </c>
      <c r="R479" s="128"/>
      <c r="S479" s="91">
        <f>S$15</f>
        <v>0.2</v>
      </c>
      <c r="Z479" s="89">
        <f t="shared" si="265"/>
        <v>626</v>
      </c>
      <c r="AA479" s="89">
        <f t="shared" si="266"/>
        <v>1.6782126443841028E-2</v>
      </c>
      <c r="AB479" s="89">
        <f t="shared" si="267"/>
        <v>-1.0705585551904604</v>
      </c>
      <c r="AC479" s="89">
        <f t="shared" si="268"/>
        <v>1.0913324287568462</v>
      </c>
      <c r="AD479" s="89">
        <f t="shared" si="269"/>
        <v>1.9958735612723988E-3</v>
      </c>
      <c r="AE479" s="89">
        <f t="shared" si="270"/>
        <v>7.9670225451723353E-7</v>
      </c>
      <c r="AF479" s="89">
        <f t="shared" si="271"/>
        <v>1.8778000005113427E-2</v>
      </c>
      <c r="AG479" s="91"/>
      <c r="AH479" s="89">
        <f t="shared" si="256"/>
        <v>1.0893365551955738</v>
      </c>
      <c r="AI479" s="89">
        <f t="shared" si="257"/>
        <v>0.92169922790971892</v>
      </c>
      <c r="AJ479" s="89">
        <f t="shared" si="258"/>
        <v>0.99999685460607757</v>
      </c>
      <c r="AK479" s="89">
        <f t="shared" si="259"/>
        <v>-0.21162041187368683</v>
      </c>
      <c r="AL479" s="89">
        <f t="shared" si="260"/>
        <v>1.2164113380991115</v>
      </c>
      <c r="AM479" s="89">
        <f t="shared" si="261"/>
        <v>0.6962513653734097</v>
      </c>
      <c r="AN479" s="89">
        <f t="shared" si="263"/>
        <v>7.7219153404093959</v>
      </c>
      <c r="AO479" s="89">
        <f t="shared" si="263"/>
        <v>7.7219153404337808</v>
      </c>
      <c r="AP479" s="89">
        <f t="shared" si="263"/>
        <v>7.7219153396130924</v>
      </c>
      <c r="AQ479" s="89">
        <f t="shared" si="263"/>
        <v>7.7219153672335032</v>
      </c>
      <c r="AR479" s="89">
        <f t="shared" si="263"/>
        <v>7.7219144376671238</v>
      </c>
      <c r="AS479" s="89">
        <f t="shared" si="263"/>
        <v>7.7219457258474034</v>
      </c>
      <c r="AT479" s="89">
        <f t="shared" si="263"/>
        <v>7.7208966195715307</v>
      </c>
      <c r="AU479" s="89">
        <f t="shared" si="262"/>
        <v>7.9455922054578201</v>
      </c>
    </row>
    <row r="480" spans="1:47" s="89" customFormat="1" ht="12.95" customHeight="1" x14ac:dyDescent="0.2">
      <c r="A480" s="89" t="s">
        <v>908</v>
      </c>
      <c r="B480" s="91"/>
      <c r="C480" s="130">
        <v>46134.777999999998</v>
      </c>
      <c r="D480" s="130"/>
      <c r="E480" s="89">
        <f t="shared" si="245"/>
        <v>712.00282737178065</v>
      </c>
      <c r="F480" s="89">
        <f t="shared" si="237"/>
        <v>712</v>
      </c>
      <c r="G480" s="89">
        <f t="shared" si="264"/>
        <v>7.936000001791399E-3</v>
      </c>
      <c r="I480" s="89">
        <f t="shared" ref="I480:I487" si="272">G480</f>
        <v>7.936000001791399E-3</v>
      </c>
      <c r="P480" s="89">
        <f t="shared" si="247"/>
        <v>-1.0649612948717928</v>
      </c>
      <c r="Q480" s="128">
        <f t="shared" si="248"/>
        <v>31116.277999999998</v>
      </c>
      <c r="R480" s="128"/>
      <c r="S480" s="91">
        <f t="shared" ref="S480:S487" si="273">S$16</f>
        <v>0.1</v>
      </c>
      <c r="Z480" s="89">
        <f t="shared" si="265"/>
        <v>712</v>
      </c>
      <c r="AA480" s="89">
        <f t="shared" si="266"/>
        <v>1.8510649533032941E-2</v>
      </c>
      <c r="AB480" s="89">
        <f t="shared" si="267"/>
        <v>-1.0755359444030343</v>
      </c>
      <c r="AC480" s="89">
        <f t="shared" si="268"/>
        <v>1.0728972948735842</v>
      </c>
      <c r="AD480" s="89">
        <f t="shared" si="269"/>
        <v>-1.0574649531241542E-2</v>
      </c>
      <c r="AE480" s="89">
        <f t="shared" si="270"/>
        <v>1.1182321270858697E-5</v>
      </c>
      <c r="AF480" s="89">
        <f t="shared" si="271"/>
        <v>7.936000001791399E-3</v>
      </c>
      <c r="AG480" s="91"/>
      <c r="AH480" s="89">
        <f t="shared" si="256"/>
        <v>1.0834719444048257</v>
      </c>
      <c r="AI480" s="89">
        <f t="shared" si="257"/>
        <v>0.92615451377968872</v>
      </c>
      <c r="AJ480" s="89">
        <f t="shared" si="258"/>
        <v>0.99982952282450543</v>
      </c>
      <c r="AK480" s="89">
        <f t="shared" si="259"/>
        <v>-0.21321597922390528</v>
      </c>
      <c r="AL480" s="89">
        <f t="shared" si="260"/>
        <v>1.2373846946456528</v>
      </c>
      <c r="AM480" s="89">
        <f t="shared" si="261"/>
        <v>0.71193672786832329</v>
      </c>
      <c r="AN480" s="89">
        <f t="shared" si="263"/>
        <v>7.7440302531408776</v>
      </c>
      <c r="AO480" s="89">
        <f t="shared" si="263"/>
        <v>7.7440302531398251</v>
      </c>
      <c r="AP480" s="89">
        <f t="shared" si="263"/>
        <v>7.7440302531823626</v>
      </c>
      <c r="AQ480" s="89">
        <f t="shared" si="263"/>
        <v>7.7440302514643173</v>
      </c>
      <c r="AR480" s="89">
        <f t="shared" si="263"/>
        <v>7.7440303208532084</v>
      </c>
      <c r="AS480" s="89">
        <f t="shared" si="263"/>
        <v>7.7440275183900535</v>
      </c>
      <c r="AT480" s="89">
        <f t="shared" si="263"/>
        <v>7.7441407602944903</v>
      </c>
      <c r="AU480" s="89">
        <f t="shared" si="262"/>
        <v>7.9683094732268085</v>
      </c>
    </row>
    <row r="481" spans="1:47" s="89" customFormat="1" ht="12.95" customHeight="1" x14ac:dyDescent="0.2">
      <c r="A481" s="89" t="s">
        <v>908</v>
      </c>
      <c r="B481" s="91"/>
      <c r="C481" s="130">
        <v>46165.656999999999</v>
      </c>
      <c r="D481" s="130"/>
      <c r="E481" s="89">
        <f t="shared" si="245"/>
        <v>723.00413952025212</v>
      </c>
      <c r="F481" s="89">
        <f t="shared" si="237"/>
        <v>723</v>
      </c>
      <c r="G481" s="89">
        <f t="shared" si="264"/>
        <v>1.1619000004429836E-2</v>
      </c>
      <c r="I481" s="89">
        <f t="shared" si="272"/>
        <v>1.1619000004429836E-2</v>
      </c>
      <c r="P481" s="89">
        <f t="shared" si="247"/>
        <v>-1.0639531498272188</v>
      </c>
      <c r="Q481" s="128">
        <f t="shared" si="248"/>
        <v>31147.156999999999</v>
      </c>
      <c r="R481" s="128"/>
      <c r="S481" s="91">
        <f t="shared" si="273"/>
        <v>0.1</v>
      </c>
      <c r="Z481" s="89">
        <f t="shared" si="265"/>
        <v>723</v>
      </c>
      <c r="AA481" s="89">
        <f t="shared" si="266"/>
        <v>1.8728221774000131E-2</v>
      </c>
      <c r="AB481" s="89">
        <f t="shared" si="267"/>
        <v>-1.0710623715967891</v>
      </c>
      <c r="AC481" s="89">
        <f t="shared" si="268"/>
        <v>1.0755721498316486</v>
      </c>
      <c r="AD481" s="89">
        <f t="shared" si="269"/>
        <v>-7.1092217695702953E-3</v>
      </c>
      <c r="AE481" s="89">
        <f t="shared" si="270"/>
        <v>5.0541034168932201E-6</v>
      </c>
      <c r="AF481" s="89">
        <f t="shared" si="271"/>
        <v>1.1619000004429836E-2</v>
      </c>
      <c r="AG481" s="91"/>
      <c r="AH481" s="89">
        <f t="shared" si="256"/>
        <v>1.0826813716012189</v>
      </c>
      <c r="AI481" s="89">
        <f t="shared" si="257"/>
        <v>0.9267298884394255</v>
      </c>
      <c r="AJ481" s="89">
        <f t="shared" si="258"/>
        <v>0.99977608248130245</v>
      </c>
      <c r="AK481" s="89">
        <f t="shared" si="259"/>
        <v>-0.21341438654276321</v>
      </c>
      <c r="AL481" s="89">
        <f t="shared" si="260"/>
        <v>1.2400819912146031</v>
      </c>
      <c r="AM481" s="89">
        <f t="shared" si="261"/>
        <v>0.71397089814801484</v>
      </c>
      <c r="AN481" s="89">
        <f t="shared" ref="AN481:AT490" si="274">$AU481+$AB$7*SIN(AO481)</f>
        <v>7.7468666248223439</v>
      </c>
      <c r="AO481" s="89">
        <f t="shared" si="274"/>
        <v>7.7468666248202078</v>
      </c>
      <c r="AP481" s="89">
        <f t="shared" si="274"/>
        <v>7.7468666249087441</v>
      </c>
      <c r="AQ481" s="89">
        <f t="shared" si="274"/>
        <v>7.7468666212386088</v>
      </c>
      <c r="AR481" s="89">
        <f t="shared" si="274"/>
        <v>7.7468667733785983</v>
      </c>
      <c r="AS481" s="89">
        <f t="shared" si="274"/>
        <v>7.7468604668231071</v>
      </c>
      <c r="AT481" s="89">
        <f t="shared" si="274"/>
        <v>7.7471221990391861</v>
      </c>
      <c r="AU481" s="89">
        <f t="shared" si="262"/>
        <v>7.971215170267028</v>
      </c>
    </row>
    <row r="482" spans="1:47" s="89" customFormat="1" ht="12.95" customHeight="1" x14ac:dyDescent="0.2">
      <c r="A482" s="89" t="s">
        <v>908</v>
      </c>
      <c r="B482" s="91"/>
      <c r="C482" s="130">
        <v>46207.766000000003</v>
      </c>
      <c r="D482" s="130"/>
      <c r="E482" s="89">
        <f t="shared" si="245"/>
        <v>738.00638225026341</v>
      </c>
      <c r="F482" s="89">
        <f t="shared" si="237"/>
        <v>738</v>
      </c>
      <c r="G482" s="89">
        <f t="shared" si="264"/>
        <v>1.7914000003656838E-2</v>
      </c>
      <c r="I482" s="89">
        <f t="shared" si="272"/>
        <v>1.7914000003656838E-2</v>
      </c>
      <c r="P482" s="89">
        <f t="shared" si="247"/>
        <v>-1.0625649081816833</v>
      </c>
      <c r="Q482" s="128">
        <f t="shared" si="248"/>
        <v>31189.266000000003</v>
      </c>
      <c r="R482" s="128"/>
      <c r="S482" s="91">
        <f t="shared" si="273"/>
        <v>0.1</v>
      </c>
      <c r="Z482" s="89">
        <f t="shared" si="265"/>
        <v>738</v>
      </c>
      <c r="AA482" s="89">
        <f t="shared" si="266"/>
        <v>1.90235651949342E-2</v>
      </c>
      <c r="AB482" s="89">
        <f t="shared" si="267"/>
        <v>-1.0636744733729606</v>
      </c>
      <c r="AC482" s="89">
        <f t="shared" si="268"/>
        <v>1.0804789081853401</v>
      </c>
      <c r="AD482" s="89">
        <f t="shared" si="269"/>
        <v>-1.1095651912773619E-3</v>
      </c>
      <c r="AE482" s="89">
        <f t="shared" si="270"/>
        <v>1.2311349136943687E-7</v>
      </c>
      <c r="AF482" s="89">
        <f t="shared" si="271"/>
        <v>1.7914000003656838E-2</v>
      </c>
      <c r="AG482" s="91"/>
      <c r="AH482" s="89">
        <f t="shared" si="256"/>
        <v>1.0815884733766175</v>
      </c>
      <c r="AI482" s="89">
        <f t="shared" si="257"/>
        <v>0.92751650425672805</v>
      </c>
      <c r="AJ482" s="89">
        <f t="shared" si="258"/>
        <v>0.99969135281418342</v>
      </c>
      <c r="AK482" s="89">
        <f t="shared" si="259"/>
        <v>-0.2136828314964917</v>
      </c>
      <c r="AL482" s="89">
        <f t="shared" si="260"/>
        <v>1.2437655316107803</v>
      </c>
      <c r="AM482" s="89">
        <f t="shared" si="261"/>
        <v>0.7167551832888428</v>
      </c>
      <c r="AN482" s="89">
        <f t="shared" si="274"/>
        <v>7.7507372470841034</v>
      </c>
      <c r="AO482" s="89">
        <f t="shared" si="274"/>
        <v>7.750737247080953</v>
      </c>
      <c r="AP482" s="89">
        <f t="shared" si="274"/>
        <v>7.7507372472164047</v>
      </c>
      <c r="AQ482" s="89">
        <f t="shared" si="274"/>
        <v>7.7507372413917732</v>
      </c>
      <c r="AR482" s="89">
        <f t="shared" si="274"/>
        <v>7.7507374918612264</v>
      </c>
      <c r="AS482" s="89">
        <f t="shared" si="274"/>
        <v>7.7507267217770588</v>
      </c>
      <c r="AT482" s="89">
        <f t="shared" si="274"/>
        <v>7.7511908463431434</v>
      </c>
      <c r="AU482" s="89">
        <f t="shared" si="262"/>
        <v>7.9751774844127823</v>
      </c>
    </row>
    <row r="483" spans="1:47" s="89" customFormat="1" ht="12.95" customHeight="1" x14ac:dyDescent="0.2">
      <c r="A483" s="89" t="s">
        <v>908</v>
      </c>
      <c r="B483" s="91"/>
      <c r="C483" s="130">
        <v>46221.805999999997</v>
      </c>
      <c r="D483" s="130"/>
      <c r="E483" s="89">
        <f t="shared" si="245"/>
        <v>743.00843615629879</v>
      </c>
      <c r="F483" s="89">
        <f t="shared" si="237"/>
        <v>743</v>
      </c>
      <c r="G483" s="89">
        <f t="shared" si="264"/>
        <v>2.3678999998082872E-2</v>
      </c>
      <c r="I483" s="89">
        <f t="shared" si="272"/>
        <v>2.3678999998082872E-2</v>
      </c>
      <c r="P483" s="89">
        <f t="shared" si="247"/>
        <v>-1.0620986998375475</v>
      </c>
      <c r="Q483" s="128">
        <f t="shared" si="248"/>
        <v>31203.305999999997</v>
      </c>
      <c r="R483" s="128"/>
      <c r="S483" s="91">
        <f t="shared" si="273"/>
        <v>0.1</v>
      </c>
      <c r="Z483" s="89">
        <f t="shared" si="265"/>
        <v>743</v>
      </c>
      <c r="AA483" s="89">
        <f t="shared" si="266"/>
        <v>1.9121663642117426E-2</v>
      </c>
      <c r="AB483" s="89">
        <f t="shared" si="267"/>
        <v>-1.057541363481582</v>
      </c>
      <c r="AC483" s="89">
        <f t="shared" si="268"/>
        <v>1.0857776998356303</v>
      </c>
      <c r="AD483" s="89">
        <f t="shared" si="269"/>
        <v>4.5573363559654467E-3</v>
      </c>
      <c r="AE483" s="89">
        <f t="shared" si="270"/>
        <v>2.0769314661404418E-6</v>
      </c>
      <c r="AF483" s="89">
        <f t="shared" si="271"/>
        <v>2.3678999998082872E-2</v>
      </c>
      <c r="AG483" s="91"/>
      <c r="AH483" s="89">
        <f t="shared" si="256"/>
        <v>1.0812203634796649</v>
      </c>
      <c r="AI483" s="89">
        <f t="shared" si="257"/>
        <v>0.92777922585649308</v>
      </c>
      <c r="AJ483" s="89">
        <f t="shared" si="258"/>
        <v>0.99966005899599264</v>
      </c>
      <c r="AK483" s="89">
        <f t="shared" si="259"/>
        <v>-0.2137717694496529</v>
      </c>
      <c r="AL483" s="89">
        <f t="shared" si="260"/>
        <v>1.2449947688963399</v>
      </c>
      <c r="AM483" s="89">
        <f t="shared" si="261"/>
        <v>0.71768596503499149</v>
      </c>
      <c r="AN483" s="89">
        <f t="shared" si="274"/>
        <v>7.7520281848862389</v>
      </c>
      <c r="AO483" s="89">
        <f t="shared" si="274"/>
        <v>7.7520281848828514</v>
      </c>
      <c r="AP483" s="89">
        <f t="shared" si="274"/>
        <v>7.7520281850303459</v>
      </c>
      <c r="AQ483" s="89">
        <f t="shared" si="274"/>
        <v>7.752028178607822</v>
      </c>
      <c r="AR483" s="89">
        <f t="shared" si="274"/>
        <v>7.7520284582724379</v>
      </c>
      <c r="AS483" s="89">
        <f t="shared" si="274"/>
        <v>7.7520162811674194</v>
      </c>
      <c r="AT483" s="89">
        <f t="shared" si="274"/>
        <v>7.7525478436553161</v>
      </c>
      <c r="AU483" s="89">
        <f t="shared" si="262"/>
        <v>7.9764982557947004</v>
      </c>
    </row>
    <row r="484" spans="1:47" s="89" customFormat="1" ht="12.95" customHeight="1" x14ac:dyDescent="0.2">
      <c r="A484" s="89" t="s">
        <v>908</v>
      </c>
      <c r="B484" s="91"/>
      <c r="C484" s="130">
        <v>46235.822</v>
      </c>
      <c r="D484" s="130"/>
      <c r="E484" s="89">
        <f t="shared" si="245"/>
        <v>748.00193954284009</v>
      </c>
      <c r="F484" s="89">
        <f t="shared" si="237"/>
        <v>748</v>
      </c>
      <c r="G484" s="89">
        <f t="shared" si="264"/>
        <v>5.4440000021713786E-3</v>
      </c>
      <c r="I484" s="89">
        <f t="shared" si="272"/>
        <v>5.4440000021713786E-3</v>
      </c>
      <c r="P484" s="89">
        <f t="shared" si="247"/>
        <v>-1.0616307609289324</v>
      </c>
      <c r="Q484" s="128">
        <f t="shared" si="248"/>
        <v>31217.322</v>
      </c>
      <c r="R484" s="128"/>
      <c r="S484" s="91">
        <f t="shared" si="273"/>
        <v>0.1</v>
      </c>
      <c r="Z484" s="89">
        <f t="shared" si="265"/>
        <v>748</v>
      </c>
      <c r="AA484" s="89">
        <f t="shared" si="266"/>
        <v>1.9219585707773934E-2</v>
      </c>
      <c r="AB484" s="89">
        <f t="shared" si="267"/>
        <v>-1.0754063466345349</v>
      </c>
      <c r="AC484" s="89">
        <f t="shared" si="268"/>
        <v>1.0670747609311038</v>
      </c>
      <c r="AD484" s="89">
        <f t="shared" si="269"/>
        <v>-1.3775585705602555E-2</v>
      </c>
      <c r="AE484" s="89">
        <f t="shared" si="270"/>
        <v>1.8976676153240148E-5</v>
      </c>
      <c r="AF484" s="89">
        <f t="shared" si="271"/>
        <v>5.4440000021713786E-3</v>
      </c>
      <c r="AG484" s="91"/>
      <c r="AH484" s="89">
        <f t="shared" si="256"/>
        <v>1.0808503466367063</v>
      </c>
      <c r="AI484" s="89">
        <f t="shared" si="257"/>
        <v>0.92804220558266926</v>
      </c>
      <c r="AJ484" s="89">
        <f t="shared" si="258"/>
        <v>0.99962723564608358</v>
      </c>
      <c r="AK484" s="89">
        <f t="shared" si="259"/>
        <v>-0.21386043452241499</v>
      </c>
      <c r="AL484" s="89">
        <f t="shared" si="260"/>
        <v>1.2462247028937417</v>
      </c>
      <c r="AM484" s="89">
        <f t="shared" si="261"/>
        <v>0.7186180965361324</v>
      </c>
      <c r="AN484" s="89">
        <f t="shared" si="274"/>
        <v>7.753319488477894</v>
      </c>
      <c r="AO484" s="89">
        <f t="shared" si="274"/>
        <v>7.7533194884743128</v>
      </c>
      <c r="AP484" s="89">
        <f t="shared" si="274"/>
        <v>7.7533194886322265</v>
      </c>
      <c r="AQ484" s="89">
        <f t="shared" si="274"/>
        <v>7.7533194816680844</v>
      </c>
      <c r="AR484" s="89">
        <f t="shared" si="274"/>
        <v>7.7533197887938661</v>
      </c>
      <c r="AS484" s="89">
        <f t="shared" si="274"/>
        <v>7.753306245121065</v>
      </c>
      <c r="AT484" s="89">
        <f t="shared" si="274"/>
        <v>7.7539052316348256</v>
      </c>
      <c r="AU484" s="89">
        <f t="shared" si="262"/>
        <v>7.9778190271766185</v>
      </c>
    </row>
    <row r="485" spans="1:47" s="89" customFormat="1" ht="12.95" customHeight="1" x14ac:dyDescent="0.2">
      <c r="A485" s="89" t="s">
        <v>835</v>
      </c>
      <c r="B485" s="91"/>
      <c r="C485" s="130">
        <v>46255.474999999999</v>
      </c>
      <c r="D485" s="130"/>
      <c r="E485" s="89">
        <f t="shared" si="245"/>
        <v>755.003746196355</v>
      </c>
      <c r="F485" s="89">
        <f t="shared" si="237"/>
        <v>755</v>
      </c>
      <c r="G485" s="89">
        <f t="shared" si="264"/>
        <v>1.05150000017602E-2</v>
      </c>
      <c r="I485" s="89">
        <f t="shared" si="272"/>
        <v>1.05150000017602E-2</v>
      </c>
      <c r="P485" s="89">
        <f t="shared" si="247"/>
        <v>-1.0609727391085473</v>
      </c>
      <c r="Q485" s="128">
        <f t="shared" si="248"/>
        <v>31236.974999999999</v>
      </c>
      <c r="R485" s="128"/>
      <c r="S485" s="91">
        <f t="shared" si="273"/>
        <v>0.1</v>
      </c>
      <c r="Z485" s="89">
        <f t="shared" si="265"/>
        <v>755</v>
      </c>
      <c r="AA485" s="89">
        <f t="shared" si="266"/>
        <v>1.9356378339709268E-2</v>
      </c>
      <c r="AB485" s="89">
        <f t="shared" si="267"/>
        <v>-1.0698141174464963</v>
      </c>
      <c r="AC485" s="89">
        <f t="shared" si="268"/>
        <v>1.0714877391103075</v>
      </c>
      <c r="AD485" s="89">
        <f t="shared" si="269"/>
        <v>-8.8413783379490685E-3</v>
      </c>
      <c r="AE485" s="89">
        <f t="shared" si="270"/>
        <v>7.8169970914755044E-6</v>
      </c>
      <c r="AF485" s="89">
        <f t="shared" si="271"/>
        <v>1.05150000017602E-2</v>
      </c>
      <c r="AG485" s="91"/>
      <c r="AH485" s="89">
        <f t="shared" si="256"/>
        <v>1.0803291174482565</v>
      </c>
      <c r="AI485" s="89">
        <f t="shared" si="257"/>
        <v>0.92841081080612586</v>
      </c>
      <c r="AJ485" s="89">
        <f t="shared" si="258"/>
        <v>0.99957870849599839</v>
      </c>
      <c r="AK485" s="89">
        <f t="shared" si="259"/>
        <v>-0.21398410600342885</v>
      </c>
      <c r="AL485" s="89">
        <f t="shared" si="260"/>
        <v>1.2479477826451129</v>
      </c>
      <c r="AM485" s="89">
        <f t="shared" si="261"/>
        <v>0.71992535558634485</v>
      </c>
      <c r="AN485" s="89">
        <f t="shared" si="274"/>
        <v>7.7551279287165107</v>
      </c>
      <c r="AO485" s="89">
        <f t="shared" si="274"/>
        <v>7.7551279287127253</v>
      </c>
      <c r="AP485" s="89">
        <f t="shared" si="274"/>
        <v>7.755127928882688</v>
      </c>
      <c r="AQ485" s="89">
        <f t="shared" si="274"/>
        <v>7.7551279212505229</v>
      </c>
      <c r="AR485" s="89">
        <f t="shared" si="274"/>
        <v>7.7551282639737913</v>
      </c>
      <c r="AS485" s="89">
        <f t="shared" si="274"/>
        <v>7.7551128751131539</v>
      </c>
      <c r="AT485" s="89">
        <f t="shared" si="274"/>
        <v>7.7558062310055185</v>
      </c>
      <c r="AU485" s="89">
        <f t="shared" si="262"/>
        <v>7.9796681071113031</v>
      </c>
    </row>
    <row r="486" spans="1:47" s="89" customFormat="1" ht="12.95" customHeight="1" x14ac:dyDescent="0.2">
      <c r="A486" s="89" t="s">
        <v>836</v>
      </c>
      <c r="B486" s="91"/>
      <c r="C486" s="130">
        <v>46300.387000000002</v>
      </c>
      <c r="D486" s="130"/>
      <c r="E486" s="89">
        <f t="shared" si="245"/>
        <v>771.00461834934515</v>
      </c>
      <c r="F486" s="89">
        <f t="shared" si="237"/>
        <v>771</v>
      </c>
      <c r="G486" s="89">
        <f t="shared" si="264"/>
        <v>1.2963000001036562E-2</v>
      </c>
      <c r="I486" s="89">
        <f t="shared" si="272"/>
        <v>1.2963000001036562E-2</v>
      </c>
      <c r="P486" s="89">
        <f t="shared" si="247"/>
        <v>-1.0594559522788178</v>
      </c>
      <c r="Q486" s="128">
        <f t="shared" si="248"/>
        <v>31281.887000000002</v>
      </c>
      <c r="R486" s="128"/>
      <c r="S486" s="91">
        <f t="shared" si="273"/>
        <v>0.1</v>
      </c>
      <c r="Z486" s="89">
        <f t="shared" si="265"/>
        <v>771</v>
      </c>
      <c r="AA486" s="89">
        <f t="shared" si="266"/>
        <v>1.9667726595635537E-2</v>
      </c>
      <c r="AB486" s="89">
        <f t="shared" si="267"/>
        <v>-1.0661606788734168</v>
      </c>
      <c r="AC486" s="89">
        <f t="shared" si="268"/>
        <v>1.0724189522798544</v>
      </c>
      <c r="AD486" s="89">
        <f t="shared" si="269"/>
        <v>-6.7047265945989754E-3</v>
      </c>
      <c r="AE486" s="89">
        <f t="shared" si="270"/>
        <v>4.4953358708322775E-6</v>
      </c>
      <c r="AF486" s="89">
        <f t="shared" si="271"/>
        <v>1.2963000001036562E-2</v>
      </c>
      <c r="AG486" s="91"/>
      <c r="AH486" s="89">
        <f t="shared" si="256"/>
        <v>1.0791236788744534</v>
      </c>
      <c r="AI486" s="89">
        <f t="shared" si="257"/>
        <v>0.92925523629065965</v>
      </c>
      <c r="AJ486" s="89">
        <f t="shared" si="258"/>
        <v>0.99945647565843876</v>
      </c>
      <c r="AK486" s="89">
        <f t="shared" si="259"/>
        <v>-0.21426476154335922</v>
      </c>
      <c r="AL486" s="89">
        <f t="shared" si="260"/>
        <v>1.2518913979311883</v>
      </c>
      <c r="AM486" s="89">
        <f t="shared" si="261"/>
        <v>0.72292339614385492</v>
      </c>
      <c r="AN486" s="89">
        <f t="shared" si="274"/>
        <v>7.759264206545887</v>
      </c>
      <c r="AO486" s="89">
        <f t="shared" si="274"/>
        <v>7.7592642065418822</v>
      </c>
      <c r="AP486" s="89">
        <f t="shared" si="274"/>
        <v>7.7592642067295472</v>
      </c>
      <c r="AQ486" s="89">
        <f t="shared" si="274"/>
        <v>7.7592641979356287</v>
      </c>
      <c r="AR486" s="89">
        <f t="shared" si="274"/>
        <v>7.7592646100174898</v>
      </c>
      <c r="AS486" s="89">
        <f t="shared" si="274"/>
        <v>7.7592453018356782</v>
      </c>
      <c r="AT486" s="89">
        <f t="shared" si="274"/>
        <v>7.7601542463085371</v>
      </c>
      <c r="AU486" s="89">
        <f t="shared" si="262"/>
        <v>7.9838945755334407</v>
      </c>
    </row>
    <row r="487" spans="1:47" s="89" customFormat="1" ht="12.95" customHeight="1" x14ac:dyDescent="0.2">
      <c r="A487" s="89" t="s">
        <v>836</v>
      </c>
      <c r="B487" s="91"/>
      <c r="C487" s="130">
        <v>46300.392</v>
      </c>
      <c r="D487" s="130"/>
      <c r="E487" s="89">
        <f t="shared" si="245"/>
        <v>771.00639970757288</v>
      </c>
      <c r="F487" s="89">
        <f t="shared" si="237"/>
        <v>771</v>
      </c>
      <c r="G487" s="89">
        <f t="shared" si="264"/>
        <v>1.7962999998417217E-2</v>
      </c>
      <c r="I487" s="89">
        <f t="shared" si="272"/>
        <v>1.7962999998417217E-2</v>
      </c>
      <c r="P487" s="89">
        <f t="shared" si="247"/>
        <v>-1.0594559522788178</v>
      </c>
      <c r="Q487" s="128">
        <f t="shared" si="248"/>
        <v>31281.892</v>
      </c>
      <c r="R487" s="128"/>
      <c r="S487" s="91">
        <f t="shared" si="273"/>
        <v>0.1</v>
      </c>
      <c r="Z487" s="89">
        <f t="shared" si="265"/>
        <v>771</v>
      </c>
      <c r="AA487" s="89">
        <f t="shared" si="266"/>
        <v>1.9667726595635537E-2</v>
      </c>
      <c r="AB487" s="89">
        <f t="shared" si="267"/>
        <v>-1.0611606788760362</v>
      </c>
      <c r="AC487" s="89">
        <f t="shared" si="268"/>
        <v>1.0774189522772351</v>
      </c>
      <c r="AD487" s="89">
        <f t="shared" si="269"/>
        <v>-1.7047265972183201E-3</v>
      </c>
      <c r="AE487" s="89">
        <f t="shared" si="270"/>
        <v>2.906092771263553E-7</v>
      </c>
      <c r="AF487" s="89">
        <f t="shared" si="271"/>
        <v>1.7962999998417217E-2</v>
      </c>
      <c r="AG487" s="91"/>
      <c r="AH487" s="89">
        <f t="shared" si="256"/>
        <v>1.0791236788744534</v>
      </c>
      <c r="AI487" s="89">
        <f t="shared" si="257"/>
        <v>0.92925523629065965</v>
      </c>
      <c r="AJ487" s="89">
        <f t="shared" si="258"/>
        <v>0.99945647565843876</v>
      </c>
      <c r="AK487" s="89">
        <f t="shared" si="259"/>
        <v>-0.21426476154335922</v>
      </c>
      <c r="AL487" s="89">
        <f t="shared" si="260"/>
        <v>1.2518913979311883</v>
      </c>
      <c r="AM487" s="89">
        <f t="shared" si="261"/>
        <v>0.72292339614385492</v>
      </c>
      <c r="AN487" s="89">
        <f t="shared" si="274"/>
        <v>7.759264206545887</v>
      </c>
      <c r="AO487" s="89">
        <f t="shared" si="274"/>
        <v>7.7592642065418822</v>
      </c>
      <c r="AP487" s="89">
        <f t="shared" si="274"/>
        <v>7.7592642067295472</v>
      </c>
      <c r="AQ487" s="89">
        <f t="shared" si="274"/>
        <v>7.7592641979356287</v>
      </c>
      <c r="AR487" s="89">
        <f t="shared" si="274"/>
        <v>7.7592646100174898</v>
      </c>
      <c r="AS487" s="89">
        <f t="shared" si="274"/>
        <v>7.7592453018356782</v>
      </c>
      <c r="AT487" s="89">
        <f t="shared" si="274"/>
        <v>7.7601542463085371</v>
      </c>
      <c r="AU487" s="89">
        <f t="shared" si="262"/>
        <v>7.9838945755334407</v>
      </c>
    </row>
    <row r="488" spans="1:47" s="89" customFormat="1" ht="12.95" customHeight="1" x14ac:dyDescent="0.2">
      <c r="A488" s="89" t="s">
        <v>837</v>
      </c>
      <c r="B488" s="91"/>
      <c r="C488" s="130">
        <v>46446.347999999998</v>
      </c>
      <c r="D488" s="130"/>
      <c r="E488" s="89">
        <f t="shared" si="245"/>
        <v>823.00638403161986</v>
      </c>
      <c r="F488" s="89">
        <f t="shared" si="237"/>
        <v>823</v>
      </c>
      <c r="G488" s="89">
        <f t="shared" si="264"/>
        <v>1.7918999998073559E-2</v>
      </c>
      <c r="J488" s="89">
        <f>G488</f>
        <v>1.7918999998073559E-2</v>
      </c>
      <c r="P488" s="89">
        <f t="shared" si="247"/>
        <v>-1.0544040095622571</v>
      </c>
      <c r="Q488" s="128">
        <f t="shared" si="248"/>
        <v>31427.847999999998</v>
      </c>
      <c r="R488" s="128"/>
      <c r="S488" s="91">
        <f>S$17</f>
        <v>1</v>
      </c>
      <c r="Z488" s="89">
        <f t="shared" si="265"/>
        <v>823</v>
      </c>
      <c r="AA488" s="89">
        <f t="shared" si="266"/>
        <v>2.0666562226798524E-2</v>
      </c>
      <c r="AB488" s="89">
        <f t="shared" si="267"/>
        <v>-1.0571515717909821</v>
      </c>
      <c r="AC488" s="89">
        <f t="shared" si="268"/>
        <v>1.0723230095603307</v>
      </c>
      <c r="AD488" s="89">
        <f t="shared" si="269"/>
        <v>-2.7475622287249646E-3</v>
      </c>
      <c r="AE488" s="89">
        <f t="shared" si="270"/>
        <v>7.5490982007160949E-6</v>
      </c>
      <c r="AF488" s="89">
        <f t="shared" si="271"/>
        <v>1.7918999998073559E-2</v>
      </c>
      <c r="AG488" s="91"/>
      <c r="AH488" s="89">
        <f t="shared" si="256"/>
        <v>1.0750705717890556</v>
      </c>
      <c r="AI488" s="89">
        <f t="shared" si="257"/>
        <v>0.93201785804980253</v>
      </c>
      <c r="AJ488" s="89">
        <f t="shared" si="258"/>
        <v>0.99894960282929701</v>
      </c>
      <c r="AK488" s="89">
        <f t="shared" si="259"/>
        <v>-0.21515724019280918</v>
      </c>
      <c r="AL488" s="89">
        <f t="shared" si="260"/>
        <v>1.2647579191425142</v>
      </c>
      <c r="AM488" s="89">
        <f t="shared" si="261"/>
        <v>0.73276470132605132</v>
      </c>
      <c r="AN488" s="89">
        <f t="shared" si="274"/>
        <v>7.7727331812609561</v>
      </c>
      <c r="AO488" s="89">
        <f t="shared" si="274"/>
        <v>7.7727331812576743</v>
      </c>
      <c r="AP488" s="89">
        <f t="shared" si="274"/>
        <v>7.7727331814368696</v>
      </c>
      <c r="AQ488" s="89">
        <f t="shared" si="274"/>
        <v>7.7727331716516881</v>
      </c>
      <c r="AR488" s="89">
        <f t="shared" si="274"/>
        <v>7.7727337059866057</v>
      </c>
      <c r="AS488" s="89">
        <f t="shared" si="274"/>
        <v>7.7727045329333686</v>
      </c>
      <c r="AT488" s="89">
        <f t="shared" si="274"/>
        <v>7.7743128863518223</v>
      </c>
      <c r="AU488" s="89">
        <f t="shared" si="262"/>
        <v>7.9976305979053874</v>
      </c>
    </row>
    <row r="489" spans="1:47" s="89" customFormat="1" ht="12.95" customHeight="1" x14ac:dyDescent="0.2">
      <c r="A489" s="89" t="s">
        <v>838</v>
      </c>
      <c r="B489" s="91"/>
      <c r="C489" s="130">
        <v>46707.366000000002</v>
      </c>
      <c r="D489" s="130"/>
      <c r="E489" s="89">
        <f t="shared" si="245"/>
        <v>915.99969645655915</v>
      </c>
      <c r="F489" s="89">
        <f t="shared" si="237"/>
        <v>916</v>
      </c>
      <c r="G489" s="89">
        <f t="shared" si="264"/>
        <v>-8.5199999739415944E-4</v>
      </c>
      <c r="I489" s="89">
        <f t="shared" ref="I489:I495" si="275">G489</f>
        <v>-8.5199999739415944E-4</v>
      </c>
      <c r="P489" s="89">
        <f t="shared" si="247"/>
        <v>-1.0449020710792516</v>
      </c>
      <c r="Q489" s="128">
        <f t="shared" si="248"/>
        <v>31688.866000000002</v>
      </c>
      <c r="R489" s="128"/>
      <c r="S489" s="91">
        <f t="shared" ref="S489:S495" si="276">S$16</f>
        <v>0.1</v>
      </c>
      <c r="Z489" s="89">
        <f t="shared" si="265"/>
        <v>916</v>
      </c>
      <c r="AA489" s="89">
        <f t="shared" si="266"/>
        <v>2.2400309122766027E-2</v>
      </c>
      <c r="AB489" s="89">
        <f t="shared" si="267"/>
        <v>-1.0681543801994118</v>
      </c>
      <c r="AC489" s="89">
        <f t="shared" si="268"/>
        <v>1.0440500710818574</v>
      </c>
      <c r="AD489" s="89">
        <f t="shared" si="269"/>
        <v>-2.3252309120160186E-2</v>
      </c>
      <c r="AE489" s="89">
        <f t="shared" si="270"/>
        <v>5.4066987941948458E-5</v>
      </c>
      <c r="AF489" s="89">
        <f t="shared" si="271"/>
        <v>-8.5199999739415944E-4</v>
      </c>
      <c r="AG489" s="91"/>
      <c r="AH489" s="89">
        <f t="shared" si="256"/>
        <v>1.0673023802020176</v>
      </c>
      <c r="AI489" s="89">
        <f t="shared" si="257"/>
        <v>0.93702814621042607</v>
      </c>
      <c r="AJ489" s="89">
        <f t="shared" si="258"/>
        <v>0.99761754097970801</v>
      </c>
      <c r="AK489" s="89">
        <f t="shared" si="259"/>
        <v>-0.2166766144784146</v>
      </c>
      <c r="AL489" s="89">
        <f t="shared" si="260"/>
        <v>1.2879615809459621</v>
      </c>
      <c r="AM489" s="89">
        <f t="shared" si="261"/>
        <v>0.75074977242110308</v>
      </c>
      <c r="AN489" s="89">
        <f t="shared" si="274"/>
        <v>7.7969223905832052</v>
      </c>
      <c r="AO489" s="89">
        <f t="shared" si="274"/>
        <v>7.7969223905822229</v>
      </c>
      <c r="AP489" s="89">
        <f t="shared" si="274"/>
        <v>7.7969223906585663</v>
      </c>
      <c r="AQ489" s="89">
        <f t="shared" si="274"/>
        <v>7.7969223847257467</v>
      </c>
      <c r="AR489" s="89">
        <f t="shared" si="274"/>
        <v>7.7969228457810509</v>
      </c>
      <c r="AS489" s="89">
        <f t="shared" si="274"/>
        <v>7.7968870270239705</v>
      </c>
      <c r="AT489" s="89">
        <f t="shared" si="274"/>
        <v>7.7997400759901883</v>
      </c>
      <c r="AU489" s="89">
        <f t="shared" si="262"/>
        <v>8.0221969456090605</v>
      </c>
    </row>
    <row r="490" spans="1:47" s="89" customFormat="1" ht="12.95" customHeight="1" x14ac:dyDescent="0.2">
      <c r="A490" s="89" t="s">
        <v>908</v>
      </c>
      <c r="B490" s="91"/>
      <c r="C490" s="130">
        <v>46875.784</v>
      </c>
      <c r="D490" s="130"/>
      <c r="E490" s="89">
        <f t="shared" si="245"/>
        <v>976.00225448697472</v>
      </c>
      <c r="F490" s="89">
        <f t="shared" si="237"/>
        <v>976</v>
      </c>
      <c r="G490" s="89">
        <f t="shared" si="264"/>
        <v>6.3280000031227246E-3</v>
      </c>
      <c r="I490" s="89">
        <f t="shared" si="275"/>
        <v>6.3280000031227246E-3</v>
      </c>
      <c r="P490" s="89">
        <f t="shared" si="247"/>
        <v>-1.0384540565486864</v>
      </c>
      <c r="Q490" s="128">
        <f t="shared" si="248"/>
        <v>31857.284</v>
      </c>
      <c r="R490" s="128"/>
      <c r="S490" s="91">
        <f t="shared" si="276"/>
        <v>0.1</v>
      </c>
      <c r="Z490" s="89">
        <f t="shared" si="265"/>
        <v>976</v>
      </c>
      <c r="AA490" s="89">
        <f t="shared" si="266"/>
        <v>2.3480580903079806E-2</v>
      </c>
      <c r="AB490" s="89">
        <f t="shared" si="267"/>
        <v>-1.0556066374486435</v>
      </c>
      <c r="AC490" s="89">
        <f t="shared" si="268"/>
        <v>1.0447820565518091</v>
      </c>
      <c r="AD490" s="89">
        <f t="shared" si="269"/>
        <v>-1.7152580899957082E-2</v>
      </c>
      <c r="AE490" s="89">
        <f t="shared" si="270"/>
        <v>2.9421103152957247E-5</v>
      </c>
      <c r="AF490" s="89">
        <f t="shared" si="271"/>
        <v>6.3280000031227246E-3</v>
      </c>
      <c r="AG490" s="91"/>
      <c r="AH490" s="89">
        <f t="shared" si="256"/>
        <v>1.0619346374517662</v>
      </c>
      <c r="AI490" s="89">
        <f t="shared" si="257"/>
        <v>0.94030773890518871</v>
      </c>
      <c r="AJ490" s="89">
        <f t="shared" si="258"/>
        <v>0.99646186318516938</v>
      </c>
      <c r="AK490" s="89">
        <f t="shared" si="259"/>
        <v>-0.21760294942144481</v>
      </c>
      <c r="AL490" s="89">
        <f t="shared" si="260"/>
        <v>1.3030648951462611</v>
      </c>
      <c r="AM490" s="89">
        <f t="shared" si="261"/>
        <v>0.76262528676485453</v>
      </c>
      <c r="AN490" s="89">
        <f t="shared" si="274"/>
        <v>7.8125976229719347</v>
      </c>
      <c r="AO490" s="89">
        <f t="shared" si="274"/>
        <v>7.8125976229716878</v>
      </c>
      <c r="AP490" s="89">
        <f t="shared" si="274"/>
        <v>7.812597622998223</v>
      </c>
      <c r="AQ490" s="89">
        <f t="shared" si="274"/>
        <v>7.8125976201557421</v>
      </c>
      <c r="AR490" s="89">
        <f t="shared" si="274"/>
        <v>7.8125979246443489</v>
      </c>
      <c r="AS490" s="89">
        <f t="shared" si="274"/>
        <v>7.8125653203240963</v>
      </c>
      <c r="AT490" s="89">
        <f t="shared" si="274"/>
        <v>7.8162159950432102</v>
      </c>
      <c r="AU490" s="89">
        <f t="shared" si="262"/>
        <v>8.038046202192076</v>
      </c>
    </row>
    <row r="491" spans="1:47" s="89" customFormat="1" ht="12.95" customHeight="1" x14ac:dyDescent="0.2">
      <c r="A491" s="89" t="s">
        <v>908</v>
      </c>
      <c r="B491" s="91"/>
      <c r="C491" s="130">
        <v>46920.695</v>
      </c>
      <c r="D491" s="130"/>
      <c r="E491" s="89">
        <f t="shared" si="245"/>
        <v>992.00277036831778</v>
      </c>
      <c r="F491" s="89">
        <f t="shared" si="237"/>
        <v>992</v>
      </c>
      <c r="G491" s="89">
        <f t="shared" si="264"/>
        <v>7.7759999985573813E-3</v>
      </c>
      <c r="I491" s="89">
        <f t="shared" si="275"/>
        <v>7.7759999985573813E-3</v>
      </c>
      <c r="P491" s="89">
        <f t="shared" si="247"/>
        <v>-1.0366924986790784</v>
      </c>
      <c r="Q491" s="128">
        <f t="shared" si="248"/>
        <v>31902.195</v>
      </c>
      <c r="R491" s="128"/>
      <c r="S491" s="91">
        <f t="shared" si="276"/>
        <v>0.1</v>
      </c>
      <c r="Z491" s="89">
        <f t="shared" si="265"/>
        <v>992</v>
      </c>
      <c r="AA491" s="89">
        <f t="shared" si="266"/>
        <v>2.3763322269202858E-2</v>
      </c>
      <c r="AB491" s="89">
        <f t="shared" si="267"/>
        <v>-1.0526798209497239</v>
      </c>
      <c r="AC491" s="89">
        <f t="shared" si="268"/>
        <v>1.0444684986776358</v>
      </c>
      <c r="AD491" s="89">
        <f t="shared" si="269"/>
        <v>-1.5987322270645477E-2</v>
      </c>
      <c r="AE491" s="89">
        <f t="shared" si="270"/>
        <v>2.5559447338547688E-5</v>
      </c>
      <c r="AF491" s="89">
        <f t="shared" si="271"/>
        <v>7.7759999985573813E-3</v>
      </c>
      <c r="AG491" s="91"/>
      <c r="AH491" s="89">
        <f t="shared" si="256"/>
        <v>1.0604558209482813</v>
      </c>
      <c r="AI491" s="89">
        <f t="shared" si="257"/>
        <v>0.94118852506851092</v>
      </c>
      <c r="AJ491" s="89">
        <f t="shared" si="258"/>
        <v>0.99611370645087205</v>
      </c>
      <c r="AK491" s="89">
        <f t="shared" si="259"/>
        <v>-0.21784264974496118</v>
      </c>
      <c r="AL491" s="89">
        <f t="shared" si="260"/>
        <v>1.3071103371660764</v>
      </c>
      <c r="AM491" s="89">
        <f t="shared" si="261"/>
        <v>0.76582936381854516</v>
      </c>
      <c r="AN491" s="89">
        <f t="shared" ref="AN491:AT500" si="277">$AU491+$AB$7*SIN(AO491)</f>
        <v>7.8167869611655458</v>
      </c>
      <c r="AO491" s="89">
        <f t="shared" si="277"/>
        <v>7.816786961165394</v>
      </c>
      <c r="AP491" s="89">
        <f t="shared" si="277"/>
        <v>7.8167869611835687</v>
      </c>
      <c r="AQ491" s="89">
        <f t="shared" si="277"/>
        <v>7.8167869590174828</v>
      </c>
      <c r="AR491" s="89">
        <f t="shared" si="277"/>
        <v>7.8167872171703632</v>
      </c>
      <c r="AS491" s="89">
        <f t="shared" si="277"/>
        <v>7.816756463253868</v>
      </c>
      <c r="AT491" s="89">
        <f t="shared" si="277"/>
        <v>7.8206189911687538</v>
      </c>
      <c r="AU491" s="89">
        <f t="shared" si="262"/>
        <v>8.0422726706142136</v>
      </c>
    </row>
    <row r="492" spans="1:47" s="89" customFormat="1" ht="12.95" customHeight="1" x14ac:dyDescent="0.2">
      <c r="A492" s="89" t="s">
        <v>839</v>
      </c>
      <c r="B492" s="91"/>
      <c r="C492" s="130">
        <v>46982.451000000001</v>
      </c>
      <c r="D492" s="130"/>
      <c r="E492" s="89">
        <f t="shared" si="245"/>
        <v>1014.0046821219692</v>
      </c>
      <c r="F492" s="89">
        <f t="shared" si="237"/>
        <v>1014</v>
      </c>
      <c r="G492" s="89">
        <f t="shared" si="264"/>
        <v>1.3142000003426801E-2</v>
      </c>
      <c r="I492" s="89">
        <f t="shared" si="275"/>
        <v>1.3142000003426801E-2</v>
      </c>
      <c r="P492" s="89">
        <f t="shared" si="247"/>
        <v>-1.0342414215702826</v>
      </c>
      <c r="Q492" s="128">
        <f t="shared" si="248"/>
        <v>31963.951000000001</v>
      </c>
      <c r="R492" s="128"/>
      <c r="S492" s="91">
        <f t="shared" si="276"/>
        <v>0.1</v>
      </c>
      <c r="Z492" s="89">
        <f t="shared" si="265"/>
        <v>1014</v>
      </c>
      <c r="AA492" s="89">
        <f t="shared" si="266"/>
        <v>2.4148324488113104E-2</v>
      </c>
      <c r="AB492" s="89">
        <f t="shared" si="267"/>
        <v>-1.045247746054969</v>
      </c>
      <c r="AC492" s="89">
        <f t="shared" si="268"/>
        <v>1.0473834215737094</v>
      </c>
      <c r="AD492" s="89">
        <f t="shared" si="269"/>
        <v>-1.1006324484686303E-2</v>
      </c>
      <c r="AE492" s="89">
        <f t="shared" si="270"/>
        <v>1.2113917866220521E-5</v>
      </c>
      <c r="AF492" s="89">
        <f t="shared" si="271"/>
        <v>1.3142000003426801E-2</v>
      </c>
      <c r="AG492" s="91"/>
      <c r="AH492" s="89">
        <f t="shared" si="256"/>
        <v>1.0583897460583958</v>
      </c>
      <c r="AI492" s="89">
        <f t="shared" si="257"/>
        <v>0.94240387972557749</v>
      </c>
      <c r="AJ492" s="89">
        <f t="shared" si="258"/>
        <v>0.99560721324631996</v>
      </c>
      <c r="AK492" s="89">
        <f t="shared" si="259"/>
        <v>-0.21816712988178866</v>
      </c>
      <c r="AL492" s="89">
        <f t="shared" si="260"/>
        <v>1.3126852190432987</v>
      </c>
      <c r="AM492" s="89">
        <f t="shared" si="261"/>
        <v>0.77026109577024682</v>
      </c>
      <c r="AN492" s="89">
        <f t="shared" si="277"/>
        <v>7.8225537174862296</v>
      </c>
      <c r="AO492" s="89">
        <f t="shared" si="277"/>
        <v>7.8225537174861595</v>
      </c>
      <c r="AP492" s="89">
        <f t="shared" si="277"/>
        <v>7.8225537174959765</v>
      </c>
      <c r="AQ492" s="89">
        <f t="shared" si="277"/>
        <v>7.8225537161115053</v>
      </c>
      <c r="AR492" s="89">
        <f t="shared" si="277"/>
        <v>7.8225539113752403</v>
      </c>
      <c r="AS492" s="89">
        <f t="shared" si="277"/>
        <v>7.8225263836340515</v>
      </c>
      <c r="AT492" s="89">
        <f t="shared" si="277"/>
        <v>7.8266795751460414</v>
      </c>
      <c r="AU492" s="89">
        <f t="shared" si="262"/>
        <v>8.0480840646946525</v>
      </c>
    </row>
    <row r="493" spans="1:47" s="89" customFormat="1" ht="12.95" customHeight="1" x14ac:dyDescent="0.2">
      <c r="A493" s="89" t="s">
        <v>840</v>
      </c>
      <c r="B493" s="91"/>
      <c r="C493" s="130">
        <v>47100.324999999997</v>
      </c>
      <c r="D493" s="130"/>
      <c r="E493" s="89">
        <f t="shared" si="245"/>
        <v>1055.9998460906486</v>
      </c>
      <c r="F493" s="89">
        <f t="shared" si="237"/>
        <v>1056</v>
      </c>
      <c r="G493" s="89">
        <f t="shared" si="264"/>
        <v>-4.3200000072829425E-4</v>
      </c>
      <c r="I493" s="89">
        <f t="shared" si="275"/>
        <v>-4.3200000072829425E-4</v>
      </c>
      <c r="P493" s="89">
        <f t="shared" si="247"/>
        <v>-1.0294690573980203</v>
      </c>
      <c r="Q493" s="128">
        <f t="shared" si="248"/>
        <v>32081.824999999997</v>
      </c>
      <c r="R493" s="128"/>
      <c r="S493" s="91">
        <f t="shared" si="276"/>
        <v>0.1</v>
      </c>
      <c r="Z493" s="89">
        <f t="shared" si="265"/>
        <v>1056</v>
      </c>
      <c r="AA493" s="89">
        <f t="shared" si="266"/>
        <v>2.4870952598289753E-2</v>
      </c>
      <c r="AB493" s="89">
        <f t="shared" si="267"/>
        <v>-1.0547720099970384</v>
      </c>
      <c r="AC493" s="89">
        <f t="shared" si="268"/>
        <v>1.029037057397292</v>
      </c>
      <c r="AD493" s="89">
        <f t="shared" si="269"/>
        <v>-2.5302952599018047E-2</v>
      </c>
      <c r="AE493" s="89">
        <f t="shared" si="270"/>
        <v>6.4023941022815409E-5</v>
      </c>
      <c r="AF493" s="89">
        <f t="shared" si="271"/>
        <v>-4.3200000072829425E-4</v>
      </c>
      <c r="AG493" s="91"/>
      <c r="AH493" s="89">
        <f t="shared" si="256"/>
        <v>1.0543400099963101</v>
      </c>
      <c r="AI493" s="89">
        <f t="shared" si="257"/>
        <v>0.94473781958767922</v>
      </c>
      <c r="AJ493" s="89">
        <f t="shared" si="258"/>
        <v>0.9945501794050533</v>
      </c>
      <c r="AK493" s="89">
        <f t="shared" si="259"/>
        <v>-0.21876997291127293</v>
      </c>
      <c r="AL493" s="89">
        <f t="shared" si="260"/>
        <v>1.3233683020305991</v>
      </c>
      <c r="AM493" s="89">
        <f t="shared" si="261"/>
        <v>0.77880702785020328</v>
      </c>
      <c r="AN493" s="89">
        <f t="shared" si="277"/>
        <v>7.8335837118528566</v>
      </c>
      <c r="AO493" s="89">
        <f t="shared" si="277"/>
        <v>7.8335837118528486</v>
      </c>
      <c r="AP493" s="89">
        <f t="shared" si="277"/>
        <v>7.8335837118547191</v>
      </c>
      <c r="AQ493" s="89">
        <f t="shared" si="277"/>
        <v>7.8335837114482691</v>
      </c>
      <c r="AR493" s="89">
        <f t="shared" si="277"/>
        <v>7.8335837997628923</v>
      </c>
      <c r="AS493" s="89">
        <f t="shared" si="277"/>
        <v>7.8335646194774329</v>
      </c>
      <c r="AT493" s="89">
        <f t="shared" si="277"/>
        <v>7.8382705370933285</v>
      </c>
      <c r="AU493" s="89">
        <f t="shared" si="262"/>
        <v>8.0591785443027639</v>
      </c>
    </row>
    <row r="494" spans="1:47" s="89" customFormat="1" ht="12.95" customHeight="1" x14ac:dyDescent="0.2">
      <c r="A494" s="89" t="s">
        <v>841</v>
      </c>
      <c r="B494" s="91"/>
      <c r="C494" s="130">
        <v>47212.616999999998</v>
      </c>
      <c r="D494" s="130"/>
      <c r="E494" s="89">
        <f t="shared" si="245"/>
        <v>1096.0063017328698</v>
      </c>
      <c r="F494" s="89">
        <f t="shared" si="237"/>
        <v>1096</v>
      </c>
      <c r="G494" s="89">
        <f t="shared" si="264"/>
        <v>1.7687999999907333E-2</v>
      </c>
      <c r="I494" s="89">
        <f t="shared" si="275"/>
        <v>1.7687999999907333E-2</v>
      </c>
      <c r="P494" s="89">
        <f t="shared" si="247"/>
        <v>-1.0248104236327247</v>
      </c>
      <c r="Q494" s="128">
        <f t="shared" si="248"/>
        <v>32194.116999999998</v>
      </c>
      <c r="R494" s="128"/>
      <c r="S494" s="91">
        <f t="shared" si="276"/>
        <v>0.1</v>
      </c>
      <c r="Z494" s="89">
        <f t="shared" si="265"/>
        <v>1096</v>
      </c>
      <c r="AA494" s="89">
        <f t="shared" si="266"/>
        <v>2.5543655965076795E-2</v>
      </c>
      <c r="AB494" s="89">
        <f t="shared" si="267"/>
        <v>-1.0326660795978941</v>
      </c>
      <c r="AC494" s="89">
        <f t="shared" si="268"/>
        <v>1.042498423632632</v>
      </c>
      <c r="AD494" s="89">
        <f t="shared" si="269"/>
        <v>-7.8556559651694613E-3</v>
      </c>
      <c r="AE494" s="89">
        <f t="shared" si="270"/>
        <v>6.1711330643102544E-6</v>
      </c>
      <c r="AF494" s="89">
        <f t="shared" si="271"/>
        <v>1.7687999999907333E-2</v>
      </c>
      <c r="AG494" s="91"/>
      <c r="AH494" s="89">
        <f t="shared" si="256"/>
        <v>1.0503540795978015</v>
      </c>
      <c r="AI494" s="89">
        <f t="shared" si="257"/>
        <v>0.94697731646179495</v>
      </c>
      <c r="AJ494" s="89">
        <f t="shared" si="258"/>
        <v>0.99343230362146739</v>
      </c>
      <c r="AK494" s="89">
        <f t="shared" si="259"/>
        <v>-0.21932351598023031</v>
      </c>
      <c r="AL494" s="89">
        <f t="shared" si="260"/>
        <v>1.3335920438753663</v>
      </c>
      <c r="AM494" s="89">
        <f t="shared" si="261"/>
        <v>0.78705235272433582</v>
      </c>
      <c r="AN494" s="89">
        <f t="shared" si="277"/>
        <v>7.8441139280233099</v>
      </c>
      <c r="AO494" s="89">
        <f t="shared" si="277"/>
        <v>7.8441139280233099</v>
      </c>
      <c r="AP494" s="89">
        <f t="shared" si="277"/>
        <v>7.8441139280234049</v>
      </c>
      <c r="AQ494" s="89">
        <f t="shared" si="277"/>
        <v>7.8441139279809091</v>
      </c>
      <c r="AR494" s="89">
        <f t="shared" si="277"/>
        <v>7.8441139470669432</v>
      </c>
      <c r="AS494" s="89">
        <f t="shared" si="277"/>
        <v>7.844105378674179</v>
      </c>
      <c r="AT494" s="89">
        <f t="shared" si="277"/>
        <v>7.8493348287739622</v>
      </c>
      <c r="AU494" s="89">
        <f t="shared" si="262"/>
        <v>8.069744715358107</v>
      </c>
    </row>
    <row r="495" spans="1:47" s="89" customFormat="1" ht="12.95" customHeight="1" x14ac:dyDescent="0.2">
      <c r="A495" s="89" t="s">
        <v>908</v>
      </c>
      <c r="B495" s="91"/>
      <c r="C495" s="130">
        <v>47616.798000000003</v>
      </c>
      <c r="D495" s="130"/>
      <c r="E495" s="89">
        <f t="shared" si="245"/>
        <v>1240.0045317753352</v>
      </c>
      <c r="F495" s="89">
        <f t="shared" si="237"/>
        <v>1240</v>
      </c>
      <c r="G495" s="89">
        <f t="shared" si="264"/>
        <v>1.2720000006083865E-2</v>
      </c>
      <c r="I495" s="89">
        <f t="shared" si="275"/>
        <v>1.2720000006083865E-2</v>
      </c>
      <c r="P495" s="89">
        <f t="shared" si="247"/>
        <v>-1.0071222813490674</v>
      </c>
      <c r="Q495" s="128">
        <f t="shared" si="248"/>
        <v>32598.298000000003</v>
      </c>
      <c r="R495" s="128"/>
      <c r="S495" s="91">
        <f t="shared" si="276"/>
        <v>0.1</v>
      </c>
      <c r="Z495" s="89">
        <f t="shared" si="265"/>
        <v>1240</v>
      </c>
      <c r="AA495" s="89">
        <f t="shared" si="266"/>
        <v>2.7833062050493629E-2</v>
      </c>
      <c r="AB495" s="89">
        <f t="shared" si="267"/>
        <v>-1.0222353433934772</v>
      </c>
      <c r="AC495" s="89">
        <f t="shared" si="268"/>
        <v>1.0198422813551513</v>
      </c>
      <c r="AD495" s="89">
        <f t="shared" si="269"/>
        <v>-1.5113062044409764E-2</v>
      </c>
      <c r="AE495" s="89">
        <f t="shared" si="270"/>
        <v>2.2840464435817907E-5</v>
      </c>
      <c r="AF495" s="89">
        <f t="shared" si="271"/>
        <v>1.2720000006083865E-2</v>
      </c>
      <c r="AG495" s="91"/>
      <c r="AH495" s="89">
        <f t="shared" si="256"/>
        <v>1.0349553433995611</v>
      </c>
      <c r="AI495" s="89">
        <f t="shared" si="257"/>
        <v>0.95517352347318463</v>
      </c>
      <c r="AJ495" s="89">
        <f t="shared" si="258"/>
        <v>0.98848775387331156</v>
      </c>
      <c r="AK495" s="89">
        <f t="shared" si="259"/>
        <v>-0.22114428917273413</v>
      </c>
      <c r="AL495" s="89">
        <f t="shared" si="260"/>
        <v>1.3708036680454079</v>
      </c>
      <c r="AM495" s="89">
        <f t="shared" si="261"/>
        <v>0.81763493395106379</v>
      </c>
      <c r="AN495" s="89">
        <f t="shared" si="277"/>
        <v>7.8822311876452611</v>
      </c>
      <c r="AO495" s="89">
        <f t="shared" si="277"/>
        <v>7.8822311876453455</v>
      </c>
      <c r="AP495" s="89">
        <f t="shared" si="277"/>
        <v>7.8822311876585394</v>
      </c>
      <c r="AQ495" s="89">
        <f t="shared" si="277"/>
        <v>7.8822311897286621</v>
      </c>
      <c r="AR495" s="89">
        <f t="shared" si="277"/>
        <v>7.8822315145318465</v>
      </c>
      <c r="AS495" s="89">
        <f t="shared" si="277"/>
        <v>7.882282430128293</v>
      </c>
      <c r="AT495" s="89">
        <f t="shared" si="277"/>
        <v>7.8893695998420847</v>
      </c>
      <c r="AU495" s="89">
        <f t="shared" si="262"/>
        <v>8.1077829311573435</v>
      </c>
    </row>
    <row r="496" spans="1:47" s="89" customFormat="1" ht="12.95" customHeight="1" x14ac:dyDescent="0.2">
      <c r="A496" s="10" t="s">
        <v>881</v>
      </c>
      <c r="B496" s="131"/>
      <c r="C496" s="132">
        <v>47782.4061</v>
      </c>
      <c r="D496" s="132"/>
      <c r="E496" s="89">
        <f t="shared" si="245"/>
        <v>1299.0060021084164</v>
      </c>
      <c r="F496" s="89">
        <f t="shared" si="237"/>
        <v>1299</v>
      </c>
      <c r="G496" s="89">
        <f t="shared" si="264"/>
        <v>1.684699999896111E-2</v>
      </c>
      <c r="J496" s="89">
        <f>G496</f>
        <v>1.684699999896111E-2</v>
      </c>
      <c r="P496" s="89">
        <f t="shared" si="247"/>
        <v>-0.9994605169703783</v>
      </c>
      <c r="Q496" s="128">
        <f t="shared" si="248"/>
        <v>32763.9061</v>
      </c>
      <c r="R496" s="128"/>
      <c r="S496" s="91">
        <f>S$17</f>
        <v>1</v>
      </c>
      <c r="Z496" s="89">
        <f t="shared" si="265"/>
        <v>1299</v>
      </c>
      <c r="AA496" s="89">
        <f t="shared" si="266"/>
        <v>2.8707999051609701E-2</v>
      </c>
      <c r="AB496" s="89">
        <f t="shared" si="267"/>
        <v>-1.0113215160230269</v>
      </c>
      <c r="AC496" s="89">
        <f t="shared" si="268"/>
        <v>1.0163075169693394</v>
      </c>
      <c r="AD496" s="89">
        <f t="shared" si="269"/>
        <v>-1.1860999052648591E-2</v>
      </c>
      <c r="AE496" s="89">
        <f t="shared" si="270"/>
        <v>1.4068329852693078E-4</v>
      </c>
      <c r="AF496" s="89">
        <f t="shared" si="271"/>
        <v>1.684699999896111E-2</v>
      </c>
      <c r="AG496" s="91"/>
      <c r="AH496" s="89">
        <f t="shared" si="256"/>
        <v>1.028168516021988</v>
      </c>
      <c r="AI496" s="89">
        <f t="shared" si="257"/>
        <v>0.95859177444588417</v>
      </c>
      <c r="AJ496" s="89">
        <f t="shared" si="258"/>
        <v>0.98603500802732069</v>
      </c>
      <c r="AK496" s="89">
        <f t="shared" si="259"/>
        <v>-0.2218097574228475</v>
      </c>
      <c r="AL496" s="89">
        <f t="shared" si="260"/>
        <v>1.3862372469809277</v>
      </c>
      <c r="AM496" s="89">
        <f t="shared" si="261"/>
        <v>0.83059261857849154</v>
      </c>
      <c r="AN496" s="89">
        <f t="shared" si="277"/>
        <v>7.8979442760440239</v>
      </c>
      <c r="AO496" s="89">
        <f t="shared" si="277"/>
        <v>7.8979442760448446</v>
      </c>
      <c r="AP496" s="89">
        <f t="shared" si="277"/>
        <v>7.8979442761275811</v>
      </c>
      <c r="AQ496" s="89">
        <f t="shared" si="277"/>
        <v>7.8979442844708636</v>
      </c>
      <c r="AR496" s="89">
        <f t="shared" si="277"/>
        <v>7.8979451258065145</v>
      </c>
      <c r="AS496" s="89">
        <f t="shared" si="277"/>
        <v>7.8980298835429412</v>
      </c>
      <c r="AT496" s="89">
        <f t="shared" si="277"/>
        <v>7.9058641707682051</v>
      </c>
      <c r="AU496" s="89">
        <f t="shared" si="262"/>
        <v>8.1233680334639757</v>
      </c>
    </row>
    <row r="497" spans="1:47" s="89" customFormat="1" ht="12.95" customHeight="1" x14ac:dyDescent="0.2">
      <c r="A497" s="43" t="s">
        <v>433</v>
      </c>
      <c r="B497" s="44" t="s">
        <v>912</v>
      </c>
      <c r="C497" s="45">
        <v>47782.406499999997</v>
      </c>
      <c r="D497" s="45" t="s">
        <v>936</v>
      </c>
      <c r="E497" s="89">
        <f t="shared" si="245"/>
        <v>1299.0061446170737</v>
      </c>
      <c r="F497" s="89">
        <f t="shared" si="237"/>
        <v>1299</v>
      </c>
      <c r="G497" s="89">
        <f t="shared" si="264"/>
        <v>1.7246999996132217E-2</v>
      </c>
      <c r="J497" s="89">
        <f>G497</f>
        <v>1.7246999996132217E-2</v>
      </c>
      <c r="P497" s="89">
        <f t="shared" si="247"/>
        <v>-0.9994605169703783</v>
      </c>
      <c r="Q497" s="128">
        <f t="shared" si="248"/>
        <v>32763.906499999997</v>
      </c>
      <c r="R497" s="128"/>
      <c r="S497" s="91">
        <f>S$17</f>
        <v>1</v>
      </c>
      <c r="Z497" s="89">
        <f t="shared" si="265"/>
        <v>1299</v>
      </c>
      <c r="AA497" s="89">
        <f t="shared" si="266"/>
        <v>2.8707999051609701E-2</v>
      </c>
      <c r="AB497" s="89">
        <f t="shared" si="267"/>
        <v>-1.0109215160258558</v>
      </c>
      <c r="AC497" s="89">
        <f t="shared" si="268"/>
        <v>1.0167075169665105</v>
      </c>
      <c r="AD497" s="89">
        <f t="shared" si="269"/>
        <v>-1.1460999055477483E-2</v>
      </c>
      <c r="AE497" s="89">
        <f t="shared" si="270"/>
        <v>1.3135449934965576E-4</v>
      </c>
      <c r="AF497" s="89">
        <f t="shared" si="271"/>
        <v>1.7246999996132217E-2</v>
      </c>
      <c r="AG497" s="91"/>
      <c r="AH497" s="89">
        <f t="shared" si="256"/>
        <v>1.028168516021988</v>
      </c>
      <c r="AI497" s="89">
        <f t="shared" si="257"/>
        <v>0.95859177444588417</v>
      </c>
      <c r="AJ497" s="89">
        <f t="shared" si="258"/>
        <v>0.98603500802732069</v>
      </c>
      <c r="AK497" s="89">
        <f t="shared" si="259"/>
        <v>-0.2218097574228475</v>
      </c>
      <c r="AL497" s="89">
        <f t="shared" si="260"/>
        <v>1.3862372469809277</v>
      </c>
      <c r="AM497" s="89">
        <f t="shared" si="261"/>
        <v>0.83059261857849154</v>
      </c>
      <c r="AN497" s="89">
        <f t="shared" si="277"/>
        <v>7.8979442760440239</v>
      </c>
      <c r="AO497" s="89">
        <f t="shared" si="277"/>
        <v>7.8979442760448446</v>
      </c>
      <c r="AP497" s="89">
        <f t="shared" si="277"/>
        <v>7.8979442761275811</v>
      </c>
      <c r="AQ497" s="89">
        <f t="shared" si="277"/>
        <v>7.8979442844708636</v>
      </c>
      <c r="AR497" s="89">
        <f t="shared" si="277"/>
        <v>7.8979451258065145</v>
      </c>
      <c r="AS497" s="89">
        <f t="shared" si="277"/>
        <v>7.8980298835429412</v>
      </c>
      <c r="AT497" s="89">
        <f t="shared" si="277"/>
        <v>7.9058641707682051</v>
      </c>
      <c r="AU497" s="89">
        <f t="shared" si="262"/>
        <v>8.1233680334639757</v>
      </c>
    </row>
    <row r="498" spans="1:47" s="89" customFormat="1" ht="12.95" customHeight="1" x14ac:dyDescent="0.2">
      <c r="A498" s="22" t="s">
        <v>881</v>
      </c>
      <c r="B498" s="23" t="s">
        <v>912</v>
      </c>
      <c r="C498" s="22">
        <v>47782.406799999997</v>
      </c>
      <c r="D498" s="22" t="s">
        <v>942</v>
      </c>
      <c r="E498" s="89">
        <f t="shared" si="245"/>
        <v>1299.0062514985673</v>
      </c>
      <c r="F498" s="89">
        <f t="shared" si="237"/>
        <v>1299</v>
      </c>
      <c r="G498" s="89">
        <f t="shared" si="264"/>
        <v>1.7546999995829538E-2</v>
      </c>
      <c r="J498" s="89">
        <f>G498</f>
        <v>1.7546999995829538E-2</v>
      </c>
      <c r="P498" s="89">
        <f t="shared" si="247"/>
        <v>-0.9994605169703783</v>
      </c>
      <c r="Q498" s="128">
        <f t="shared" si="248"/>
        <v>32763.906799999997</v>
      </c>
      <c r="R498" s="128"/>
      <c r="S498" s="91">
        <f>S$17</f>
        <v>1</v>
      </c>
      <c r="Z498" s="89">
        <f t="shared" si="265"/>
        <v>1299</v>
      </c>
      <c r="AA498" s="89">
        <f t="shared" si="266"/>
        <v>2.8707999051609701E-2</v>
      </c>
      <c r="AB498" s="89">
        <f t="shared" si="267"/>
        <v>-1.0106215160261585</v>
      </c>
      <c r="AC498" s="89">
        <f t="shared" si="268"/>
        <v>1.0170075169662078</v>
      </c>
      <c r="AD498" s="89">
        <f t="shared" si="269"/>
        <v>-1.1160999055780163E-2</v>
      </c>
      <c r="AE498" s="89">
        <f t="shared" si="270"/>
        <v>1.245678999231257E-4</v>
      </c>
      <c r="AF498" s="89">
        <f t="shared" si="271"/>
        <v>1.7546999995829538E-2</v>
      </c>
      <c r="AG498" s="91"/>
      <c r="AH498" s="89">
        <f t="shared" si="256"/>
        <v>1.028168516021988</v>
      </c>
      <c r="AI498" s="89">
        <f t="shared" si="257"/>
        <v>0.95859177444588417</v>
      </c>
      <c r="AJ498" s="89">
        <f t="shared" si="258"/>
        <v>0.98603500802732069</v>
      </c>
      <c r="AK498" s="89">
        <f t="shared" si="259"/>
        <v>-0.2218097574228475</v>
      </c>
      <c r="AL498" s="89">
        <f t="shared" si="260"/>
        <v>1.3862372469809277</v>
      </c>
      <c r="AM498" s="89">
        <f t="shared" si="261"/>
        <v>0.83059261857849154</v>
      </c>
      <c r="AN498" s="89">
        <f t="shared" si="277"/>
        <v>7.8979442760440239</v>
      </c>
      <c r="AO498" s="89">
        <f t="shared" si="277"/>
        <v>7.8979442760448446</v>
      </c>
      <c r="AP498" s="89">
        <f t="shared" si="277"/>
        <v>7.8979442761275811</v>
      </c>
      <c r="AQ498" s="89">
        <f t="shared" si="277"/>
        <v>7.8979442844708636</v>
      </c>
      <c r="AR498" s="89">
        <f t="shared" si="277"/>
        <v>7.8979451258065145</v>
      </c>
      <c r="AS498" s="89">
        <f t="shared" si="277"/>
        <v>7.8980298835429412</v>
      </c>
      <c r="AT498" s="89">
        <f t="shared" si="277"/>
        <v>7.9058641707682051</v>
      </c>
      <c r="AU498" s="89">
        <f t="shared" si="262"/>
        <v>8.1233680334639757</v>
      </c>
    </row>
    <row r="499" spans="1:47" s="89" customFormat="1" ht="12.95" customHeight="1" x14ac:dyDescent="0.2">
      <c r="A499" s="89" t="s">
        <v>908</v>
      </c>
      <c r="B499" s="91"/>
      <c r="C499" s="130">
        <v>47793.646999999997</v>
      </c>
      <c r="D499" s="130"/>
      <c r="E499" s="89">
        <f t="shared" si="245"/>
        <v>1303.0108160508923</v>
      </c>
      <c r="F499" s="89">
        <f t="shared" ref="F499:F562" si="278">ROUND(2*E499,0)/2</f>
        <v>1303</v>
      </c>
      <c r="G499" s="89">
        <f t="shared" si="264"/>
        <v>3.0358999996678904E-2</v>
      </c>
      <c r="I499" s="89">
        <f>G499</f>
        <v>3.0358999996678904E-2</v>
      </c>
      <c r="P499" s="89">
        <f t="shared" si="247"/>
        <v>-0.99893235327261265</v>
      </c>
      <c r="Q499" s="128">
        <f t="shared" si="248"/>
        <v>32775.146999999997</v>
      </c>
      <c r="R499" s="128"/>
      <c r="S499" s="91">
        <f>S$16</f>
        <v>0.1</v>
      </c>
      <c r="Z499" s="89">
        <f t="shared" si="265"/>
        <v>1303</v>
      </c>
      <c r="AA499" s="89">
        <f t="shared" si="266"/>
        <v>2.8765933176081226E-2</v>
      </c>
      <c r="AB499" s="89">
        <f t="shared" si="267"/>
        <v>-0.99733928645201497</v>
      </c>
      <c r="AC499" s="89">
        <f t="shared" si="268"/>
        <v>1.0292913532692916</v>
      </c>
      <c r="AD499" s="89">
        <f t="shared" si="269"/>
        <v>1.5930668205976772E-3</v>
      </c>
      <c r="AE499" s="89">
        <f t="shared" si="270"/>
        <v>2.5378618948891921E-7</v>
      </c>
      <c r="AF499" s="89">
        <f t="shared" si="271"/>
        <v>3.0358999996678904E-2</v>
      </c>
      <c r="AG499" s="91"/>
      <c r="AH499" s="89">
        <f t="shared" si="256"/>
        <v>1.0276982864486939</v>
      </c>
      <c r="AI499" s="89">
        <f t="shared" si="257"/>
        <v>0.95882477422830326</v>
      </c>
      <c r="AJ499" s="89">
        <f t="shared" si="258"/>
        <v>0.98585954145167221</v>
      </c>
      <c r="AK499" s="89">
        <f t="shared" si="259"/>
        <v>-0.22185312802431431</v>
      </c>
      <c r="AL499" s="89">
        <f t="shared" si="260"/>
        <v>1.3872875929469346</v>
      </c>
      <c r="AM499" s="89">
        <f t="shared" si="261"/>
        <v>0.8314804874254702</v>
      </c>
      <c r="AN499" s="89">
        <f t="shared" si="277"/>
        <v>7.8990116058451658</v>
      </c>
      <c r="AO499" s="89">
        <f t="shared" si="277"/>
        <v>7.8990116058460949</v>
      </c>
      <c r="AP499" s="89">
        <f t="shared" si="277"/>
        <v>7.8990116059376145</v>
      </c>
      <c r="AQ499" s="89">
        <f t="shared" si="277"/>
        <v>7.8990116149478835</v>
      </c>
      <c r="AR499" s="89">
        <f t="shared" si="277"/>
        <v>7.89901250202014</v>
      </c>
      <c r="AS499" s="89">
        <f t="shared" si="277"/>
        <v>7.8990997500687952</v>
      </c>
      <c r="AT499" s="89">
        <f t="shared" si="277"/>
        <v>7.9069843615696573</v>
      </c>
      <c r="AU499" s="89">
        <f t="shared" si="262"/>
        <v>8.1244246505695106</v>
      </c>
    </row>
    <row r="500" spans="1:47" s="89" customFormat="1" ht="12.95" customHeight="1" x14ac:dyDescent="0.2">
      <c r="A500" s="89" t="s">
        <v>842</v>
      </c>
      <c r="B500" s="91"/>
      <c r="C500" s="130">
        <v>48043.45</v>
      </c>
      <c r="D500" s="130"/>
      <c r="E500" s="89">
        <f t="shared" si="245"/>
        <v>1392.0085419689776</v>
      </c>
      <c r="F500" s="89">
        <f t="shared" si="278"/>
        <v>1392</v>
      </c>
      <c r="G500" s="89">
        <f t="shared" si="264"/>
        <v>2.3975999996764585E-2</v>
      </c>
      <c r="H500" s="89">
        <f>+G500</f>
        <v>2.3975999996764585E-2</v>
      </c>
      <c r="P500" s="89">
        <f t="shared" si="247"/>
        <v>-0.98689423335351334</v>
      </c>
      <c r="Q500" s="128">
        <f t="shared" si="248"/>
        <v>33024.949999999997</v>
      </c>
      <c r="R500" s="128"/>
      <c r="S500" s="91">
        <f>S$15</f>
        <v>0.2</v>
      </c>
      <c r="Z500" s="89">
        <f t="shared" si="265"/>
        <v>1392</v>
      </c>
      <c r="AA500" s="89">
        <f t="shared" si="266"/>
        <v>3.0008231586111211E-2</v>
      </c>
      <c r="AB500" s="89">
        <f t="shared" si="267"/>
        <v>-0.99292646494285997</v>
      </c>
      <c r="AC500" s="89">
        <f t="shared" si="268"/>
        <v>1.0108702333502779</v>
      </c>
      <c r="AD500" s="89">
        <f t="shared" si="269"/>
        <v>-6.0322315893466261E-3</v>
      </c>
      <c r="AE500" s="89">
        <f t="shared" si="270"/>
        <v>7.2775635895022647E-6</v>
      </c>
      <c r="AF500" s="89">
        <f t="shared" si="271"/>
        <v>2.3975999996764585E-2</v>
      </c>
      <c r="AG500" s="91"/>
      <c r="AH500" s="89">
        <f t="shared" si="256"/>
        <v>1.0169024649396246</v>
      </c>
      <c r="AI500" s="89">
        <f t="shared" si="257"/>
        <v>0.9640499200659407</v>
      </c>
      <c r="AJ500" s="89">
        <f t="shared" si="258"/>
        <v>0.981649106384342</v>
      </c>
      <c r="AK500" s="89">
        <f t="shared" si="259"/>
        <v>-0.2227595146885038</v>
      </c>
      <c r="AL500" s="89">
        <f t="shared" si="260"/>
        <v>1.4107907721319004</v>
      </c>
      <c r="AM500" s="89">
        <f t="shared" si="261"/>
        <v>0.85155371760176113</v>
      </c>
      <c r="AN500" s="89">
        <f t="shared" si="277"/>
        <v>7.9228271346849857</v>
      </c>
      <c r="AO500" s="89">
        <f t="shared" si="277"/>
        <v>7.9228271346936454</v>
      </c>
      <c r="AP500" s="89">
        <f t="shared" si="277"/>
        <v>7.9228271352514934</v>
      </c>
      <c r="AQ500" s="89">
        <f t="shared" si="277"/>
        <v>7.9228271711903062</v>
      </c>
      <c r="AR500" s="89">
        <f t="shared" si="277"/>
        <v>7.9228294864743232</v>
      </c>
      <c r="AS500" s="89">
        <f t="shared" si="277"/>
        <v>7.9229784804090073</v>
      </c>
      <c r="AT500" s="89">
        <f t="shared" si="277"/>
        <v>7.9319712649759655</v>
      </c>
      <c r="AU500" s="89">
        <f t="shared" si="262"/>
        <v>8.1479343811676497</v>
      </c>
    </row>
    <row r="501" spans="1:47" s="89" customFormat="1" ht="12.95" customHeight="1" x14ac:dyDescent="0.2">
      <c r="A501" s="89" t="s">
        <v>843</v>
      </c>
      <c r="B501" s="91"/>
      <c r="C501" s="130">
        <v>48130.464</v>
      </c>
      <c r="D501" s="130"/>
      <c r="E501" s="89">
        <f t="shared" si="245"/>
        <v>1423.0091629504573</v>
      </c>
      <c r="F501" s="89">
        <f t="shared" si="278"/>
        <v>1423</v>
      </c>
      <c r="G501" s="89">
        <f t="shared" si="264"/>
        <v>2.5719000004755799E-2</v>
      </c>
      <c r="I501" s="89">
        <f t="shared" ref="I501:I517" si="279">G501</f>
        <v>2.5719000004755799E-2</v>
      </c>
      <c r="P501" s="89">
        <f t="shared" si="247"/>
        <v>-0.98257242635076314</v>
      </c>
      <c r="Q501" s="128">
        <f t="shared" si="248"/>
        <v>33111.964</v>
      </c>
      <c r="R501" s="128"/>
      <c r="S501" s="91">
        <f t="shared" ref="S501:S517" si="280">S$16</f>
        <v>0.1</v>
      </c>
      <c r="Z501" s="89">
        <f t="shared" si="265"/>
        <v>1423</v>
      </c>
      <c r="AA501" s="89">
        <f t="shared" si="266"/>
        <v>3.0419481031962459E-2</v>
      </c>
      <c r="AB501" s="89">
        <f t="shared" si="267"/>
        <v>-0.9872729073779698</v>
      </c>
      <c r="AC501" s="89">
        <f t="shared" si="268"/>
        <v>1.0082914263555189</v>
      </c>
      <c r="AD501" s="89">
        <f t="shared" si="269"/>
        <v>-4.7004810272066599E-3</v>
      </c>
      <c r="AE501" s="89">
        <f t="shared" si="270"/>
        <v>2.2094521887129777E-6</v>
      </c>
      <c r="AF501" s="89">
        <f t="shared" si="271"/>
        <v>2.5719000004755799E-2</v>
      </c>
      <c r="AG501" s="91"/>
      <c r="AH501" s="89">
        <f t="shared" si="256"/>
        <v>1.0129919073827256</v>
      </c>
      <c r="AI501" s="89">
        <f t="shared" si="257"/>
        <v>0.96588818278912003</v>
      </c>
      <c r="AJ501" s="89">
        <f t="shared" si="258"/>
        <v>0.98004310328129096</v>
      </c>
      <c r="AK501" s="89">
        <f t="shared" si="259"/>
        <v>-0.22304841079481941</v>
      </c>
      <c r="AL501" s="89">
        <f t="shared" si="260"/>
        <v>1.4190376075948425</v>
      </c>
      <c r="AM501" s="89">
        <f t="shared" si="261"/>
        <v>0.85869231215247621</v>
      </c>
      <c r="AN501" s="89">
        <f t="shared" ref="AN501:AT510" si="281">$AU501+$AB$7*SIN(AO501)</f>
        <v>7.9311529524582962</v>
      </c>
      <c r="AO501" s="89">
        <f t="shared" si="281"/>
        <v>7.9311529524741857</v>
      </c>
      <c r="AP501" s="89">
        <f t="shared" si="281"/>
        <v>7.9311529533875937</v>
      </c>
      <c r="AQ501" s="89">
        <f t="shared" si="281"/>
        <v>7.9311530058949637</v>
      </c>
      <c r="AR501" s="89">
        <f t="shared" si="281"/>
        <v>7.9311560242284633</v>
      </c>
      <c r="AS501" s="89">
        <f t="shared" si="281"/>
        <v>7.9313293325047187</v>
      </c>
      <c r="AT501" s="89">
        <f t="shared" si="281"/>
        <v>7.9407026397572427</v>
      </c>
      <c r="AU501" s="89">
        <f t="shared" si="262"/>
        <v>8.1561231637355398</v>
      </c>
    </row>
    <row r="502" spans="1:47" s="89" customFormat="1" ht="12.95" customHeight="1" x14ac:dyDescent="0.2">
      <c r="A502" s="89" t="s">
        <v>844</v>
      </c>
      <c r="B502" s="91"/>
      <c r="C502" s="130">
        <v>48346.580999999998</v>
      </c>
      <c r="D502" s="130">
        <v>7.0000000000000001E-3</v>
      </c>
      <c r="E502" s="89">
        <f t="shared" si="245"/>
        <v>1500.0055222105088</v>
      </c>
      <c r="F502" s="89">
        <f t="shared" si="278"/>
        <v>1500</v>
      </c>
      <c r="G502" s="89">
        <f t="shared" si="264"/>
        <v>1.5500000001338776E-2</v>
      </c>
      <c r="I502" s="89">
        <f t="shared" si="279"/>
        <v>1.5500000001338776E-2</v>
      </c>
      <c r="P502" s="89">
        <f t="shared" si="247"/>
        <v>-0.97154978792433866</v>
      </c>
      <c r="Q502" s="128">
        <f t="shared" si="248"/>
        <v>33328.080999999998</v>
      </c>
      <c r="R502" s="128"/>
      <c r="S502" s="91">
        <f t="shared" si="280"/>
        <v>0.1</v>
      </c>
      <c r="Z502" s="89">
        <f t="shared" si="265"/>
        <v>1500</v>
      </c>
      <c r="AA502" s="89">
        <f t="shared" si="266"/>
        <v>3.139144247026171E-2</v>
      </c>
      <c r="AB502" s="89">
        <f t="shared" si="267"/>
        <v>-0.98744123039326159</v>
      </c>
      <c r="AC502" s="89">
        <f t="shared" si="268"/>
        <v>0.98704978792567744</v>
      </c>
      <c r="AD502" s="89">
        <f t="shared" si="269"/>
        <v>-1.5891442468922934E-2</v>
      </c>
      <c r="AE502" s="89">
        <f t="shared" si="270"/>
        <v>2.5253794374308744E-5</v>
      </c>
      <c r="AF502" s="89">
        <f t="shared" si="271"/>
        <v>1.5500000001338776E-2</v>
      </c>
      <c r="AG502" s="91"/>
      <c r="AH502" s="89">
        <f t="shared" si="256"/>
        <v>1.0029412303946004</v>
      </c>
      <c r="AI502" s="89">
        <f t="shared" si="257"/>
        <v>0.97049458407985512</v>
      </c>
      <c r="AJ502" s="89">
        <f t="shared" si="258"/>
        <v>0.97573589015047002</v>
      </c>
      <c r="AK502" s="89">
        <f t="shared" si="259"/>
        <v>-0.22370435861400254</v>
      </c>
      <c r="AL502" s="89">
        <f t="shared" si="260"/>
        <v>1.4396585790826293</v>
      </c>
      <c r="AM502" s="89">
        <f t="shared" si="261"/>
        <v>0.87676591593149655</v>
      </c>
      <c r="AN502" s="89">
        <f t="shared" si="281"/>
        <v>7.9519021817041109</v>
      </c>
      <c r="AO502" s="89">
        <f t="shared" si="281"/>
        <v>7.9519021817609756</v>
      </c>
      <c r="AP502" s="89">
        <f t="shared" si="281"/>
        <v>7.9519021843387474</v>
      </c>
      <c r="AQ502" s="89">
        <f t="shared" si="281"/>
        <v>7.9519023011931562</v>
      </c>
      <c r="AR502" s="89">
        <f t="shared" si="281"/>
        <v>7.9519075982396492</v>
      </c>
      <c r="AS502" s="89">
        <f t="shared" si="281"/>
        <v>7.9521474158103684</v>
      </c>
      <c r="AT502" s="89">
        <f t="shared" si="281"/>
        <v>7.9624526685308536</v>
      </c>
      <c r="AU502" s="89">
        <f t="shared" si="262"/>
        <v>8.1764630430170762</v>
      </c>
    </row>
    <row r="503" spans="1:47" s="89" customFormat="1" ht="12.95" customHeight="1" x14ac:dyDescent="0.2">
      <c r="A503" s="89" t="s">
        <v>845</v>
      </c>
      <c r="B503" s="91"/>
      <c r="C503" s="130">
        <v>48770.421999999999</v>
      </c>
      <c r="D503" s="130">
        <v>4.0000000000000001E-3</v>
      </c>
      <c r="E503" s="89">
        <f t="shared" si="245"/>
        <v>1651.0080528080086</v>
      </c>
      <c r="F503" s="89">
        <f t="shared" si="278"/>
        <v>1651</v>
      </c>
      <c r="G503" s="89">
        <f t="shared" si="264"/>
        <v>2.260299999761628E-2</v>
      </c>
      <c r="I503" s="89">
        <f t="shared" si="279"/>
        <v>2.260299999761628E-2</v>
      </c>
      <c r="P503" s="89">
        <f t="shared" si="247"/>
        <v>-0.94874236703916826</v>
      </c>
      <c r="Q503" s="128">
        <f t="shared" si="248"/>
        <v>33751.921999999999</v>
      </c>
      <c r="R503" s="128"/>
      <c r="S503" s="91">
        <f t="shared" si="280"/>
        <v>0.1</v>
      </c>
      <c r="Z503" s="89">
        <f t="shared" si="265"/>
        <v>1651</v>
      </c>
      <c r="AA503" s="89">
        <f t="shared" si="266"/>
        <v>3.3084677272723129E-2</v>
      </c>
      <c r="AB503" s="89">
        <f t="shared" si="267"/>
        <v>-0.9592240443142751</v>
      </c>
      <c r="AC503" s="89">
        <f t="shared" si="268"/>
        <v>0.97134536703678453</v>
      </c>
      <c r="AD503" s="89">
        <f t="shared" si="269"/>
        <v>-1.0481677275106849E-2</v>
      </c>
      <c r="AE503" s="89">
        <f t="shared" si="270"/>
        <v>1.0986555849949134E-5</v>
      </c>
      <c r="AF503" s="89">
        <f t="shared" si="271"/>
        <v>2.260299999761628E-2</v>
      </c>
      <c r="AG503" s="91"/>
      <c r="AH503" s="89">
        <f t="shared" si="256"/>
        <v>0.98182704431189138</v>
      </c>
      <c r="AI503" s="89">
        <f t="shared" si="257"/>
        <v>0.97969234423374241</v>
      </c>
      <c r="AJ503" s="89">
        <f t="shared" si="258"/>
        <v>0.96593722044289243</v>
      </c>
      <c r="AK503" s="89">
        <f t="shared" si="259"/>
        <v>-0.22472607491967234</v>
      </c>
      <c r="AL503" s="89">
        <f t="shared" si="260"/>
        <v>1.4806748436118193</v>
      </c>
      <c r="AM503" s="89">
        <f t="shared" si="261"/>
        <v>0.9137084653187546</v>
      </c>
      <c r="AN503" s="89">
        <f t="shared" si="281"/>
        <v>7.9928817492796815</v>
      </c>
      <c r="AO503" s="89">
        <f t="shared" si="281"/>
        <v>7.9928817496560924</v>
      </c>
      <c r="AP503" s="89">
        <f t="shared" si="281"/>
        <v>7.9928817617047043</v>
      </c>
      <c r="AQ503" s="89">
        <f t="shared" si="281"/>
        <v>7.9928821473709872</v>
      </c>
      <c r="AR503" s="89">
        <f t="shared" si="281"/>
        <v>7.9928944916731446</v>
      </c>
      <c r="AS503" s="89">
        <f t="shared" si="281"/>
        <v>7.9932890306533704</v>
      </c>
      <c r="AT503" s="89">
        <f t="shared" si="281"/>
        <v>8.0053617956469925</v>
      </c>
      <c r="AU503" s="89">
        <f t="shared" si="262"/>
        <v>8.2163503387509991</v>
      </c>
    </row>
    <row r="504" spans="1:47" s="89" customFormat="1" ht="12.95" customHeight="1" x14ac:dyDescent="0.2">
      <c r="A504" s="89" t="s">
        <v>846</v>
      </c>
      <c r="B504" s="91"/>
      <c r="C504" s="130">
        <v>48843.408000000003</v>
      </c>
      <c r="D504" s="130">
        <v>4.0000000000000001E-3</v>
      </c>
      <c r="E504" s="89">
        <f t="shared" si="245"/>
        <v>1677.0108951431998</v>
      </c>
      <c r="F504" s="89">
        <f t="shared" si="278"/>
        <v>1677</v>
      </c>
      <c r="G504" s="89">
        <f t="shared" si="264"/>
        <v>3.0581000006350223E-2</v>
      </c>
      <c r="I504" s="89">
        <f t="shared" si="279"/>
        <v>3.0581000006350223E-2</v>
      </c>
      <c r="P504" s="89">
        <f t="shared" si="247"/>
        <v>-0.94465598030166475</v>
      </c>
      <c r="Q504" s="128">
        <f t="shared" si="248"/>
        <v>33824.908000000003</v>
      </c>
      <c r="R504" s="128"/>
      <c r="S504" s="91">
        <f t="shared" si="280"/>
        <v>0.1</v>
      </c>
      <c r="Z504" s="89">
        <f t="shared" si="265"/>
        <v>1677</v>
      </c>
      <c r="AA504" s="89">
        <f t="shared" si="266"/>
        <v>3.3346839575510545E-2</v>
      </c>
      <c r="AB504" s="89">
        <f t="shared" si="267"/>
        <v>-0.94742181987082508</v>
      </c>
      <c r="AC504" s="89">
        <f t="shared" si="268"/>
        <v>0.97523698030801498</v>
      </c>
      <c r="AD504" s="89">
        <f t="shared" si="269"/>
        <v>-2.7658395691603221E-3</v>
      </c>
      <c r="AE504" s="89">
        <f t="shared" si="270"/>
        <v>7.6498685223329578E-7</v>
      </c>
      <c r="AF504" s="89">
        <f t="shared" si="271"/>
        <v>3.0581000006350223E-2</v>
      </c>
      <c r="AG504" s="91"/>
      <c r="AH504" s="89">
        <f t="shared" si="256"/>
        <v>0.9780028198771753</v>
      </c>
      <c r="AI504" s="89">
        <f t="shared" si="257"/>
        <v>0.98129763260687275</v>
      </c>
      <c r="AJ504" s="89">
        <f t="shared" si="258"/>
        <v>0.96406466658376688</v>
      </c>
      <c r="AK504" s="89">
        <f t="shared" si="259"/>
        <v>-0.22486536212902039</v>
      </c>
      <c r="AL504" s="89">
        <f t="shared" si="260"/>
        <v>1.4878159117864045</v>
      </c>
      <c r="AM504" s="89">
        <f t="shared" si="261"/>
        <v>0.92028137835811485</v>
      </c>
      <c r="AN504" s="89">
        <f t="shared" si="281"/>
        <v>7.9999770477692733</v>
      </c>
      <c r="AO504" s="89">
        <f t="shared" si="281"/>
        <v>7.9999770482626742</v>
      </c>
      <c r="AP504" s="89">
        <f t="shared" si="281"/>
        <v>7.9999770632935752</v>
      </c>
      <c r="AQ504" s="89">
        <f t="shared" si="281"/>
        <v>7.9999775211923518</v>
      </c>
      <c r="AR504" s="89">
        <f t="shared" si="281"/>
        <v>7.999991469858303</v>
      </c>
      <c r="AS504" s="89">
        <f t="shared" si="281"/>
        <v>8.0004157466084216</v>
      </c>
      <c r="AT504" s="89">
        <f t="shared" si="281"/>
        <v>8.0127841355551777</v>
      </c>
      <c r="AU504" s="89">
        <f t="shared" si="262"/>
        <v>8.2232183499369729</v>
      </c>
    </row>
    <row r="505" spans="1:47" s="89" customFormat="1" ht="12.95" customHeight="1" x14ac:dyDescent="0.2">
      <c r="A505" s="89" t="s">
        <v>847</v>
      </c>
      <c r="B505" s="91"/>
      <c r="C505" s="130">
        <v>49076.377999999997</v>
      </c>
      <c r="D505" s="130">
        <v>4.0000000000000001E-3</v>
      </c>
      <c r="E505" s="89">
        <f t="shared" si="245"/>
        <v>1760.0115004487238</v>
      </c>
      <c r="F505" s="89">
        <f t="shared" si="278"/>
        <v>1760</v>
      </c>
      <c r="G505" s="89">
        <f t="shared" si="264"/>
        <v>3.2279999999445863E-2</v>
      </c>
      <c r="I505" s="89">
        <f t="shared" si="279"/>
        <v>3.2279999999445863E-2</v>
      </c>
      <c r="P505" s="89">
        <f t="shared" si="247"/>
        <v>-0.93129784814899774</v>
      </c>
      <c r="Q505" s="128">
        <f t="shared" si="248"/>
        <v>34057.877999999997</v>
      </c>
      <c r="R505" s="128"/>
      <c r="S505" s="91">
        <f t="shared" si="280"/>
        <v>0.1</v>
      </c>
      <c r="Z505" s="89">
        <f t="shared" si="265"/>
        <v>1760</v>
      </c>
      <c r="AA505" s="89">
        <f t="shared" si="266"/>
        <v>3.4124274555305312E-2</v>
      </c>
      <c r="AB505" s="89">
        <f t="shared" si="267"/>
        <v>-0.93314212270485719</v>
      </c>
      <c r="AC505" s="89">
        <f t="shared" si="268"/>
        <v>0.96357784814844361</v>
      </c>
      <c r="AD505" s="89">
        <f t="shared" si="269"/>
        <v>-1.8442745558594487E-3</v>
      </c>
      <c r="AE505" s="89">
        <f t="shared" si="270"/>
        <v>3.4013486373905666E-7</v>
      </c>
      <c r="AF505" s="89">
        <f t="shared" si="271"/>
        <v>3.2279999999445863E-2</v>
      </c>
      <c r="AG505" s="91"/>
      <c r="AH505" s="89">
        <f t="shared" si="256"/>
        <v>0.96542212270430305</v>
      </c>
      <c r="AI505" s="89">
        <f t="shared" si="257"/>
        <v>0.98646367015437353</v>
      </c>
      <c r="AJ505" s="89">
        <f t="shared" si="258"/>
        <v>0.95771309532576321</v>
      </c>
      <c r="AK505" s="89">
        <f t="shared" si="259"/>
        <v>-0.22523538222453723</v>
      </c>
      <c r="AL505" s="89">
        <f t="shared" si="260"/>
        <v>1.5107699316755006</v>
      </c>
      <c r="AM505" s="89">
        <f t="shared" si="261"/>
        <v>0.94170569853516295</v>
      </c>
      <c r="AN505" s="89">
        <f t="shared" si="281"/>
        <v>8.0227055270804808</v>
      </c>
      <c r="AO505" s="89">
        <f t="shared" si="281"/>
        <v>8.0227055281644279</v>
      </c>
      <c r="AP505" s="89">
        <f t="shared" si="281"/>
        <v>8.0227055567715517</v>
      </c>
      <c r="AQ505" s="89">
        <f t="shared" si="281"/>
        <v>8.0227063117587836</v>
      </c>
      <c r="AR505" s="89">
        <f t="shared" si="281"/>
        <v>8.0227262358555027</v>
      </c>
      <c r="AS505" s="89">
        <f t="shared" si="281"/>
        <v>8.0232511928217072</v>
      </c>
      <c r="AT505" s="89">
        <f t="shared" si="281"/>
        <v>8.0365448183743631</v>
      </c>
      <c r="AU505" s="89">
        <f t="shared" si="262"/>
        <v>8.2451431548768106</v>
      </c>
    </row>
    <row r="506" spans="1:47" s="89" customFormat="1" ht="12.95" customHeight="1" x14ac:dyDescent="0.2">
      <c r="A506" s="89" t="s">
        <v>847</v>
      </c>
      <c r="B506" s="91"/>
      <c r="C506" s="130">
        <v>49090.417000000001</v>
      </c>
      <c r="D506" s="130">
        <v>5.0000000000000001E-3</v>
      </c>
      <c r="E506" s="89">
        <f t="shared" si="245"/>
        <v>1765.0131980831172</v>
      </c>
      <c r="F506" s="89">
        <f t="shared" si="278"/>
        <v>1765</v>
      </c>
      <c r="G506" s="89">
        <f t="shared" si="264"/>
        <v>3.7045000004582107E-2</v>
      </c>
      <c r="I506" s="89">
        <f t="shared" si="279"/>
        <v>3.7045000004582107E-2</v>
      </c>
      <c r="P506" s="89">
        <f t="shared" si="247"/>
        <v>-0.9304779124253999</v>
      </c>
      <c r="Q506" s="128">
        <f t="shared" si="248"/>
        <v>34071.917000000001</v>
      </c>
      <c r="R506" s="128"/>
      <c r="S506" s="91">
        <f t="shared" si="280"/>
        <v>0.1</v>
      </c>
      <c r="Z506" s="89">
        <f t="shared" si="265"/>
        <v>1765</v>
      </c>
      <c r="AA506" s="89">
        <f t="shared" si="266"/>
        <v>3.4168183170995792E-2</v>
      </c>
      <c r="AB506" s="89">
        <f t="shared" si="267"/>
        <v>-0.92760109559181358</v>
      </c>
      <c r="AC506" s="89">
        <f t="shared" si="268"/>
        <v>0.96752291242998201</v>
      </c>
      <c r="AD506" s="89">
        <f t="shared" si="269"/>
        <v>2.8768168335863153E-3</v>
      </c>
      <c r="AE506" s="89">
        <f t="shared" si="270"/>
        <v>8.2760750940055939E-7</v>
      </c>
      <c r="AF506" s="89">
        <f t="shared" si="271"/>
        <v>3.7045000004582107E-2</v>
      </c>
      <c r="AG506" s="91"/>
      <c r="AH506" s="89">
        <f t="shared" si="256"/>
        <v>0.96464609559639569</v>
      </c>
      <c r="AI506" s="89">
        <f t="shared" si="257"/>
        <v>0.98677687186143481</v>
      </c>
      <c r="AJ506" s="89">
        <f t="shared" si="258"/>
        <v>0.9573120894775492</v>
      </c>
      <c r="AK506" s="89">
        <f t="shared" si="259"/>
        <v>-0.22525398667671584</v>
      </c>
      <c r="AL506" s="89">
        <f t="shared" si="260"/>
        <v>1.5121604268934508</v>
      </c>
      <c r="AM506" s="89">
        <f t="shared" si="261"/>
        <v>0.94301835804804879</v>
      </c>
      <c r="AN506" s="89">
        <f t="shared" si="281"/>
        <v>8.024078532355059</v>
      </c>
      <c r="AO506" s="89">
        <f t="shared" si="281"/>
        <v>8.0240785334878932</v>
      </c>
      <c r="AP506" s="89">
        <f t="shared" si="281"/>
        <v>8.0240785631462384</v>
      </c>
      <c r="AQ506" s="89">
        <f t="shared" si="281"/>
        <v>8.0240793396189805</v>
      </c>
      <c r="AR506" s="89">
        <f t="shared" si="281"/>
        <v>8.0240996668787687</v>
      </c>
      <c r="AS506" s="89">
        <f t="shared" si="281"/>
        <v>8.0246309606055402</v>
      </c>
      <c r="AT506" s="89">
        <f t="shared" si="281"/>
        <v>8.0379793959607895</v>
      </c>
      <c r="AU506" s="89">
        <f t="shared" si="262"/>
        <v>8.2464639262587287</v>
      </c>
    </row>
    <row r="507" spans="1:47" s="89" customFormat="1" ht="12.95" customHeight="1" x14ac:dyDescent="0.2">
      <c r="A507" s="89" t="s">
        <v>847</v>
      </c>
      <c r="B507" s="91"/>
      <c r="C507" s="130">
        <v>49118.474000000002</v>
      </c>
      <c r="D507" s="130">
        <v>5.0000000000000001E-3</v>
      </c>
      <c r="E507" s="89">
        <f t="shared" si="245"/>
        <v>1775.0091116473409</v>
      </c>
      <c r="F507" s="89">
        <f t="shared" si="278"/>
        <v>1775</v>
      </c>
      <c r="G507" s="89">
        <f t="shared" si="264"/>
        <v>2.5575000006938353E-2</v>
      </c>
      <c r="I507" s="89">
        <f t="shared" si="279"/>
        <v>2.5575000006938353E-2</v>
      </c>
      <c r="P507" s="89">
        <f t="shared" si="247"/>
        <v>-0.92883284928476773</v>
      </c>
      <c r="Q507" s="128">
        <f t="shared" si="248"/>
        <v>34099.974000000002</v>
      </c>
      <c r="R507" s="128"/>
      <c r="S507" s="91">
        <f t="shared" si="280"/>
        <v>0.1</v>
      </c>
      <c r="Z507" s="89">
        <f t="shared" si="265"/>
        <v>1775</v>
      </c>
      <c r="AA507" s="89">
        <f t="shared" si="266"/>
        <v>3.4254994254709348E-2</v>
      </c>
      <c r="AB507" s="89">
        <f t="shared" si="267"/>
        <v>-0.93751284353253872</v>
      </c>
      <c r="AC507" s="89">
        <f t="shared" si="268"/>
        <v>0.95440784929170608</v>
      </c>
      <c r="AD507" s="89">
        <f t="shared" si="269"/>
        <v>-8.6799942477709946E-3</v>
      </c>
      <c r="AE507" s="89">
        <f t="shared" si="270"/>
        <v>7.5342300141337554E-6</v>
      </c>
      <c r="AF507" s="89">
        <f t="shared" si="271"/>
        <v>2.5575000006938353E-2</v>
      </c>
      <c r="AG507" s="91"/>
      <c r="AH507" s="89">
        <f t="shared" si="256"/>
        <v>0.96308784353947707</v>
      </c>
      <c r="AI507" s="89">
        <f t="shared" si="257"/>
        <v>0.98740394855758018</v>
      </c>
      <c r="AJ507" s="89">
        <f t="shared" si="258"/>
        <v>0.95650375246409047</v>
      </c>
      <c r="AK507" s="89">
        <f t="shared" si="259"/>
        <v>-0.22528992236578826</v>
      </c>
      <c r="AL507" s="89">
        <f t="shared" si="260"/>
        <v>1.5149440680819914</v>
      </c>
      <c r="AM507" s="89">
        <f t="shared" si="261"/>
        <v>0.94565135945091605</v>
      </c>
      <c r="AN507" s="89">
        <f t="shared" si="281"/>
        <v>8.0268258512634585</v>
      </c>
      <c r="AO507" s="89">
        <f t="shared" si="281"/>
        <v>8.0268258524995311</v>
      </c>
      <c r="AP507" s="89">
        <f t="shared" si="281"/>
        <v>8.0268258843513625</v>
      </c>
      <c r="AQ507" s="89">
        <f t="shared" si="281"/>
        <v>8.0268267051252433</v>
      </c>
      <c r="AR507" s="89">
        <f t="shared" si="281"/>
        <v>8.026847853905938</v>
      </c>
      <c r="AS507" s="89">
        <f t="shared" si="281"/>
        <v>8.0273919113851075</v>
      </c>
      <c r="AT507" s="89">
        <f t="shared" si="281"/>
        <v>8.040849641998733</v>
      </c>
      <c r="AU507" s="89">
        <f t="shared" si="262"/>
        <v>8.2491054690225631</v>
      </c>
    </row>
    <row r="508" spans="1:47" s="89" customFormat="1" ht="12.95" customHeight="1" x14ac:dyDescent="0.2">
      <c r="A508" s="89" t="s">
        <v>847</v>
      </c>
      <c r="B508" s="91"/>
      <c r="C508" s="130">
        <v>49177.415999999997</v>
      </c>
      <c r="D508" s="130">
        <v>4.0000000000000001E-3</v>
      </c>
      <c r="E508" s="89">
        <f t="shared" si="245"/>
        <v>1796.0084749899083</v>
      </c>
      <c r="F508" s="89">
        <f t="shared" si="278"/>
        <v>1796</v>
      </c>
      <c r="G508" s="89">
        <f t="shared" ref="G508:G539" si="282">+C508-(C$7+F508*C$8)</f>
        <v>2.3787999998603482E-2</v>
      </c>
      <c r="I508" s="89">
        <f t="shared" si="279"/>
        <v>2.3787999998603482E-2</v>
      </c>
      <c r="P508" s="89">
        <f t="shared" si="247"/>
        <v>-0.92535568473992624</v>
      </c>
      <c r="Q508" s="128">
        <f t="shared" si="248"/>
        <v>34158.915999999997</v>
      </c>
      <c r="R508" s="128"/>
      <c r="S508" s="91">
        <f t="shared" si="280"/>
        <v>0.1</v>
      </c>
      <c r="Z508" s="89">
        <f t="shared" ref="Z508:Z539" si="283">F508</f>
        <v>1796</v>
      </c>
      <c r="AA508" s="89">
        <f t="shared" ref="AA508:AA539" si="284">AB$3+AB$4*Z508+AB$5*Z508^2+AH508</f>
        <v>3.4432917211166703E-2</v>
      </c>
      <c r="AB508" s="89">
        <f t="shared" ref="AB508:AB539" si="285">IF(S508&lt;&gt;0,G508-AH508, -9999)</f>
        <v>-0.93600060195248946</v>
      </c>
      <c r="AC508" s="89">
        <f t="shared" ref="AC508:AC539" si="286">+G508-P508</f>
        <v>0.94914368473852972</v>
      </c>
      <c r="AD508" s="89">
        <f t="shared" ref="AD508:AD539" si="287">G508-AA508</f>
        <v>-1.0644917212563221E-2</v>
      </c>
      <c r="AE508" s="89">
        <f t="shared" ref="AE508:AE539" si="288">+(G508-AA508)^2*S508</f>
        <v>1.1331426246232473E-5</v>
      </c>
      <c r="AF508" s="89">
        <f t="shared" ref="AF508:AF539" si="289">IF(S508&lt;&gt;0,G508-O508, -9999)</f>
        <v>2.3787999998603482E-2</v>
      </c>
      <c r="AG508" s="91"/>
      <c r="AH508" s="89">
        <f t="shared" si="256"/>
        <v>0.95978860195109295</v>
      </c>
      <c r="AI508" s="89">
        <f t="shared" si="257"/>
        <v>0.98872372054185409</v>
      </c>
      <c r="AJ508" s="89">
        <f t="shared" si="258"/>
        <v>0.95477869863653986</v>
      </c>
      <c r="AK508" s="89">
        <f t="shared" si="259"/>
        <v>-0.2253598348266718</v>
      </c>
      <c r="AL508" s="89">
        <f t="shared" si="260"/>
        <v>1.520801247366522</v>
      </c>
      <c r="AM508" s="89">
        <f t="shared" si="261"/>
        <v>0.95121428139555209</v>
      </c>
      <c r="AN508" s="89">
        <f t="shared" si="281"/>
        <v>8.0326009089870407</v>
      </c>
      <c r="AO508" s="89">
        <f t="shared" si="281"/>
        <v>8.0326009104652787</v>
      </c>
      <c r="AP508" s="89">
        <f t="shared" si="281"/>
        <v>8.0326009473382811</v>
      </c>
      <c r="AQ508" s="89">
        <f t="shared" si="281"/>
        <v>8.0326018670914419</v>
      </c>
      <c r="AR508" s="89">
        <f t="shared" si="281"/>
        <v>8.0326248077234634</v>
      </c>
      <c r="AS508" s="89">
        <f t="shared" si="281"/>
        <v>8.033196056752141</v>
      </c>
      <c r="AT508" s="89">
        <f t="shared" si="281"/>
        <v>8.0468818867837459</v>
      </c>
      <c r="AU508" s="89">
        <f t="shared" si="262"/>
        <v>8.2546527088266188</v>
      </c>
    </row>
    <row r="509" spans="1:47" s="89" customFormat="1" ht="12.95" customHeight="1" x14ac:dyDescent="0.2">
      <c r="A509" s="89" t="s">
        <v>843</v>
      </c>
      <c r="B509" s="91"/>
      <c r="C509" s="130">
        <v>49219.508999999998</v>
      </c>
      <c r="D509" s="130"/>
      <c r="E509" s="89">
        <f t="shared" si="245"/>
        <v>1811.005017373587</v>
      </c>
      <c r="F509" s="89">
        <f t="shared" si="278"/>
        <v>1811</v>
      </c>
      <c r="G509" s="89">
        <f t="shared" si="282"/>
        <v>1.4083000001846813E-2</v>
      </c>
      <c r="I509" s="89">
        <f t="shared" si="279"/>
        <v>1.4083000001846813E-2</v>
      </c>
      <c r="P509" s="89">
        <f t="shared" si="247"/>
        <v>-0.92285330568295432</v>
      </c>
      <c r="Q509" s="128">
        <f t="shared" si="248"/>
        <v>34201.008999999998</v>
      </c>
      <c r="R509" s="128"/>
      <c r="S509" s="91">
        <f t="shared" si="280"/>
        <v>0.1</v>
      </c>
      <c r="Z509" s="89">
        <f t="shared" si="283"/>
        <v>1811</v>
      </c>
      <c r="AA509" s="89">
        <f t="shared" si="284"/>
        <v>3.4556357504497925E-2</v>
      </c>
      <c r="AB509" s="89">
        <f t="shared" si="285"/>
        <v>-0.94332666318560543</v>
      </c>
      <c r="AC509" s="89">
        <f t="shared" si="286"/>
        <v>0.93693630568480113</v>
      </c>
      <c r="AD509" s="89">
        <f t="shared" si="287"/>
        <v>-2.0473357502651113E-2</v>
      </c>
      <c r="AE509" s="89">
        <f t="shared" si="288"/>
        <v>4.1915836743136063E-5</v>
      </c>
      <c r="AF509" s="89">
        <f t="shared" si="289"/>
        <v>1.4083000001846813E-2</v>
      </c>
      <c r="AG509" s="91"/>
      <c r="AH509" s="89">
        <f t="shared" si="256"/>
        <v>0.95740966318745224</v>
      </c>
      <c r="AI509" s="89">
        <f t="shared" si="257"/>
        <v>0.98966881741776191</v>
      </c>
      <c r="AJ509" s="89">
        <f t="shared" si="258"/>
        <v>0.95352356813425698</v>
      </c>
      <c r="AK509" s="89">
        <f t="shared" si="259"/>
        <v>-0.22540513813570323</v>
      </c>
      <c r="AL509" s="89">
        <f t="shared" si="260"/>
        <v>1.5249945434198313</v>
      </c>
      <c r="AM509" s="89">
        <f t="shared" si="261"/>
        <v>0.9552159813072002</v>
      </c>
      <c r="AN509" s="89">
        <f t="shared" si="281"/>
        <v>8.0367306786659629</v>
      </c>
      <c r="AO509" s="89">
        <f t="shared" si="281"/>
        <v>8.0367306803400691</v>
      </c>
      <c r="AP509" s="89">
        <f t="shared" si="281"/>
        <v>8.0367307211652772</v>
      </c>
      <c r="AQ509" s="89">
        <f t="shared" si="281"/>
        <v>8.0367317167370924</v>
      </c>
      <c r="AR509" s="89">
        <f t="shared" si="281"/>
        <v>8.0367559932933137</v>
      </c>
      <c r="AS509" s="89">
        <f t="shared" si="281"/>
        <v>8.0373469822005834</v>
      </c>
      <c r="AT509" s="89">
        <f t="shared" si="281"/>
        <v>8.0511945483124201</v>
      </c>
      <c r="AU509" s="89">
        <f t="shared" si="262"/>
        <v>8.2586150229723732</v>
      </c>
    </row>
    <row r="510" spans="1:47" s="89" customFormat="1" ht="12.95" customHeight="1" x14ac:dyDescent="0.2">
      <c r="A510" s="89" t="s">
        <v>848</v>
      </c>
      <c r="B510" s="91"/>
      <c r="C510" s="130">
        <v>49236.375999999997</v>
      </c>
      <c r="D510" s="130">
        <v>4.0000000000000001E-3</v>
      </c>
      <c r="E510" s="89">
        <f t="shared" si="245"/>
        <v>1817.0142512221003</v>
      </c>
      <c r="F510" s="89">
        <f t="shared" si="278"/>
        <v>1817</v>
      </c>
      <c r="G510" s="89">
        <f t="shared" si="282"/>
        <v>4.0001000001211651E-2</v>
      </c>
      <c r="I510" s="89">
        <f t="shared" si="279"/>
        <v>4.0001000001211651E-2</v>
      </c>
      <c r="P510" s="89">
        <f t="shared" si="247"/>
        <v>-0.92184799303767906</v>
      </c>
      <c r="Q510" s="128">
        <f t="shared" si="248"/>
        <v>34217.875999999997</v>
      </c>
      <c r="R510" s="128"/>
      <c r="S510" s="91">
        <f t="shared" si="280"/>
        <v>0.1</v>
      </c>
      <c r="Z510" s="89">
        <f t="shared" si="283"/>
        <v>1817</v>
      </c>
      <c r="AA510" s="89">
        <f t="shared" si="284"/>
        <v>3.4604879610035666E-2</v>
      </c>
      <c r="AB510" s="89">
        <f t="shared" si="285"/>
        <v>-0.91645187264650307</v>
      </c>
      <c r="AC510" s="89">
        <f t="shared" si="286"/>
        <v>0.96184899303889071</v>
      </c>
      <c r="AD510" s="89">
        <f t="shared" si="287"/>
        <v>5.3961203911759847E-3</v>
      </c>
      <c r="AE510" s="89">
        <f t="shared" si="288"/>
        <v>2.9118115276065262E-6</v>
      </c>
      <c r="AF510" s="89">
        <f t="shared" si="289"/>
        <v>4.0001000001211651E-2</v>
      </c>
      <c r="AG510" s="91"/>
      <c r="AH510" s="89">
        <f t="shared" si="256"/>
        <v>0.95645287264771472</v>
      </c>
      <c r="AI510" s="89">
        <f t="shared" si="257"/>
        <v>0.99004741417709741</v>
      </c>
      <c r="AJ510" s="89">
        <f t="shared" si="258"/>
        <v>0.95301613983285394</v>
      </c>
      <c r="AK510" s="89">
        <f t="shared" si="259"/>
        <v>-0.22542217208376097</v>
      </c>
      <c r="AL510" s="89">
        <f t="shared" si="260"/>
        <v>1.5266741074646599</v>
      </c>
      <c r="AM510" s="89">
        <f t="shared" si="261"/>
        <v>0.9568233017254919</v>
      </c>
      <c r="AN510" s="89">
        <f t="shared" si="281"/>
        <v>8.0383836920223413</v>
      </c>
      <c r="AO510" s="89">
        <f t="shared" si="281"/>
        <v>8.0383836937805508</v>
      </c>
      <c r="AP510" s="89">
        <f t="shared" si="281"/>
        <v>8.0383837362766908</v>
      </c>
      <c r="AQ510" s="89">
        <f t="shared" si="281"/>
        <v>8.0383847634104679</v>
      </c>
      <c r="AR510" s="89">
        <f t="shared" si="281"/>
        <v>8.0384095875638799</v>
      </c>
      <c r="AS510" s="89">
        <f t="shared" si="281"/>
        <v>8.0390085455569427</v>
      </c>
      <c r="AT510" s="89">
        <f t="shared" si="281"/>
        <v>8.0529205250489753</v>
      </c>
      <c r="AU510" s="89">
        <f t="shared" si="262"/>
        <v>8.2601999486306745</v>
      </c>
    </row>
    <row r="511" spans="1:47" s="89" customFormat="1" ht="12.95" customHeight="1" x14ac:dyDescent="0.2">
      <c r="A511" s="89" t="s">
        <v>843</v>
      </c>
      <c r="B511" s="91"/>
      <c r="C511" s="130">
        <v>49250.387000000002</v>
      </c>
      <c r="D511" s="130"/>
      <c r="E511" s="89">
        <f t="shared" si="245"/>
        <v>1822.0059732504139</v>
      </c>
      <c r="F511" s="89">
        <f t="shared" si="278"/>
        <v>1822</v>
      </c>
      <c r="G511" s="89">
        <f t="shared" si="282"/>
        <v>1.6766000000643544E-2</v>
      </c>
      <c r="I511" s="89">
        <f t="shared" si="279"/>
        <v>1.6766000000643544E-2</v>
      </c>
      <c r="P511" s="89">
        <f t="shared" si="247"/>
        <v>-0.92100832887902295</v>
      </c>
      <c r="Q511" s="128">
        <f t="shared" si="248"/>
        <v>34231.887000000002</v>
      </c>
      <c r="R511" s="128"/>
      <c r="S511" s="91">
        <f t="shared" si="280"/>
        <v>0.1</v>
      </c>
      <c r="Z511" s="89">
        <f t="shared" si="283"/>
        <v>1822</v>
      </c>
      <c r="AA511" s="89">
        <f t="shared" si="284"/>
        <v>3.4644941145648755E-2</v>
      </c>
      <c r="AB511" s="89">
        <f t="shared" si="285"/>
        <v>-0.93888727002402816</v>
      </c>
      <c r="AC511" s="89">
        <f t="shared" si="286"/>
        <v>0.9377743288796665</v>
      </c>
      <c r="AD511" s="89">
        <f t="shared" si="287"/>
        <v>-1.7878941145005212E-2</v>
      </c>
      <c r="AE511" s="89">
        <f t="shared" si="288"/>
        <v>3.1965653646656031E-5</v>
      </c>
      <c r="AF511" s="89">
        <f t="shared" si="289"/>
        <v>1.6766000000643544E-2</v>
      </c>
      <c r="AG511" s="91"/>
      <c r="AH511" s="89">
        <f t="shared" si="256"/>
        <v>0.95565327002467171</v>
      </c>
      <c r="AI511" s="89">
        <f t="shared" si="257"/>
        <v>0.99036315433903255</v>
      </c>
      <c r="AJ511" s="89">
        <f t="shared" si="258"/>
        <v>0.9525909304511031</v>
      </c>
      <c r="AK511" s="89">
        <f t="shared" si="259"/>
        <v>-0.225435890747746</v>
      </c>
      <c r="AL511" s="89">
        <f t="shared" si="260"/>
        <v>1.5280747261353596</v>
      </c>
      <c r="AM511" s="89">
        <f t="shared" si="261"/>
        <v>0.95816565153306676</v>
      </c>
      <c r="AN511" s="89">
        <f t="shared" ref="AN511:AT520" si="290">$AU511+$AB$7*SIN(AO511)</f>
        <v>8.0397616862924064</v>
      </c>
      <c r="AO511" s="89">
        <f t="shared" si="290"/>
        <v>8.0397616881233329</v>
      </c>
      <c r="AP511" s="89">
        <f t="shared" si="290"/>
        <v>8.0397617320525345</v>
      </c>
      <c r="AQ511" s="89">
        <f t="shared" si="290"/>
        <v>8.0397627860377128</v>
      </c>
      <c r="AR511" s="89">
        <f t="shared" si="290"/>
        <v>8.039788072336691</v>
      </c>
      <c r="AS511" s="89">
        <f t="shared" si="290"/>
        <v>8.0403937029088208</v>
      </c>
      <c r="AT511" s="89">
        <f t="shared" si="290"/>
        <v>8.0543592367555945</v>
      </c>
      <c r="AU511" s="89">
        <f t="shared" si="262"/>
        <v>8.2615207200125926</v>
      </c>
    </row>
    <row r="512" spans="1:47" s="89" customFormat="1" ht="12.95" customHeight="1" x14ac:dyDescent="0.2">
      <c r="A512" s="89" t="s">
        <v>843</v>
      </c>
      <c r="B512" s="91"/>
      <c r="C512" s="130">
        <v>49612.453000000001</v>
      </c>
      <c r="D512" s="130"/>
      <c r="E512" s="89">
        <f t="shared" si="245"/>
        <v>1950.9998229329933</v>
      </c>
      <c r="F512" s="89">
        <f t="shared" si="278"/>
        <v>1951</v>
      </c>
      <c r="G512" s="89">
        <f t="shared" si="282"/>
        <v>-4.9699999362928793E-4</v>
      </c>
      <c r="I512" s="89">
        <f t="shared" si="279"/>
        <v>-4.9699999362928793E-4</v>
      </c>
      <c r="P512" s="89">
        <f t="shared" si="247"/>
        <v>-0.89874670283409464</v>
      </c>
      <c r="Q512" s="128">
        <f t="shared" si="248"/>
        <v>34593.953000000001</v>
      </c>
      <c r="R512" s="128"/>
      <c r="S512" s="91">
        <f t="shared" si="280"/>
        <v>0.1</v>
      </c>
      <c r="Z512" s="89">
        <f t="shared" si="283"/>
        <v>1951</v>
      </c>
      <c r="AA512" s="89">
        <f t="shared" si="284"/>
        <v>3.5559936544524939E-2</v>
      </c>
      <c r="AB512" s="89">
        <f t="shared" si="285"/>
        <v>-0.93480363937224886</v>
      </c>
      <c r="AC512" s="89">
        <f t="shared" si="286"/>
        <v>0.89824970284046535</v>
      </c>
      <c r="AD512" s="89">
        <f t="shared" si="287"/>
        <v>-3.6056936538154227E-2</v>
      </c>
      <c r="AE512" s="89">
        <f t="shared" si="288"/>
        <v>1.3001026725164815E-4</v>
      </c>
      <c r="AF512" s="89">
        <f t="shared" si="289"/>
        <v>-4.9699999362928793E-4</v>
      </c>
      <c r="AG512" s="91"/>
      <c r="AH512" s="89">
        <f t="shared" si="256"/>
        <v>0.93430663937861957</v>
      </c>
      <c r="AI512" s="89">
        <f t="shared" si="257"/>
        <v>0.99858431170524165</v>
      </c>
      <c r="AJ512" s="89">
        <f t="shared" si="258"/>
        <v>0.94087143354603653</v>
      </c>
      <c r="AK512" s="89">
        <f t="shared" si="259"/>
        <v>-0.22563733170327793</v>
      </c>
      <c r="AL512" s="89">
        <f t="shared" si="260"/>
        <v>1.5645222332830322</v>
      </c>
      <c r="AM512" s="89">
        <f t="shared" si="261"/>
        <v>0.99374550660937</v>
      </c>
      <c r="AN512" s="89">
        <f t="shared" si="290"/>
        <v>8.0754667645637461</v>
      </c>
      <c r="AO512" s="89">
        <f t="shared" si="290"/>
        <v>8.0754667693264288</v>
      </c>
      <c r="AP512" s="89">
        <f t="shared" si="290"/>
        <v>8.0754668654088579</v>
      </c>
      <c r="AQ512" s="89">
        <f t="shared" si="290"/>
        <v>8.0754688037687927</v>
      </c>
      <c r="AR512" s="89">
        <f t="shared" si="290"/>
        <v>8.0755079045379983</v>
      </c>
      <c r="AS512" s="89">
        <f t="shared" si="290"/>
        <v>8.0762952042872431</v>
      </c>
      <c r="AT512" s="89">
        <f t="shared" si="290"/>
        <v>8.091602334638349</v>
      </c>
      <c r="AU512" s="89">
        <f t="shared" si="262"/>
        <v>8.2955966216660748</v>
      </c>
    </row>
    <row r="513" spans="1:47" s="89" customFormat="1" ht="12.95" customHeight="1" x14ac:dyDescent="0.2">
      <c r="A513" s="89" t="s">
        <v>843</v>
      </c>
      <c r="B513" s="91"/>
      <c r="C513" s="130">
        <v>49612.457000000002</v>
      </c>
      <c r="D513" s="130"/>
      <c r="E513" s="89">
        <f t="shared" si="245"/>
        <v>1951.0012480195765</v>
      </c>
      <c r="F513" s="89">
        <f t="shared" si="278"/>
        <v>1951</v>
      </c>
      <c r="G513" s="89">
        <f t="shared" si="282"/>
        <v>3.5030000071856193E-3</v>
      </c>
      <c r="I513" s="89">
        <f t="shared" si="279"/>
        <v>3.5030000071856193E-3</v>
      </c>
      <c r="P513" s="89">
        <f t="shared" si="247"/>
        <v>-0.89874670283409464</v>
      </c>
      <c r="Q513" s="128">
        <f t="shared" si="248"/>
        <v>34593.957000000002</v>
      </c>
      <c r="R513" s="128"/>
      <c r="S513" s="91">
        <f t="shared" si="280"/>
        <v>0.1</v>
      </c>
      <c r="Z513" s="89">
        <f t="shared" si="283"/>
        <v>1951</v>
      </c>
      <c r="AA513" s="89">
        <f t="shared" si="284"/>
        <v>3.5559936544524939E-2</v>
      </c>
      <c r="AB513" s="89">
        <f t="shared" si="285"/>
        <v>-0.93080363937143396</v>
      </c>
      <c r="AC513" s="89">
        <f t="shared" si="286"/>
        <v>0.90224970284128025</v>
      </c>
      <c r="AD513" s="89">
        <f t="shared" si="287"/>
        <v>-3.205693653733932E-2</v>
      </c>
      <c r="AE513" s="89">
        <f t="shared" si="288"/>
        <v>1.0276471801590007E-4</v>
      </c>
      <c r="AF513" s="89">
        <f t="shared" si="289"/>
        <v>3.5030000071856193E-3</v>
      </c>
      <c r="AG513" s="91"/>
      <c r="AH513" s="89">
        <f t="shared" si="256"/>
        <v>0.93430663937861957</v>
      </c>
      <c r="AI513" s="89">
        <f t="shared" si="257"/>
        <v>0.99858431170524165</v>
      </c>
      <c r="AJ513" s="89">
        <f t="shared" si="258"/>
        <v>0.94087143354603653</v>
      </c>
      <c r="AK513" s="89">
        <f t="shared" si="259"/>
        <v>-0.22563733170327793</v>
      </c>
      <c r="AL513" s="89">
        <f t="shared" si="260"/>
        <v>1.5645222332830322</v>
      </c>
      <c r="AM513" s="89">
        <f t="shared" si="261"/>
        <v>0.99374550660937</v>
      </c>
      <c r="AN513" s="89">
        <f t="shared" si="290"/>
        <v>8.0754667645637461</v>
      </c>
      <c r="AO513" s="89">
        <f t="shared" si="290"/>
        <v>8.0754667693264288</v>
      </c>
      <c r="AP513" s="89">
        <f t="shared" si="290"/>
        <v>8.0754668654088579</v>
      </c>
      <c r="AQ513" s="89">
        <f t="shared" si="290"/>
        <v>8.0754688037687927</v>
      </c>
      <c r="AR513" s="89">
        <f t="shared" si="290"/>
        <v>8.0755079045379983</v>
      </c>
      <c r="AS513" s="89">
        <f t="shared" si="290"/>
        <v>8.0762952042872431</v>
      </c>
      <c r="AT513" s="89">
        <f t="shared" si="290"/>
        <v>8.091602334638349</v>
      </c>
      <c r="AU513" s="89">
        <f t="shared" si="262"/>
        <v>8.2955966216660748</v>
      </c>
    </row>
    <row r="514" spans="1:47" s="89" customFormat="1" ht="12.95" customHeight="1" x14ac:dyDescent="0.2">
      <c r="A514" s="89" t="s">
        <v>843</v>
      </c>
      <c r="B514" s="91"/>
      <c r="C514" s="130">
        <v>49612.466999999997</v>
      </c>
      <c r="D514" s="130"/>
      <c r="E514" s="89">
        <f t="shared" si="245"/>
        <v>1951.0048107360319</v>
      </c>
      <c r="F514" s="89">
        <f t="shared" si="278"/>
        <v>1951</v>
      </c>
      <c r="G514" s="89">
        <f t="shared" si="282"/>
        <v>1.350300000194693E-2</v>
      </c>
      <c r="I514" s="89">
        <f t="shared" si="279"/>
        <v>1.350300000194693E-2</v>
      </c>
      <c r="P514" s="89">
        <f t="shared" si="247"/>
        <v>-0.89874670283409464</v>
      </c>
      <c r="Q514" s="128">
        <f t="shared" si="248"/>
        <v>34593.966999999997</v>
      </c>
      <c r="R514" s="128"/>
      <c r="S514" s="91">
        <f t="shared" si="280"/>
        <v>0.1</v>
      </c>
      <c r="Z514" s="89">
        <f t="shared" si="283"/>
        <v>1951</v>
      </c>
      <c r="AA514" s="89">
        <f t="shared" si="284"/>
        <v>3.5559936544524939E-2</v>
      </c>
      <c r="AB514" s="89">
        <f t="shared" si="285"/>
        <v>-0.92080363937667264</v>
      </c>
      <c r="AC514" s="89">
        <f t="shared" si="286"/>
        <v>0.91224970283604156</v>
      </c>
      <c r="AD514" s="89">
        <f t="shared" si="287"/>
        <v>-2.205693654257801E-2</v>
      </c>
      <c r="AE514" s="89">
        <f t="shared" si="288"/>
        <v>4.8650844964331322E-5</v>
      </c>
      <c r="AF514" s="89">
        <f t="shared" si="289"/>
        <v>1.350300000194693E-2</v>
      </c>
      <c r="AG514" s="91"/>
      <c r="AH514" s="89">
        <f t="shared" si="256"/>
        <v>0.93430663937861957</v>
      </c>
      <c r="AI514" s="89">
        <f t="shared" si="257"/>
        <v>0.99858431170524165</v>
      </c>
      <c r="AJ514" s="89">
        <f t="shared" si="258"/>
        <v>0.94087143354603653</v>
      </c>
      <c r="AK514" s="89">
        <f t="shared" si="259"/>
        <v>-0.22563733170327793</v>
      </c>
      <c r="AL514" s="89">
        <f t="shared" si="260"/>
        <v>1.5645222332830322</v>
      </c>
      <c r="AM514" s="89">
        <f t="shared" si="261"/>
        <v>0.99374550660937</v>
      </c>
      <c r="AN514" s="89">
        <f t="shared" si="290"/>
        <v>8.0754667645637461</v>
      </c>
      <c r="AO514" s="89">
        <f t="shared" si="290"/>
        <v>8.0754667693264288</v>
      </c>
      <c r="AP514" s="89">
        <f t="shared" si="290"/>
        <v>8.0754668654088579</v>
      </c>
      <c r="AQ514" s="89">
        <f t="shared" si="290"/>
        <v>8.0754688037687927</v>
      </c>
      <c r="AR514" s="89">
        <f t="shared" si="290"/>
        <v>8.0755079045379983</v>
      </c>
      <c r="AS514" s="89">
        <f t="shared" si="290"/>
        <v>8.0762952042872431</v>
      </c>
      <c r="AT514" s="89">
        <f t="shared" si="290"/>
        <v>8.091602334638349</v>
      </c>
      <c r="AU514" s="89">
        <f t="shared" si="262"/>
        <v>8.2955966216660748</v>
      </c>
    </row>
    <row r="515" spans="1:47" s="89" customFormat="1" ht="12.95" customHeight="1" x14ac:dyDescent="0.2">
      <c r="A515" s="43" t="s">
        <v>491</v>
      </c>
      <c r="B515" s="44" t="s">
        <v>912</v>
      </c>
      <c r="C515" s="45">
        <v>49820.182999999997</v>
      </c>
      <c r="D515" s="45" t="s">
        <v>936</v>
      </c>
      <c r="E515" s="89">
        <f t="shared" si="245"/>
        <v>2025.0081319003134</v>
      </c>
      <c r="F515" s="89">
        <f t="shared" si="278"/>
        <v>2025</v>
      </c>
      <c r="G515" s="89">
        <f t="shared" si="282"/>
        <v>2.2825000000011642E-2</v>
      </c>
      <c r="I515" s="89">
        <f t="shared" si="279"/>
        <v>2.2825000000011642E-2</v>
      </c>
      <c r="P515" s="89">
        <f t="shared" si="247"/>
        <v>-0.88545653694655091</v>
      </c>
      <c r="Q515" s="128">
        <f t="shared" si="248"/>
        <v>34801.682999999997</v>
      </c>
      <c r="R515" s="128"/>
      <c r="S515" s="91">
        <f t="shared" si="280"/>
        <v>0.1</v>
      </c>
      <c r="Z515" s="89">
        <f t="shared" si="283"/>
        <v>2025</v>
      </c>
      <c r="AA515" s="89">
        <f t="shared" si="284"/>
        <v>3.5980434483331214E-2</v>
      </c>
      <c r="AB515" s="89">
        <f t="shared" si="285"/>
        <v>-0.89861197142987048</v>
      </c>
      <c r="AC515" s="89">
        <f t="shared" si="286"/>
        <v>0.90828153694656255</v>
      </c>
      <c r="AD515" s="89">
        <f t="shared" si="287"/>
        <v>-1.3155434483319572E-2</v>
      </c>
      <c r="AE515" s="89">
        <f t="shared" si="288"/>
        <v>1.7306545644491372E-5</v>
      </c>
      <c r="AF515" s="89">
        <f t="shared" si="289"/>
        <v>2.2825000000011642E-2</v>
      </c>
      <c r="AG515" s="91"/>
      <c r="AH515" s="89">
        <f t="shared" si="256"/>
        <v>0.92143697142988212</v>
      </c>
      <c r="AI515" s="89">
        <f t="shared" si="257"/>
        <v>1.0033638032705503</v>
      </c>
      <c r="AJ515" s="89">
        <f t="shared" si="258"/>
        <v>0.93348507900508382</v>
      </c>
      <c r="AK515" s="89">
        <f t="shared" si="259"/>
        <v>-0.22561669809453383</v>
      </c>
      <c r="AL515" s="89">
        <f t="shared" si="260"/>
        <v>1.5857045941629127</v>
      </c>
      <c r="AM515" s="89">
        <f t="shared" si="261"/>
        <v>1.0150205104624626</v>
      </c>
      <c r="AN515" s="89">
        <f t="shared" si="290"/>
        <v>8.0960827968561127</v>
      </c>
      <c r="AO515" s="89">
        <f t="shared" si="290"/>
        <v>8.0960828045730349</v>
      </c>
      <c r="AP515" s="89">
        <f t="shared" si="290"/>
        <v>8.0960829472252289</v>
      </c>
      <c r="AQ515" s="89">
        <f t="shared" si="290"/>
        <v>8.096085584226639</v>
      </c>
      <c r="AR515" s="89">
        <f t="shared" si="290"/>
        <v>8.0961343255248899</v>
      </c>
      <c r="AS515" s="89">
        <f t="shared" si="290"/>
        <v>8.0970335150390653</v>
      </c>
      <c r="AT515" s="89">
        <f t="shared" si="290"/>
        <v>8.1130737424129009</v>
      </c>
      <c r="AU515" s="89">
        <f t="shared" si="262"/>
        <v>8.3151440381184614</v>
      </c>
    </row>
    <row r="516" spans="1:47" s="89" customFormat="1" ht="12.95" customHeight="1" x14ac:dyDescent="0.2">
      <c r="A516" s="89" t="s">
        <v>849</v>
      </c>
      <c r="B516" s="91"/>
      <c r="C516" s="130">
        <v>49918.415999999997</v>
      </c>
      <c r="D516" s="130">
        <v>4.0000000000000001E-3</v>
      </c>
      <c r="E516" s="89">
        <f t="shared" si="245"/>
        <v>2060.0057644752278</v>
      </c>
      <c r="F516" s="89">
        <f t="shared" si="278"/>
        <v>2060</v>
      </c>
      <c r="G516" s="89">
        <f t="shared" si="282"/>
        <v>1.6179999998712447E-2</v>
      </c>
      <c r="I516" s="89">
        <f t="shared" si="279"/>
        <v>1.6179999998712447E-2</v>
      </c>
      <c r="P516" s="89">
        <f t="shared" si="247"/>
        <v>-0.87903860560568459</v>
      </c>
      <c r="Q516" s="128">
        <f t="shared" si="248"/>
        <v>34899.915999999997</v>
      </c>
      <c r="R516" s="128"/>
      <c r="S516" s="91">
        <f t="shared" si="280"/>
        <v>0.1</v>
      </c>
      <c r="Z516" s="89">
        <f t="shared" si="283"/>
        <v>2060</v>
      </c>
      <c r="AA516" s="89">
        <f t="shared" si="284"/>
        <v>3.6152497151936469E-2</v>
      </c>
      <c r="AB516" s="89">
        <f t="shared" si="285"/>
        <v>-0.89901110275890861</v>
      </c>
      <c r="AC516" s="89">
        <f t="shared" si="286"/>
        <v>0.89521860560439703</v>
      </c>
      <c r="AD516" s="89">
        <f t="shared" si="287"/>
        <v>-1.9972497153224023E-2</v>
      </c>
      <c r="AE516" s="89">
        <f t="shared" si="288"/>
        <v>3.9890064253554171E-5</v>
      </c>
      <c r="AF516" s="89">
        <f t="shared" si="289"/>
        <v>1.6179999998712447E-2</v>
      </c>
      <c r="AG516" s="91"/>
      <c r="AH516" s="89">
        <f t="shared" si="256"/>
        <v>0.91519110275762106</v>
      </c>
      <c r="AI516" s="89">
        <f t="shared" si="257"/>
        <v>1.005639946946348</v>
      </c>
      <c r="AJ516" s="89">
        <f t="shared" si="258"/>
        <v>0.92981937884459132</v>
      </c>
      <c r="AK516" s="89">
        <f t="shared" si="259"/>
        <v>-0.22557127616335679</v>
      </c>
      <c r="AL516" s="89">
        <f t="shared" si="260"/>
        <v>1.5957940668298438</v>
      </c>
      <c r="AM516" s="89">
        <f t="shared" si="261"/>
        <v>1.0253154731326455</v>
      </c>
      <c r="AN516" s="89">
        <f t="shared" si="290"/>
        <v>8.105868017464017</v>
      </c>
      <c r="AO516" s="89">
        <f t="shared" si="290"/>
        <v>8.1058680270257106</v>
      </c>
      <c r="AP516" s="89">
        <f t="shared" si="290"/>
        <v>8.1058681970506541</v>
      </c>
      <c r="AQ516" s="89">
        <f t="shared" si="290"/>
        <v>8.1058712203960877</v>
      </c>
      <c r="AR516" s="89">
        <f t="shared" si="290"/>
        <v>8.1059249749173716</v>
      </c>
      <c r="AS516" s="89">
        <f t="shared" si="290"/>
        <v>8.106878853329464</v>
      </c>
      <c r="AT516" s="89">
        <f t="shared" si="290"/>
        <v>8.123256078898093</v>
      </c>
      <c r="AU516" s="89">
        <f t="shared" si="262"/>
        <v>8.3243894377918863</v>
      </c>
    </row>
    <row r="517" spans="1:47" s="89" customFormat="1" ht="12.95" customHeight="1" x14ac:dyDescent="0.2">
      <c r="A517" s="43" t="s">
        <v>498</v>
      </c>
      <c r="B517" s="44" t="s">
        <v>912</v>
      </c>
      <c r="C517" s="45">
        <v>49932.434999999998</v>
      </c>
      <c r="D517" s="45" t="s">
        <v>936</v>
      </c>
      <c r="E517" s="89">
        <f t="shared" si="245"/>
        <v>2065.000336676705</v>
      </c>
      <c r="F517" s="89">
        <f t="shared" si="278"/>
        <v>2065</v>
      </c>
      <c r="G517" s="89">
        <f t="shared" si="282"/>
        <v>9.4499999977415428E-4</v>
      </c>
      <c r="I517" s="89">
        <f t="shared" si="279"/>
        <v>9.4499999977415428E-4</v>
      </c>
      <c r="P517" s="89">
        <f t="shared" si="247"/>
        <v>-0.87811483601335993</v>
      </c>
      <c r="Q517" s="128">
        <f t="shared" si="248"/>
        <v>34913.934999999998</v>
      </c>
      <c r="R517" s="128"/>
      <c r="S517" s="91">
        <f t="shared" si="280"/>
        <v>0.1</v>
      </c>
      <c r="Z517" s="89">
        <f t="shared" si="283"/>
        <v>2065</v>
      </c>
      <c r="AA517" s="89">
        <f t="shared" si="284"/>
        <v>3.6175665470332463E-2</v>
      </c>
      <c r="AB517" s="89">
        <f t="shared" si="285"/>
        <v>-0.91334550148391824</v>
      </c>
      <c r="AC517" s="89">
        <f t="shared" si="286"/>
        <v>0.87905983601313409</v>
      </c>
      <c r="AD517" s="89">
        <f t="shared" si="287"/>
        <v>-3.5230665470558309E-2</v>
      </c>
      <c r="AE517" s="89">
        <f t="shared" si="288"/>
        <v>1.2411997894983895E-4</v>
      </c>
      <c r="AF517" s="89">
        <f t="shared" si="289"/>
        <v>9.4499999977415428E-4</v>
      </c>
      <c r="AG517" s="91"/>
      <c r="AH517" s="89">
        <f t="shared" si="256"/>
        <v>0.9142905014836924</v>
      </c>
      <c r="AI517" s="89">
        <f t="shared" si="257"/>
        <v>1.0059659119915316</v>
      </c>
      <c r="AJ517" s="89">
        <f t="shared" si="258"/>
        <v>0.9292865912240954</v>
      </c>
      <c r="AK517" s="89">
        <f t="shared" si="259"/>
        <v>-0.22556289040006622</v>
      </c>
      <c r="AL517" s="89">
        <f t="shared" si="260"/>
        <v>1.5972391579473753</v>
      </c>
      <c r="AM517" s="89">
        <f t="shared" si="261"/>
        <v>1.0267987095703683</v>
      </c>
      <c r="AN517" s="89">
        <f t="shared" si="290"/>
        <v>8.1072677178242216</v>
      </c>
      <c r="AO517" s="89">
        <f t="shared" si="290"/>
        <v>8.1072677276766054</v>
      </c>
      <c r="AP517" s="89">
        <f t="shared" si="290"/>
        <v>8.1072679019230325</v>
      </c>
      <c r="AQ517" s="89">
        <f t="shared" si="290"/>
        <v>8.1072709835760417</v>
      </c>
      <c r="AR517" s="89">
        <f t="shared" si="290"/>
        <v>8.1073254784047926</v>
      </c>
      <c r="AS517" s="89">
        <f t="shared" si="290"/>
        <v>8.1082872574344318</v>
      </c>
      <c r="AT517" s="89">
        <f t="shared" si="290"/>
        <v>8.1247121037302055</v>
      </c>
      <c r="AU517" s="89">
        <f t="shared" si="262"/>
        <v>8.3257102091738044</v>
      </c>
    </row>
    <row r="518" spans="1:47" s="89" customFormat="1" ht="12.95" customHeight="1" x14ac:dyDescent="0.2">
      <c r="A518" s="43" t="s">
        <v>498</v>
      </c>
      <c r="B518" s="44" t="s">
        <v>912</v>
      </c>
      <c r="C518" s="45">
        <v>49932.446100000001</v>
      </c>
      <c r="D518" s="45" t="s">
        <v>936</v>
      </c>
      <c r="E518" s="89">
        <f t="shared" si="245"/>
        <v>2065.0042912919739</v>
      </c>
      <c r="F518" s="89">
        <f t="shared" si="278"/>
        <v>2065</v>
      </c>
      <c r="G518" s="89">
        <f t="shared" si="282"/>
        <v>1.2045000003126916E-2</v>
      </c>
      <c r="J518" s="89">
        <f>+G518</f>
        <v>1.2045000003126916E-2</v>
      </c>
      <c r="P518" s="89">
        <f t="shared" si="247"/>
        <v>-0.87811483601335993</v>
      </c>
      <c r="Q518" s="128">
        <f t="shared" si="248"/>
        <v>34913.946100000001</v>
      </c>
      <c r="R518" s="128"/>
      <c r="S518" s="91">
        <f>S$17</f>
        <v>1</v>
      </c>
      <c r="Z518" s="89">
        <f t="shared" si="283"/>
        <v>2065</v>
      </c>
      <c r="AA518" s="89">
        <f t="shared" si="284"/>
        <v>3.6175665470332463E-2</v>
      </c>
      <c r="AB518" s="89">
        <f t="shared" si="285"/>
        <v>-0.90224550148056548</v>
      </c>
      <c r="AC518" s="89">
        <f t="shared" si="286"/>
        <v>0.89015983601648685</v>
      </c>
      <c r="AD518" s="89">
        <f t="shared" si="287"/>
        <v>-2.4130665467205548E-2</v>
      </c>
      <c r="AE518" s="89">
        <f t="shared" si="288"/>
        <v>5.8228901589018635E-4</v>
      </c>
      <c r="AF518" s="89">
        <f t="shared" si="289"/>
        <v>1.2045000003126916E-2</v>
      </c>
      <c r="AG518" s="91"/>
      <c r="AH518" s="89">
        <f t="shared" si="256"/>
        <v>0.9142905014836924</v>
      </c>
      <c r="AI518" s="89">
        <f t="shared" si="257"/>
        <v>1.0059659119915316</v>
      </c>
      <c r="AJ518" s="89">
        <f t="shared" si="258"/>
        <v>0.9292865912240954</v>
      </c>
      <c r="AK518" s="89">
        <f t="shared" si="259"/>
        <v>-0.22556289040006622</v>
      </c>
      <c r="AL518" s="89">
        <f t="shared" si="260"/>
        <v>1.5972391579473753</v>
      </c>
      <c r="AM518" s="89">
        <f t="shared" si="261"/>
        <v>1.0267987095703683</v>
      </c>
      <c r="AN518" s="89">
        <f t="shared" si="290"/>
        <v>8.1072677178242216</v>
      </c>
      <c r="AO518" s="89">
        <f t="shared" si="290"/>
        <v>8.1072677276766054</v>
      </c>
      <c r="AP518" s="89">
        <f t="shared" si="290"/>
        <v>8.1072679019230325</v>
      </c>
      <c r="AQ518" s="89">
        <f t="shared" si="290"/>
        <v>8.1072709835760417</v>
      </c>
      <c r="AR518" s="89">
        <f t="shared" si="290"/>
        <v>8.1073254784047926</v>
      </c>
      <c r="AS518" s="89">
        <f t="shared" si="290"/>
        <v>8.1082872574344318</v>
      </c>
      <c r="AT518" s="89">
        <f t="shared" si="290"/>
        <v>8.1247121037302055</v>
      </c>
      <c r="AU518" s="89">
        <f t="shared" si="262"/>
        <v>8.3257102091738044</v>
      </c>
    </row>
    <row r="519" spans="1:47" s="89" customFormat="1" ht="12.95" customHeight="1" x14ac:dyDescent="0.2">
      <c r="A519" s="43" t="s">
        <v>498</v>
      </c>
      <c r="B519" s="44" t="s">
        <v>912</v>
      </c>
      <c r="C519" s="45">
        <v>49932.452400000002</v>
      </c>
      <c r="D519" s="45" t="s">
        <v>936</v>
      </c>
      <c r="E519" s="89">
        <f t="shared" si="245"/>
        <v>2065.0065358033421</v>
      </c>
      <c r="F519" s="89">
        <f t="shared" si="278"/>
        <v>2065</v>
      </c>
      <c r="G519" s="89">
        <f t="shared" si="282"/>
        <v>1.8345000004046597E-2</v>
      </c>
      <c r="J519" s="89">
        <f>+G519</f>
        <v>1.8345000004046597E-2</v>
      </c>
      <c r="P519" s="89">
        <f t="shared" si="247"/>
        <v>-0.87811483601335993</v>
      </c>
      <c r="Q519" s="128">
        <f t="shared" si="248"/>
        <v>34913.952400000002</v>
      </c>
      <c r="R519" s="128"/>
      <c r="S519" s="91">
        <f>S$17</f>
        <v>1</v>
      </c>
      <c r="Z519" s="89">
        <f t="shared" si="283"/>
        <v>2065</v>
      </c>
      <c r="AA519" s="89">
        <f t="shared" si="284"/>
        <v>3.6175665470332463E-2</v>
      </c>
      <c r="AB519" s="89">
        <f t="shared" si="285"/>
        <v>-0.8959455014796458</v>
      </c>
      <c r="AC519" s="89">
        <f t="shared" si="286"/>
        <v>0.89645983601740653</v>
      </c>
      <c r="AD519" s="89">
        <f t="shared" si="287"/>
        <v>-1.7830665466285867E-2</v>
      </c>
      <c r="AE519" s="89">
        <f t="shared" si="288"/>
        <v>3.1793263097059938E-4</v>
      </c>
      <c r="AF519" s="89">
        <f t="shared" si="289"/>
        <v>1.8345000004046597E-2</v>
      </c>
      <c r="AG519" s="91"/>
      <c r="AH519" s="89">
        <f t="shared" si="256"/>
        <v>0.9142905014836924</v>
      </c>
      <c r="AI519" s="89">
        <f t="shared" si="257"/>
        <v>1.0059659119915316</v>
      </c>
      <c r="AJ519" s="89">
        <f t="shared" si="258"/>
        <v>0.9292865912240954</v>
      </c>
      <c r="AK519" s="89">
        <f t="shared" si="259"/>
        <v>-0.22556289040006622</v>
      </c>
      <c r="AL519" s="89">
        <f t="shared" si="260"/>
        <v>1.5972391579473753</v>
      </c>
      <c r="AM519" s="89">
        <f t="shared" si="261"/>
        <v>1.0267987095703683</v>
      </c>
      <c r="AN519" s="89">
        <f t="shared" si="290"/>
        <v>8.1072677178242216</v>
      </c>
      <c r="AO519" s="89">
        <f t="shared" si="290"/>
        <v>8.1072677276766054</v>
      </c>
      <c r="AP519" s="89">
        <f t="shared" si="290"/>
        <v>8.1072679019230325</v>
      </c>
      <c r="AQ519" s="89">
        <f t="shared" si="290"/>
        <v>8.1072709835760417</v>
      </c>
      <c r="AR519" s="89">
        <f t="shared" si="290"/>
        <v>8.1073254784047926</v>
      </c>
      <c r="AS519" s="89">
        <f t="shared" si="290"/>
        <v>8.1082872574344318</v>
      </c>
      <c r="AT519" s="89">
        <f t="shared" si="290"/>
        <v>8.1247121037302055</v>
      </c>
      <c r="AU519" s="89">
        <f t="shared" si="262"/>
        <v>8.3257102091738044</v>
      </c>
    </row>
    <row r="520" spans="1:47" s="89" customFormat="1" ht="12.95" customHeight="1" x14ac:dyDescent="0.2">
      <c r="A520" s="43" t="s">
        <v>498</v>
      </c>
      <c r="B520" s="44" t="s">
        <v>912</v>
      </c>
      <c r="C520" s="45">
        <v>49932.4545</v>
      </c>
      <c r="D520" s="45" t="s">
        <v>936</v>
      </c>
      <c r="E520" s="89">
        <f t="shared" si="245"/>
        <v>2065.0072839737977</v>
      </c>
      <c r="F520" s="89">
        <f t="shared" si="278"/>
        <v>2065</v>
      </c>
      <c r="G520" s="89">
        <f t="shared" si="282"/>
        <v>2.0445000001927838E-2</v>
      </c>
      <c r="J520" s="89">
        <f>+G520</f>
        <v>2.0445000001927838E-2</v>
      </c>
      <c r="P520" s="89">
        <f t="shared" si="247"/>
        <v>-0.87811483601335993</v>
      </c>
      <c r="Q520" s="128">
        <f t="shared" si="248"/>
        <v>34913.9545</v>
      </c>
      <c r="R520" s="128"/>
      <c r="S520" s="91">
        <f>S$17</f>
        <v>1</v>
      </c>
      <c r="Z520" s="89">
        <f t="shared" si="283"/>
        <v>2065</v>
      </c>
      <c r="AA520" s="89">
        <f t="shared" si="284"/>
        <v>3.6175665470332463E-2</v>
      </c>
      <c r="AB520" s="89">
        <f t="shared" si="285"/>
        <v>-0.89384550148176456</v>
      </c>
      <c r="AC520" s="89">
        <f t="shared" si="286"/>
        <v>0.89855983601528777</v>
      </c>
      <c r="AD520" s="89">
        <f t="shared" si="287"/>
        <v>-1.5730665468404625E-2</v>
      </c>
      <c r="AE520" s="89">
        <f t="shared" si="288"/>
        <v>2.4745383607885769E-4</v>
      </c>
      <c r="AF520" s="89">
        <f t="shared" si="289"/>
        <v>2.0445000001927838E-2</v>
      </c>
      <c r="AG520" s="91"/>
      <c r="AH520" s="89">
        <f t="shared" si="256"/>
        <v>0.9142905014836924</v>
      </c>
      <c r="AI520" s="89">
        <f t="shared" si="257"/>
        <v>1.0059659119915316</v>
      </c>
      <c r="AJ520" s="89">
        <f t="shared" si="258"/>
        <v>0.9292865912240954</v>
      </c>
      <c r="AK520" s="89">
        <f t="shared" si="259"/>
        <v>-0.22556289040006622</v>
      </c>
      <c r="AL520" s="89">
        <f t="shared" si="260"/>
        <v>1.5972391579473753</v>
      </c>
      <c r="AM520" s="89">
        <f t="shared" si="261"/>
        <v>1.0267987095703683</v>
      </c>
      <c r="AN520" s="89">
        <f t="shared" si="290"/>
        <v>8.1072677178242216</v>
      </c>
      <c r="AO520" s="89">
        <f t="shared" si="290"/>
        <v>8.1072677276766054</v>
      </c>
      <c r="AP520" s="89">
        <f t="shared" si="290"/>
        <v>8.1072679019230325</v>
      </c>
      <c r="AQ520" s="89">
        <f t="shared" si="290"/>
        <v>8.1072709835760417</v>
      </c>
      <c r="AR520" s="89">
        <f t="shared" si="290"/>
        <v>8.1073254784047926</v>
      </c>
      <c r="AS520" s="89">
        <f t="shared" si="290"/>
        <v>8.1082872574344318</v>
      </c>
      <c r="AT520" s="89">
        <f t="shared" si="290"/>
        <v>8.1247121037302055</v>
      </c>
      <c r="AU520" s="89">
        <f t="shared" si="262"/>
        <v>8.3257102091738044</v>
      </c>
    </row>
    <row r="521" spans="1:47" s="89" customFormat="1" ht="12.95" customHeight="1" x14ac:dyDescent="0.2">
      <c r="A521" s="43" t="s">
        <v>498</v>
      </c>
      <c r="B521" s="44" t="s">
        <v>912</v>
      </c>
      <c r="C521" s="45">
        <v>49932.457900000001</v>
      </c>
      <c r="D521" s="45" t="s">
        <v>936</v>
      </c>
      <c r="E521" s="89">
        <f t="shared" si="245"/>
        <v>2065.0084952973934</v>
      </c>
      <c r="F521" s="89">
        <f t="shared" si="278"/>
        <v>2065</v>
      </c>
      <c r="G521" s="89">
        <f t="shared" si="282"/>
        <v>2.3845000003348105E-2</v>
      </c>
      <c r="J521" s="89">
        <f>+G521</f>
        <v>2.3845000003348105E-2</v>
      </c>
      <c r="P521" s="89">
        <f t="shared" si="247"/>
        <v>-0.87811483601335993</v>
      </c>
      <c r="Q521" s="128">
        <f t="shared" si="248"/>
        <v>34913.957900000001</v>
      </c>
      <c r="R521" s="128"/>
      <c r="S521" s="91">
        <f>S$17</f>
        <v>1</v>
      </c>
      <c r="Z521" s="89">
        <f t="shared" si="283"/>
        <v>2065</v>
      </c>
      <c r="AA521" s="89">
        <f t="shared" si="284"/>
        <v>3.6175665470332463E-2</v>
      </c>
      <c r="AB521" s="89">
        <f t="shared" si="285"/>
        <v>-0.89044550148034429</v>
      </c>
      <c r="AC521" s="89">
        <f t="shared" si="286"/>
        <v>0.90195983601670804</v>
      </c>
      <c r="AD521" s="89">
        <f t="shared" si="287"/>
        <v>-1.2330665466984359E-2</v>
      </c>
      <c r="AE521" s="89">
        <f t="shared" si="288"/>
        <v>1.5204531085868058E-4</v>
      </c>
      <c r="AF521" s="89">
        <f t="shared" si="289"/>
        <v>2.3845000003348105E-2</v>
      </c>
      <c r="AG521" s="91"/>
      <c r="AH521" s="89">
        <f t="shared" si="256"/>
        <v>0.9142905014836924</v>
      </c>
      <c r="AI521" s="89">
        <f t="shared" si="257"/>
        <v>1.0059659119915316</v>
      </c>
      <c r="AJ521" s="89">
        <f t="shared" si="258"/>
        <v>0.9292865912240954</v>
      </c>
      <c r="AK521" s="89">
        <f t="shared" si="259"/>
        <v>-0.22556289040006622</v>
      </c>
      <c r="AL521" s="89">
        <f t="shared" si="260"/>
        <v>1.5972391579473753</v>
      </c>
      <c r="AM521" s="89">
        <f t="shared" si="261"/>
        <v>1.0267987095703683</v>
      </c>
      <c r="AN521" s="89">
        <f t="shared" ref="AN521:AT530" si="291">$AU521+$AB$7*SIN(AO521)</f>
        <v>8.1072677178242216</v>
      </c>
      <c r="AO521" s="89">
        <f t="shared" si="291"/>
        <v>8.1072677276766054</v>
      </c>
      <c r="AP521" s="89">
        <f t="shared" si="291"/>
        <v>8.1072679019230325</v>
      </c>
      <c r="AQ521" s="89">
        <f t="shared" si="291"/>
        <v>8.1072709835760417</v>
      </c>
      <c r="AR521" s="89">
        <f t="shared" si="291"/>
        <v>8.1073254784047926</v>
      </c>
      <c r="AS521" s="89">
        <f t="shared" si="291"/>
        <v>8.1082872574344318</v>
      </c>
      <c r="AT521" s="89">
        <f t="shared" si="291"/>
        <v>8.1247121037302055</v>
      </c>
      <c r="AU521" s="89">
        <f t="shared" si="262"/>
        <v>8.3257102091738044</v>
      </c>
    </row>
    <row r="522" spans="1:47" s="89" customFormat="1" ht="12.95" customHeight="1" x14ac:dyDescent="0.2">
      <c r="A522" s="43" t="s">
        <v>498</v>
      </c>
      <c r="B522" s="44" t="s">
        <v>912</v>
      </c>
      <c r="C522" s="45">
        <v>49932.4614</v>
      </c>
      <c r="D522" s="45" t="s">
        <v>936</v>
      </c>
      <c r="E522" s="89">
        <f t="shared" si="245"/>
        <v>2065.0097422481531</v>
      </c>
      <c r="F522" s="89">
        <f t="shared" si="278"/>
        <v>2065</v>
      </c>
      <c r="G522" s="89">
        <f t="shared" si="282"/>
        <v>2.7345000002242159E-2</v>
      </c>
      <c r="J522" s="89">
        <f>+G522</f>
        <v>2.7345000002242159E-2</v>
      </c>
      <c r="P522" s="89">
        <f t="shared" si="247"/>
        <v>-0.87811483601335993</v>
      </c>
      <c r="Q522" s="128">
        <f t="shared" si="248"/>
        <v>34913.9614</v>
      </c>
      <c r="R522" s="128"/>
      <c r="S522" s="91">
        <f>S$17</f>
        <v>1</v>
      </c>
      <c r="Z522" s="89">
        <f t="shared" si="283"/>
        <v>2065</v>
      </c>
      <c r="AA522" s="89">
        <f t="shared" si="284"/>
        <v>3.6175665470332463E-2</v>
      </c>
      <c r="AB522" s="89">
        <f t="shared" si="285"/>
        <v>-0.88694550148145024</v>
      </c>
      <c r="AC522" s="89">
        <f t="shared" si="286"/>
        <v>0.90545983601560209</v>
      </c>
      <c r="AD522" s="89">
        <f t="shared" si="287"/>
        <v>-8.8306654680903041E-3</v>
      </c>
      <c r="AE522" s="89">
        <f t="shared" si="288"/>
        <v>7.7980652609322548E-5</v>
      </c>
      <c r="AF522" s="89">
        <f t="shared" si="289"/>
        <v>2.7345000002242159E-2</v>
      </c>
      <c r="AG522" s="91"/>
      <c r="AH522" s="89">
        <f t="shared" si="256"/>
        <v>0.9142905014836924</v>
      </c>
      <c r="AI522" s="89">
        <f t="shared" si="257"/>
        <v>1.0059659119915316</v>
      </c>
      <c r="AJ522" s="89">
        <f t="shared" si="258"/>
        <v>0.9292865912240954</v>
      </c>
      <c r="AK522" s="89">
        <f t="shared" si="259"/>
        <v>-0.22556289040006622</v>
      </c>
      <c r="AL522" s="89">
        <f t="shared" si="260"/>
        <v>1.5972391579473753</v>
      </c>
      <c r="AM522" s="89">
        <f t="shared" si="261"/>
        <v>1.0267987095703683</v>
      </c>
      <c r="AN522" s="89">
        <f t="shared" si="291"/>
        <v>8.1072677178242216</v>
      </c>
      <c r="AO522" s="89">
        <f t="shared" si="291"/>
        <v>8.1072677276766054</v>
      </c>
      <c r="AP522" s="89">
        <f t="shared" si="291"/>
        <v>8.1072679019230325</v>
      </c>
      <c r="AQ522" s="89">
        <f t="shared" si="291"/>
        <v>8.1072709835760417</v>
      </c>
      <c r="AR522" s="89">
        <f t="shared" si="291"/>
        <v>8.1073254784047926</v>
      </c>
      <c r="AS522" s="89">
        <f t="shared" si="291"/>
        <v>8.1082872574344318</v>
      </c>
      <c r="AT522" s="89">
        <f t="shared" si="291"/>
        <v>8.1247121037302055</v>
      </c>
      <c r="AU522" s="89">
        <f t="shared" si="262"/>
        <v>8.3257102091738044</v>
      </c>
    </row>
    <row r="523" spans="1:47" s="89" customFormat="1" ht="12.95" customHeight="1" x14ac:dyDescent="0.2">
      <c r="A523" s="43" t="s">
        <v>498</v>
      </c>
      <c r="B523" s="44" t="s">
        <v>912</v>
      </c>
      <c r="C523" s="45">
        <v>49932.466999999997</v>
      </c>
      <c r="D523" s="45" t="s">
        <v>936</v>
      </c>
      <c r="E523" s="89">
        <f t="shared" si="245"/>
        <v>2065.0117373693683</v>
      </c>
      <c r="F523" s="89">
        <f t="shared" si="278"/>
        <v>2065</v>
      </c>
      <c r="G523" s="89">
        <f t="shared" si="282"/>
        <v>3.2944999999017455E-2</v>
      </c>
      <c r="I523" s="89">
        <f>G523</f>
        <v>3.2944999999017455E-2</v>
      </c>
      <c r="P523" s="89">
        <f t="shared" si="247"/>
        <v>-0.87811483601335993</v>
      </c>
      <c r="Q523" s="128">
        <f t="shared" si="248"/>
        <v>34913.966999999997</v>
      </c>
      <c r="R523" s="128"/>
      <c r="S523" s="91">
        <f>S$16</f>
        <v>0.1</v>
      </c>
      <c r="Z523" s="89">
        <f t="shared" si="283"/>
        <v>2065</v>
      </c>
      <c r="AA523" s="89">
        <f t="shared" si="284"/>
        <v>3.6175665470332463E-2</v>
      </c>
      <c r="AB523" s="89">
        <f t="shared" si="285"/>
        <v>-0.88134550148467494</v>
      </c>
      <c r="AC523" s="89">
        <f t="shared" si="286"/>
        <v>0.91105983601237739</v>
      </c>
      <c r="AD523" s="89">
        <f t="shared" si="287"/>
        <v>-3.2306654713150085E-3</v>
      </c>
      <c r="AE523" s="89">
        <f t="shared" si="288"/>
        <v>1.0437199387547027E-6</v>
      </c>
      <c r="AF523" s="89">
        <f t="shared" si="289"/>
        <v>3.2944999999017455E-2</v>
      </c>
      <c r="AG523" s="91"/>
      <c r="AH523" s="89">
        <f t="shared" si="256"/>
        <v>0.9142905014836924</v>
      </c>
      <c r="AI523" s="89">
        <f t="shared" si="257"/>
        <v>1.0059659119915316</v>
      </c>
      <c r="AJ523" s="89">
        <f t="shared" si="258"/>
        <v>0.9292865912240954</v>
      </c>
      <c r="AK523" s="89">
        <f t="shared" si="259"/>
        <v>-0.22556289040006622</v>
      </c>
      <c r="AL523" s="89">
        <f t="shared" si="260"/>
        <v>1.5972391579473753</v>
      </c>
      <c r="AM523" s="89">
        <f t="shared" si="261"/>
        <v>1.0267987095703683</v>
      </c>
      <c r="AN523" s="89">
        <f t="shared" si="291"/>
        <v>8.1072677178242216</v>
      </c>
      <c r="AO523" s="89">
        <f t="shared" si="291"/>
        <v>8.1072677276766054</v>
      </c>
      <c r="AP523" s="89">
        <f t="shared" si="291"/>
        <v>8.1072679019230325</v>
      </c>
      <c r="AQ523" s="89">
        <f t="shared" si="291"/>
        <v>8.1072709835760417</v>
      </c>
      <c r="AR523" s="89">
        <f t="shared" si="291"/>
        <v>8.1073254784047926</v>
      </c>
      <c r="AS523" s="89">
        <f t="shared" si="291"/>
        <v>8.1082872574344318</v>
      </c>
      <c r="AT523" s="89">
        <f t="shared" si="291"/>
        <v>8.1247121037302055</v>
      </c>
      <c r="AU523" s="89">
        <f t="shared" si="262"/>
        <v>8.3257102091738044</v>
      </c>
    </row>
    <row r="524" spans="1:47" s="89" customFormat="1" ht="12.95" customHeight="1" x14ac:dyDescent="0.2">
      <c r="A524" s="43" t="s">
        <v>498</v>
      </c>
      <c r="B524" s="44" t="s">
        <v>912</v>
      </c>
      <c r="C524" s="45">
        <v>49932.470399999998</v>
      </c>
      <c r="D524" s="45" t="s">
        <v>936</v>
      </c>
      <c r="E524" s="89">
        <f t="shared" si="245"/>
        <v>2065.0129486929641</v>
      </c>
      <c r="F524" s="89">
        <f t="shared" si="278"/>
        <v>2065</v>
      </c>
      <c r="G524" s="89">
        <f t="shared" si="282"/>
        <v>3.6345000000437722E-2</v>
      </c>
      <c r="J524" s="89">
        <f>+G524</f>
        <v>3.6345000000437722E-2</v>
      </c>
      <c r="P524" s="89">
        <f t="shared" si="247"/>
        <v>-0.87811483601335993</v>
      </c>
      <c r="Q524" s="128">
        <f t="shared" si="248"/>
        <v>34913.970399999998</v>
      </c>
      <c r="R524" s="128"/>
      <c r="S524" s="91">
        <f>S$17</f>
        <v>1</v>
      </c>
      <c r="Z524" s="89">
        <f t="shared" si="283"/>
        <v>2065</v>
      </c>
      <c r="AA524" s="89">
        <f t="shared" si="284"/>
        <v>3.6175665470332463E-2</v>
      </c>
      <c r="AB524" s="89">
        <f t="shared" si="285"/>
        <v>-0.87794550148325468</v>
      </c>
      <c r="AC524" s="89">
        <f t="shared" si="286"/>
        <v>0.91445983601379766</v>
      </c>
      <c r="AD524" s="89">
        <f t="shared" si="287"/>
        <v>1.6933453010525845E-4</v>
      </c>
      <c r="AE524" s="89">
        <f t="shared" si="288"/>
        <v>2.8674183085968681E-8</v>
      </c>
      <c r="AF524" s="89">
        <f t="shared" si="289"/>
        <v>3.6345000000437722E-2</v>
      </c>
      <c r="AG524" s="91"/>
      <c r="AH524" s="89">
        <f t="shared" si="256"/>
        <v>0.9142905014836924</v>
      </c>
      <c r="AI524" s="89">
        <f t="shared" si="257"/>
        <v>1.0059659119915316</v>
      </c>
      <c r="AJ524" s="89">
        <f t="shared" si="258"/>
        <v>0.9292865912240954</v>
      </c>
      <c r="AK524" s="89">
        <f t="shared" si="259"/>
        <v>-0.22556289040006622</v>
      </c>
      <c r="AL524" s="89">
        <f t="shared" si="260"/>
        <v>1.5972391579473753</v>
      </c>
      <c r="AM524" s="89">
        <f t="shared" si="261"/>
        <v>1.0267987095703683</v>
      </c>
      <c r="AN524" s="89">
        <f t="shared" si="291"/>
        <v>8.1072677178242216</v>
      </c>
      <c r="AO524" s="89">
        <f t="shared" si="291"/>
        <v>8.1072677276766054</v>
      </c>
      <c r="AP524" s="89">
        <f t="shared" si="291"/>
        <v>8.1072679019230325</v>
      </c>
      <c r="AQ524" s="89">
        <f t="shared" si="291"/>
        <v>8.1072709835760417</v>
      </c>
      <c r="AR524" s="89">
        <f t="shared" si="291"/>
        <v>8.1073254784047926</v>
      </c>
      <c r="AS524" s="89">
        <f t="shared" si="291"/>
        <v>8.1082872574344318</v>
      </c>
      <c r="AT524" s="89">
        <f t="shared" si="291"/>
        <v>8.1247121037302055</v>
      </c>
      <c r="AU524" s="89">
        <f t="shared" si="262"/>
        <v>8.3257102091738044</v>
      </c>
    </row>
    <row r="525" spans="1:47" s="89" customFormat="1" ht="12.95" customHeight="1" x14ac:dyDescent="0.2">
      <c r="A525" s="43" t="s">
        <v>498</v>
      </c>
      <c r="B525" s="44" t="s">
        <v>912</v>
      </c>
      <c r="C525" s="45">
        <v>49977.400600000001</v>
      </c>
      <c r="D525" s="45" t="s">
        <v>936</v>
      </c>
      <c r="E525" s="89">
        <f t="shared" si="245"/>
        <v>2081.020304989906</v>
      </c>
      <c r="F525" s="89">
        <f t="shared" si="278"/>
        <v>2081</v>
      </c>
      <c r="G525" s="89">
        <f t="shared" si="282"/>
        <v>5.6993000005604699E-2</v>
      </c>
      <c r="J525" s="89">
        <f>+G525</f>
        <v>5.6993000005604699E-2</v>
      </c>
      <c r="P525" s="89">
        <f t="shared" si="247"/>
        <v>-0.875147143924624</v>
      </c>
      <c r="Q525" s="128">
        <f t="shared" si="248"/>
        <v>34958.900600000001</v>
      </c>
      <c r="R525" s="128"/>
      <c r="S525" s="91">
        <f>S$17</f>
        <v>1</v>
      </c>
      <c r="Z525" s="89">
        <f t="shared" si="283"/>
        <v>2081</v>
      </c>
      <c r="AA525" s="89">
        <f t="shared" si="284"/>
        <v>3.6247427773985375E-2</v>
      </c>
      <c r="AB525" s="89">
        <f t="shared" si="285"/>
        <v>-0.85440157169300468</v>
      </c>
      <c r="AC525" s="89">
        <f t="shared" si="286"/>
        <v>0.9321401439302287</v>
      </c>
      <c r="AD525" s="89">
        <f t="shared" si="287"/>
        <v>2.0745572231619325E-2</v>
      </c>
      <c r="AE525" s="89">
        <f t="shared" si="288"/>
        <v>4.3037876721733483E-4</v>
      </c>
      <c r="AF525" s="89">
        <f t="shared" si="289"/>
        <v>5.6993000005604699E-2</v>
      </c>
      <c r="AG525" s="91"/>
      <c r="AH525" s="89">
        <f t="shared" si="256"/>
        <v>0.91139457169860938</v>
      </c>
      <c r="AI525" s="89">
        <f t="shared" si="257"/>
        <v>1.0070103342855152</v>
      </c>
      <c r="AJ525" s="89">
        <f t="shared" si="258"/>
        <v>0.92756628075338499</v>
      </c>
      <c r="AK525" s="89">
        <f t="shared" si="259"/>
        <v>-0.22553284648744254</v>
      </c>
      <c r="AL525" s="89">
        <f t="shared" si="260"/>
        <v>1.6018697511555775</v>
      </c>
      <c r="AM525" s="89">
        <f t="shared" si="261"/>
        <v>1.0315664024427942</v>
      </c>
      <c r="AN525" s="89">
        <f t="shared" si="291"/>
        <v>8.1117498096064686</v>
      </c>
      <c r="AO525" s="89">
        <f t="shared" si="291"/>
        <v>8.1117498204379874</v>
      </c>
      <c r="AP525" s="89">
        <f t="shared" si="291"/>
        <v>8.1117500087423835</v>
      </c>
      <c r="AQ525" s="89">
        <f t="shared" si="291"/>
        <v>8.1117532823659388</v>
      </c>
      <c r="AR525" s="89">
        <f t="shared" si="291"/>
        <v>8.1118101869762338</v>
      </c>
      <c r="AS525" s="89">
        <f t="shared" si="291"/>
        <v>8.1127973916542189</v>
      </c>
      <c r="AT525" s="89">
        <f t="shared" si="291"/>
        <v>8.1293737382497824</v>
      </c>
      <c r="AU525" s="89">
        <f t="shared" si="262"/>
        <v>8.329936677595942</v>
      </c>
    </row>
    <row r="526" spans="1:47" s="89" customFormat="1" ht="12.95" customHeight="1" x14ac:dyDescent="0.2">
      <c r="A526" s="89" t="s">
        <v>850</v>
      </c>
      <c r="B526" s="91"/>
      <c r="C526" s="130">
        <v>50162.606899999999</v>
      </c>
      <c r="D526" s="130">
        <v>8.9999999999999998E-4</v>
      </c>
      <c r="E526" s="89">
        <f t="shared" si="245"/>
        <v>2147.0040582903166</v>
      </c>
      <c r="F526" s="89">
        <f t="shared" si="278"/>
        <v>2147</v>
      </c>
      <c r="G526" s="89">
        <f t="shared" si="282"/>
        <v>1.139100000000326E-2</v>
      </c>
      <c r="J526" s="89">
        <f>G526</f>
        <v>1.139100000000326E-2</v>
      </c>
      <c r="P526" s="89">
        <f t="shared" si="247"/>
        <v>-0.86271809775940511</v>
      </c>
      <c r="Q526" s="128">
        <f t="shared" si="248"/>
        <v>35144.106899999999</v>
      </c>
      <c r="R526" s="128"/>
      <c r="S526" s="91">
        <f>S$17</f>
        <v>1</v>
      </c>
      <c r="Z526" s="89">
        <f t="shared" si="283"/>
        <v>2147</v>
      </c>
      <c r="AA526" s="89">
        <f t="shared" si="284"/>
        <v>3.650509121711476E-2</v>
      </c>
      <c r="AB526" s="89">
        <f t="shared" si="285"/>
        <v>-0.88783218897651661</v>
      </c>
      <c r="AC526" s="89">
        <f t="shared" si="286"/>
        <v>0.87410909775940837</v>
      </c>
      <c r="AD526" s="89">
        <f t="shared" si="287"/>
        <v>-2.51140912171115E-2</v>
      </c>
      <c r="AE526" s="89">
        <f t="shared" si="288"/>
        <v>6.3071757766139705E-4</v>
      </c>
      <c r="AF526" s="89">
        <f t="shared" si="289"/>
        <v>1.139100000000326E-2</v>
      </c>
      <c r="AG526" s="91"/>
      <c r="AH526" s="89">
        <f t="shared" si="256"/>
        <v>0.89922318897651987</v>
      </c>
      <c r="AI526" s="89">
        <f t="shared" si="257"/>
        <v>1.0113397380969213</v>
      </c>
      <c r="AJ526" s="89">
        <f t="shared" si="258"/>
        <v>0.9202202413418642</v>
      </c>
      <c r="AK526" s="89">
        <f t="shared" si="259"/>
        <v>-0.22535665060391766</v>
      </c>
      <c r="AL526" s="89">
        <f t="shared" si="260"/>
        <v>1.6210729962711508</v>
      </c>
      <c r="AM526" s="89">
        <f t="shared" si="261"/>
        <v>1.051584278786847</v>
      </c>
      <c r="AN526" s="89">
        <f t="shared" si="291"/>
        <v>8.1302877468182704</v>
      </c>
      <c r="AO526" s="89">
        <f t="shared" si="291"/>
        <v>8.1302877625662102</v>
      </c>
      <c r="AP526" s="89">
        <f t="shared" si="291"/>
        <v>8.1302880183975113</v>
      </c>
      <c r="AQ526" s="89">
        <f t="shared" si="291"/>
        <v>8.1302921744426548</v>
      </c>
      <c r="AR526" s="89">
        <f t="shared" si="291"/>
        <v>8.1303596819322514</v>
      </c>
      <c r="AS526" s="89">
        <f t="shared" si="291"/>
        <v>8.1314539786439912</v>
      </c>
      <c r="AT526" s="89">
        <f t="shared" si="291"/>
        <v>8.1486407637841438</v>
      </c>
      <c r="AU526" s="89">
        <f t="shared" si="262"/>
        <v>8.3473708598372589</v>
      </c>
    </row>
    <row r="527" spans="1:47" s="89" customFormat="1" ht="12.95" customHeight="1" x14ac:dyDescent="0.2">
      <c r="A527" s="43" t="s">
        <v>538</v>
      </c>
      <c r="B527" s="44" t="s">
        <v>912</v>
      </c>
      <c r="C527" s="45">
        <v>50210.328000000001</v>
      </c>
      <c r="D527" s="45" t="s">
        <v>936</v>
      </c>
      <c r="E527" s="89">
        <f t="shared" si="245"/>
        <v>2164.0057331233243</v>
      </c>
      <c r="F527" s="89">
        <f t="shared" si="278"/>
        <v>2164</v>
      </c>
      <c r="G527" s="89">
        <f t="shared" si="282"/>
        <v>1.6092000005301088E-2</v>
      </c>
      <c r="I527" s="89">
        <f>G527</f>
        <v>1.6092000005301088E-2</v>
      </c>
      <c r="P527" s="89">
        <f t="shared" si="247"/>
        <v>-0.85946784024786371</v>
      </c>
      <c r="Q527" s="128">
        <f t="shared" si="248"/>
        <v>35191.828000000001</v>
      </c>
      <c r="R527" s="128"/>
      <c r="S527" s="91">
        <f>S$16</f>
        <v>0.1</v>
      </c>
      <c r="Z527" s="89">
        <f t="shared" si="283"/>
        <v>2164</v>
      </c>
      <c r="AA527" s="89">
        <f t="shared" si="284"/>
        <v>3.6561440545692436E-2</v>
      </c>
      <c r="AB527" s="89">
        <f t="shared" si="285"/>
        <v>-0.87993728078825506</v>
      </c>
      <c r="AC527" s="89">
        <f t="shared" si="286"/>
        <v>0.8755598402531648</v>
      </c>
      <c r="AD527" s="89">
        <f t="shared" si="287"/>
        <v>-2.0469440540391348E-2</v>
      </c>
      <c r="AE527" s="89">
        <f t="shared" si="288"/>
        <v>4.1899799603661685E-5</v>
      </c>
      <c r="AF527" s="89">
        <f t="shared" si="289"/>
        <v>1.6092000005301088E-2</v>
      </c>
      <c r="AG527" s="91"/>
      <c r="AH527" s="89">
        <f t="shared" si="256"/>
        <v>0.89602928079355615</v>
      </c>
      <c r="AI527" s="89">
        <f t="shared" si="257"/>
        <v>1.0124603048066705</v>
      </c>
      <c r="AJ527" s="89">
        <f t="shared" si="258"/>
        <v>0.91826241086427118</v>
      </c>
      <c r="AK527" s="89">
        <f t="shared" si="259"/>
        <v>-0.22529747099256986</v>
      </c>
      <c r="AL527" s="89">
        <f t="shared" si="260"/>
        <v>1.6260460536409833</v>
      </c>
      <c r="AM527" s="89">
        <f t="shared" si="261"/>
        <v>1.0568342225765226</v>
      </c>
      <c r="AN527" s="89">
        <f t="shared" si="291"/>
        <v>8.1350755758485995</v>
      </c>
      <c r="AO527" s="89">
        <f t="shared" si="291"/>
        <v>8.1350755931198755</v>
      </c>
      <c r="AP527" s="89">
        <f t="shared" si="291"/>
        <v>8.1350758690426463</v>
      </c>
      <c r="AQ527" s="89">
        <f t="shared" si="291"/>
        <v>8.1350802770990924</v>
      </c>
      <c r="AR527" s="89">
        <f t="shared" si="291"/>
        <v>8.1351506897162018</v>
      </c>
      <c r="AS527" s="89">
        <f t="shared" si="291"/>
        <v>8.1362731162024247</v>
      </c>
      <c r="AT527" s="89">
        <f t="shared" si="291"/>
        <v>8.153613288067481</v>
      </c>
      <c r="AU527" s="89">
        <f t="shared" si="262"/>
        <v>8.3518614825357798</v>
      </c>
    </row>
    <row r="528" spans="1:47" s="89" customFormat="1" ht="12.95" customHeight="1" x14ac:dyDescent="0.2">
      <c r="A528" s="43" t="s">
        <v>538</v>
      </c>
      <c r="B528" s="44" t="s">
        <v>912</v>
      </c>
      <c r="C528" s="45">
        <v>50336.637000000002</v>
      </c>
      <c r="D528" s="45" t="s">
        <v>936</v>
      </c>
      <c r="E528" s="89">
        <f t="shared" si="245"/>
        <v>2209.006048423731</v>
      </c>
      <c r="F528" s="89">
        <f t="shared" si="278"/>
        <v>2209</v>
      </c>
      <c r="G528" s="89">
        <f t="shared" si="282"/>
        <v>1.697700000659097E-2</v>
      </c>
      <c r="I528" s="89">
        <f>G528</f>
        <v>1.697700000659097E-2</v>
      </c>
      <c r="P528" s="89">
        <f t="shared" si="247"/>
        <v>-0.85076765192527959</v>
      </c>
      <c r="Q528" s="128">
        <f t="shared" si="248"/>
        <v>35318.137000000002</v>
      </c>
      <c r="R528" s="128"/>
      <c r="S528" s="91">
        <f>S$16</f>
        <v>0.1</v>
      </c>
      <c r="Z528" s="89">
        <f t="shared" si="283"/>
        <v>2209</v>
      </c>
      <c r="AA528" s="89">
        <f t="shared" si="284"/>
        <v>3.6690763051905884E-2</v>
      </c>
      <c r="AB528" s="89">
        <f t="shared" si="285"/>
        <v>-0.8704814149705945</v>
      </c>
      <c r="AC528" s="89">
        <f t="shared" si="286"/>
        <v>0.86774465193187056</v>
      </c>
      <c r="AD528" s="89">
        <f t="shared" si="287"/>
        <v>-1.9713763045314914E-2</v>
      </c>
      <c r="AE528" s="89">
        <f t="shared" si="288"/>
        <v>3.8863245340682398E-5</v>
      </c>
      <c r="AF528" s="89">
        <f t="shared" si="289"/>
        <v>1.697700000659097E-2</v>
      </c>
      <c r="AG528" s="91"/>
      <c r="AH528" s="89">
        <f t="shared" si="256"/>
        <v>0.88745841497718547</v>
      </c>
      <c r="AI528" s="89">
        <f t="shared" si="257"/>
        <v>1.0154369564770225</v>
      </c>
      <c r="AJ528" s="89">
        <f t="shared" si="258"/>
        <v>0.91294866500621918</v>
      </c>
      <c r="AK528" s="89">
        <f t="shared" si="259"/>
        <v>-0.22511310491894845</v>
      </c>
      <c r="AL528" s="89">
        <f t="shared" si="260"/>
        <v>1.6392633646678472</v>
      </c>
      <c r="AM528" s="89">
        <f t="shared" si="261"/>
        <v>1.0709226784555308</v>
      </c>
      <c r="AN528" s="89">
        <f t="shared" si="291"/>
        <v>8.1477748856312484</v>
      </c>
      <c r="AO528" s="89">
        <f t="shared" si="291"/>
        <v>8.1477749075212191</v>
      </c>
      <c r="AP528" s="89">
        <f t="shared" si="291"/>
        <v>8.1477752425246948</v>
      </c>
      <c r="AQ528" s="89">
        <f t="shared" si="291"/>
        <v>8.14778036936187</v>
      </c>
      <c r="AR528" s="89">
        <f t="shared" si="291"/>
        <v>8.1478588187857675</v>
      </c>
      <c r="AS528" s="89">
        <f t="shared" si="291"/>
        <v>8.1490567038752175</v>
      </c>
      <c r="AT528" s="89">
        <f t="shared" si="291"/>
        <v>8.166795123710294</v>
      </c>
      <c r="AU528" s="89">
        <f t="shared" si="262"/>
        <v>8.3637484249730409</v>
      </c>
    </row>
    <row r="529" spans="1:47" s="89" customFormat="1" ht="12.95" customHeight="1" x14ac:dyDescent="0.2">
      <c r="A529" s="43" t="s">
        <v>498</v>
      </c>
      <c r="B529" s="44" t="s">
        <v>912</v>
      </c>
      <c r="C529" s="45">
        <v>50673.455699999999</v>
      </c>
      <c r="D529" s="45" t="s">
        <v>936</v>
      </c>
      <c r="E529" s="89">
        <f t="shared" si="245"/>
        <v>2329.0050009850916</v>
      </c>
      <c r="F529" s="89">
        <f t="shared" si="278"/>
        <v>2329</v>
      </c>
      <c r="G529" s="89">
        <f t="shared" si="282"/>
        <v>1.4037000000826083E-2</v>
      </c>
      <c r="J529" s="89">
        <f>+G529</f>
        <v>1.4037000000826083E-2</v>
      </c>
      <c r="P529" s="89">
        <f t="shared" si="247"/>
        <v>-0.82688184619812632</v>
      </c>
      <c r="Q529" s="128">
        <f t="shared" si="248"/>
        <v>35654.955699999999</v>
      </c>
      <c r="R529" s="128"/>
      <c r="S529" s="91">
        <f>S$17</f>
        <v>1</v>
      </c>
      <c r="Z529" s="89">
        <f t="shared" si="283"/>
        <v>2329</v>
      </c>
      <c r="AA529" s="89">
        <f t="shared" si="284"/>
        <v>3.6894914942521617E-2</v>
      </c>
      <c r="AB529" s="89">
        <f t="shared" si="285"/>
        <v>-0.84973976113982186</v>
      </c>
      <c r="AC529" s="89">
        <f t="shared" si="286"/>
        <v>0.84091884619895241</v>
      </c>
      <c r="AD529" s="89">
        <f t="shared" si="287"/>
        <v>-2.2857914941695534E-2</v>
      </c>
      <c r="AE529" s="89">
        <f t="shared" si="288"/>
        <v>5.2248427548178791E-4</v>
      </c>
      <c r="AF529" s="89">
        <f t="shared" si="289"/>
        <v>1.4037000000826083E-2</v>
      </c>
      <c r="AG529" s="91"/>
      <c r="AH529" s="89">
        <f t="shared" si="256"/>
        <v>0.86377676114064794</v>
      </c>
      <c r="AI529" s="89">
        <f t="shared" si="257"/>
        <v>1.0234459567949434</v>
      </c>
      <c r="AJ529" s="89">
        <f t="shared" si="258"/>
        <v>0.89783317742375535</v>
      </c>
      <c r="AK529" s="89">
        <f t="shared" si="259"/>
        <v>-0.22442035723501699</v>
      </c>
      <c r="AL529" s="89">
        <f t="shared" si="260"/>
        <v>1.6748920942339283</v>
      </c>
      <c r="AM529" s="89">
        <f t="shared" si="261"/>
        <v>1.1099159303641655</v>
      </c>
      <c r="AN529" s="89">
        <f t="shared" si="291"/>
        <v>8.1818229274212726</v>
      </c>
      <c r="AO529" s="89">
        <f t="shared" si="291"/>
        <v>8.1818229666858695</v>
      </c>
      <c r="AP529" s="89">
        <f t="shared" si="291"/>
        <v>8.1818235070982794</v>
      </c>
      <c r="AQ529" s="89">
        <f t="shared" si="291"/>
        <v>8.181830944896415</v>
      </c>
      <c r="AR529" s="89">
        <f t="shared" si="291"/>
        <v>8.1819332961985474</v>
      </c>
      <c r="AS529" s="89">
        <f t="shared" si="291"/>
        <v>8.1833386354553301</v>
      </c>
      <c r="AT529" s="89">
        <f t="shared" si="291"/>
        <v>8.2020822291935698</v>
      </c>
      <c r="AU529" s="89">
        <f t="shared" si="262"/>
        <v>8.3954469381390719</v>
      </c>
    </row>
    <row r="530" spans="1:47" s="89" customFormat="1" ht="12.95" customHeight="1" x14ac:dyDescent="0.2">
      <c r="A530" s="89" t="s">
        <v>880</v>
      </c>
      <c r="B530" s="91" t="s">
        <v>912</v>
      </c>
      <c r="C530" s="130">
        <v>50673.464200000002</v>
      </c>
      <c r="D530" s="130">
        <v>2.0000000000000001E-4</v>
      </c>
      <c r="E530" s="89">
        <f t="shared" si="245"/>
        <v>2329.0080292940811</v>
      </c>
      <c r="F530" s="89">
        <f t="shared" si="278"/>
        <v>2329</v>
      </c>
      <c r="G530" s="89">
        <f t="shared" si="282"/>
        <v>2.253700000437675E-2</v>
      </c>
      <c r="J530" s="89">
        <f>G530</f>
        <v>2.253700000437675E-2</v>
      </c>
      <c r="P530" s="89">
        <f t="shared" si="247"/>
        <v>-0.82688184619812632</v>
      </c>
      <c r="Q530" s="128">
        <f t="shared" si="248"/>
        <v>35654.964200000002</v>
      </c>
      <c r="R530" s="128"/>
      <c r="S530" s="91">
        <f>S$17</f>
        <v>1</v>
      </c>
      <c r="Z530" s="89">
        <f t="shared" si="283"/>
        <v>2329</v>
      </c>
      <c r="AA530" s="89">
        <f t="shared" si="284"/>
        <v>3.6894914942521617E-2</v>
      </c>
      <c r="AB530" s="89">
        <f t="shared" si="285"/>
        <v>-0.84123976113627119</v>
      </c>
      <c r="AC530" s="89">
        <f t="shared" si="286"/>
        <v>0.84941884620250308</v>
      </c>
      <c r="AD530" s="89">
        <f t="shared" si="287"/>
        <v>-1.4357914938144867E-2</v>
      </c>
      <c r="AE530" s="89">
        <f t="shared" si="288"/>
        <v>2.0614972137100352E-4</v>
      </c>
      <c r="AF530" s="89">
        <f t="shared" si="289"/>
        <v>2.253700000437675E-2</v>
      </c>
      <c r="AG530" s="91"/>
      <c r="AH530" s="89">
        <f t="shared" si="256"/>
        <v>0.86377676114064794</v>
      </c>
      <c r="AI530" s="89">
        <f t="shared" si="257"/>
        <v>1.0234459567949434</v>
      </c>
      <c r="AJ530" s="89">
        <f t="shared" si="258"/>
        <v>0.89783317742375535</v>
      </c>
      <c r="AK530" s="89">
        <f t="shared" si="259"/>
        <v>-0.22442035723501699</v>
      </c>
      <c r="AL530" s="89">
        <f t="shared" si="260"/>
        <v>1.6748920942339283</v>
      </c>
      <c r="AM530" s="89">
        <f t="shared" si="261"/>
        <v>1.1099159303641655</v>
      </c>
      <c r="AN530" s="89">
        <f t="shared" si="291"/>
        <v>8.1818229274212726</v>
      </c>
      <c r="AO530" s="89">
        <f t="shared" si="291"/>
        <v>8.1818229666858695</v>
      </c>
      <c r="AP530" s="89">
        <f t="shared" si="291"/>
        <v>8.1818235070982794</v>
      </c>
      <c r="AQ530" s="89">
        <f t="shared" si="291"/>
        <v>8.181830944896415</v>
      </c>
      <c r="AR530" s="89">
        <f t="shared" si="291"/>
        <v>8.1819332961985474</v>
      </c>
      <c r="AS530" s="89">
        <f t="shared" si="291"/>
        <v>8.1833386354553301</v>
      </c>
      <c r="AT530" s="89">
        <f t="shared" si="291"/>
        <v>8.2020822291935698</v>
      </c>
      <c r="AU530" s="89">
        <f t="shared" si="262"/>
        <v>8.3954469381390719</v>
      </c>
    </row>
    <row r="531" spans="1:47" s="89" customFormat="1" ht="12.95" customHeight="1" x14ac:dyDescent="0.2">
      <c r="A531" s="43" t="s">
        <v>538</v>
      </c>
      <c r="B531" s="44" t="s">
        <v>912</v>
      </c>
      <c r="C531" s="45">
        <v>50698.720000000001</v>
      </c>
      <c r="D531" s="45" t="s">
        <v>936</v>
      </c>
      <c r="E531" s="89">
        <f t="shared" si="245"/>
        <v>2338.0059547242877</v>
      </c>
      <c r="F531" s="89">
        <f t="shared" si="278"/>
        <v>2338</v>
      </c>
      <c r="G531" s="89">
        <f t="shared" si="282"/>
        <v>1.6714000004867557E-2</v>
      </c>
      <c r="H531" s="89">
        <f>+G531</f>
        <v>1.6714000004867557E-2</v>
      </c>
      <c r="P531" s="89">
        <f t="shared" si="247"/>
        <v>-0.82505022706139264</v>
      </c>
      <c r="Q531" s="128">
        <f t="shared" si="248"/>
        <v>35680.22</v>
      </c>
      <c r="R531" s="128"/>
      <c r="S531" s="91">
        <f>S$15</f>
        <v>0.2</v>
      </c>
      <c r="Z531" s="89">
        <f t="shared" si="283"/>
        <v>2338</v>
      </c>
      <c r="AA531" s="89">
        <f t="shared" si="284"/>
        <v>3.6901995669495147E-2</v>
      </c>
      <c r="AB531" s="89">
        <f t="shared" si="285"/>
        <v>-0.84523822272602023</v>
      </c>
      <c r="AC531" s="89">
        <f t="shared" si="286"/>
        <v>0.8417642270662602</v>
      </c>
      <c r="AD531" s="89">
        <f t="shared" si="287"/>
        <v>-2.0187995664627589E-2</v>
      </c>
      <c r="AE531" s="89">
        <f t="shared" si="288"/>
        <v>8.1511033791004472E-5</v>
      </c>
      <c r="AF531" s="89">
        <f t="shared" si="289"/>
        <v>1.6714000004867557E-2</v>
      </c>
      <c r="AG531" s="91"/>
      <c r="AH531" s="89">
        <f t="shared" si="256"/>
        <v>0.86195222273088778</v>
      </c>
      <c r="AI531" s="89">
        <f t="shared" si="257"/>
        <v>1.0240506414111363</v>
      </c>
      <c r="AJ531" s="89">
        <f t="shared" si="258"/>
        <v>0.89664329709946766</v>
      </c>
      <c r="AK531" s="89">
        <f t="shared" si="259"/>
        <v>-0.22435636001512399</v>
      </c>
      <c r="AL531" s="89">
        <f t="shared" si="260"/>
        <v>1.6775869053817194</v>
      </c>
      <c r="AM531" s="89">
        <f t="shared" si="261"/>
        <v>1.1129277288708155</v>
      </c>
      <c r="AN531" s="89">
        <f t="shared" ref="AN531:AT540" si="292">$AU531+$AB$7*SIN(AO531)</f>
        <v>8.1843873399155935</v>
      </c>
      <c r="AO531" s="89">
        <f t="shared" si="292"/>
        <v>8.1843873808348828</v>
      </c>
      <c r="AP531" s="89">
        <f t="shared" si="292"/>
        <v>8.1843879398086568</v>
      </c>
      <c r="AQ531" s="89">
        <f t="shared" si="292"/>
        <v>8.1843955755215418</v>
      </c>
      <c r="AR531" s="89">
        <f t="shared" si="292"/>
        <v>8.1844998641349846</v>
      </c>
      <c r="AS531" s="89">
        <f t="shared" si="292"/>
        <v>8.1859210791614991</v>
      </c>
      <c r="AT531" s="89">
        <f t="shared" si="292"/>
        <v>8.2047366399297381</v>
      </c>
      <c r="AU531" s="89">
        <f t="shared" si="262"/>
        <v>8.3978243266265249</v>
      </c>
    </row>
    <row r="532" spans="1:47" s="89" customFormat="1" ht="12.95" customHeight="1" x14ac:dyDescent="0.2">
      <c r="A532" s="89" t="s">
        <v>851</v>
      </c>
      <c r="B532" s="91"/>
      <c r="C532" s="130">
        <v>50718.366999999998</v>
      </c>
      <c r="D532" s="130"/>
      <c r="E532" s="89">
        <f t="shared" si="245"/>
        <v>2345.005623747928</v>
      </c>
      <c r="F532" s="89">
        <f t="shared" si="278"/>
        <v>2345</v>
      </c>
      <c r="G532" s="89">
        <f t="shared" si="282"/>
        <v>1.5785000003234018E-2</v>
      </c>
      <c r="I532" s="89">
        <f>G532</f>
        <v>1.5785000003234018E-2</v>
      </c>
      <c r="P532" s="89">
        <f t="shared" si="247"/>
        <v>-0.82362175793505621</v>
      </c>
      <c r="Q532" s="128">
        <f t="shared" si="248"/>
        <v>35699.866999999998</v>
      </c>
      <c r="R532" s="128"/>
      <c r="S532" s="91">
        <f>S$16</f>
        <v>0.1</v>
      </c>
      <c r="Z532" s="89">
        <f t="shared" si="283"/>
        <v>2345</v>
      </c>
      <c r="AA532" s="89">
        <f t="shared" si="284"/>
        <v>3.6906711565864225E-2</v>
      </c>
      <c r="AB532" s="89">
        <f t="shared" si="285"/>
        <v>-0.84474346949768642</v>
      </c>
      <c r="AC532" s="89">
        <f t="shared" si="286"/>
        <v>0.83940675793829023</v>
      </c>
      <c r="AD532" s="89">
        <f t="shared" si="287"/>
        <v>-2.1121711562630208E-2</v>
      </c>
      <c r="AE532" s="89">
        <f t="shared" si="288"/>
        <v>4.4612669933494665E-5</v>
      </c>
      <c r="AF532" s="89">
        <f t="shared" si="289"/>
        <v>1.5785000003234018E-2</v>
      </c>
      <c r="AG532" s="91"/>
      <c r="AH532" s="89">
        <f t="shared" si="256"/>
        <v>0.86052846950092043</v>
      </c>
      <c r="AI532" s="89">
        <f t="shared" si="257"/>
        <v>1.0245213251268446</v>
      </c>
      <c r="AJ532" s="89">
        <f t="shared" si="258"/>
        <v>0.89571235324745557</v>
      </c>
      <c r="AK532" s="89">
        <f t="shared" si="259"/>
        <v>-0.22430540395974988</v>
      </c>
      <c r="AL532" s="89">
        <f t="shared" si="260"/>
        <v>1.6796850718885505</v>
      </c>
      <c r="AM532" s="89">
        <f t="shared" si="261"/>
        <v>1.115278961223571</v>
      </c>
      <c r="AN532" s="89">
        <f t="shared" si="292"/>
        <v>8.1863829305628073</v>
      </c>
      <c r="AO532" s="89">
        <f t="shared" si="292"/>
        <v>8.1863829728074826</v>
      </c>
      <c r="AP532" s="89">
        <f t="shared" si="292"/>
        <v>8.1863835465494148</v>
      </c>
      <c r="AQ532" s="89">
        <f t="shared" si="292"/>
        <v>8.1863913386750227</v>
      </c>
      <c r="AR532" s="89">
        <f t="shared" si="292"/>
        <v>8.1864971479763486</v>
      </c>
      <c r="AS532" s="89">
        <f t="shared" si="292"/>
        <v>8.1879307376272443</v>
      </c>
      <c r="AT532" s="89">
        <f t="shared" si="292"/>
        <v>8.2068019361911322</v>
      </c>
      <c r="AU532" s="89">
        <f t="shared" si="262"/>
        <v>8.3996734065612095</v>
      </c>
    </row>
    <row r="533" spans="1:47" s="89" customFormat="1" ht="12.95" customHeight="1" x14ac:dyDescent="0.2">
      <c r="A533" s="89" t="s">
        <v>879</v>
      </c>
      <c r="B533" s="91" t="s">
        <v>912</v>
      </c>
      <c r="C533" s="130">
        <v>51195.540099999998</v>
      </c>
      <c r="D533" s="130">
        <v>4.7000000000000002E-3</v>
      </c>
      <c r="E533" s="89">
        <f t="shared" ref="E533:E596" si="293">+(C533-C$7)/C$8</f>
        <v>2515.0088693826206</v>
      </c>
      <c r="F533" s="89">
        <f t="shared" si="278"/>
        <v>2515</v>
      </c>
      <c r="G533" s="89">
        <f t="shared" si="282"/>
        <v>2.4895000002288725E-2</v>
      </c>
      <c r="K533" s="89">
        <f>G533</f>
        <v>2.4895000002288725E-2</v>
      </c>
      <c r="P533" s="89">
        <f t="shared" ref="P533:P596" si="294">+D$11+D$12*F533+D$13*F533^2</f>
        <v>-0.78788891116355786</v>
      </c>
      <c r="Q533" s="128">
        <f t="shared" ref="Q533:Q596" si="295">+C533-15018.5</f>
        <v>36177.040099999998</v>
      </c>
      <c r="R533" s="128"/>
      <c r="S533" s="91">
        <f>S$18</f>
        <v>1</v>
      </c>
      <c r="Z533" s="89">
        <f t="shared" si="283"/>
        <v>2515</v>
      </c>
      <c r="AA533" s="89">
        <f t="shared" si="284"/>
        <v>3.6810375280675545E-2</v>
      </c>
      <c r="AB533" s="89">
        <f t="shared" si="285"/>
        <v>-0.79980428644194468</v>
      </c>
      <c r="AC533" s="89">
        <f t="shared" si="286"/>
        <v>0.81278391116584658</v>
      </c>
      <c r="AD533" s="89">
        <f t="shared" si="287"/>
        <v>-1.1915375278386819E-2</v>
      </c>
      <c r="AE533" s="89">
        <f t="shared" si="288"/>
        <v>1.4197616802479176E-4</v>
      </c>
      <c r="AF533" s="89">
        <f t="shared" si="289"/>
        <v>2.4895000002288725E-2</v>
      </c>
      <c r="AG533" s="91"/>
      <c r="AH533" s="89">
        <f t="shared" ref="AH533:AH596" si="296">$AB$6*($AB$11/AI533*AJ533+$AB$12)</f>
        <v>0.8246992864442334</v>
      </c>
      <c r="AI533" s="89">
        <f t="shared" ref="AI533:AI596" si="297">1+$AB$7*COS(AL533)</f>
        <v>1.0360472601008957</v>
      </c>
      <c r="AJ533" s="89">
        <f t="shared" ref="AJ533:AJ596" si="298">SIN(AL533+RADIANS($AB$9))</f>
        <v>0.8716102408162355</v>
      </c>
      <c r="AK533" s="89">
        <f t="shared" ref="AK533:AK596" si="299">$AB$7*SIN(AL533)</f>
        <v>-0.22274380950037953</v>
      </c>
      <c r="AL533" s="89">
        <f t="shared" ref="AL533:AL596" si="300">2*ATAN(AM533)</f>
        <v>1.7312381527942378</v>
      </c>
      <c r="AM533" s="89">
        <f t="shared" ref="AM533:AM596" si="301">SQRT((1+$AB$7)/(1-$AB$7))*TAN(AN533/2)</f>
        <v>1.1748431235242411</v>
      </c>
      <c r="AN533" s="89">
        <f t="shared" si="292"/>
        <v>8.2351303896295729</v>
      </c>
      <c r="AO533" s="89">
        <f t="shared" si="292"/>
        <v>8.2351304762318041</v>
      </c>
      <c r="AP533" s="89">
        <f t="shared" si="292"/>
        <v>8.2351315079976004</v>
      </c>
      <c r="AQ533" s="89">
        <f t="shared" si="292"/>
        <v>8.235143800093768</v>
      </c>
      <c r="AR533" s="89">
        <f t="shared" si="292"/>
        <v>8.235290214829412</v>
      </c>
      <c r="AS533" s="89">
        <f t="shared" si="292"/>
        <v>8.2370301105372956</v>
      </c>
      <c r="AT533" s="89">
        <f t="shared" si="292"/>
        <v>8.2571598109862503</v>
      </c>
      <c r="AU533" s="89">
        <f t="shared" ref="AU533:AU596" si="302">RADIANS($AB$9)+$AB$18*(F533-AB$15)</f>
        <v>8.4445796335464198</v>
      </c>
    </row>
    <row r="534" spans="1:47" s="89" customFormat="1" ht="12.95" customHeight="1" x14ac:dyDescent="0.2">
      <c r="A534" s="43" t="s">
        <v>563</v>
      </c>
      <c r="B534" s="44" t="s">
        <v>912</v>
      </c>
      <c r="C534" s="45">
        <v>51386.417000000001</v>
      </c>
      <c r="D534" s="45" t="s">
        <v>936</v>
      </c>
      <c r="E534" s="89">
        <f t="shared" si="293"/>
        <v>2583.012896677305</v>
      </c>
      <c r="F534" s="89">
        <f t="shared" si="278"/>
        <v>2583</v>
      </c>
      <c r="G534" s="89">
        <f t="shared" si="282"/>
        <v>3.6199000001943205E-2</v>
      </c>
      <c r="I534" s="89">
        <f>G534</f>
        <v>3.6199000001943205E-2</v>
      </c>
      <c r="P534" s="89">
        <f t="shared" si="294"/>
        <v>-0.77303562334446796</v>
      </c>
      <c r="Q534" s="128">
        <f t="shared" si="295"/>
        <v>36367.917000000001</v>
      </c>
      <c r="R534" s="128"/>
      <c r="S534" s="91">
        <f>S$16</f>
        <v>0.1</v>
      </c>
      <c r="Z534" s="89">
        <f t="shared" si="283"/>
        <v>2583</v>
      </c>
      <c r="AA534" s="89">
        <f t="shared" si="284"/>
        <v>3.6660123601253924E-2</v>
      </c>
      <c r="AB534" s="89">
        <f t="shared" si="285"/>
        <v>-0.77349674694377868</v>
      </c>
      <c r="AC534" s="89">
        <f t="shared" si="286"/>
        <v>0.80923462334641116</v>
      </c>
      <c r="AD534" s="89">
        <f t="shared" si="287"/>
        <v>-4.6112359931071989E-4</v>
      </c>
      <c r="AE534" s="89">
        <f t="shared" si="288"/>
        <v>2.1263497384127337E-8</v>
      </c>
      <c r="AF534" s="89">
        <f t="shared" si="289"/>
        <v>3.6199000001943205E-2</v>
      </c>
      <c r="AG534" s="91"/>
      <c r="AH534" s="89">
        <f t="shared" si="296"/>
        <v>0.80969574694572188</v>
      </c>
      <c r="AI534" s="89">
        <f t="shared" si="297"/>
        <v>1.0407047704792847</v>
      </c>
      <c r="AJ534" s="89">
        <f t="shared" si="298"/>
        <v>0.86115169360599064</v>
      </c>
      <c r="AK534" s="89">
        <f t="shared" si="299"/>
        <v>-0.22193992721399125</v>
      </c>
      <c r="AL534" s="89">
        <f t="shared" si="300"/>
        <v>1.7521849052657885</v>
      </c>
      <c r="AM534" s="89">
        <f t="shared" si="301"/>
        <v>1.2000839444301341</v>
      </c>
      <c r="AN534" s="89">
        <f t="shared" si="292"/>
        <v>8.2547827595070604</v>
      </c>
      <c r="AO534" s="89">
        <f t="shared" si="292"/>
        <v>8.2547828718231813</v>
      </c>
      <c r="AP534" s="89">
        <f t="shared" si="292"/>
        <v>8.2547841476255943</v>
      </c>
      <c r="AQ534" s="89">
        <f t="shared" si="292"/>
        <v>8.2547986392364194</v>
      </c>
      <c r="AR534" s="89">
        <f t="shared" si="292"/>
        <v>8.2549632120739886</v>
      </c>
      <c r="AS534" s="89">
        <f t="shared" si="292"/>
        <v>8.2568277089236126</v>
      </c>
      <c r="AT534" s="89">
        <f t="shared" si="292"/>
        <v>8.2774094091217769</v>
      </c>
      <c r="AU534" s="89">
        <f t="shared" si="302"/>
        <v>8.4625421243405032</v>
      </c>
    </row>
    <row r="535" spans="1:47" s="89" customFormat="1" ht="12.95" customHeight="1" x14ac:dyDescent="0.2">
      <c r="A535" s="43" t="s">
        <v>538</v>
      </c>
      <c r="B535" s="44" t="s">
        <v>912</v>
      </c>
      <c r="C535" s="45">
        <v>51411.669000000002</v>
      </c>
      <c r="D535" s="45" t="s">
        <v>936</v>
      </c>
      <c r="E535" s="89">
        <f t="shared" si="293"/>
        <v>2592.0094682752583</v>
      </c>
      <c r="F535" s="89">
        <f t="shared" si="278"/>
        <v>2592</v>
      </c>
      <c r="G535" s="89">
        <f t="shared" si="282"/>
        <v>2.6576000003842637E-2</v>
      </c>
      <c r="I535" s="89">
        <f>G535</f>
        <v>2.6576000003842637E-2</v>
      </c>
      <c r="P535" s="89">
        <f t="shared" si="294"/>
        <v>-0.77104576139179515</v>
      </c>
      <c r="Q535" s="128">
        <f t="shared" si="295"/>
        <v>36393.169000000002</v>
      </c>
      <c r="R535" s="128"/>
      <c r="S535" s="91">
        <f>S$16</f>
        <v>0.1</v>
      </c>
      <c r="Z535" s="89">
        <f t="shared" si="283"/>
        <v>2592</v>
      </c>
      <c r="AA535" s="89">
        <f t="shared" si="284"/>
        <v>3.6635547783029354E-2</v>
      </c>
      <c r="AB535" s="89">
        <f t="shared" si="285"/>
        <v>-0.78110530917098187</v>
      </c>
      <c r="AC535" s="89">
        <f t="shared" si="286"/>
        <v>0.79762176139563778</v>
      </c>
      <c r="AD535" s="89">
        <f t="shared" si="287"/>
        <v>-1.0059547779186717E-2</v>
      </c>
      <c r="AE535" s="89">
        <f t="shared" si="288"/>
        <v>1.0119450152174043E-5</v>
      </c>
      <c r="AF535" s="89">
        <f t="shared" si="289"/>
        <v>2.6576000003842637E-2</v>
      </c>
      <c r="AG535" s="91"/>
      <c r="AH535" s="89">
        <f t="shared" si="296"/>
        <v>0.8076813091748245</v>
      </c>
      <c r="AI535" s="89">
        <f t="shared" si="297"/>
        <v>1.0413230415932437</v>
      </c>
      <c r="AJ535" s="89">
        <f t="shared" si="298"/>
        <v>0.85973185334574431</v>
      </c>
      <c r="AK535" s="89">
        <f t="shared" si="299"/>
        <v>-0.22182564293833576</v>
      </c>
      <c r="AL535" s="89">
        <f t="shared" si="300"/>
        <v>1.7549713797266293</v>
      </c>
      <c r="AM535" s="89">
        <f t="shared" si="301"/>
        <v>1.2034894201373953</v>
      </c>
      <c r="AN535" s="89">
        <f t="shared" si="292"/>
        <v>8.2573904213569094</v>
      </c>
      <c r="AO535" s="89">
        <f t="shared" si="292"/>
        <v>8.2573905374837331</v>
      </c>
      <c r="AP535" s="89">
        <f t="shared" si="292"/>
        <v>8.2573918485084761</v>
      </c>
      <c r="AQ535" s="89">
        <f t="shared" si="292"/>
        <v>8.257406649166791</v>
      </c>
      <c r="AR535" s="89">
        <f t="shared" si="292"/>
        <v>8.2575737038559769</v>
      </c>
      <c r="AS535" s="89">
        <f t="shared" si="292"/>
        <v>8.2594547357156873</v>
      </c>
      <c r="AT535" s="89">
        <f t="shared" si="292"/>
        <v>8.2800939952082597</v>
      </c>
      <c r="AU535" s="89">
        <f t="shared" si="302"/>
        <v>8.4649195128279562</v>
      </c>
    </row>
    <row r="536" spans="1:47" s="89" customFormat="1" ht="12.95" customHeight="1" x14ac:dyDescent="0.2">
      <c r="A536" s="43" t="s">
        <v>563</v>
      </c>
      <c r="B536" s="44" t="s">
        <v>912</v>
      </c>
      <c r="C536" s="45">
        <v>51487.445</v>
      </c>
      <c r="D536" s="45" t="s">
        <v>936</v>
      </c>
      <c r="E536" s="89">
        <f t="shared" si="293"/>
        <v>2619.0063085020315</v>
      </c>
      <c r="F536" s="89">
        <f t="shared" si="278"/>
        <v>2619</v>
      </c>
      <c r="G536" s="89">
        <f t="shared" si="282"/>
        <v>1.7706999999063555E-2</v>
      </c>
      <c r="I536" s="89">
        <f>G536</f>
        <v>1.7706999999063555E-2</v>
      </c>
      <c r="P536" s="89">
        <f t="shared" si="294"/>
        <v>-0.7650425333603087</v>
      </c>
      <c r="Q536" s="128">
        <f t="shared" si="295"/>
        <v>36468.945</v>
      </c>
      <c r="R536" s="128"/>
      <c r="S536" s="91">
        <f>S$16</f>
        <v>0.1</v>
      </c>
      <c r="Z536" s="89">
        <f t="shared" si="283"/>
        <v>2619</v>
      </c>
      <c r="AA536" s="89">
        <f t="shared" si="284"/>
        <v>3.6555312167900866E-2</v>
      </c>
      <c r="AB536" s="89">
        <f t="shared" si="285"/>
        <v>-0.78389084552914601</v>
      </c>
      <c r="AC536" s="89">
        <f t="shared" si="286"/>
        <v>0.78274953335937225</v>
      </c>
      <c r="AD536" s="89">
        <f t="shared" si="287"/>
        <v>-1.8848312168837311E-2</v>
      </c>
      <c r="AE536" s="89">
        <f t="shared" si="288"/>
        <v>3.5525887161394067E-5</v>
      </c>
      <c r="AF536" s="89">
        <f t="shared" si="289"/>
        <v>1.7706999999063555E-2</v>
      </c>
      <c r="AG536" s="91"/>
      <c r="AH536" s="89">
        <f t="shared" si="296"/>
        <v>0.80159784552820956</v>
      </c>
      <c r="AI536" s="89">
        <f t="shared" si="297"/>
        <v>1.0431803153619763</v>
      </c>
      <c r="AJ536" s="89">
        <f t="shared" si="298"/>
        <v>0.85542202428452896</v>
      </c>
      <c r="AK536" s="89">
        <f t="shared" si="299"/>
        <v>-0.22147160088093293</v>
      </c>
      <c r="AL536" s="89">
        <f t="shared" si="300"/>
        <v>1.7633506914754491</v>
      </c>
      <c r="AM536" s="89">
        <f t="shared" si="301"/>
        <v>1.2137993633988255</v>
      </c>
      <c r="AN536" s="89">
        <f t="shared" si="292"/>
        <v>8.2652227065492436</v>
      </c>
      <c r="AO536" s="89">
        <f t="shared" si="292"/>
        <v>8.2652228347212144</v>
      </c>
      <c r="AP536" s="89">
        <f t="shared" si="292"/>
        <v>8.2652242556989002</v>
      </c>
      <c r="AQ536" s="89">
        <f t="shared" si="292"/>
        <v>8.2652400090481244</v>
      </c>
      <c r="AR536" s="89">
        <f t="shared" si="292"/>
        <v>8.2654146169017402</v>
      </c>
      <c r="AS536" s="89">
        <f t="shared" si="292"/>
        <v>8.2673452878085918</v>
      </c>
      <c r="AT536" s="89">
        <f t="shared" si="292"/>
        <v>8.2881540142665102</v>
      </c>
      <c r="AU536" s="89">
        <f t="shared" si="302"/>
        <v>8.4720516782903132</v>
      </c>
    </row>
    <row r="537" spans="1:47" s="89" customFormat="1" ht="12.95" customHeight="1" x14ac:dyDescent="0.2">
      <c r="A537" s="43" t="s">
        <v>575</v>
      </c>
      <c r="B537" s="44" t="s">
        <v>912</v>
      </c>
      <c r="C537" s="45">
        <v>51619.37</v>
      </c>
      <c r="D537" s="45" t="s">
        <v>936</v>
      </c>
      <c r="E537" s="89">
        <f t="shared" si="293"/>
        <v>2666.007445364854</v>
      </c>
      <c r="F537" s="89">
        <f t="shared" si="278"/>
        <v>2666</v>
      </c>
      <c r="G537" s="89">
        <f t="shared" si="282"/>
        <v>2.0898000002489425E-2</v>
      </c>
      <c r="H537" s="89">
        <f>+G537</f>
        <v>2.0898000002489425E-2</v>
      </c>
      <c r="P537" s="89">
        <f t="shared" si="294"/>
        <v>-0.75447209168479956</v>
      </c>
      <c r="Q537" s="128">
        <f t="shared" si="295"/>
        <v>36600.870000000003</v>
      </c>
      <c r="R537" s="128"/>
      <c r="S537" s="91">
        <f>S$15</f>
        <v>0.2</v>
      </c>
      <c r="Z537" s="89">
        <f t="shared" si="283"/>
        <v>2666</v>
      </c>
      <c r="AA537" s="89">
        <f t="shared" si="284"/>
        <v>3.6392576159378853E-2</v>
      </c>
      <c r="AB537" s="89">
        <f t="shared" si="285"/>
        <v>-0.76996666784168899</v>
      </c>
      <c r="AC537" s="89">
        <f t="shared" si="286"/>
        <v>0.77537009168728899</v>
      </c>
      <c r="AD537" s="89">
        <f t="shared" si="287"/>
        <v>-1.5494576156889428E-2</v>
      </c>
      <c r="AE537" s="89">
        <f t="shared" si="288"/>
        <v>4.8016378056329273E-5</v>
      </c>
      <c r="AF537" s="89">
        <f t="shared" si="289"/>
        <v>2.0898000002489425E-2</v>
      </c>
      <c r="AG537" s="91"/>
      <c r="AH537" s="89">
        <f t="shared" si="296"/>
        <v>0.79086466784417842</v>
      </c>
      <c r="AI537" s="89">
        <f t="shared" si="297"/>
        <v>1.0464218128903877</v>
      </c>
      <c r="AJ537" s="89">
        <f t="shared" si="298"/>
        <v>0.84773874737846833</v>
      </c>
      <c r="AK537" s="89">
        <f t="shared" si="299"/>
        <v>-0.22081491099899214</v>
      </c>
      <c r="AL537" s="89">
        <f t="shared" si="300"/>
        <v>1.7780083371677784</v>
      </c>
      <c r="AM537" s="89">
        <f t="shared" si="301"/>
        <v>1.2320888315818865</v>
      </c>
      <c r="AN537" s="89">
        <f t="shared" si="292"/>
        <v>8.2788900265813972</v>
      </c>
      <c r="AO537" s="89">
        <f t="shared" si="292"/>
        <v>8.2788901780367343</v>
      </c>
      <c r="AP537" s="89">
        <f t="shared" si="292"/>
        <v>8.2788918062708348</v>
      </c>
      <c r="AQ537" s="89">
        <f t="shared" si="292"/>
        <v>8.2789093103764912</v>
      </c>
      <c r="AR537" s="89">
        <f t="shared" si="292"/>
        <v>8.2790974430968678</v>
      </c>
      <c r="AS537" s="89">
        <f t="shared" si="292"/>
        <v>8.2811145659881866</v>
      </c>
      <c r="AT537" s="89">
        <f t="shared" si="292"/>
        <v>8.3022067043577934</v>
      </c>
      <c r="AU537" s="89">
        <f t="shared" si="302"/>
        <v>8.484466929280341</v>
      </c>
    </row>
    <row r="538" spans="1:47" s="89" customFormat="1" ht="12.95" customHeight="1" x14ac:dyDescent="0.2">
      <c r="A538" s="7" t="s">
        <v>914</v>
      </c>
      <c r="B538" s="133" t="s">
        <v>912</v>
      </c>
      <c r="C538" s="134">
        <v>51675.516499999998</v>
      </c>
      <c r="D538" s="134">
        <v>2.3999999999999998E-3</v>
      </c>
      <c r="E538" s="89">
        <f t="shared" si="293"/>
        <v>2686.0108513217856</v>
      </c>
      <c r="F538" s="89">
        <f t="shared" si="278"/>
        <v>2686</v>
      </c>
      <c r="G538" s="89">
        <f t="shared" si="282"/>
        <v>3.0458000001090113E-2</v>
      </c>
      <c r="K538" s="89">
        <f>G538</f>
        <v>3.0458000001090113E-2</v>
      </c>
      <c r="P538" s="89">
        <f t="shared" si="294"/>
        <v>-0.74992765226931768</v>
      </c>
      <c r="Q538" s="128">
        <f t="shared" si="295"/>
        <v>36657.016499999998</v>
      </c>
      <c r="R538" s="128"/>
      <c r="S538" s="91">
        <f>S$18</f>
        <v>1</v>
      </c>
      <c r="Z538" s="89">
        <f t="shared" si="283"/>
        <v>2686</v>
      </c>
      <c r="AA538" s="89">
        <f t="shared" si="284"/>
        <v>3.6314542943402417E-2</v>
      </c>
      <c r="AB538" s="89">
        <f t="shared" si="285"/>
        <v>-0.75578419521162998</v>
      </c>
      <c r="AC538" s="89">
        <f t="shared" si="286"/>
        <v>0.78038565227040779</v>
      </c>
      <c r="AD538" s="89">
        <f t="shared" si="287"/>
        <v>-5.8565429423123039E-3</v>
      </c>
      <c r="AE538" s="89">
        <f t="shared" si="288"/>
        <v>3.429909523514806E-5</v>
      </c>
      <c r="AF538" s="89">
        <f t="shared" si="289"/>
        <v>3.0458000001090113E-2</v>
      </c>
      <c r="AG538" s="91"/>
      <c r="AH538" s="89">
        <f t="shared" si="296"/>
        <v>0.7862421952127201</v>
      </c>
      <c r="AI538" s="89">
        <f t="shared" si="297"/>
        <v>1.0478042840396318</v>
      </c>
      <c r="AJ538" s="89">
        <f t="shared" si="298"/>
        <v>0.84439912293196639</v>
      </c>
      <c r="AK538" s="89">
        <f t="shared" si="299"/>
        <v>-0.22051974981615863</v>
      </c>
      <c r="AL538" s="89">
        <f t="shared" si="300"/>
        <v>1.7842732728287207</v>
      </c>
      <c r="AM538" s="89">
        <f t="shared" si="301"/>
        <v>1.2400071062379456</v>
      </c>
      <c r="AN538" s="89">
        <f t="shared" si="292"/>
        <v>8.2847187812797412</v>
      </c>
      <c r="AO538" s="89">
        <f t="shared" si="292"/>
        <v>8.2847189435894251</v>
      </c>
      <c r="AP538" s="89">
        <f t="shared" si="292"/>
        <v>8.2847206663507507</v>
      </c>
      <c r="AQ538" s="89">
        <f t="shared" si="292"/>
        <v>8.2847389514087109</v>
      </c>
      <c r="AR538" s="89">
        <f t="shared" si="292"/>
        <v>8.2849329806812992</v>
      </c>
      <c r="AS538" s="89">
        <f t="shared" si="292"/>
        <v>8.2869868739308696</v>
      </c>
      <c r="AT538" s="89">
        <f t="shared" si="292"/>
        <v>8.3081951080157719</v>
      </c>
      <c r="AU538" s="89">
        <f t="shared" si="302"/>
        <v>8.4897500148080134</v>
      </c>
    </row>
    <row r="539" spans="1:47" s="89" customFormat="1" ht="12.95" customHeight="1" x14ac:dyDescent="0.2">
      <c r="A539" s="43" t="s">
        <v>583</v>
      </c>
      <c r="B539" s="44" t="s">
        <v>912</v>
      </c>
      <c r="C539" s="45">
        <v>51793.400999999998</v>
      </c>
      <c r="D539" s="45" t="s">
        <v>936</v>
      </c>
      <c r="E539" s="89">
        <f t="shared" si="293"/>
        <v>2728.0097561427465</v>
      </c>
      <c r="F539" s="89">
        <f t="shared" si="278"/>
        <v>2728</v>
      </c>
      <c r="G539" s="89">
        <f t="shared" si="282"/>
        <v>2.7384000000893138E-2</v>
      </c>
      <c r="I539" s="89">
        <f>G539</f>
        <v>2.7384000000893138E-2</v>
      </c>
      <c r="P539" s="89">
        <f t="shared" si="294"/>
        <v>-0.74029420169875104</v>
      </c>
      <c r="Q539" s="128">
        <f t="shared" si="295"/>
        <v>36774.900999999998</v>
      </c>
      <c r="R539" s="128"/>
      <c r="S539" s="91">
        <f>S$16</f>
        <v>0.1</v>
      </c>
      <c r="Z539" s="89">
        <f t="shared" si="283"/>
        <v>2728</v>
      </c>
      <c r="AA539" s="89">
        <f t="shared" si="284"/>
        <v>3.613385708577066E-2</v>
      </c>
      <c r="AB539" s="89">
        <f t="shared" si="285"/>
        <v>-0.74904405878362856</v>
      </c>
      <c r="AC539" s="89">
        <f t="shared" si="286"/>
        <v>0.76767820169964418</v>
      </c>
      <c r="AD539" s="89">
        <f t="shared" si="287"/>
        <v>-8.7498570848775215E-3</v>
      </c>
      <c r="AE539" s="89">
        <f t="shared" si="288"/>
        <v>7.6559999005781365E-6</v>
      </c>
      <c r="AF539" s="89">
        <f t="shared" si="289"/>
        <v>2.7384000000893138E-2</v>
      </c>
      <c r="AG539" s="91"/>
      <c r="AH539" s="89">
        <f t="shared" si="296"/>
        <v>0.7764280587845217</v>
      </c>
      <c r="AI539" s="89">
        <f t="shared" si="297"/>
        <v>1.0507131675439139</v>
      </c>
      <c r="AJ539" s="89">
        <f t="shared" si="298"/>
        <v>0.83724868226088101</v>
      </c>
      <c r="AK539" s="89">
        <f t="shared" si="299"/>
        <v>-0.21986901616459267</v>
      </c>
      <c r="AL539" s="89">
        <f t="shared" si="300"/>
        <v>1.7974836061783366</v>
      </c>
      <c r="AM539" s="89">
        <f t="shared" si="301"/>
        <v>1.2569071584659062</v>
      </c>
      <c r="AN539" s="89">
        <f t="shared" si="292"/>
        <v>8.2969842430859764</v>
      </c>
      <c r="AO539" s="89">
        <f t="shared" si="292"/>
        <v>8.2969844301537545</v>
      </c>
      <c r="AP539" s="89">
        <f t="shared" si="292"/>
        <v>8.2969863642202046</v>
      </c>
      <c r="AQ539" s="89">
        <f t="shared" si="292"/>
        <v>8.2970063597886856</v>
      </c>
      <c r="AR539" s="89">
        <f t="shared" si="292"/>
        <v>8.2972130369064434</v>
      </c>
      <c r="AS539" s="89">
        <f t="shared" si="292"/>
        <v>8.2993440355454773</v>
      </c>
      <c r="AT539" s="89">
        <f t="shared" si="292"/>
        <v>8.3207872263051463</v>
      </c>
      <c r="AU539" s="89">
        <f t="shared" si="302"/>
        <v>8.5008444944161248</v>
      </c>
    </row>
    <row r="540" spans="1:47" s="89" customFormat="1" ht="12.95" customHeight="1" x14ac:dyDescent="0.2">
      <c r="A540" s="43" t="s">
        <v>583</v>
      </c>
      <c r="B540" s="44" t="s">
        <v>912</v>
      </c>
      <c r="C540" s="45">
        <v>51995.499000000003</v>
      </c>
      <c r="D540" s="45" t="s">
        <v>936</v>
      </c>
      <c r="E540" s="89">
        <f t="shared" si="293"/>
        <v>2800.0115432013235</v>
      </c>
      <c r="F540" s="89">
        <f t="shared" si="278"/>
        <v>2800</v>
      </c>
      <c r="G540" s="89">
        <f t="shared" ref="G540:G541" si="303">+C540-(C$7+F540*C$8)</f>
        <v>3.2400000003690366E-2</v>
      </c>
      <c r="I540" s="89">
        <f>G540</f>
        <v>3.2400000003690366E-2</v>
      </c>
      <c r="P540" s="89">
        <f t="shared" si="294"/>
        <v>-0.72349562554151514</v>
      </c>
      <c r="Q540" s="128">
        <f t="shared" si="295"/>
        <v>36976.999000000003</v>
      </c>
      <c r="R540" s="128"/>
      <c r="S540" s="91">
        <f>S$16</f>
        <v>0.1</v>
      </c>
      <c r="Z540" s="89">
        <f t="shared" ref="Z540:Z571" si="304">F540</f>
        <v>2800</v>
      </c>
      <c r="AA540" s="89">
        <f t="shared" ref="AA540:AA571" si="305">AB$3+AB$4*Z540+AB$5*Z540^2+AH540</f>
        <v>3.5772196243347043E-2</v>
      </c>
      <c r="AB540" s="89">
        <f t="shared" ref="AB540:AB571" si="306">IF(S540&lt;&gt;0,G540-AH540, -9999)</f>
        <v>-0.72686782178117182</v>
      </c>
      <c r="AC540" s="89">
        <f t="shared" ref="AC540:AC571" si="307">+G540-P540</f>
        <v>0.75589562554520551</v>
      </c>
      <c r="AD540" s="89">
        <f t="shared" ref="AD540:AD571" si="308">G540-AA540</f>
        <v>-3.3721962396566774E-3</v>
      </c>
      <c r="AE540" s="89">
        <f t="shared" ref="AE540:AE571" si="309">+(G540-AA540)^2*S540</f>
        <v>1.1371707478754636E-6</v>
      </c>
      <c r="AF540" s="89">
        <f t="shared" ref="AF540:AF571" si="310">IF(S540&lt;&gt;0,G540-O540, -9999)</f>
        <v>3.2400000003690366E-2</v>
      </c>
      <c r="AG540" s="91"/>
      <c r="AH540" s="89">
        <f t="shared" si="296"/>
        <v>0.75926782178486218</v>
      </c>
      <c r="AI540" s="89">
        <f t="shared" si="297"/>
        <v>1.0557163619010888</v>
      </c>
      <c r="AJ540" s="89">
        <f t="shared" si="298"/>
        <v>0.82455478342011201</v>
      </c>
      <c r="AK540" s="89">
        <f t="shared" si="299"/>
        <v>-0.21865474302660323</v>
      </c>
      <c r="AL540" s="89">
        <f t="shared" si="300"/>
        <v>1.8203009663868641</v>
      </c>
      <c r="AM540" s="89">
        <f t="shared" si="301"/>
        <v>1.2867689527552366</v>
      </c>
      <c r="AN540" s="89">
        <f t="shared" si="292"/>
        <v>8.3180900062291201</v>
      </c>
      <c r="AO540" s="89">
        <f t="shared" si="292"/>
        <v>8.3180902424217056</v>
      </c>
      <c r="AP540" s="89">
        <f t="shared" si="292"/>
        <v>8.3180925808849917</v>
      </c>
      <c r="AQ540" s="89">
        <f t="shared" si="292"/>
        <v>8.318115732633423</v>
      </c>
      <c r="AR540" s="89">
        <f t="shared" si="292"/>
        <v>8.3183448867200749</v>
      </c>
      <c r="AS540" s="89">
        <f t="shared" si="292"/>
        <v>8.3206074081005958</v>
      </c>
      <c r="AT540" s="89">
        <f t="shared" si="292"/>
        <v>8.3424251731776895</v>
      </c>
      <c r="AU540" s="89">
        <f t="shared" si="302"/>
        <v>8.519863602315743</v>
      </c>
    </row>
    <row r="541" spans="1:47" s="89" customFormat="1" ht="12.95" customHeight="1" x14ac:dyDescent="0.2">
      <c r="A541" s="43" t="s">
        <v>589</v>
      </c>
      <c r="B541" s="44" t="s">
        <v>912</v>
      </c>
      <c r="C541" s="45">
        <v>52054.442000000003</v>
      </c>
      <c r="D541" s="45" t="s">
        <v>936</v>
      </c>
      <c r="E541" s="89">
        <f t="shared" si="293"/>
        <v>2821.011262815538</v>
      </c>
      <c r="F541" s="89">
        <f t="shared" si="278"/>
        <v>2821</v>
      </c>
      <c r="G541" s="89">
        <f t="shared" si="303"/>
        <v>3.1613000006473158E-2</v>
      </c>
      <c r="I541" s="89">
        <f>G541</f>
        <v>3.1613000006473158E-2</v>
      </c>
      <c r="P541" s="89">
        <f t="shared" si="294"/>
        <v>-0.71852844498044699</v>
      </c>
      <c r="Q541" s="128">
        <f t="shared" si="295"/>
        <v>37035.942000000003</v>
      </c>
      <c r="R541" s="128"/>
      <c r="S541" s="91">
        <f>S$16</f>
        <v>0.1</v>
      </c>
      <c r="Z541" s="89">
        <f t="shared" si="304"/>
        <v>2821</v>
      </c>
      <c r="AA541" s="89">
        <f t="shared" si="305"/>
        <v>3.5654644437984717E-2</v>
      </c>
      <c r="AB541" s="89">
        <f t="shared" si="306"/>
        <v>-0.72257008941195855</v>
      </c>
      <c r="AC541" s="89">
        <f t="shared" si="307"/>
        <v>0.75014144498692015</v>
      </c>
      <c r="AD541" s="89">
        <f t="shared" si="308"/>
        <v>-4.0416444315115596E-3</v>
      </c>
      <c r="AE541" s="89">
        <f t="shared" si="309"/>
        <v>1.6334889710768399E-6</v>
      </c>
      <c r="AF541" s="89">
        <f t="shared" si="310"/>
        <v>3.1613000006473158E-2</v>
      </c>
      <c r="AG541" s="91"/>
      <c r="AH541" s="89">
        <f t="shared" si="296"/>
        <v>0.75418308941843171</v>
      </c>
      <c r="AI541" s="89">
        <f t="shared" si="297"/>
        <v>1.0571792123161281</v>
      </c>
      <c r="AJ541" s="89">
        <f t="shared" si="298"/>
        <v>0.82074785424492736</v>
      </c>
      <c r="AK541" s="89">
        <f t="shared" si="299"/>
        <v>-0.21827676768366838</v>
      </c>
      <c r="AL541" s="89">
        <f t="shared" si="300"/>
        <v>1.8269969583830596</v>
      </c>
      <c r="AM541" s="89">
        <f t="shared" si="301"/>
        <v>1.2956989793994818</v>
      </c>
      <c r="AN541" s="89">
        <f t="shared" ref="AN541:AT550" si="311">$AU541+$AB$7*SIN(AO541)</f>
        <v>8.3242647594653025</v>
      </c>
      <c r="AO541" s="89">
        <f t="shared" si="311"/>
        <v>8.3242650116950383</v>
      </c>
      <c r="AP541" s="89">
        <f t="shared" si="311"/>
        <v>8.3242674785542601</v>
      </c>
      <c r="AQ541" s="89">
        <f t="shared" si="311"/>
        <v>8.3242916043188622</v>
      </c>
      <c r="AR541" s="89">
        <f t="shared" si="311"/>
        <v>8.3245274928114892</v>
      </c>
      <c r="AS541" s="89">
        <f t="shared" si="311"/>
        <v>8.3268281453540727</v>
      </c>
      <c r="AT541" s="89">
        <f t="shared" si="311"/>
        <v>8.3487483736248365</v>
      </c>
      <c r="AU541" s="89">
        <f t="shared" si="302"/>
        <v>8.5254108421197969</v>
      </c>
    </row>
    <row r="542" spans="1:47" s="89" customFormat="1" ht="12.95" customHeight="1" x14ac:dyDescent="0.2">
      <c r="A542" s="20" t="s">
        <v>935</v>
      </c>
      <c r="B542" s="21" t="s">
        <v>912</v>
      </c>
      <c r="C542" s="20">
        <v>52054.442860000003</v>
      </c>
      <c r="D542" s="20" t="s">
        <v>936</v>
      </c>
      <c r="E542" s="89">
        <f t="shared" si="293"/>
        <v>2821.0115692091535</v>
      </c>
      <c r="F542" s="89">
        <f t="shared" si="278"/>
        <v>2821</v>
      </c>
      <c r="K542" s="6">
        <v>3.2473000006575603E-2</v>
      </c>
      <c r="P542" s="89">
        <f t="shared" si="294"/>
        <v>-0.71852844498044699</v>
      </c>
      <c r="Q542" s="128">
        <f t="shared" si="295"/>
        <v>37035.942860000003</v>
      </c>
      <c r="R542" s="128"/>
      <c r="S542" s="91">
        <f>S$18</f>
        <v>1</v>
      </c>
      <c r="Z542" s="89">
        <f t="shared" si="304"/>
        <v>2821</v>
      </c>
      <c r="AA542" s="89">
        <f t="shared" si="305"/>
        <v>3.5654644437984717E-2</v>
      </c>
      <c r="AB542" s="89">
        <f t="shared" si="306"/>
        <v>-0.75418308941843171</v>
      </c>
      <c r="AC542" s="89">
        <f t="shared" si="307"/>
        <v>0.71852844498044699</v>
      </c>
      <c r="AD542" s="89">
        <f t="shared" si="308"/>
        <v>-3.5654644437984717E-2</v>
      </c>
      <c r="AE542" s="89">
        <f t="shared" si="309"/>
        <v>1.2712536699991145E-3</v>
      </c>
      <c r="AF542" s="89">
        <f t="shared" si="310"/>
        <v>0</v>
      </c>
      <c r="AG542" s="91"/>
      <c r="AH542" s="89">
        <f t="shared" si="296"/>
        <v>0.75418308941843171</v>
      </c>
      <c r="AI542" s="89">
        <f t="shared" si="297"/>
        <v>1.0571792123161281</v>
      </c>
      <c r="AJ542" s="89">
        <f t="shared" si="298"/>
        <v>0.82074785424492736</v>
      </c>
      <c r="AK542" s="89">
        <f t="shared" si="299"/>
        <v>-0.21827676768366838</v>
      </c>
      <c r="AL542" s="89">
        <f t="shared" si="300"/>
        <v>1.8269969583830596</v>
      </c>
      <c r="AM542" s="89">
        <f t="shared" si="301"/>
        <v>1.2956989793994818</v>
      </c>
      <c r="AN542" s="89">
        <f t="shared" si="311"/>
        <v>8.3242647594653025</v>
      </c>
      <c r="AO542" s="89">
        <f t="shared" si="311"/>
        <v>8.3242650116950383</v>
      </c>
      <c r="AP542" s="89">
        <f t="shared" si="311"/>
        <v>8.3242674785542601</v>
      </c>
      <c r="AQ542" s="89">
        <f t="shared" si="311"/>
        <v>8.3242916043188622</v>
      </c>
      <c r="AR542" s="89">
        <f t="shared" si="311"/>
        <v>8.3245274928114892</v>
      </c>
      <c r="AS542" s="89">
        <f t="shared" si="311"/>
        <v>8.3268281453540727</v>
      </c>
      <c r="AT542" s="89">
        <f t="shared" si="311"/>
        <v>8.3487483736248365</v>
      </c>
      <c r="AU542" s="89">
        <f t="shared" si="302"/>
        <v>8.5254108421197969</v>
      </c>
    </row>
    <row r="543" spans="1:47" s="89" customFormat="1" ht="12.95" customHeight="1" x14ac:dyDescent="0.2">
      <c r="A543" s="43" t="s">
        <v>592</v>
      </c>
      <c r="B543" s="44" t="s">
        <v>912</v>
      </c>
      <c r="C543" s="45">
        <v>52054.446000000004</v>
      </c>
      <c r="D543" s="45" t="s">
        <v>936</v>
      </c>
      <c r="E543" s="89">
        <f t="shared" si="293"/>
        <v>2821.0126879021213</v>
      </c>
      <c r="F543" s="89">
        <f t="shared" si="278"/>
        <v>2821</v>
      </c>
      <c r="G543" s="89">
        <f t="shared" ref="G543:G574" si="312">+C543-(C$7+F543*C$8)</f>
        <v>3.5613000007288065E-2</v>
      </c>
      <c r="I543" s="89">
        <f>G543</f>
        <v>3.5613000007288065E-2</v>
      </c>
      <c r="P543" s="89">
        <f t="shared" si="294"/>
        <v>-0.71852844498044699</v>
      </c>
      <c r="Q543" s="128">
        <f t="shared" si="295"/>
        <v>37035.946000000004</v>
      </c>
      <c r="R543" s="128"/>
      <c r="S543" s="91">
        <f>S$16</f>
        <v>0.1</v>
      </c>
      <c r="Z543" s="89">
        <f t="shared" si="304"/>
        <v>2821</v>
      </c>
      <c r="AA543" s="89">
        <f t="shared" si="305"/>
        <v>3.5654644437984717E-2</v>
      </c>
      <c r="AB543" s="89">
        <f t="shared" si="306"/>
        <v>-0.71857008941114364</v>
      </c>
      <c r="AC543" s="89">
        <f t="shared" si="307"/>
        <v>0.75414144498773505</v>
      </c>
      <c r="AD543" s="89">
        <f t="shared" si="308"/>
        <v>-4.1644430696652357E-5</v>
      </c>
      <c r="AE543" s="89">
        <f t="shared" si="309"/>
        <v>1.7342586080482813E-10</v>
      </c>
      <c r="AF543" s="89">
        <f t="shared" si="310"/>
        <v>3.5613000007288065E-2</v>
      </c>
      <c r="AG543" s="91"/>
      <c r="AH543" s="89">
        <f t="shared" si="296"/>
        <v>0.75418308941843171</v>
      </c>
      <c r="AI543" s="89">
        <f t="shared" si="297"/>
        <v>1.0571792123161281</v>
      </c>
      <c r="AJ543" s="89">
        <f t="shared" si="298"/>
        <v>0.82074785424492736</v>
      </c>
      <c r="AK543" s="89">
        <f t="shared" si="299"/>
        <v>-0.21827676768366838</v>
      </c>
      <c r="AL543" s="89">
        <f t="shared" si="300"/>
        <v>1.8269969583830596</v>
      </c>
      <c r="AM543" s="89">
        <f t="shared" si="301"/>
        <v>1.2956989793994818</v>
      </c>
      <c r="AN543" s="89">
        <f t="shared" si="311"/>
        <v>8.3242647594653025</v>
      </c>
      <c r="AO543" s="89">
        <f t="shared" si="311"/>
        <v>8.3242650116950383</v>
      </c>
      <c r="AP543" s="89">
        <f t="shared" si="311"/>
        <v>8.3242674785542601</v>
      </c>
      <c r="AQ543" s="89">
        <f t="shared" si="311"/>
        <v>8.3242916043188622</v>
      </c>
      <c r="AR543" s="89">
        <f t="shared" si="311"/>
        <v>8.3245274928114892</v>
      </c>
      <c r="AS543" s="89">
        <f t="shared" si="311"/>
        <v>8.3268281453540727</v>
      </c>
      <c r="AT543" s="89">
        <f t="shared" si="311"/>
        <v>8.3487483736248365</v>
      </c>
      <c r="AU543" s="89">
        <f t="shared" si="302"/>
        <v>8.5254108421197969</v>
      </c>
    </row>
    <row r="544" spans="1:47" s="89" customFormat="1" ht="12.95" customHeight="1" x14ac:dyDescent="0.2">
      <c r="A544" s="43" t="s">
        <v>583</v>
      </c>
      <c r="B544" s="44" t="s">
        <v>912</v>
      </c>
      <c r="C544" s="45">
        <v>52141.457000000002</v>
      </c>
      <c r="D544" s="45" t="s">
        <v>936</v>
      </c>
      <c r="E544" s="89">
        <f t="shared" si="293"/>
        <v>2852.0122400686623</v>
      </c>
      <c r="F544" s="89">
        <f t="shared" si="278"/>
        <v>2852</v>
      </c>
      <c r="G544" s="89">
        <f t="shared" si="312"/>
        <v>3.4356000003754161E-2</v>
      </c>
      <c r="I544" s="89">
        <f>G544</f>
        <v>3.4356000003754161E-2</v>
      </c>
      <c r="P544" s="89">
        <f t="shared" si="294"/>
        <v>-0.71114014694388394</v>
      </c>
      <c r="Q544" s="128">
        <f t="shared" si="295"/>
        <v>37122.957000000002</v>
      </c>
      <c r="R544" s="128"/>
      <c r="S544" s="91">
        <f>S$16</f>
        <v>0.1</v>
      </c>
      <c r="Z544" s="89">
        <f t="shared" si="304"/>
        <v>2852</v>
      </c>
      <c r="AA544" s="89">
        <f t="shared" si="305"/>
        <v>3.5471390340843234E-2</v>
      </c>
      <c r="AB544" s="89">
        <f t="shared" si="306"/>
        <v>-0.71225553728097302</v>
      </c>
      <c r="AC544" s="89">
        <f t="shared" si="307"/>
        <v>0.74549614694763811</v>
      </c>
      <c r="AD544" s="89">
        <f t="shared" si="308"/>
        <v>-1.1153903370890728E-3</v>
      </c>
      <c r="AE544" s="89">
        <f t="shared" si="309"/>
        <v>1.2440956040716753E-7</v>
      </c>
      <c r="AF544" s="89">
        <f t="shared" si="310"/>
        <v>3.4356000003754161E-2</v>
      </c>
      <c r="AG544" s="91"/>
      <c r="AH544" s="89">
        <f t="shared" si="296"/>
        <v>0.74661153728472718</v>
      </c>
      <c r="AI544" s="89">
        <f t="shared" si="297"/>
        <v>1.0593413435447048</v>
      </c>
      <c r="AJ544" s="89">
        <f t="shared" si="298"/>
        <v>0.81504122735649742</v>
      </c>
      <c r="AK544" s="89">
        <f t="shared" si="299"/>
        <v>-0.217698908076803</v>
      </c>
      <c r="AL544" s="89">
        <f t="shared" si="300"/>
        <v>1.8369154635817273</v>
      </c>
      <c r="AM544" s="89">
        <f t="shared" si="301"/>
        <v>1.3090700309915333</v>
      </c>
      <c r="AN544" s="89">
        <f t="shared" si="311"/>
        <v>8.3333955088120533</v>
      </c>
      <c r="AO544" s="89">
        <f t="shared" si="311"/>
        <v>8.3333957862170998</v>
      </c>
      <c r="AP544" s="89">
        <f t="shared" si="311"/>
        <v>8.3333984515315862</v>
      </c>
      <c r="AQ544" s="89">
        <f t="shared" si="311"/>
        <v>8.3334240592423008</v>
      </c>
      <c r="AR544" s="89">
        <f t="shared" si="311"/>
        <v>8.3336700278243043</v>
      </c>
      <c r="AS544" s="89">
        <f t="shared" si="311"/>
        <v>8.3360267241093648</v>
      </c>
      <c r="AT544" s="89">
        <f t="shared" si="311"/>
        <v>8.3580925505213468</v>
      </c>
      <c r="AU544" s="89">
        <f t="shared" si="302"/>
        <v>8.5335996246876888</v>
      </c>
    </row>
    <row r="545" spans="1:47" s="89" customFormat="1" ht="12.95" customHeight="1" x14ac:dyDescent="0.2">
      <c r="A545" s="43" t="s">
        <v>583</v>
      </c>
      <c r="B545" s="44" t="s">
        <v>912</v>
      </c>
      <c r="C545" s="45">
        <v>52231.277000000002</v>
      </c>
      <c r="D545" s="45" t="s">
        <v>936</v>
      </c>
      <c r="E545" s="89">
        <f t="shared" si="293"/>
        <v>2884.0125592880568</v>
      </c>
      <c r="F545" s="89">
        <f t="shared" si="278"/>
        <v>2884</v>
      </c>
      <c r="G545" s="89">
        <f t="shared" si="312"/>
        <v>3.5252000001491979E-2</v>
      </c>
      <c r="I545" s="89">
        <f>G545</f>
        <v>3.5252000001491979E-2</v>
      </c>
      <c r="P545" s="89">
        <f t="shared" si="294"/>
        <v>-0.70344374035280888</v>
      </c>
      <c r="Q545" s="128">
        <f t="shared" si="295"/>
        <v>37212.777000000002</v>
      </c>
      <c r="R545" s="128"/>
      <c r="S545" s="91">
        <f>S$16</f>
        <v>0.1</v>
      </c>
      <c r="Z545" s="89">
        <f t="shared" si="304"/>
        <v>2884</v>
      </c>
      <c r="AA545" s="89">
        <f t="shared" si="305"/>
        <v>3.5270277061534405E-2</v>
      </c>
      <c r="AB545" s="89">
        <f t="shared" si="306"/>
        <v>-0.7034620174128513</v>
      </c>
      <c r="AC545" s="89">
        <f t="shared" si="307"/>
        <v>0.73869574035430086</v>
      </c>
      <c r="AD545" s="89">
        <f t="shared" si="308"/>
        <v>-1.8277060042426463E-5</v>
      </c>
      <c r="AE545" s="89">
        <f t="shared" si="309"/>
        <v>3.3405092379446198E-11</v>
      </c>
      <c r="AF545" s="89">
        <f t="shared" si="310"/>
        <v>3.5252000001491979E-2</v>
      </c>
      <c r="AG545" s="91"/>
      <c r="AH545" s="89">
        <f t="shared" si="296"/>
        <v>0.73871401741434328</v>
      </c>
      <c r="AI545" s="89">
        <f t="shared" si="297"/>
        <v>1.0615763398421831</v>
      </c>
      <c r="AJ545" s="89">
        <f t="shared" si="298"/>
        <v>0.80904139086255233</v>
      </c>
      <c r="AK545" s="89">
        <f t="shared" si="299"/>
        <v>-0.21707732263680368</v>
      </c>
      <c r="AL545" s="89">
        <f t="shared" si="300"/>
        <v>1.8471965068080833</v>
      </c>
      <c r="AM545" s="89">
        <f t="shared" si="301"/>
        <v>1.3231143131470817</v>
      </c>
      <c r="AN545" s="89">
        <f t="shared" si="311"/>
        <v>8.3428403801460647</v>
      </c>
      <c r="AO545" s="89">
        <f t="shared" si="311"/>
        <v>8.3428406854930035</v>
      </c>
      <c r="AP545" s="89">
        <f t="shared" si="311"/>
        <v>8.3428435670508208</v>
      </c>
      <c r="AQ545" s="89">
        <f t="shared" si="311"/>
        <v>8.3428707595314382</v>
      </c>
      <c r="AR545" s="89">
        <f t="shared" si="311"/>
        <v>8.3431272991915986</v>
      </c>
      <c r="AS545" s="89">
        <f t="shared" si="311"/>
        <v>8.3455414933825072</v>
      </c>
      <c r="AT545" s="89">
        <f t="shared" si="311"/>
        <v>8.3677504959426763</v>
      </c>
      <c r="AU545" s="89">
        <f t="shared" si="302"/>
        <v>8.542052561531964</v>
      </c>
    </row>
    <row r="546" spans="1:47" s="89" customFormat="1" ht="12.95" customHeight="1" x14ac:dyDescent="0.2">
      <c r="A546" s="89" t="s">
        <v>910</v>
      </c>
      <c r="B546" s="91" t="s">
        <v>912</v>
      </c>
      <c r="C546" s="130">
        <v>52301.445</v>
      </c>
      <c r="D546" s="130">
        <v>4.0000000000000001E-3</v>
      </c>
      <c r="E546" s="89">
        <f t="shared" si="293"/>
        <v>2909.0114281255806</v>
      </c>
      <c r="F546" s="89">
        <f t="shared" si="278"/>
        <v>2909</v>
      </c>
      <c r="G546" s="89">
        <f t="shared" si="312"/>
        <v>3.2077000003482681E-2</v>
      </c>
      <c r="I546" s="89">
        <f>G546</f>
        <v>3.2077000003482681E-2</v>
      </c>
      <c r="P546" s="89">
        <f t="shared" si="294"/>
        <v>-0.69738160161588625</v>
      </c>
      <c r="Q546" s="128">
        <f t="shared" si="295"/>
        <v>37282.945</v>
      </c>
      <c r="R546" s="128"/>
      <c r="S546" s="91">
        <f>S$16</f>
        <v>0.1</v>
      </c>
      <c r="Z546" s="89">
        <f t="shared" si="304"/>
        <v>2909</v>
      </c>
      <c r="AA546" s="89">
        <f t="shared" si="305"/>
        <v>3.5104879414862733E-2</v>
      </c>
      <c r="AB546" s="89">
        <f t="shared" si="306"/>
        <v>-0.7004094810272663</v>
      </c>
      <c r="AC546" s="89">
        <f t="shared" si="307"/>
        <v>0.72945860161936893</v>
      </c>
      <c r="AD546" s="89">
        <f t="shared" si="308"/>
        <v>-3.0278794113800522E-3</v>
      </c>
      <c r="AE546" s="89">
        <f t="shared" si="309"/>
        <v>9.1680537298592121E-7</v>
      </c>
      <c r="AF546" s="89">
        <f t="shared" si="310"/>
        <v>3.2077000003482681E-2</v>
      </c>
      <c r="AG546" s="91"/>
      <c r="AH546" s="89">
        <f t="shared" si="296"/>
        <v>0.73248648103074898</v>
      </c>
      <c r="AI546" s="89">
        <f t="shared" si="297"/>
        <v>1.0633244540827873</v>
      </c>
      <c r="AJ546" s="89">
        <f t="shared" si="298"/>
        <v>0.80427654002116722</v>
      </c>
      <c r="AK546" s="89">
        <f t="shared" si="299"/>
        <v>-0.21657382839724643</v>
      </c>
      <c r="AL546" s="89">
        <f t="shared" si="300"/>
        <v>1.855258769608316</v>
      </c>
      <c r="AM546" s="89">
        <f t="shared" si="301"/>
        <v>1.33426198825361</v>
      </c>
      <c r="AN546" s="89">
        <f t="shared" si="311"/>
        <v>8.3502330443995483</v>
      </c>
      <c r="AO546" s="89">
        <f t="shared" si="311"/>
        <v>8.3502333730141629</v>
      </c>
      <c r="AP546" s="89">
        <f t="shared" si="311"/>
        <v>8.3502364317225268</v>
      </c>
      <c r="AQ546" s="89">
        <f t="shared" si="311"/>
        <v>8.3502649010116947</v>
      </c>
      <c r="AR546" s="89">
        <f t="shared" si="311"/>
        <v>8.3505298105182195</v>
      </c>
      <c r="AS546" s="89">
        <f t="shared" si="311"/>
        <v>8.3529886400112936</v>
      </c>
      <c r="AT546" s="89">
        <f t="shared" si="311"/>
        <v>8.3753044358321826</v>
      </c>
      <c r="AU546" s="89">
        <f t="shared" si="302"/>
        <v>8.5486564184415528</v>
      </c>
    </row>
    <row r="547" spans="1:47" s="89" customFormat="1" ht="12.95" customHeight="1" x14ac:dyDescent="0.2">
      <c r="A547" s="89" t="s">
        <v>910</v>
      </c>
      <c r="B547" s="91" t="s">
        <v>912</v>
      </c>
      <c r="C547" s="130">
        <v>52363.196000000004</v>
      </c>
      <c r="D547" s="130">
        <v>3.0000000000000001E-3</v>
      </c>
      <c r="E547" s="89">
        <f t="shared" si="293"/>
        <v>2931.0115585210042</v>
      </c>
      <c r="F547" s="89">
        <f t="shared" si="278"/>
        <v>2931</v>
      </c>
      <c r="G547" s="89">
        <f t="shared" si="312"/>
        <v>3.2443000003695488E-2</v>
      </c>
      <c r="I547" s="89">
        <f>G547</f>
        <v>3.2443000003695488E-2</v>
      </c>
      <c r="P547" s="89">
        <f t="shared" si="294"/>
        <v>-0.6920111314539733</v>
      </c>
      <c r="Q547" s="128">
        <f t="shared" si="295"/>
        <v>37344.696000000004</v>
      </c>
      <c r="R547" s="128"/>
      <c r="S547" s="91">
        <f>S$16</f>
        <v>0.1</v>
      </c>
      <c r="Z547" s="89">
        <f t="shared" si="304"/>
        <v>2931</v>
      </c>
      <c r="AA547" s="89">
        <f t="shared" si="305"/>
        <v>3.4953437415342514E-2</v>
      </c>
      <c r="AB547" s="89">
        <f t="shared" si="306"/>
        <v>-0.69452156886562033</v>
      </c>
      <c r="AC547" s="89">
        <f t="shared" si="307"/>
        <v>0.72445413145766879</v>
      </c>
      <c r="AD547" s="89">
        <f t="shared" si="308"/>
        <v>-2.5104374116470263E-3</v>
      </c>
      <c r="AE547" s="89">
        <f t="shared" si="309"/>
        <v>6.3022959977970211E-7</v>
      </c>
      <c r="AF547" s="89">
        <f t="shared" si="310"/>
        <v>3.2443000003695488E-2</v>
      </c>
      <c r="AG547" s="91"/>
      <c r="AH547" s="89">
        <f t="shared" si="296"/>
        <v>0.72696456886931582</v>
      </c>
      <c r="AI547" s="89">
        <f t="shared" si="297"/>
        <v>1.0648641422225642</v>
      </c>
      <c r="AJ547" s="89">
        <f t="shared" si="298"/>
        <v>0.80002703425297383</v>
      </c>
      <c r="AK547" s="89">
        <f t="shared" si="299"/>
        <v>-0.21611768249093816</v>
      </c>
      <c r="AL547" s="89">
        <f t="shared" si="300"/>
        <v>1.8623755334110466</v>
      </c>
      <c r="AM547" s="89">
        <f t="shared" si="301"/>
        <v>1.3442024348607564</v>
      </c>
      <c r="AN547" s="89">
        <f t="shared" si="311"/>
        <v>8.3567486552405406</v>
      </c>
      <c r="AO547" s="89">
        <f t="shared" si="311"/>
        <v>8.3567490054107196</v>
      </c>
      <c r="AP547" s="89">
        <f t="shared" si="311"/>
        <v>8.3567522260675347</v>
      </c>
      <c r="AQ547" s="89">
        <f t="shared" si="311"/>
        <v>8.3567818468668342</v>
      </c>
      <c r="AR547" s="89">
        <f t="shared" si="311"/>
        <v>8.3570541984352786</v>
      </c>
      <c r="AS547" s="89">
        <f t="shared" si="311"/>
        <v>8.3595520774958931</v>
      </c>
      <c r="AT547" s="89">
        <f t="shared" si="311"/>
        <v>8.3819581579565519</v>
      </c>
      <c r="AU547" s="89">
        <f t="shared" si="302"/>
        <v>8.5544678125219917</v>
      </c>
    </row>
    <row r="548" spans="1:47" s="89" customFormat="1" ht="12.95" customHeight="1" x14ac:dyDescent="0.2">
      <c r="A548" s="43" t="s">
        <v>607</v>
      </c>
      <c r="B548" s="44" t="s">
        <v>912</v>
      </c>
      <c r="C548" s="45">
        <v>52475.47</v>
      </c>
      <c r="D548" s="45" t="s">
        <v>936</v>
      </c>
      <c r="E548" s="89">
        <f t="shared" si="293"/>
        <v>2971.0116012736012</v>
      </c>
      <c r="F548" s="89">
        <f t="shared" si="278"/>
        <v>2971</v>
      </c>
      <c r="G548" s="89">
        <f t="shared" si="312"/>
        <v>3.2563000000664033E-2</v>
      </c>
      <c r="H548" s="89">
        <f>+G548</f>
        <v>3.2563000000664033E-2</v>
      </c>
      <c r="P548" s="89">
        <f t="shared" si="294"/>
        <v>-0.68216080425234793</v>
      </c>
      <c r="Q548" s="128">
        <f t="shared" si="295"/>
        <v>37456.97</v>
      </c>
      <c r="R548" s="128"/>
      <c r="S548" s="91">
        <f>S$15</f>
        <v>0.2</v>
      </c>
      <c r="Z548" s="89">
        <f t="shared" si="304"/>
        <v>2971</v>
      </c>
      <c r="AA548" s="89">
        <f t="shared" si="305"/>
        <v>3.4664274832066466E-2</v>
      </c>
      <c r="AB548" s="89">
        <f t="shared" si="306"/>
        <v>-0.68426207908375036</v>
      </c>
      <c r="AC548" s="89">
        <f t="shared" si="307"/>
        <v>0.71472380425301196</v>
      </c>
      <c r="AD548" s="89">
        <f t="shared" si="308"/>
        <v>-2.1012748314024332E-3</v>
      </c>
      <c r="AE548" s="89">
        <f t="shared" si="309"/>
        <v>8.8307118341706487E-7</v>
      </c>
      <c r="AF548" s="89">
        <f t="shared" si="310"/>
        <v>3.2563000000664033E-2</v>
      </c>
      <c r="AG548" s="91"/>
      <c r="AH548" s="89">
        <f t="shared" si="296"/>
        <v>0.7168250790844144</v>
      </c>
      <c r="AI548" s="89">
        <f t="shared" si="297"/>
        <v>1.0676664814995287</v>
      </c>
      <c r="AJ548" s="89">
        <f t="shared" si="298"/>
        <v>0.79216474418138583</v>
      </c>
      <c r="AK548" s="89">
        <f t="shared" si="299"/>
        <v>-0.21525672327013834</v>
      </c>
      <c r="AL548" s="89">
        <f t="shared" si="300"/>
        <v>1.8753679586413292</v>
      </c>
      <c r="AM548" s="89">
        <f t="shared" si="301"/>
        <v>1.36259741318118</v>
      </c>
      <c r="AN548" s="89">
        <f t="shared" si="311"/>
        <v>8.368619388636704</v>
      </c>
      <c r="AO548" s="89">
        <f t="shared" si="311"/>
        <v>8.3686197806843499</v>
      </c>
      <c r="AP548" s="89">
        <f t="shared" si="311"/>
        <v>8.3686233105552663</v>
      </c>
      <c r="AQ548" s="89">
        <f t="shared" si="311"/>
        <v>8.3686550913855662</v>
      </c>
      <c r="AR548" s="89">
        <f t="shared" si="311"/>
        <v>8.3689411464427472</v>
      </c>
      <c r="AS548" s="89">
        <f t="shared" si="311"/>
        <v>8.371509414263187</v>
      </c>
      <c r="AT548" s="89">
        <f t="shared" si="311"/>
        <v>8.394070740734989</v>
      </c>
      <c r="AU548" s="89">
        <f t="shared" si="302"/>
        <v>8.5650339835773366</v>
      </c>
    </row>
    <row r="549" spans="1:47" s="89" customFormat="1" ht="12.95" customHeight="1" x14ac:dyDescent="0.2">
      <c r="A549" s="11" t="s">
        <v>929</v>
      </c>
      <c r="B549" s="12" t="s">
        <v>912</v>
      </c>
      <c r="C549" s="7">
        <v>52506.35</v>
      </c>
      <c r="D549" s="7">
        <v>6.0000000000000001E-3</v>
      </c>
      <c r="E549" s="89">
        <f t="shared" si="293"/>
        <v>2982.0132696937171</v>
      </c>
      <c r="F549" s="89">
        <f t="shared" si="278"/>
        <v>2982</v>
      </c>
      <c r="G549" s="89">
        <f t="shared" si="312"/>
        <v>3.7245999999868218E-2</v>
      </c>
      <c r="H549" s="89">
        <f>+G549</f>
        <v>3.7245999999868218E-2</v>
      </c>
      <c r="P549" s="89">
        <f t="shared" si="294"/>
        <v>-0.67943254733844893</v>
      </c>
      <c r="Q549" s="128">
        <f t="shared" si="295"/>
        <v>37487.85</v>
      </c>
      <c r="R549" s="128"/>
      <c r="S549" s="91">
        <f>S$15</f>
        <v>0.2</v>
      </c>
      <c r="Z549" s="89">
        <f t="shared" si="304"/>
        <v>2982</v>
      </c>
      <c r="AA549" s="89">
        <f t="shared" si="305"/>
        <v>3.4581693331817043E-2</v>
      </c>
      <c r="AB549" s="89">
        <f t="shared" si="306"/>
        <v>-0.67676824067039776</v>
      </c>
      <c r="AC549" s="89">
        <f t="shared" si="307"/>
        <v>0.71667854733831715</v>
      </c>
      <c r="AD549" s="89">
        <f t="shared" si="308"/>
        <v>2.6643066680511751E-3</v>
      </c>
      <c r="AE549" s="89">
        <f t="shared" si="309"/>
        <v>1.419706004284391E-6</v>
      </c>
      <c r="AF549" s="89">
        <f t="shared" si="310"/>
        <v>3.7245999999868218E-2</v>
      </c>
      <c r="AG549" s="91"/>
      <c r="AH549" s="89">
        <f t="shared" si="296"/>
        <v>0.71401424067026598</v>
      </c>
      <c r="AI549" s="89">
        <f t="shared" si="297"/>
        <v>1.0684377192182535</v>
      </c>
      <c r="AJ549" s="89">
        <f t="shared" si="298"/>
        <v>0.78997176692187332</v>
      </c>
      <c r="AK549" s="89">
        <f t="shared" si="299"/>
        <v>-0.21501276292287042</v>
      </c>
      <c r="AL549" s="89">
        <f t="shared" si="300"/>
        <v>1.878952860278597</v>
      </c>
      <c r="AM549" s="89">
        <f t="shared" si="301"/>
        <v>1.3677303989715477</v>
      </c>
      <c r="AN549" s="89">
        <f t="shared" si="311"/>
        <v>8.3718893116696496</v>
      </c>
      <c r="AO549" s="89">
        <f t="shared" si="311"/>
        <v>8.3718897158588934</v>
      </c>
      <c r="AP549" s="89">
        <f t="shared" si="311"/>
        <v>8.3718933341444188</v>
      </c>
      <c r="AQ549" s="89">
        <f t="shared" si="311"/>
        <v>8.3719257238645106</v>
      </c>
      <c r="AR549" s="89">
        <f t="shared" si="311"/>
        <v>8.3722155841896519</v>
      </c>
      <c r="AS549" s="89">
        <f t="shared" si="311"/>
        <v>8.3748030594530878</v>
      </c>
      <c r="AT549" s="89">
        <f t="shared" si="311"/>
        <v>8.3974050545263257</v>
      </c>
      <c r="AU549" s="89">
        <f t="shared" si="302"/>
        <v>8.5679396806175561</v>
      </c>
    </row>
    <row r="550" spans="1:47" s="89" customFormat="1" ht="12.95" customHeight="1" x14ac:dyDescent="0.2">
      <c r="A550" s="11" t="s">
        <v>929</v>
      </c>
      <c r="B550" s="13"/>
      <c r="C550" s="7">
        <v>52565.294999999998</v>
      </c>
      <c r="D550" s="7">
        <v>5.0000000000000001E-3</v>
      </c>
      <c r="E550" s="89">
        <f t="shared" si="293"/>
        <v>3003.0137018512232</v>
      </c>
      <c r="F550" s="89">
        <f t="shared" si="278"/>
        <v>3003</v>
      </c>
      <c r="G550" s="89">
        <f t="shared" si="312"/>
        <v>3.8459000003058463E-2</v>
      </c>
      <c r="I550" s="89">
        <f>G550</f>
        <v>3.8459000003058463E-2</v>
      </c>
      <c r="P550" s="89">
        <f t="shared" si="294"/>
        <v>-0.67420079807986544</v>
      </c>
      <c r="Q550" s="128">
        <f t="shared" si="295"/>
        <v>37546.794999999998</v>
      </c>
      <c r="R550" s="128"/>
      <c r="S550" s="91">
        <f>S$16</f>
        <v>0.1</v>
      </c>
      <c r="Z550" s="89">
        <f t="shared" si="304"/>
        <v>3003</v>
      </c>
      <c r="AA550" s="89">
        <f t="shared" si="305"/>
        <v>3.4420447423157641E-2</v>
      </c>
      <c r="AB550" s="89">
        <f t="shared" si="306"/>
        <v>-0.67016224549996462</v>
      </c>
      <c r="AC550" s="89">
        <f t="shared" si="307"/>
        <v>0.7126597980829239</v>
      </c>
      <c r="AD550" s="89">
        <f t="shared" si="308"/>
        <v>4.0385525799008226E-3</v>
      </c>
      <c r="AE550" s="89">
        <f t="shared" si="309"/>
        <v>1.630990694062359E-6</v>
      </c>
      <c r="AF550" s="89">
        <f t="shared" si="310"/>
        <v>3.8459000003058463E-2</v>
      </c>
      <c r="AG550" s="91"/>
      <c r="AH550" s="89">
        <f t="shared" si="296"/>
        <v>0.70862124550302308</v>
      </c>
      <c r="AI550" s="89">
        <f t="shared" si="297"/>
        <v>1.0699107183932861</v>
      </c>
      <c r="AJ550" s="89">
        <f t="shared" si="298"/>
        <v>0.78574810627102876</v>
      </c>
      <c r="AK550" s="89">
        <f t="shared" si="299"/>
        <v>-0.21453834409088191</v>
      </c>
      <c r="AL550" s="89">
        <f t="shared" si="300"/>
        <v>1.8858111520035663</v>
      </c>
      <c r="AM550" s="89">
        <f t="shared" si="301"/>
        <v>1.3776208278474642</v>
      </c>
      <c r="AN550" s="89">
        <f t="shared" si="311"/>
        <v>8.3781384504643199</v>
      </c>
      <c r="AO550" s="89">
        <f t="shared" si="311"/>
        <v>8.3781388786026731</v>
      </c>
      <c r="AP550" s="89">
        <f t="shared" si="311"/>
        <v>8.378142669773748</v>
      </c>
      <c r="AQ550" s="89">
        <f t="shared" si="311"/>
        <v>8.3781762395615829</v>
      </c>
      <c r="AR550" s="89">
        <f t="shared" si="311"/>
        <v>8.3784734058971573</v>
      </c>
      <c r="AS550" s="89">
        <f t="shared" si="311"/>
        <v>8.3810973574602343</v>
      </c>
      <c r="AT550" s="89">
        <f t="shared" si="311"/>
        <v>8.4037745578396486</v>
      </c>
      <c r="AU550" s="89">
        <f t="shared" si="302"/>
        <v>8.5734869204216118</v>
      </c>
    </row>
    <row r="551" spans="1:47" s="89" customFormat="1" ht="12.95" customHeight="1" x14ac:dyDescent="0.2">
      <c r="A551" s="89" t="s">
        <v>911</v>
      </c>
      <c r="B551" s="91"/>
      <c r="C551" s="130">
        <v>52652.3007</v>
      </c>
      <c r="D551" s="130">
        <v>2.8E-3</v>
      </c>
      <c r="E551" s="89">
        <f t="shared" si="293"/>
        <v>3034.0113657780425</v>
      </c>
      <c r="F551" s="89">
        <f t="shared" si="278"/>
        <v>3034</v>
      </c>
      <c r="G551" s="89">
        <f t="shared" si="312"/>
        <v>3.1902000002446584E-2</v>
      </c>
      <c r="J551" s="89">
        <f>G551</f>
        <v>3.1902000002446584E-2</v>
      </c>
      <c r="P551" s="89">
        <f t="shared" si="294"/>
        <v>-0.66642194625173212</v>
      </c>
      <c r="Q551" s="128">
        <f t="shared" si="295"/>
        <v>37633.8007</v>
      </c>
      <c r="R551" s="128"/>
      <c r="S551" s="91">
        <f>S$17</f>
        <v>1</v>
      </c>
      <c r="Z551" s="89">
        <f t="shared" si="304"/>
        <v>3034</v>
      </c>
      <c r="AA551" s="89">
        <f t="shared" si="305"/>
        <v>3.4173974231766713E-2</v>
      </c>
      <c r="AB551" s="89">
        <f t="shared" si="306"/>
        <v>-0.66869392048105225</v>
      </c>
      <c r="AC551" s="89">
        <f t="shared" si="307"/>
        <v>0.69832394625417871</v>
      </c>
      <c r="AD551" s="89">
        <f t="shared" si="308"/>
        <v>-2.2719742293201284E-3</v>
      </c>
      <c r="AE551" s="89">
        <f t="shared" si="309"/>
        <v>5.1618668986947911E-6</v>
      </c>
      <c r="AF551" s="89">
        <f t="shared" si="310"/>
        <v>3.1902000002446584E-2</v>
      </c>
      <c r="AG551" s="91"/>
      <c r="AH551" s="89">
        <f t="shared" si="296"/>
        <v>0.70059592048349884</v>
      </c>
      <c r="AI551" s="89">
        <f t="shared" si="297"/>
        <v>1.0720865099014412</v>
      </c>
      <c r="AJ551" s="89">
        <f t="shared" si="298"/>
        <v>0.77942402436959701</v>
      </c>
      <c r="AK551" s="89">
        <f t="shared" si="299"/>
        <v>-0.21381708238995409</v>
      </c>
      <c r="AL551" s="89">
        <f t="shared" si="300"/>
        <v>1.8959698784342844</v>
      </c>
      <c r="AM551" s="89">
        <f t="shared" si="301"/>
        <v>1.3924438560838217</v>
      </c>
      <c r="AN551" s="89">
        <f t="shared" ref="AN551:AT560" si="313">$AU551+$AB$7*SIN(AO551)</f>
        <v>8.3873791105181308</v>
      </c>
      <c r="AO551" s="89">
        <f t="shared" si="313"/>
        <v>8.3873795758987004</v>
      </c>
      <c r="AP551" s="89">
        <f t="shared" si="313"/>
        <v>8.3873836321849229</v>
      </c>
      <c r="AQ551" s="89">
        <f t="shared" si="313"/>
        <v>8.3874189858501857</v>
      </c>
      <c r="AR551" s="89">
        <f t="shared" si="313"/>
        <v>8.3877270307692928</v>
      </c>
      <c r="AS551" s="89">
        <f t="shared" si="313"/>
        <v>8.3904043385455047</v>
      </c>
      <c r="AT551" s="89">
        <f t="shared" si="313"/>
        <v>8.4131866952970569</v>
      </c>
      <c r="AU551" s="89">
        <f t="shared" si="302"/>
        <v>8.5816757029895019</v>
      </c>
    </row>
    <row r="552" spans="1:47" s="89" customFormat="1" ht="12.95" customHeight="1" x14ac:dyDescent="0.2">
      <c r="A552" s="135" t="s">
        <v>913</v>
      </c>
      <c r="B552" s="133" t="s">
        <v>912</v>
      </c>
      <c r="C552" s="134">
        <v>52694.408300000003</v>
      </c>
      <c r="D552" s="134">
        <v>5.9999999999999995E-4</v>
      </c>
      <c r="E552" s="89">
        <f t="shared" si="293"/>
        <v>3049.0131097277495</v>
      </c>
      <c r="F552" s="89">
        <f t="shared" si="278"/>
        <v>3049</v>
      </c>
      <c r="G552" s="89">
        <f t="shared" si="312"/>
        <v>3.6797000000660773E-2</v>
      </c>
      <c r="K552" s="89">
        <f>G552</f>
        <v>3.6797000000660773E-2</v>
      </c>
      <c r="P552" s="89">
        <f t="shared" si="294"/>
        <v>-0.66263410389992505</v>
      </c>
      <c r="Q552" s="128">
        <f t="shared" si="295"/>
        <v>37675.908300000003</v>
      </c>
      <c r="R552" s="128"/>
      <c r="S552" s="91">
        <f>S$18</f>
        <v>1</v>
      </c>
      <c r="Z552" s="89">
        <f t="shared" si="304"/>
        <v>3049</v>
      </c>
      <c r="AA552" s="89">
        <f t="shared" si="305"/>
        <v>3.4051178126631165E-2</v>
      </c>
      <c r="AB552" s="89">
        <f t="shared" si="306"/>
        <v>-0.65988828202589545</v>
      </c>
      <c r="AC552" s="89">
        <f t="shared" si="307"/>
        <v>0.69943110390058583</v>
      </c>
      <c r="AD552" s="89">
        <f t="shared" si="308"/>
        <v>2.7458218740296081E-3</v>
      </c>
      <c r="AE552" s="89">
        <f t="shared" si="309"/>
        <v>7.5395377638994688E-6</v>
      </c>
      <c r="AF552" s="89">
        <f t="shared" si="310"/>
        <v>3.6797000000660773E-2</v>
      </c>
      <c r="AG552" s="91"/>
      <c r="AH552" s="89">
        <f t="shared" si="296"/>
        <v>0.69668528202655622</v>
      </c>
      <c r="AI552" s="89">
        <f t="shared" si="297"/>
        <v>1.0731398213008885</v>
      </c>
      <c r="AJ552" s="89">
        <f t="shared" si="298"/>
        <v>0.77632571898242053</v>
      </c>
      <c r="AK552" s="89">
        <f t="shared" si="299"/>
        <v>-0.21345907376262338</v>
      </c>
      <c r="AL552" s="89">
        <f t="shared" si="300"/>
        <v>1.9009002226652729</v>
      </c>
      <c r="AM552" s="89">
        <f t="shared" si="301"/>
        <v>1.3997137195084366</v>
      </c>
      <c r="AN552" s="89">
        <f t="shared" si="313"/>
        <v>8.3918571387771195</v>
      </c>
      <c r="AO552" s="89">
        <f t="shared" si="313"/>
        <v>8.3918576230055066</v>
      </c>
      <c r="AP552" s="89">
        <f t="shared" si="313"/>
        <v>8.3918618118457715</v>
      </c>
      <c r="AQ552" s="89">
        <f t="shared" si="313"/>
        <v>8.391898046376264</v>
      </c>
      <c r="AR552" s="89">
        <f t="shared" si="313"/>
        <v>8.3922113924524613</v>
      </c>
      <c r="AS552" s="89">
        <f t="shared" si="313"/>
        <v>8.3949142953592553</v>
      </c>
      <c r="AT552" s="89">
        <f t="shared" si="313"/>
        <v>8.4177450165050427</v>
      </c>
      <c r="AU552" s="89">
        <f t="shared" si="302"/>
        <v>8.5856380171352562</v>
      </c>
    </row>
    <row r="553" spans="1:47" s="89" customFormat="1" ht="12.95" customHeight="1" x14ac:dyDescent="0.2">
      <c r="A553" s="43" t="s">
        <v>607</v>
      </c>
      <c r="B553" s="44" t="s">
        <v>912</v>
      </c>
      <c r="C553" s="45">
        <v>52722.476000000002</v>
      </c>
      <c r="D553" s="45" t="s">
        <v>936</v>
      </c>
      <c r="E553" s="89">
        <f t="shared" si="293"/>
        <v>3059.0128353985824</v>
      </c>
      <c r="F553" s="89">
        <f t="shared" si="278"/>
        <v>3059</v>
      </c>
      <c r="G553" s="89">
        <f t="shared" si="312"/>
        <v>3.6027000001922715E-2</v>
      </c>
      <c r="I553" s="89">
        <f>G553</f>
        <v>3.6027000001922715E-2</v>
      </c>
      <c r="P553" s="89">
        <f t="shared" si="294"/>
        <v>-0.66010022284299297</v>
      </c>
      <c r="Q553" s="128">
        <f t="shared" si="295"/>
        <v>37703.976000000002</v>
      </c>
      <c r="R553" s="128"/>
      <c r="S553" s="91">
        <f>S$16</f>
        <v>0.1</v>
      </c>
      <c r="Z553" s="89">
        <f t="shared" si="304"/>
        <v>3059</v>
      </c>
      <c r="AA553" s="89">
        <f t="shared" si="305"/>
        <v>3.3968058020741321E-2</v>
      </c>
      <c r="AB553" s="89">
        <f t="shared" si="306"/>
        <v>-0.65804128086181157</v>
      </c>
      <c r="AC553" s="89">
        <f t="shared" si="307"/>
        <v>0.69612722284491568</v>
      </c>
      <c r="AD553" s="89">
        <f t="shared" si="308"/>
        <v>2.0589419811813947E-3</v>
      </c>
      <c r="AE553" s="89">
        <f t="shared" si="309"/>
        <v>4.2392420818711674E-7</v>
      </c>
      <c r="AF553" s="89">
        <f t="shared" si="310"/>
        <v>3.6027000001922715E-2</v>
      </c>
      <c r="AG553" s="91"/>
      <c r="AH553" s="89">
        <f t="shared" si="296"/>
        <v>0.69406828086373429</v>
      </c>
      <c r="AI553" s="89">
        <f t="shared" si="297"/>
        <v>1.0738421903537838</v>
      </c>
      <c r="AJ553" s="89">
        <f t="shared" si="298"/>
        <v>0.77424628708114174</v>
      </c>
      <c r="AK553" s="89">
        <f t="shared" si="299"/>
        <v>-0.21321712068986992</v>
      </c>
      <c r="AL553" s="89">
        <f t="shared" si="300"/>
        <v>1.904192501107832</v>
      </c>
      <c r="AM553" s="89">
        <f t="shared" si="301"/>
        <v>1.404596226527278</v>
      </c>
      <c r="AN553" s="89">
        <f t="shared" si="313"/>
        <v>8.394844934302192</v>
      </c>
      <c r="AO553" s="89">
        <f t="shared" si="313"/>
        <v>8.3948454314011745</v>
      </c>
      <c r="AP553" s="89">
        <f t="shared" si="313"/>
        <v>8.3948497101677759</v>
      </c>
      <c r="AQ553" s="89">
        <f t="shared" si="313"/>
        <v>8.3948865382800104</v>
      </c>
      <c r="AR553" s="89">
        <f t="shared" si="313"/>
        <v>8.3952034311485111</v>
      </c>
      <c r="AS553" s="89">
        <f t="shared" si="313"/>
        <v>8.3979233130449824</v>
      </c>
      <c r="AT553" s="89">
        <f t="shared" si="313"/>
        <v>8.4207853622816131</v>
      </c>
      <c r="AU553" s="89">
        <f t="shared" si="302"/>
        <v>8.5882795598990924</v>
      </c>
    </row>
    <row r="554" spans="1:47" s="89" customFormat="1" ht="12.95" customHeight="1" x14ac:dyDescent="0.2">
      <c r="A554" s="136" t="s">
        <v>927</v>
      </c>
      <c r="B554" s="133" t="s">
        <v>912</v>
      </c>
      <c r="C554" s="134">
        <v>52854.4012</v>
      </c>
      <c r="D554" s="134">
        <v>4.0000000000000002E-4</v>
      </c>
      <c r="E554" s="89">
        <f t="shared" si="293"/>
        <v>3106.0140435157323</v>
      </c>
      <c r="F554" s="89">
        <f t="shared" si="278"/>
        <v>3106</v>
      </c>
      <c r="G554" s="89">
        <f t="shared" si="312"/>
        <v>3.9418000000296161E-2</v>
      </c>
      <c r="K554" s="89">
        <f t="shared" ref="K554:K560" si="314">G554</f>
        <v>3.9418000000296161E-2</v>
      </c>
      <c r="P554" s="89">
        <f t="shared" si="294"/>
        <v>-0.64809825823064005</v>
      </c>
      <c r="Q554" s="128">
        <f t="shared" si="295"/>
        <v>37835.9012</v>
      </c>
      <c r="R554" s="128"/>
      <c r="S554" s="91">
        <f t="shared" ref="S554:S560" si="315">S$18</f>
        <v>1</v>
      </c>
      <c r="Z554" s="89">
        <f t="shared" si="304"/>
        <v>3106</v>
      </c>
      <c r="AA554" s="89">
        <f t="shared" si="305"/>
        <v>3.3564287688910066E-2</v>
      </c>
      <c r="AB554" s="89">
        <f t="shared" si="306"/>
        <v>-0.64224454591925395</v>
      </c>
      <c r="AC554" s="89">
        <f t="shared" si="307"/>
        <v>0.68751625823093621</v>
      </c>
      <c r="AD554" s="89">
        <f t="shared" si="308"/>
        <v>5.8537123113860945E-3</v>
      </c>
      <c r="AE554" s="89">
        <f t="shared" si="309"/>
        <v>3.4265947824473135E-5</v>
      </c>
      <c r="AF554" s="89">
        <f t="shared" si="310"/>
        <v>3.9418000000296161E-2</v>
      </c>
      <c r="AG554" s="91"/>
      <c r="AH554" s="89">
        <f t="shared" si="296"/>
        <v>0.68166254591955011</v>
      </c>
      <c r="AI554" s="89">
        <f t="shared" si="297"/>
        <v>1.0771447324109247</v>
      </c>
      <c r="AJ554" s="89">
        <f t="shared" si="298"/>
        <v>0.76432365600355345</v>
      </c>
      <c r="AK554" s="89">
        <f t="shared" si="299"/>
        <v>-0.21204457053357867</v>
      </c>
      <c r="AL554" s="89">
        <f t="shared" si="300"/>
        <v>1.9197239996480553</v>
      </c>
      <c r="AM554" s="89">
        <f t="shared" si="301"/>
        <v>1.4279380247616158</v>
      </c>
      <c r="AN554" s="89">
        <f t="shared" si="313"/>
        <v>8.4089137665040052</v>
      </c>
      <c r="AO554" s="89">
        <f t="shared" si="313"/>
        <v>8.4089143274418099</v>
      </c>
      <c r="AP554" s="89">
        <f t="shared" si="313"/>
        <v>8.4089190456469218</v>
      </c>
      <c r="AQ554" s="89">
        <f t="shared" si="313"/>
        <v>8.4089587303714701</v>
      </c>
      <c r="AR554" s="89">
        <f t="shared" si="313"/>
        <v>8.4092924172834476</v>
      </c>
      <c r="AS554" s="89">
        <f t="shared" si="313"/>
        <v>8.412091142779877</v>
      </c>
      <c r="AT554" s="89">
        <f t="shared" si="313"/>
        <v>8.4350905963942431</v>
      </c>
      <c r="AU554" s="89">
        <f t="shared" si="302"/>
        <v>8.6006948108891201</v>
      </c>
    </row>
    <row r="555" spans="1:47" s="89" customFormat="1" ht="12.95" customHeight="1" x14ac:dyDescent="0.2">
      <c r="A555" s="135" t="s">
        <v>913</v>
      </c>
      <c r="B555" s="133" t="s">
        <v>912</v>
      </c>
      <c r="C555" s="134">
        <v>52983.518499999998</v>
      </c>
      <c r="D555" s="134">
        <v>1.9E-3</v>
      </c>
      <c r="E555" s="89">
        <f t="shared" si="293"/>
        <v>3152.0148764788391</v>
      </c>
      <c r="F555" s="89">
        <f t="shared" si="278"/>
        <v>3152</v>
      </c>
      <c r="G555" s="89">
        <f t="shared" si="312"/>
        <v>4.1755999998713378E-2</v>
      </c>
      <c r="K555" s="89">
        <f t="shared" si="314"/>
        <v>4.1755999998713378E-2</v>
      </c>
      <c r="P555" s="89">
        <f t="shared" si="294"/>
        <v>-0.63620358747068173</v>
      </c>
      <c r="Q555" s="128">
        <f t="shared" si="295"/>
        <v>37965.018499999998</v>
      </c>
      <c r="R555" s="128"/>
      <c r="S555" s="91">
        <f t="shared" si="315"/>
        <v>1</v>
      </c>
      <c r="Z555" s="89">
        <f t="shared" si="304"/>
        <v>3152</v>
      </c>
      <c r="AA555" s="89">
        <f t="shared" si="305"/>
        <v>3.3149023544564504E-2</v>
      </c>
      <c r="AB555" s="89">
        <f t="shared" si="306"/>
        <v>-0.62759661101653286</v>
      </c>
      <c r="AC555" s="89">
        <f t="shared" si="307"/>
        <v>0.67795958746939511</v>
      </c>
      <c r="AD555" s="89">
        <f t="shared" si="308"/>
        <v>8.6069764541488736E-3</v>
      </c>
      <c r="AE555" s="89">
        <f t="shared" si="309"/>
        <v>7.4080043682273113E-5</v>
      </c>
      <c r="AF555" s="89">
        <f t="shared" si="310"/>
        <v>4.1755999998713378E-2</v>
      </c>
      <c r="AG555" s="91"/>
      <c r="AH555" s="89">
        <f t="shared" si="296"/>
        <v>0.66935261101524623</v>
      </c>
      <c r="AI555" s="89">
        <f t="shared" si="297"/>
        <v>1.0803785026568296</v>
      </c>
      <c r="AJ555" s="89">
        <f t="shared" si="298"/>
        <v>0.75437286198221853</v>
      </c>
      <c r="AK555" s="89">
        <f t="shared" si="299"/>
        <v>-0.21084000081144236</v>
      </c>
      <c r="AL555" s="89">
        <f t="shared" si="300"/>
        <v>1.9350175687920872</v>
      </c>
      <c r="AM555" s="89">
        <f t="shared" si="301"/>
        <v>1.451433666653831</v>
      </c>
      <c r="AN555" s="89">
        <f t="shared" si="313"/>
        <v>8.4227251062267392</v>
      </c>
      <c r="AO555" s="89">
        <f t="shared" si="313"/>
        <v>8.4227257351522002</v>
      </c>
      <c r="AP555" s="89">
        <f t="shared" si="313"/>
        <v>8.4227309104137653</v>
      </c>
      <c r="AQ555" s="89">
        <f t="shared" si="313"/>
        <v>8.4227734946839501</v>
      </c>
      <c r="AR555" s="89">
        <f t="shared" si="313"/>
        <v>8.4231237886719654</v>
      </c>
      <c r="AS555" s="89">
        <f t="shared" si="313"/>
        <v>8.4259980308071221</v>
      </c>
      <c r="AT555" s="89">
        <f t="shared" si="313"/>
        <v>8.4491161826238699</v>
      </c>
      <c r="AU555" s="89">
        <f t="shared" si="302"/>
        <v>8.6128459076027664</v>
      </c>
    </row>
    <row r="556" spans="1:47" s="89" customFormat="1" ht="12.95" customHeight="1" x14ac:dyDescent="0.2">
      <c r="A556" s="135" t="s">
        <v>913</v>
      </c>
      <c r="B556" s="133" t="s">
        <v>912</v>
      </c>
      <c r="C556" s="134">
        <v>53070.529799999997</v>
      </c>
      <c r="D556" s="134">
        <v>2.7000000000000001E-3</v>
      </c>
      <c r="E556" s="89">
        <f t="shared" si="293"/>
        <v>3183.0145355268737</v>
      </c>
      <c r="F556" s="89">
        <f t="shared" si="278"/>
        <v>3183</v>
      </c>
      <c r="G556" s="89">
        <f t="shared" si="312"/>
        <v>4.0799000002152752E-2</v>
      </c>
      <c r="K556" s="89">
        <f t="shared" si="314"/>
        <v>4.0799000002152752E-2</v>
      </c>
      <c r="P556" s="89">
        <f t="shared" si="294"/>
        <v>-0.62810499654944962</v>
      </c>
      <c r="Q556" s="128">
        <f t="shared" si="295"/>
        <v>38052.029799999997</v>
      </c>
      <c r="R556" s="128"/>
      <c r="S556" s="91">
        <f t="shared" si="315"/>
        <v>1</v>
      </c>
      <c r="Z556" s="89">
        <f t="shared" si="304"/>
        <v>3183</v>
      </c>
      <c r="AA556" s="89">
        <f t="shared" si="305"/>
        <v>3.2858558881994848E-2</v>
      </c>
      <c r="AB556" s="89">
        <f t="shared" si="306"/>
        <v>-0.62016455542929172</v>
      </c>
      <c r="AC556" s="89">
        <f t="shared" si="307"/>
        <v>0.66890399655160238</v>
      </c>
      <c r="AD556" s="89">
        <f t="shared" si="308"/>
        <v>7.9404411201579039E-3</v>
      </c>
      <c r="AE556" s="89">
        <f t="shared" si="309"/>
        <v>6.3050605182694513E-5</v>
      </c>
      <c r="AF556" s="89">
        <f t="shared" si="310"/>
        <v>4.0799000002152752E-2</v>
      </c>
      <c r="AG556" s="91"/>
      <c r="AH556" s="89">
        <f t="shared" si="296"/>
        <v>0.66096355543144447</v>
      </c>
      <c r="AI556" s="89">
        <f t="shared" si="297"/>
        <v>1.0825580993469517</v>
      </c>
      <c r="AJ556" s="89">
        <f t="shared" si="298"/>
        <v>0.74753283546635685</v>
      </c>
      <c r="AK556" s="89">
        <f t="shared" si="299"/>
        <v>-0.20999611868732682</v>
      </c>
      <c r="AL556" s="89">
        <f t="shared" si="300"/>
        <v>1.9453758869155828</v>
      </c>
      <c r="AM556" s="89">
        <f t="shared" si="301"/>
        <v>1.4676455644595214</v>
      </c>
      <c r="AN556" s="89">
        <f t="shared" si="313"/>
        <v>8.43205610303038</v>
      </c>
      <c r="AO556" s="89">
        <f t="shared" si="313"/>
        <v>8.4320567809486651</v>
      </c>
      <c r="AP556" s="89">
        <f t="shared" si="313"/>
        <v>8.4320622793331701</v>
      </c>
      <c r="AQ556" s="89">
        <f t="shared" si="313"/>
        <v>8.432106873308987</v>
      </c>
      <c r="AR556" s="89">
        <f t="shared" si="313"/>
        <v>8.4324684347757284</v>
      </c>
      <c r="AS556" s="89">
        <f t="shared" si="313"/>
        <v>8.4353925680266268</v>
      </c>
      <c r="AT556" s="89">
        <f t="shared" si="313"/>
        <v>8.4585818603905416</v>
      </c>
      <c r="AU556" s="89">
        <f t="shared" si="302"/>
        <v>8.6210346901706565</v>
      </c>
    </row>
    <row r="557" spans="1:47" s="89" customFormat="1" ht="12.95" customHeight="1" x14ac:dyDescent="0.2">
      <c r="A557" s="11" t="s">
        <v>932</v>
      </c>
      <c r="B557" s="133" t="s">
        <v>924</v>
      </c>
      <c r="C557" s="134">
        <v>53254.3796</v>
      </c>
      <c r="D557" s="134">
        <v>2.9999999999999997E-4</v>
      </c>
      <c r="E557" s="89">
        <f t="shared" si="293"/>
        <v>3248.5150063398546</v>
      </c>
      <c r="F557" s="89">
        <f t="shared" si="278"/>
        <v>3248.5</v>
      </c>
      <c r="G557" s="89">
        <f t="shared" si="312"/>
        <v>4.212050000205636E-2</v>
      </c>
      <c r="K557" s="89">
        <f t="shared" si="314"/>
        <v>4.212050000205636E-2</v>
      </c>
      <c r="P557" s="89">
        <f t="shared" si="294"/>
        <v>-0.61077468835890691</v>
      </c>
      <c r="Q557" s="128">
        <f t="shared" si="295"/>
        <v>38235.8796</v>
      </c>
      <c r="R557" s="128"/>
      <c r="S557" s="91">
        <f t="shared" si="315"/>
        <v>1</v>
      </c>
      <c r="Z557" s="89">
        <f t="shared" si="304"/>
        <v>3248.5</v>
      </c>
      <c r="AA557" s="89">
        <f t="shared" si="305"/>
        <v>3.2218659655182669E-2</v>
      </c>
      <c r="AB557" s="89">
        <f t="shared" si="306"/>
        <v>-0.60087284801203322</v>
      </c>
      <c r="AC557" s="89">
        <f t="shared" si="307"/>
        <v>0.65289518836096327</v>
      </c>
      <c r="AD557" s="89">
        <f t="shared" si="308"/>
        <v>9.9018403468736915E-3</v>
      </c>
      <c r="AE557" s="89">
        <f t="shared" si="309"/>
        <v>9.8046442254975713E-5</v>
      </c>
      <c r="AF557" s="89">
        <f t="shared" si="310"/>
        <v>4.212050000205636E-2</v>
      </c>
      <c r="AG557" s="91"/>
      <c r="AH557" s="89">
        <f t="shared" si="296"/>
        <v>0.64299334801408958</v>
      </c>
      <c r="AI557" s="89">
        <f t="shared" si="297"/>
        <v>1.0871625886722012</v>
      </c>
      <c r="AJ557" s="89">
        <f t="shared" si="298"/>
        <v>0.73272406636927778</v>
      </c>
      <c r="AK557" s="89">
        <f t="shared" si="299"/>
        <v>-0.20812710723854225</v>
      </c>
      <c r="AL557" s="89">
        <f t="shared" si="300"/>
        <v>1.9673995532611666</v>
      </c>
      <c r="AM557" s="89">
        <f t="shared" si="301"/>
        <v>1.5029486817971436</v>
      </c>
      <c r="AN557" s="89">
        <f t="shared" si="313"/>
        <v>8.4518334393563563</v>
      </c>
      <c r="AO557" s="89">
        <f t="shared" si="313"/>
        <v>8.4518342294766224</v>
      </c>
      <c r="AP557" s="89">
        <f t="shared" si="313"/>
        <v>8.4518404505382598</v>
      </c>
      <c r="AQ557" s="89">
        <f t="shared" si="313"/>
        <v>8.4518894304734733</v>
      </c>
      <c r="AR557" s="89">
        <f t="shared" si="313"/>
        <v>8.4522749384843614</v>
      </c>
      <c r="AS557" s="89">
        <f t="shared" si="313"/>
        <v>8.4553015961495799</v>
      </c>
      <c r="AT557" s="89">
        <f t="shared" si="313"/>
        <v>8.478617640490393</v>
      </c>
      <c r="AU557" s="89">
        <f t="shared" si="302"/>
        <v>8.6383367952737817</v>
      </c>
    </row>
    <row r="558" spans="1:47" s="89" customFormat="1" ht="12.95" customHeight="1" x14ac:dyDescent="0.2">
      <c r="A558" s="11" t="s">
        <v>932</v>
      </c>
      <c r="B558" s="133" t="s">
        <v>912</v>
      </c>
      <c r="C558" s="134">
        <v>53387.7016</v>
      </c>
      <c r="D558" s="134">
        <v>2.0000000000000001E-4</v>
      </c>
      <c r="E558" s="89">
        <f t="shared" si="293"/>
        <v>3296.0138546917601</v>
      </c>
      <c r="F558" s="89">
        <f t="shared" si="278"/>
        <v>3296</v>
      </c>
      <c r="G558" s="89">
        <f t="shared" si="312"/>
        <v>3.888800000277115E-2</v>
      </c>
      <c r="K558" s="89">
        <f t="shared" si="314"/>
        <v>3.888800000277115E-2</v>
      </c>
      <c r="P558" s="89">
        <f t="shared" si="294"/>
        <v>-0.59802113151324354</v>
      </c>
      <c r="Q558" s="128">
        <f t="shared" si="295"/>
        <v>38369.2016</v>
      </c>
      <c r="R558" s="128"/>
      <c r="S558" s="91">
        <f t="shared" si="315"/>
        <v>1</v>
      </c>
      <c r="Z558" s="89">
        <f t="shared" si="304"/>
        <v>3296</v>
      </c>
      <c r="AA558" s="89">
        <f t="shared" si="305"/>
        <v>3.1734141341777211E-2</v>
      </c>
      <c r="AB558" s="89">
        <f t="shared" si="306"/>
        <v>-0.5908672728522496</v>
      </c>
      <c r="AC558" s="89">
        <f t="shared" si="307"/>
        <v>0.63690913151601469</v>
      </c>
      <c r="AD558" s="89">
        <f t="shared" si="308"/>
        <v>7.1538586609939392E-3</v>
      </c>
      <c r="AE558" s="89">
        <f t="shared" si="309"/>
        <v>5.1177693741477996E-5</v>
      </c>
      <c r="AF558" s="89">
        <f t="shared" si="310"/>
        <v>3.888800000277115E-2</v>
      </c>
      <c r="AG558" s="91"/>
      <c r="AH558" s="89">
        <f t="shared" si="296"/>
        <v>0.62975527285502075</v>
      </c>
      <c r="AI558" s="89">
        <f t="shared" si="297"/>
        <v>1.0904996130996421</v>
      </c>
      <c r="AJ558" s="89">
        <f t="shared" si="298"/>
        <v>0.72168108396594544</v>
      </c>
      <c r="AK558" s="89">
        <f t="shared" si="299"/>
        <v>-0.20669791885826549</v>
      </c>
      <c r="AL558" s="89">
        <f t="shared" si="300"/>
        <v>1.9834880350922697</v>
      </c>
      <c r="AM558" s="89">
        <f t="shared" si="301"/>
        <v>1.5294850942095919</v>
      </c>
      <c r="AN558" s="89">
        <f t="shared" si="313"/>
        <v>8.4662282798963151</v>
      </c>
      <c r="AO558" s="89">
        <f t="shared" si="313"/>
        <v>8.4662291589638308</v>
      </c>
      <c r="AP558" s="89">
        <f t="shared" si="313"/>
        <v>8.4662359377704526</v>
      </c>
      <c r="AQ558" s="89">
        <f t="shared" si="313"/>
        <v>8.466288209395362</v>
      </c>
      <c r="AR558" s="89">
        <f t="shared" si="313"/>
        <v>8.4666911472305841</v>
      </c>
      <c r="AS558" s="89">
        <f t="shared" si="313"/>
        <v>8.4697894956370749</v>
      </c>
      <c r="AT558" s="89">
        <f t="shared" si="313"/>
        <v>8.4931773612506145</v>
      </c>
      <c r="AU558" s="89">
        <f t="shared" si="302"/>
        <v>8.6508841234020029</v>
      </c>
    </row>
    <row r="559" spans="1:47" s="89" customFormat="1" ht="12.95" customHeight="1" x14ac:dyDescent="0.2">
      <c r="A559" s="11" t="s">
        <v>932</v>
      </c>
      <c r="B559" s="133" t="s">
        <v>912</v>
      </c>
      <c r="C559" s="134">
        <v>53407.349199999997</v>
      </c>
      <c r="D559" s="134">
        <v>1E-4</v>
      </c>
      <c r="E559" s="89">
        <f t="shared" si="293"/>
        <v>3303.0137374783872</v>
      </c>
      <c r="F559" s="89">
        <f t="shared" si="278"/>
        <v>3303</v>
      </c>
      <c r="G559" s="89">
        <f t="shared" si="312"/>
        <v>3.8559000000532251E-2</v>
      </c>
      <c r="K559" s="89">
        <f t="shared" si="314"/>
        <v>3.8559000000532251E-2</v>
      </c>
      <c r="P559" s="89">
        <f t="shared" si="294"/>
        <v>-0.59612845577111995</v>
      </c>
      <c r="Q559" s="128">
        <f t="shared" si="295"/>
        <v>38388.849199999997</v>
      </c>
      <c r="R559" s="128"/>
      <c r="S559" s="91">
        <f t="shared" si="315"/>
        <v>1</v>
      </c>
      <c r="Z559" s="89">
        <f t="shared" si="304"/>
        <v>3303</v>
      </c>
      <c r="AA559" s="89">
        <f t="shared" si="305"/>
        <v>3.1661392970760649E-2</v>
      </c>
      <c r="AB559" s="89">
        <f t="shared" si="306"/>
        <v>-0.58923084874134835</v>
      </c>
      <c r="AC559" s="89">
        <f t="shared" si="307"/>
        <v>0.6346874557716522</v>
      </c>
      <c r="AD559" s="89">
        <f t="shared" si="308"/>
        <v>6.8976070297716019E-3</v>
      </c>
      <c r="AE559" s="89">
        <f t="shared" si="309"/>
        <v>4.757698273715462E-5</v>
      </c>
      <c r="AF559" s="89">
        <f t="shared" si="310"/>
        <v>3.8559000000532251E-2</v>
      </c>
      <c r="AG559" s="91"/>
      <c r="AH559" s="89">
        <f t="shared" si="296"/>
        <v>0.6277898487418806</v>
      </c>
      <c r="AI559" s="89">
        <f t="shared" si="297"/>
        <v>1.0909911477971481</v>
      </c>
      <c r="AJ559" s="89">
        <f t="shared" si="298"/>
        <v>0.72003204710182922</v>
      </c>
      <c r="AK559" s="89">
        <f t="shared" si="299"/>
        <v>-0.20648201048537018</v>
      </c>
      <c r="AL559" s="89">
        <f t="shared" si="300"/>
        <v>1.9858673107091056</v>
      </c>
      <c r="AM559" s="89">
        <f t="shared" si="301"/>
        <v>1.5334649243828498</v>
      </c>
      <c r="AN559" s="89">
        <f t="shared" si="313"/>
        <v>8.4683533540906062</v>
      </c>
      <c r="AO559" s="89">
        <f t="shared" si="313"/>
        <v>8.4683542468151831</v>
      </c>
      <c r="AP559" s="89">
        <f t="shared" si="313"/>
        <v>8.4683611101828316</v>
      </c>
      <c r="AQ559" s="89">
        <f t="shared" si="313"/>
        <v>8.468413874300774</v>
      </c>
      <c r="AR559" s="89">
        <f t="shared" si="313"/>
        <v>8.4688193819827031</v>
      </c>
      <c r="AS559" s="89">
        <f t="shared" si="313"/>
        <v>8.4719280943933537</v>
      </c>
      <c r="AT559" s="89">
        <f t="shared" si="313"/>
        <v>8.4953251110312529</v>
      </c>
      <c r="AU559" s="89">
        <f t="shared" si="302"/>
        <v>8.6527332033366875</v>
      </c>
    </row>
    <row r="560" spans="1:47" s="89" customFormat="1" ht="12.95" customHeight="1" x14ac:dyDescent="0.2">
      <c r="A560" s="11" t="s">
        <v>932</v>
      </c>
      <c r="B560" s="133" t="s">
        <v>912</v>
      </c>
      <c r="C560" s="134">
        <v>53463.486700000001</v>
      </c>
      <c r="D560" s="134">
        <v>1E-4</v>
      </c>
      <c r="E560" s="89">
        <f t="shared" si="293"/>
        <v>3323.0139369905105</v>
      </c>
      <c r="F560" s="89">
        <f t="shared" si="278"/>
        <v>3323</v>
      </c>
      <c r="G560" s="89">
        <f t="shared" si="312"/>
        <v>3.9119000000937376E-2</v>
      </c>
      <c r="K560" s="89">
        <f t="shared" si="314"/>
        <v>3.9119000000937376E-2</v>
      </c>
      <c r="P560" s="89">
        <f t="shared" si="294"/>
        <v>-0.59070212069725347</v>
      </c>
      <c r="Q560" s="128">
        <f t="shared" si="295"/>
        <v>38444.986700000001</v>
      </c>
      <c r="R560" s="128"/>
      <c r="S560" s="91">
        <f t="shared" si="315"/>
        <v>1</v>
      </c>
      <c r="Z560" s="89">
        <f t="shared" si="304"/>
        <v>3323</v>
      </c>
      <c r="AA560" s="89">
        <f t="shared" si="305"/>
        <v>3.145173585272909E-2</v>
      </c>
      <c r="AB560" s="89">
        <f t="shared" si="306"/>
        <v>-0.58303485654904519</v>
      </c>
      <c r="AC560" s="89">
        <f t="shared" si="307"/>
        <v>0.62982112069819085</v>
      </c>
      <c r="AD560" s="89">
        <f t="shared" si="308"/>
        <v>7.6672641482082859E-3</v>
      </c>
      <c r="AE560" s="89">
        <f t="shared" si="309"/>
        <v>5.8786939518400133E-5</v>
      </c>
      <c r="AF560" s="89">
        <f t="shared" si="310"/>
        <v>3.9119000000937376E-2</v>
      </c>
      <c r="AG560" s="91"/>
      <c r="AH560" s="89">
        <f t="shared" si="296"/>
        <v>0.62215385654998256</v>
      </c>
      <c r="AI560" s="89">
        <f t="shared" si="297"/>
        <v>1.0923951181758784</v>
      </c>
      <c r="AJ560" s="89">
        <f t="shared" si="298"/>
        <v>0.71528982492312487</v>
      </c>
      <c r="AK560" s="89">
        <f t="shared" si="299"/>
        <v>-0.20585760070686837</v>
      </c>
      <c r="AL560" s="89">
        <f t="shared" si="300"/>
        <v>1.9926770612890941</v>
      </c>
      <c r="AM560" s="89">
        <f t="shared" si="301"/>
        <v>1.5449363534891625</v>
      </c>
      <c r="AN560" s="89">
        <f t="shared" si="313"/>
        <v>8.4744302707641275</v>
      </c>
      <c r="AO560" s="89">
        <f t="shared" si="313"/>
        <v>8.4744312032935429</v>
      </c>
      <c r="AP560" s="89">
        <f t="shared" si="313"/>
        <v>8.4744383115830075</v>
      </c>
      <c r="AQ560" s="89">
        <f t="shared" si="313"/>
        <v>8.4744924928362213</v>
      </c>
      <c r="AR560" s="89">
        <f t="shared" si="313"/>
        <v>8.4749053417207953</v>
      </c>
      <c r="AS560" s="89">
        <f t="shared" si="313"/>
        <v>8.4780433707625722</v>
      </c>
      <c r="AT560" s="89">
        <f t="shared" si="313"/>
        <v>8.5014645010400205</v>
      </c>
      <c r="AU560" s="89">
        <f t="shared" si="302"/>
        <v>8.6580162888643599</v>
      </c>
    </row>
    <row r="561" spans="1:47" s="89" customFormat="1" ht="12.95" customHeight="1" x14ac:dyDescent="0.2">
      <c r="A561" s="43" t="s">
        <v>655</v>
      </c>
      <c r="B561" s="44" t="s">
        <v>912</v>
      </c>
      <c r="C561" s="45">
        <v>53539.256999999998</v>
      </c>
      <c r="D561" s="45" t="s">
        <v>936</v>
      </c>
      <c r="E561" s="89">
        <f t="shared" si="293"/>
        <v>3350.0087464689027</v>
      </c>
      <c r="F561" s="89">
        <f t="shared" si="278"/>
        <v>3350</v>
      </c>
      <c r="G561" s="89">
        <f t="shared" si="312"/>
        <v>2.4550000001909211E-2</v>
      </c>
      <c r="I561" s="89">
        <f>G561</f>
        <v>2.4550000001909211E-2</v>
      </c>
      <c r="P561" s="89">
        <f t="shared" si="294"/>
        <v>-0.58333264662106243</v>
      </c>
      <c r="Q561" s="128">
        <f t="shared" si="295"/>
        <v>38520.756999999998</v>
      </c>
      <c r="R561" s="128"/>
      <c r="S561" s="91">
        <f>S$16</f>
        <v>0.1</v>
      </c>
      <c r="Z561" s="89">
        <f t="shared" si="304"/>
        <v>3350</v>
      </c>
      <c r="AA561" s="89">
        <f t="shared" si="305"/>
        <v>3.1164633621276416E-2</v>
      </c>
      <c r="AB561" s="89">
        <f t="shared" si="306"/>
        <v>-0.58994728024042964</v>
      </c>
      <c r="AC561" s="89">
        <f t="shared" si="307"/>
        <v>0.60788264662297165</v>
      </c>
      <c r="AD561" s="89">
        <f t="shared" si="308"/>
        <v>-6.6146336193672051E-3</v>
      </c>
      <c r="AE561" s="89">
        <f t="shared" si="309"/>
        <v>4.3753377918462899E-6</v>
      </c>
      <c r="AF561" s="89">
        <f t="shared" si="310"/>
        <v>2.4550000001909211E-2</v>
      </c>
      <c r="AG561" s="91"/>
      <c r="AH561" s="89">
        <f t="shared" si="296"/>
        <v>0.61449728024233885</v>
      </c>
      <c r="AI561" s="89">
        <f t="shared" si="297"/>
        <v>1.0942893682493711</v>
      </c>
      <c r="AJ561" s="89">
        <f t="shared" si="298"/>
        <v>0.70881564214201043</v>
      </c>
      <c r="AK561" s="89">
        <f t="shared" si="299"/>
        <v>-0.20499688940727248</v>
      </c>
      <c r="AL561" s="89">
        <f t="shared" si="300"/>
        <v>2.0018980224679224</v>
      </c>
      <c r="AM561" s="89">
        <f t="shared" si="301"/>
        <v>1.5606633933453231</v>
      </c>
      <c r="AN561" s="89">
        <f t="shared" ref="AN561:AT570" si="316">$AU561+$AB$7*SIN(AO561)</f>
        <v>8.482646501877392</v>
      </c>
      <c r="AO561" s="89">
        <f t="shared" si="316"/>
        <v>8.4826474899980031</v>
      </c>
      <c r="AP561" s="89">
        <f t="shared" si="316"/>
        <v>8.4826549366662434</v>
      </c>
      <c r="AQ561" s="89">
        <f t="shared" si="316"/>
        <v>8.4827110537469945</v>
      </c>
      <c r="AR561" s="89">
        <f t="shared" si="316"/>
        <v>8.4831338052561964</v>
      </c>
      <c r="AS561" s="89">
        <f t="shared" si="316"/>
        <v>8.486310701448156</v>
      </c>
      <c r="AT561" s="89">
        <f t="shared" si="316"/>
        <v>8.5097596042382246</v>
      </c>
      <c r="AU561" s="89">
        <f t="shared" si="302"/>
        <v>8.6651484543267152</v>
      </c>
    </row>
    <row r="562" spans="1:47" s="89" customFormat="1" ht="12.95" customHeight="1" x14ac:dyDescent="0.2">
      <c r="A562" s="43" t="s">
        <v>538</v>
      </c>
      <c r="B562" s="44" t="s">
        <v>912</v>
      </c>
      <c r="C562" s="45">
        <v>53561.724000000002</v>
      </c>
      <c r="D562" s="45" t="s">
        <v>936</v>
      </c>
      <c r="E562" s="89">
        <f t="shared" si="293"/>
        <v>3358.0131015335014</v>
      </c>
      <c r="F562" s="89">
        <f t="shared" si="278"/>
        <v>3358</v>
      </c>
      <c r="G562" s="89">
        <f t="shared" si="312"/>
        <v>3.6774000007426366E-2</v>
      </c>
      <c r="I562" s="89">
        <f>G562</f>
        <v>3.6774000007426366E-2</v>
      </c>
      <c r="P562" s="89">
        <f t="shared" si="294"/>
        <v>-0.58113940758555427</v>
      </c>
      <c r="Q562" s="128">
        <f t="shared" si="295"/>
        <v>38543.224000000002</v>
      </c>
      <c r="R562" s="128"/>
      <c r="S562" s="91">
        <f>S$16</f>
        <v>0.1</v>
      </c>
      <c r="Z562" s="89">
        <f t="shared" si="304"/>
        <v>3358</v>
      </c>
      <c r="AA562" s="89">
        <f t="shared" si="305"/>
        <v>3.107870955994374E-2</v>
      </c>
      <c r="AB562" s="89">
        <f t="shared" si="306"/>
        <v>-0.57544411713807164</v>
      </c>
      <c r="AC562" s="89">
        <f t="shared" si="307"/>
        <v>0.61791340759298063</v>
      </c>
      <c r="AD562" s="89">
        <f t="shared" si="308"/>
        <v>5.695290447482626E-3</v>
      </c>
      <c r="AE562" s="89">
        <f t="shared" si="309"/>
        <v>3.2436333281186849E-6</v>
      </c>
      <c r="AF562" s="89">
        <f t="shared" si="310"/>
        <v>3.6774000007426366E-2</v>
      </c>
      <c r="AG562" s="91"/>
      <c r="AH562" s="89">
        <f t="shared" si="296"/>
        <v>0.61221811714549801</v>
      </c>
      <c r="AI562" s="89">
        <f t="shared" si="297"/>
        <v>1.0948503517858075</v>
      </c>
      <c r="AJ562" s="89">
        <f t="shared" si="298"/>
        <v>0.706881425420956</v>
      </c>
      <c r="AK562" s="89">
        <f t="shared" si="299"/>
        <v>-0.20473793101824478</v>
      </c>
      <c r="AL562" s="89">
        <f t="shared" si="300"/>
        <v>2.0046362968734308</v>
      </c>
      <c r="AM562" s="89">
        <f t="shared" si="301"/>
        <v>1.5653773728692528</v>
      </c>
      <c r="AN562" s="89">
        <f t="shared" si="316"/>
        <v>8.4850836740093616</v>
      </c>
      <c r="AO562" s="89">
        <f t="shared" si="316"/>
        <v>8.4850846790127648</v>
      </c>
      <c r="AP562" s="89">
        <f t="shared" si="316"/>
        <v>8.4850922276317338</v>
      </c>
      <c r="AQ562" s="89">
        <f t="shared" si="316"/>
        <v>8.4851489231053616</v>
      </c>
      <c r="AR562" s="89">
        <f t="shared" si="316"/>
        <v>8.4855746057955557</v>
      </c>
      <c r="AS562" s="89">
        <f t="shared" si="316"/>
        <v>8.4887628575469822</v>
      </c>
      <c r="AT562" s="89">
        <f t="shared" si="316"/>
        <v>8.5122189332320222</v>
      </c>
      <c r="AU562" s="89">
        <f t="shared" si="302"/>
        <v>8.6672616885377849</v>
      </c>
    </row>
    <row r="563" spans="1:47" s="89" customFormat="1" ht="12.95" customHeight="1" x14ac:dyDescent="0.2">
      <c r="A563" s="11" t="s">
        <v>932</v>
      </c>
      <c r="B563" s="133" t="s">
        <v>912</v>
      </c>
      <c r="C563" s="134">
        <v>53581.373800000001</v>
      </c>
      <c r="D563" s="134">
        <v>1E-4</v>
      </c>
      <c r="E563" s="89">
        <f t="shared" si="293"/>
        <v>3365.0137681177503</v>
      </c>
      <c r="F563" s="89">
        <f t="shared" ref="F563:F606" si="317">ROUND(2*E563,0)/2</f>
        <v>3365</v>
      </c>
      <c r="G563" s="89">
        <f t="shared" si="312"/>
        <v>3.8645000007818453E-2</v>
      </c>
      <c r="K563" s="89">
        <f t="shared" ref="K563:K573" si="318">G563</f>
        <v>3.8645000007818453E-2</v>
      </c>
      <c r="P563" s="89">
        <f t="shared" si="294"/>
        <v>-0.57921668924407932</v>
      </c>
      <c r="Q563" s="128">
        <f t="shared" si="295"/>
        <v>38562.873800000001</v>
      </c>
      <c r="R563" s="128"/>
      <c r="S563" s="91">
        <f t="shared" ref="S563:S575" si="319">S$18</f>
        <v>1</v>
      </c>
      <c r="Z563" s="89">
        <f t="shared" si="304"/>
        <v>3365</v>
      </c>
      <c r="AA563" s="89">
        <f t="shared" si="305"/>
        <v>3.1003216456686911E-2</v>
      </c>
      <c r="AB563" s="89">
        <f t="shared" si="306"/>
        <v>-0.57157490569294778</v>
      </c>
      <c r="AC563" s="89">
        <f t="shared" si="307"/>
        <v>0.61786168925189777</v>
      </c>
      <c r="AD563" s="89">
        <f t="shared" si="308"/>
        <v>7.6417835511315424E-3</v>
      </c>
      <c r="AE563" s="89">
        <f t="shared" si="309"/>
        <v>5.8396855842344606E-5</v>
      </c>
      <c r="AF563" s="89">
        <f t="shared" si="310"/>
        <v>3.8645000007818453E-2</v>
      </c>
      <c r="AG563" s="91"/>
      <c r="AH563" s="89">
        <f t="shared" si="296"/>
        <v>0.61021990570076623</v>
      </c>
      <c r="AI563" s="89">
        <f t="shared" si="297"/>
        <v>1.09534110006025</v>
      </c>
      <c r="AJ563" s="89">
        <f t="shared" si="298"/>
        <v>0.7051830046575488</v>
      </c>
      <c r="AK563" s="89">
        <f t="shared" si="299"/>
        <v>-0.20450986350497719</v>
      </c>
      <c r="AL563" s="89">
        <f t="shared" si="300"/>
        <v>2.0070345897697428</v>
      </c>
      <c r="AM563" s="89">
        <f t="shared" si="301"/>
        <v>1.569522698599116</v>
      </c>
      <c r="AN563" s="89">
        <f t="shared" si="316"/>
        <v>8.4872172241905588</v>
      </c>
      <c r="AO563" s="89">
        <f t="shared" si="316"/>
        <v>8.4872182441211663</v>
      </c>
      <c r="AP563" s="89">
        <f t="shared" si="316"/>
        <v>8.4872258825758102</v>
      </c>
      <c r="AQ563" s="89">
        <f t="shared" si="316"/>
        <v>8.4872830858916135</v>
      </c>
      <c r="AR563" s="89">
        <f t="shared" si="316"/>
        <v>8.4877113319300417</v>
      </c>
      <c r="AS563" s="89">
        <f t="shared" si="316"/>
        <v>8.4909094584468772</v>
      </c>
      <c r="AT563" s="89">
        <f t="shared" si="316"/>
        <v>8.5143714141251685</v>
      </c>
      <c r="AU563" s="89">
        <f t="shared" si="302"/>
        <v>8.6691107684724695</v>
      </c>
    </row>
    <row r="564" spans="1:47" s="89" customFormat="1" ht="12.95" customHeight="1" x14ac:dyDescent="0.2">
      <c r="A564" s="7" t="s">
        <v>935</v>
      </c>
      <c r="B564" s="12" t="s">
        <v>912</v>
      </c>
      <c r="C564" s="7">
        <v>53957.487179999996</v>
      </c>
      <c r="D564" s="7">
        <v>3.3999999999999998E-3</v>
      </c>
      <c r="E564" s="89">
        <f t="shared" si="293"/>
        <v>3499.0123009911117</v>
      </c>
      <c r="F564" s="89">
        <f t="shared" si="317"/>
        <v>3499</v>
      </c>
      <c r="G564" s="89">
        <f t="shared" si="312"/>
        <v>3.4526999996160157E-2</v>
      </c>
      <c r="K564" s="89">
        <f t="shared" si="318"/>
        <v>3.4526999996160157E-2</v>
      </c>
      <c r="P564" s="89">
        <f t="shared" si="294"/>
        <v>-0.54175642100203136</v>
      </c>
      <c r="Q564" s="128">
        <f t="shared" si="295"/>
        <v>38938.987179999996</v>
      </c>
      <c r="R564" s="128"/>
      <c r="S564" s="91">
        <f t="shared" si="319"/>
        <v>1</v>
      </c>
      <c r="Z564" s="89">
        <f t="shared" si="304"/>
        <v>3499</v>
      </c>
      <c r="AA564" s="89">
        <f t="shared" si="305"/>
        <v>2.9510229190573445E-2</v>
      </c>
      <c r="AB564" s="89">
        <f t="shared" si="306"/>
        <v>-0.53673965019644465</v>
      </c>
      <c r="AC564" s="89">
        <f t="shared" si="307"/>
        <v>0.57628342099819152</v>
      </c>
      <c r="AD564" s="89">
        <f t="shared" si="308"/>
        <v>5.0167708055867122E-3</v>
      </c>
      <c r="AE564" s="89">
        <f t="shared" si="309"/>
        <v>2.5167989315787147E-5</v>
      </c>
      <c r="AF564" s="89">
        <f t="shared" si="310"/>
        <v>3.4526999996160157E-2</v>
      </c>
      <c r="AG564" s="91"/>
      <c r="AH564" s="89">
        <f t="shared" si="296"/>
        <v>0.57126665019260481</v>
      </c>
      <c r="AI564" s="89">
        <f t="shared" si="297"/>
        <v>1.104709369506347</v>
      </c>
      <c r="AJ564" s="89">
        <f t="shared" si="298"/>
        <v>0.67159254599903073</v>
      </c>
      <c r="AK564" s="89">
        <f t="shared" si="299"/>
        <v>-0.19987535508187668</v>
      </c>
      <c r="AL564" s="89">
        <f t="shared" si="300"/>
        <v>2.0533596955587594</v>
      </c>
      <c r="AM564" s="89">
        <f t="shared" si="301"/>
        <v>1.6527857682566276</v>
      </c>
      <c r="AN564" s="89">
        <f t="shared" si="316"/>
        <v>8.5282434974837038</v>
      </c>
      <c r="AO564" s="89">
        <f t="shared" si="316"/>
        <v>8.5282448311666172</v>
      </c>
      <c r="AP564" s="89">
        <f t="shared" si="316"/>
        <v>8.528254298374824</v>
      </c>
      <c r="AQ564" s="89">
        <f t="shared" si="316"/>
        <v>8.5283214985554245</v>
      </c>
      <c r="AR564" s="89">
        <f t="shared" si="316"/>
        <v>8.5287983369257123</v>
      </c>
      <c r="AS564" s="89">
        <f t="shared" si="316"/>
        <v>8.5321737601177574</v>
      </c>
      <c r="AT564" s="89">
        <f t="shared" si="316"/>
        <v>8.5556768300560808</v>
      </c>
      <c r="AU564" s="89">
        <f t="shared" si="302"/>
        <v>8.7045074415078716</v>
      </c>
    </row>
    <row r="565" spans="1:47" s="89" customFormat="1" ht="12.95" customHeight="1" x14ac:dyDescent="0.2">
      <c r="A565" s="7" t="s">
        <v>935</v>
      </c>
      <c r="B565" s="12" t="s">
        <v>912</v>
      </c>
      <c r="C565" s="7">
        <v>53985.557800000002</v>
      </c>
      <c r="D565" s="7">
        <v>4.5999999999999999E-3</v>
      </c>
      <c r="E565" s="89">
        <f t="shared" si="293"/>
        <v>3509.013066975152</v>
      </c>
      <c r="F565" s="89">
        <f t="shared" si="317"/>
        <v>3509</v>
      </c>
      <c r="G565" s="89">
        <f t="shared" si="312"/>
        <v>3.6677000003692228E-2</v>
      </c>
      <c r="K565" s="89">
        <f t="shared" si="318"/>
        <v>3.6677000003692228E-2</v>
      </c>
      <c r="P565" s="89">
        <f t="shared" si="294"/>
        <v>-0.53891103833891962</v>
      </c>
      <c r="Q565" s="128">
        <f t="shared" si="295"/>
        <v>38967.057800000002</v>
      </c>
      <c r="R565" s="128"/>
      <c r="S565" s="91">
        <f t="shared" si="319"/>
        <v>1</v>
      </c>
      <c r="Z565" s="89">
        <f t="shared" si="304"/>
        <v>3509</v>
      </c>
      <c r="AA565" s="89">
        <f t="shared" si="305"/>
        <v>2.9395801355923901E-2</v>
      </c>
      <c r="AB565" s="89">
        <f t="shared" si="306"/>
        <v>-0.5316298396911513</v>
      </c>
      <c r="AC565" s="89">
        <f t="shared" si="307"/>
        <v>0.57558803834261185</v>
      </c>
      <c r="AD565" s="89">
        <f t="shared" si="308"/>
        <v>7.2811986477683277E-3</v>
      </c>
      <c r="AE565" s="89">
        <f t="shared" si="309"/>
        <v>5.3015853748263322E-5</v>
      </c>
      <c r="AF565" s="89">
        <f t="shared" si="310"/>
        <v>3.6677000003692228E-2</v>
      </c>
      <c r="AG565" s="91"/>
      <c r="AH565" s="89">
        <f t="shared" si="296"/>
        <v>0.56830683969484352</v>
      </c>
      <c r="AI565" s="89">
        <f t="shared" si="297"/>
        <v>1.1054060464243656</v>
      </c>
      <c r="AJ565" s="89">
        <f t="shared" si="298"/>
        <v>0.66900357557822454</v>
      </c>
      <c r="AK565" s="89">
        <f t="shared" si="299"/>
        <v>-0.1995088344126833</v>
      </c>
      <c r="AL565" s="89">
        <f t="shared" si="300"/>
        <v>2.0568484476411735</v>
      </c>
      <c r="AM565" s="89">
        <f t="shared" si="301"/>
        <v>1.659314086000889</v>
      </c>
      <c r="AN565" s="89">
        <f t="shared" si="316"/>
        <v>8.5313191541842865</v>
      </c>
      <c r="AO565" s="89">
        <f t="shared" si="316"/>
        <v>8.5313205134148635</v>
      </c>
      <c r="AP565" s="89">
        <f t="shared" si="316"/>
        <v>8.5313301250302587</v>
      </c>
      <c r="AQ565" s="89">
        <f t="shared" si="316"/>
        <v>8.5313980889924519</v>
      </c>
      <c r="AR565" s="89">
        <f t="shared" si="316"/>
        <v>8.5318785000514499</v>
      </c>
      <c r="AS565" s="89">
        <f t="shared" si="316"/>
        <v>8.535266207377461</v>
      </c>
      <c r="AT565" s="89">
        <f t="shared" si="316"/>
        <v>8.5587668932988983</v>
      </c>
      <c r="AU565" s="89">
        <f t="shared" si="302"/>
        <v>8.7071489842717078</v>
      </c>
    </row>
    <row r="566" spans="1:47" s="89" customFormat="1" ht="12.95" customHeight="1" x14ac:dyDescent="0.2">
      <c r="A566" s="7" t="s">
        <v>935</v>
      </c>
      <c r="B566" s="12" t="s">
        <v>912</v>
      </c>
      <c r="C566" s="7">
        <v>53988.363590000001</v>
      </c>
      <c r="D566" s="7">
        <v>4.4999999999999997E-3</v>
      </c>
      <c r="E566" s="89">
        <f t="shared" si="293"/>
        <v>3510.0126903960218</v>
      </c>
      <c r="F566" s="89">
        <f t="shared" si="317"/>
        <v>3510</v>
      </c>
      <c r="G566" s="89">
        <f t="shared" si="312"/>
        <v>3.5620000002381857E-2</v>
      </c>
      <c r="K566" s="89">
        <f t="shared" si="318"/>
        <v>3.5620000002381857E-2</v>
      </c>
      <c r="P566" s="89">
        <f t="shared" si="294"/>
        <v>-0.53862611934842297</v>
      </c>
      <c r="Q566" s="128">
        <f t="shared" si="295"/>
        <v>38969.863590000001</v>
      </c>
      <c r="R566" s="128"/>
      <c r="S566" s="91">
        <f t="shared" si="319"/>
        <v>1</v>
      </c>
      <c r="Z566" s="89">
        <f t="shared" si="304"/>
        <v>3510</v>
      </c>
      <c r="AA566" s="89">
        <f t="shared" si="305"/>
        <v>2.9384340420830823E-2</v>
      </c>
      <c r="AB566" s="89">
        <f t="shared" si="306"/>
        <v>-0.53239045976687194</v>
      </c>
      <c r="AC566" s="89">
        <f t="shared" si="307"/>
        <v>0.57424611935080483</v>
      </c>
      <c r="AD566" s="89">
        <f t="shared" si="308"/>
        <v>6.2356595815510341E-3</v>
      </c>
      <c r="AE566" s="89">
        <f t="shared" si="309"/>
        <v>3.8883450416989215E-5</v>
      </c>
      <c r="AF566" s="89">
        <f t="shared" si="310"/>
        <v>3.5620000002381857E-2</v>
      </c>
      <c r="AG566" s="91"/>
      <c r="AH566" s="89">
        <f t="shared" si="296"/>
        <v>0.56801045976925379</v>
      </c>
      <c r="AI566" s="89">
        <f t="shared" si="297"/>
        <v>1.1054756919563662</v>
      </c>
      <c r="AJ566" s="89">
        <f t="shared" si="298"/>
        <v>0.6687440502801778</v>
      </c>
      <c r="AK566" s="89">
        <f t="shared" si="299"/>
        <v>-0.19947202319585752</v>
      </c>
      <c r="AL566" s="89">
        <f t="shared" si="300"/>
        <v>2.0571975647978751</v>
      </c>
      <c r="AM566" s="89">
        <f t="shared" si="301"/>
        <v>1.6599694506004359</v>
      </c>
      <c r="AN566" s="89">
        <f t="shared" si="316"/>
        <v>8.5316268264930226</v>
      </c>
      <c r="AO566" s="89">
        <f t="shared" si="316"/>
        <v>8.5316281882945582</v>
      </c>
      <c r="AP566" s="89">
        <f t="shared" si="316"/>
        <v>8.5316378144080716</v>
      </c>
      <c r="AQ566" s="89">
        <f t="shared" si="316"/>
        <v>8.5317058548588722</v>
      </c>
      <c r="AR566" s="89">
        <f t="shared" si="316"/>
        <v>8.5321866226492276</v>
      </c>
      <c r="AS566" s="89">
        <f t="shared" si="316"/>
        <v>8.5355755507769473</v>
      </c>
      <c r="AT566" s="89">
        <f t="shared" si="316"/>
        <v>8.5590759566203563</v>
      </c>
      <c r="AU566" s="89">
        <f t="shared" si="302"/>
        <v>8.7074131385480911</v>
      </c>
    </row>
    <row r="567" spans="1:47" s="89" customFormat="1" ht="12.95" customHeight="1" x14ac:dyDescent="0.2">
      <c r="A567" s="7" t="s">
        <v>935</v>
      </c>
      <c r="B567" s="12" t="s">
        <v>912</v>
      </c>
      <c r="C567" s="7">
        <v>53999.593079999999</v>
      </c>
      <c r="D567" s="7">
        <v>3.3999999999999998E-3</v>
      </c>
      <c r="E567" s="89">
        <f t="shared" si="293"/>
        <v>3514.0134392790205</v>
      </c>
      <c r="F567" s="89">
        <f t="shared" si="317"/>
        <v>3514</v>
      </c>
      <c r="G567" s="89">
        <f t="shared" si="312"/>
        <v>3.772200000094017E-2</v>
      </c>
      <c r="K567" s="89">
        <f t="shared" si="318"/>
        <v>3.772200000094017E-2</v>
      </c>
      <c r="O567" s="89">
        <f t="shared" ref="O567:O604" ca="1" si="320">+C$11+C$12*F567</f>
        <v>7.968426537664175E-2</v>
      </c>
      <c r="P567" s="89">
        <f t="shared" si="294"/>
        <v>-0.53748575116064545</v>
      </c>
      <c r="Q567" s="128">
        <f t="shared" si="295"/>
        <v>38981.093079999999</v>
      </c>
      <c r="R567" s="128"/>
      <c r="S567" s="91">
        <f t="shared" si="319"/>
        <v>1</v>
      </c>
      <c r="Z567" s="89">
        <f t="shared" si="304"/>
        <v>3514</v>
      </c>
      <c r="AA567" s="89">
        <f t="shared" si="305"/>
        <v>2.9338464625172755E-2</v>
      </c>
      <c r="AB567" s="89">
        <f t="shared" si="306"/>
        <v>-0.52910221578487804</v>
      </c>
      <c r="AC567" s="89">
        <f t="shared" si="307"/>
        <v>0.57520775116158562</v>
      </c>
      <c r="AD567" s="89">
        <f t="shared" si="308"/>
        <v>8.3835353757674147E-3</v>
      </c>
      <c r="AE567" s="89">
        <f t="shared" si="309"/>
        <v>7.028366539674369E-5</v>
      </c>
      <c r="AF567" s="89">
        <f t="shared" ca="1" si="310"/>
        <v>-4.196226537570158E-2</v>
      </c>
      <c r="AG567" s="91"/>
      <c r="AH567" s="89">
        <f t="shared" si="296"/>
        <v>0.56682421578581821</v>
      </c>
      <c r="AI567" s="89">
        <f t="shared" si="297"/>
        <v>1.1057542331290027</v>
      </c>
      <c r="AJ567" s="89">
        <f t="shared" si="298"/>
        <v>0.66770480683503064</v>
      </c>
      <c r="AK567" s="89">
        <f t="shared" si="299"/>
        <v>-0.19932448872835354</v>
      </c>
      <c r="AL567" s="89">
        <f t="shared" si="300"/>
        <v>2.0585944733415236</v>
      </c>
      <c r="AM567" s="89">
        <f t="shared" si="301"/>
        <v>1.6625955397726355</v>
      </c>
      <c r="AN567" s="89">
        <f t="shared" si="316"/>
        <v>8.532857709560048</v>
      </c>
      <c r="AO567" s="89">
        <f t="shared" si="316"/>
        <v>8.5328590816748342</v>
      </c>
      <c r="AP567" s="89">
        <f t="shared" si="316"/>
        <v>8.5328687658844924</v>
      </c>
      <c r="AQ567" s="89">
        <f t="shared" si="316"/>
        <v>8.5329371124855662</v>
      </c>
      <c r="AR567" s="89">
        <f t="shared" si="316"/>
        <v>8.5334193061996828</v>
      </c>
      <c r="AS567" s="89">
        <f t="shared" si="316"/>
        <v>8.536813103625267</v>
      </c>
      <c r="AT567" s="89">
        <f t="shared" si="316"/>
        <v>8.5603123133807912</v>
      </c>
      <c r="AU567" s="89">
        <f t="shared" si="302"/>
        <v>8.7084697556536241</v>
      </c>
    </row>
    <row r="568" spans="1:47" s="89" customFormat="1" ht="12.95" customHeight="1" x14ac:dyDescent="0.2">
      <c r="A568" s="7" t="s">
        <v>935</v>
      </c>
      <c r="B568" s="12" t="s">
        <v>912</v>
      </c>
      <c r="C568" s="7">
        <v>54002.397879999997</v>
      </c>
      <c r="D568" s="7">
        <v>5.4999999999999997E-3</v>
      </c>
      <c r="E568" s="89">
        <f t="shared" si="293"/>
        <v>3515.012709990961</v>
      </c>
      <c r="F568" s="89">
        <f t="shared" si="317"/>
        <v>3515</v>
      </c>
      <c r="G568" s="89">
        <f t="shared" si="312"/>
        <v>3.5674999999173451E-2</v>
      </c>
      <c r="K568" s="89">
        <f t="shared" si="318"/>
        <v>3.5674999999173451E-2</v>
      </c>
      <c r="O568" s="89">
        <f t="shared" ca="1" si="320"/>
        <v>7.9603518087619896E-2</v>
      </c>
      <c r="P568" s="89">
        <f t="shared" si="294"/>
        <v>-0.53720048605725323</v>
      </c>
      <c r="Q568" s="128">
        <f t="shared" si="295"/>
        <v>38983.897879999997</v>
      </c>
      <c r="R568" s="128"/>
      <c r="S568" s="91">
        <f t="shared" si="319"/>
        <v>1</v>
      </c>
      <c r="Z568" s="89">
        <f t="shared" si="304"/>
        <v>3515</v>
      </c>
      <c r="AA568" s="89">
        <f t="shared" si="305"/>
        <v>2.9326987757588352E-2</v>
      </c>
      <c r="AB568" s="89">
        <f t="shared" si="306"/>
        <v>-0.53085247381566814</v>
      </c>
      <c r="AC568" s="89">
        <f t="shared" si="307"/>
        <v>0.57287548605642669</v>
      </c>
      <c r="AD568" s="89">
        <f t="shared" si="308"/>
        <v>6.3480122415850992E-3</v>
      </c>
      <c r="AE568" s="89">
        <f t="shared" si="309"/>
        <v>4.0297259419314274E-5</v>
      </c>
      <c r="AF568" s="89">
        <f t="shared" ca="1" si="310"/>
        <v>-4.3928518088446444E-2</v>
      </c>
      <c r="AG568" s="91"/>
      <c r="AH568" s="89">
        <f t="shared" si="296"/>
        <v>0.56652747381484159</v>
      </c>
      <c r="AI568" s="89">
        <f t="shared" si="297"/>
        <v>1.1058238581166937</v>
      </c>
      <c r="AJ568" s="89">
        <f t="shared" si="298"/>
        <v>0.66744471041428877</v>
      </c>
      <c r="AK568" s="89">
        <f t="shared" si="299"/>
        <v>-0.19928753268787508</v>
      </c>
      <c r="AL568" s="89">
        <f t="shared" si="300"/>
        <v>2.0589438104575271</v>
      </c>
      <c r="AM568" s="89">
        <f t="shared" si="301"/>
        <v>1.6632532223380738</v>
      </c>
      <c r="AN568" s="89">
        <f t="shared" si="316"/>
        <v>8.5331654787791109</v>
      </c>
      <c r="AO568" s="89">
        <f t="shared" si="316"/>
        <v>8.5331668534795568</v>
      </c>
      <c r="AP568" s="89">
        <f t="shared" si="316"/>
        <v>8.5331765522391017</v>
      </c>
      <c r="AQ568" s="89">
        <f t="shared" si="316"/>
        <v>8.5332449754262036</v>
      </c>
      <c r="AR568" s="89">
        <f t="shared" si="316"/>
        <v>8.5337275253684037</v>
      </c>
      <c r="AS568" s="89">
        <f t="shared" si="316"/>
        <v>8.5371225366342767</v>
      </c>
      <c r="AT568" s="89">
        <f t="shared" si="316"/>
        <v>8.5606214284238735</v>
      </c>
      <c r="AU568" s="89">
        <f t="shared" si="302"/>
        <v>8.7087339099300074</v>
      </c>
    </row>
    <row r="569" spans="1:47" s="89" customFormat="1" ht="12.95" customHeight="1" x14ac:dyDescent="0.2">
      <c r="A569" s="7" t="s">
        <v>935</v>
      </c>
      <c r="B569" s="12" t="s">
        <v>924</v>
      </c>
      <c r="C569" s="7">
        <v>54026.257180000001</v>
      </c>
      <c r="D569" s="7">
        <v>6.9999999999999999E-4</v>
      </c>
      <c r="E569" s="89">
        <f t="shared" si="293"/>
        <v>3523.5131020679087</v>
      </c>
      <c r="F569" s="89">
        <f t="shared" si="317"/>
        <v>3523.5</v>
      </c>
      <c r="G569" s="89">
        <f t="shared" si="312"/>
        <v>3.6775500004296191E-2</v>
      </c>
      <c r="K569" s="89">
        <f t="shared" si="318"/>
        <v>3.6775500004296191E-2</v>
      </c>
      <c r="O569" s="89">
        <f t="shared" ca="1" si="320"/>
        <v>7.8917166130934246E-2</v>
      </c>
      <c r="P569" s="89">
        <f t="shared" si="294"/>
        <v>-0.53477293781678581</v>
      </c>
      <c r="Q569" s="128">
        <f t="shared" si="295"/>
        <v>39007.757180000001</v>
      </c>
      <c r="R569" s="128"/>
      <c r="S569" s="91">
        <f t="shared" si="319"/>
        <v>1</v>
      </c>
      <c r="Z569" s="89">
        <f t="shared" si="304"/>
        <v>3523.5</v>
      </c>
      <c r="AA569" s="89">
        <f t="shared" si="305"/>
        <v>2.9229309967149897E-2</v>
      </c>
      <c r="AB569" s="89">
        <f t="shared" si="306"/>
        <v>-0.52722674777963952</v>
      </c>
      <c r="AC569" s="89">
        <f t="shared" si="307"/>
        <v>0.571548437821082</v>
      </c>
      <c r="AD569" s="89">
        <f t="shared" si="308"/>
        <v>7.5461900371462942E-3</v>
      </c>
      <c r="AE569" s="89">
        <f t="shared" si="309"/>
        <v>5.6944984076725987E-5</v>
      </c>
      <c r="AF569" s="89">
        <f t="shared" ca="1" si="310"/>
        <v>-4.2141666126638055E-2</v>
      </c>
      <c r="AG569" s="91"/>
      <c r="AH569" s="89">
        <f t="shared" si="296"/>
        <v>0.56400224778393571</v>
      </c>
      <c r="AI569" s="89">
        <f t="shared" si="297"/>
        <v>1.1064155016529071</v>
      </c>
      <c r="AJ569" s="89">
        <f t="shared" si="298"/>
        <v>0.66522927921455821</v>
      </c>
      <c r="AK569" s="89">
        <f t="shared" si="299"/>
        <v>-0.19897223585084198</v>
      </c>
      <c r="AL569" s="89">
        <f t="shared" si="300"/>
        <v>2.0619149521480247</v>
      </c>
      <c r="AM569" s="89">
        <f t="shared" si="301"/>
        <v>1.6688623567563976</v>
      </c>
      <c r="AN569" s="89">
        <f t="shared" si="316"/>
        <v>8.5357822994357306</v>
      </c>
      <c r="AO569" s="89">
        <f t="shared" si="316"/>
        <v>8.5357836962328033</v>
      </c>
      <c r="AP569" s="89">
        <f t="shared" si="316"/>
        <v>8.5357935190813272</v>
      </c>
      <c r="AQ569" s="89">
        <f t="shared" si="316"/>
        <v>8.5358625940140609</v>
      </c>
      <c r="AR569" s="89">
        <f t="shared" si="316"/>
        <v>8.5363481677226041</v>
      </c>
      <c r="AS569" s="89">
        <f t="shared" si="316"/>
        <v>8.5397534401099744</v>
      </c>
      <c r="AT569" s="89">
        <f t="shared" si="316"/>
        <v>8.5632493232454454</v>
      </c>
      <c r="AU569" s="89">
        <f t="shared" si="302"/>
        <v>8.7109792212792687</v>
      </c>
    </row>
    <row r="570" spans="1:47" s="89" customFormat="1" ht="12.95" customHeight="1" x14ac:dyDescent="0.2">
      <c r="A570" s="7" t="s">
        <v>935</v>
      </c>
      <c r="B570" s="12" t="s">
        <v>924</v>
      </c>
      <c r="C570" s="7">
        <v>54096.433470000004</v>
      </c>
      <c r="D570" s="7">
        <v>8.9999999999999998E-4</v>
      </c>
      <c r="E570" s="89">
        <f t="shared" si="293"/>
        <v>3548.5149243973774</v>
      </c>
      <c r="F570" s="89">
        <f t="shared" si="317"/>
        <v>3548.5</v>
      </c>
      <c r="G570" s="89">
        <f t="shared" si="312"/>
        <v>4.189050000422867E-2</v>
      </c>
      <c r="K570" s="89">
        <f t="shared" si="318"/>
        <v>4.189050000422867E-2</v>
      </c>
      <c r="O570" s="89">
        <f t="shared" ca="1" si="320"/>
        <v>7.6898483905388171E-2</v>
      </c>
      <c r="P570" s="89">
        <f t="shared" si="294"/>
        <v>-0.52760410309568551</v>
      </c>
      <c r="Q570" s="128">
        <f t="shared" si="295"/>
        <v>39077.933470000004</v>
      </c>
      <c r="R570" s="128"/>
      <c r="S570" s="91">
        <f t="shared" si="319"/>
        <v>1</v>
      </c>
      <c r="Z570" s="89">
        <f t="shared" si="304"/>
        <v>3548.5</v>
      </c>
      <c r="AA570" s="89">
        <f t="shared" si="305"/>
        <v>2.8940824855429814E-2</v>
      </c>
      <c r="AB570" s="89">
        <f t="shared" si="306"/>
        <v>-0.51465442794688665</v>
      </c>
      <c r="AC570" s="89">
        <f t="shared" si="307"/>
        <v>0.56949460309991418</v>
      </c>
      <c r="AD570" s="89">
        <f t="shared" si="308"/>
        <v>1.2949675148798856E-2</v>
      </c>
      <c r="AE570" s="89">
        <f t="shared" si="309"/>
        <v>1.6769408645941867E-4</v>
      </c>
      <c r="AF570" s="89">
        <f t="shared" ca="1" si="310"/>
        <v>-3.5007983901159501E-2</v>
      </c>
      <c r="AG570" s="91"/>
      <c r="AH570" s="89">
        <f t="shared" si="296"/>
        <v>0.55654492795111532</v>
      </c>
      <c r="AI570" s="89">
        <f t="shared" si="297"/>
        <v>1.1081538137419205</v>
      </c>
      <c r="AJ570" s="89">
        <f t="shared" si="298"/>
        <v>0.65866548155909865</v>
      </c>
      <c r="AK570" s="89">
        <f t="shared" si="299"/>
        <v>-0.19803273013469511</v>
      </c>
      <c r="AL570" s="89">
        <f t="shared" si="300"/>
        <v>2.0706720263873848</v>
      </c>
      <c r="AM570" s="89">
        <f t="shared" si="301"/>
        <v>1.6855576667205612</v>
      </c>
      <c r="AN570" s="89">
        <f t="shared" si="316"/>
        <v>8.5434869386174306</v>
      </c>
      <c r="AO570" s="89">
        <f t="shared" si="316"/>
        <v>8.5434884016293058</v>
      </c>
      <c r="AP570" s="89">
        <f t="shared" si="316"/>
        <v>8.5434985936795833</v>
      </c>
      <c r="AQ570" s="89">
        <f t="shared" si="316"/>
        <v>8.5435695929493036</v>
      </c>
      <c r="AR570" s="89">
        <f t="shared" si="316"/>
        <v>8.5440640144567741</v>
      </c>
      <c r="AS570" s="89">
        <f t="shared" si="316"/>
        <v>8.5474988737814233</v>
      </c>
      <c r="AT570" s="89">
        <f t="shared" si="316"/>
        <v>8.5709827349765106</v>
      </c>
      <c r="AU570" s="89">
        <f t="shared" si="302"/>
        <v>8.7175830781888592</v>
      </c>
    </row>
    <row r="571" spans="1:47" s="89" customFormat="1" ht="12.95" customHeight="1" x14ac:dyDescent="0.2">
      <c r="A571" s="7" t="s">
        <v>935</v>
      </c>
      <c r="B571" s="12" t="s">
        <v>912</v>
      </c>
      <c r="C571" s="7">
        <v>54190.456960000003</v>
      </c>
      <c r="D571" s="7">
        <v>2.9999999999999997E-4</v>
      </c>
      <c r="E571" s="89">
        <f t="shared" si="293"/>
        <v>3582.012827916878</v>
      </c>
      <c r="F571" s="89">
        <f t="shared" si="317"/>
        <v>3582</v>
      </c>
      <c r="G571" s="89">
        <f t="shared" si="312"/>
        <v>3.6006000002089422E-2</v>
      </c>
      <c r="K571" s="89">
        <f t="shared" si="318"/>
        <v>3.6006000002089422E-2</v>
      </c>
      <c r="O571" s="89">
        <f t="shared" ca="1" si="320"/>
        <v>7.4193449723156446E-2</v>
      </c>
      <c r="P571" s="89">
        <f t="shared" si="294"/>
        <v>-0.51793003509466562</v>
      </c>
      <c r="Q571" s="128">
        <f t="shared" si="295"/>
        <v>39171.956960000003</v>
      </c>
      <c r="R571" s="128"/>
      <c r="S571" s="91">
        <f t="shared" si="319"/>
        <v>1</v>
      </c>
      <c r="Z571" s="89">
        <f t="shared" si="304"/>
        <v>3582</v>
      </c>
      <c r="AA571" s="89">
        <f t="shared" si="305"/>
        <v>2.8551882084854374E-2</v>
      </c>
      <c r="AB571" s="89">
        <f t="shared" si="306"/>
        <v>-0.51047591717743057</v>
      </c>
      <c r="AC571" s="89">
        <f t="shared" si="307"/>
        <v>0.55393603509675504</v>
      </c>
      <c r="AD571" s="89">
        <f t="shared" si="308"/>
        <v>7.454117917235048E-3</v>
      </c>
      <c r="AE571" s="89">
        <f t="shared" si="309"/>
        <v>5.5563873924044571E-5</v>
      </c>
      <c r="AF571" s="89">
        <f t="shared" ca="1" si="310"/>
        <v>-3.8187449721067024E-2</v>
      </c>
      <c r="AG571" s="91"/>
      <c r="AH571" s="89">
        <f t="shared" si="296"/>
        <v>0.54648191717951999</v>
      </c>
      <c r="AI571" s="89">
        <f t="shared" si="297"/>
        <v>1.1104786061930856</v>
      </c>
      <c r="AJ571" s="89">
        <f t="shared" si="298"/>
        <v>0.64975812671119493</v>
      </c>
      <c r="AK571" s="89">
        <f t="shared" si="299"/>
        <v>-0.19674523426288143</v>
      </c>
      <c r="AL571" s="89">
        <f t="shared" si="300"/>
        <v>2.0824496117026827</v>
      </c>
      <c r="AM571" s="89">
        <f t="shared" si="301"/>
        <v>1.7084041717737197</v>
      </c>
      <c r="AN571" s="89">
        <f t="shared" ref="AN571:AT580" si="321">$AU571+$AB$7*SIN(AO571)</f>
        <v>8.5538300999664845</v>
      </c>
      <c r="AO571" s="89">
        <f t="shared" si="321"/>
        <v>8.5538316545478157</v>
      </c>
      <c r="AP571" s="89">
        <f t="shared" si="321"/>
        <v>8.5538423509047021</v>
      </c>
      <c r="AQ571" s="89">
        <f t="shared" si="321"/>
        <v>8.5539159439181027</v>
      </c>
      <c r="AR571" s="89">
        <f t="shared" si="321"/>
        <v>8.5544221039410093</v>
      </c>
      <c r="AS571" s="89">
        <f t="shared" si="321"/>
        <v>8.5578951927717402</v>
      </c>
      <c r="AT571" s="89">
        <f t="shared" si="321"/>
        <v>8.5813555214014929</v>
      </c>
      <c r="AU571" s="89">
        <f t="shared" si="302"/>
        <v>8.7264322464477093</v>
      </c>
    </row>
    <row r="572" spans="1:47" s="89" customFormat="1" ht="12.95" customHeight="1" x14ac:dyDescent="0.2">
      <c r="A572" s="7" t="s">
        <v>935</v>
      </c>
      <c r="B572" s="12" t="s">
        <v>912</v>
      </c>
      <c r="C572" s="7">
        <v>54190.457390000003</v>
      </c>
      <c r="D572" s="7">
        <v>5.0000000000000001E-4</v>
      </c>
      <c r="E572" s="29">
        <f t="shared" si="293"/>
        <v>3582.0129811136858</v>
      </c>
      <c r="F572" s="89">
        <f t="shared" si="317"/>
        <v>3582</v>
      </c>
      <c r="G572" s="89">
        <f t="shared" si="312"/>
        <v>3.6436000002140645E-2</v>
      </c>
      <c r="K572" s="89">
        <f t="shared" si="318"/>
        <v>3.6436000002140645E-2</v>
      </c>
      <c r="O572" s="89">
        <f t="shared" ca="1" si="320"/>
        <v>7.4193449723156446E-2</v>
      </c>
      <c r="P572" s="89">
        <f t="shared" si="294"/>
        <v>-0.51793003509466562</v>
      </c>
      <c r="Q572" s="128">
        <f t="shared" si="295"/>
        <v>39171.957390000003</v>
      </c>
      <c r="R572" s="128"/>
      <c r="S572" s="91">
        <f t="shared" si="319"/>
        <v>1</v>
      </c>
      <c r="Z572" s="89">
        <f t="shared" ref="Z572:Z604" si="322">F572</f>
        <v>3582</v>
      </c>
      <c r="AA572" s="89">
        <f t="shared" ref="AA572:AA603" si="323">AB$3+AB$4*Z572+AB$5*Z572^2+AH572</f>
        <v>2.8551882084854374E-2</v>
      </c>
      <c r="AB572" s="89">
        <f t="shared" ref="AB572:AB604" si="324">IF(S572&lt;&gt;0,G572-AH572, -9999)</f>
        <v>-0.51004591717737935</v>
      </c>
      <c r="AC572" s="89">
        <f t="shared" ref="AC572:AC604" si="325">+G572-P572</f>
        <v>0.55436603509680626</v>
      </c>
      <c r="AD572" s="89">
        <f t="shared" ref="AD572:AD604" si="326">G572-AA572</f>
        <v>7.8841179172862708E-3</v>
      </c>
      <c r="AE572" s="89">
        <f t="shared" ref="AE572:AE604" si="327">+(G572-AA572)^2*S572</f>
        <v>6.21593153336744E-5</v>
      </c>
      <c r="AF572" s="89">
        <f t="shared" ref="AF572:AF604" ca="1" si="328">IF(S572&lt;&gt;0,G572-O572, -9999)</f>
        <v>-3.7757449721015801E-2</v>
      </c>
      <c r="AG572" s="91"/>
      <c r="AH572" s="89">
        <f t="shared" si="296"/>
        <v>0.54648191717951999</v>
      </c>
      <c r="AI572" s="89">
        <f t="shared" si="297"/>
        <v>1.1104786061930856</v>
      </c>
      <c r="AJ572" s="89">
        <f t="shared" si="298"/>
        <v>0.64975812671119493</v>
      </c>
      <c r="AK572" s="89">
        <f t="shared" si="299"/>
        <v>-0.19674523426288143</v>
      </c>
      <c r="AL572" s="89">
        <f t="shared" si="300"/>
        <v>2.0824496117026827</v>
      </c>
      <c r="AM572" s="89">
        <f t="shared" si="301"/>
        <v>1.7084041717737197</v>
      </c>
      <c r="AN572" s="89">
        <f t="shared" si="321"/>
        <v>8.5538300999664845</v>
      </c>
      <c r="AO572" s="89">
        <f t="shared" si="321"/>
        <v>8.5538316545478157</v>
      </c>
      <c r="AP572" s="89">
        <f t="shared" si="321"/>
        <v>8.5538423509047021</v>
      </c>
      <c r="AQ572" s="89">
        <f t="shared" si="321"/>
        <v>8.5539159439181027</v>
      </c>
      <c r="AR572" s="89">
        <f t="shared" si="321"/>
        <v>8.5544221039410093</v>
      </c>
      <c r="AS572" s="89">
        <f t="shared" si="321"/>
        <v>8.5578951927717402</v>
      </c>
      <c r="AT572" s="89">
        <f t="shared" si="321"/>
        <v>8.5813555214014929</v>
      </c>
      <c r="AU572" s="89">
        <f t="shared" si="302"/>
        <v>8.7264322464477093</v>
      </c>
    </row>
    <row r="573" spans="1:47" s="89" customFormat="1" ht="12.95" customHeight="1" x14ac:dyDescent="0.2">
      <c r="A573" s="7" t="s">
        <v>935</v>
      </c>
      <c r="B573" s="12" t="s">
        <v>924</v>
      </c>
      <c r="C573" s="7">
        <v>54197.471899999997</v>
      </c>
      <c r="D573" s="7">
        <v>8.9999999999999998E-4</v>
      </c>
      <c r="E573" s="29">
        <f t="shared" si="293"/>
        <v>3584.5120521353674</v>
      </c>
      <c r="F573" s="89">
        <f t="shared" si="317"/>
        <v>3584.5</v>
      </c>
      <c r="G573" s="89">
        <f t="shared" si="312"/>
        <v>3.3828499996161554E-2</v>
      </c>
      <c r="K573" s="89">
        <f t="shared" si="318"/>
        <v>3.3828499996161554E-2</v>
      </c>
      <c r="O573" s="89">
        <f t="shared" ca="1" si="320"/>
        <v>7.3991581500601866E-2</v>
      </c>
      <c r="P573" s="89">
        <f t="shared" si="294"/>
        <v>-0.51720497470539328</v>
      </c>
      <c r="Q573" s="128">
        <f t="shared" si="295"/>
        <v>39178.971899999997</v>
      </c>
      <c r="R573" s="128"/>
      <c r="S573" s="91">
        <f t="shared" si="319"/>
        <v>1</v>
      </c>
      <c r="Z573" s="89">
        <f t="shared" si="322"/>
        <v>3584.5</v>
      </c>
      <c r="AA573" s="89">
        <f t="shared" si="323"/>
        <v>2.8522765806924144E-2</v>
      </c>
      <c r="AB573" s="89">
        <f t="shared" si="324"/>
        <v>-0.51189924051615587</v>
      </c>
      <c r="AC573" s="89">
        <f t="shared" si="325"/>
        <v>0.55103347470155484</v>
      </c>
      <c r="AD573" s="89">
        <f t="shared" si="326"/>
        <v>5.3057341892374099E-3</v>
      </c>
      <c r="AE573" s="89">
        <f t="shared" si="327"/>
        <v>2.8150815286842757E-5</v>
      </c>
      <c r="AF573" s="89">
        <f t="shared" ca="1" si="328"/>
        <v>-4.0163081504440312E-2</v>
      </c>
      <c r="AG573" s="91"/>
      <c r="AH573" s="89">
        <f t="shared" si="296"/>
        <v>0.54572774051231743</v>
      </c>
      <c r="AI573" s="89">
        <f t="shared" si="297"/>
        <v>1.1106518768993243</v>
      </c>
      <c r="AJ573" s="89">
        <f t="shared" si="298"/>
        <v>0.64908826369603245</v>
      </c>
      <c r="AK573" s="89">
        <f t="shared" si="299"/>
        <v>-0.19664783693236948</v>
      </c>
      <c r="AL573" s="89">
        <f t="shared" si="300"/>
        <v>2.083330515347007</v>
      </c>
      <c r="AM573" s="89">
        <f t="shared" si="301"/>
        <v>1.7101314458556702</v>
      </c>
      <c r="AN573" s="89">
        <f t="shared" si="321"/>
        <v>8.5546028464965183</v>
      </c>
      <c r="AO573" s="89">
        <f t="shared" si="321"/>
        <v>8.5546044080407064</v>
      </c>
      <c r="AP573" s="89">
        <f t="shared" si="321"/>
        <v>8.554615142457628</v>
      </c>
      <c r="AQ573" s="89">
        <f t="shared" si="321"/>
        <v>8.5546889296318884</v>
      </c>
      <c r="AR573" s="89">
        <f t="shared" si="321"/>
        <v>8.5551959598142311</v>
      </c>
      <c r="AS573" s="89">
        <f t="shared" si="321"/>
        <v>8.5586718352892817</v>
      </c>
      <c r="AT573" s="89">
        <f t="shared" si="321"/>
        <v>8.582130066958106</v>
      </c>
      <c r="AU573" s="89">
        <f t="shared" si="302"/>
        <v>8.7270926321386675</v>
      </c>
    </row>
    <row r="574" spans="1:47" s="89" customFormat="1" ht="12.95" customHeight="1" x14ac:dyDescent="0.2">
      <c r="A574" s="43" t="s">
        <v>538</v>
      </c>
      <c r="B574" s="44" t="s">
        <v>912</v>
      </c>
      <c r="C574" s="45">
        <v>54201.6849</v>
      </c>
      <c r="D574" s="45" t="s">
        <v>936</v>
      </c>
      <c r="E574" s="89">
        <f t="shared" si="293"/>
        <v>3586.0130245788255</v>
      </c>
      <c r="F574" s="89">
        <f t="shared" si="317"/>
        <v>3586</v>
      </c>
      <c r="G574" s="89">
        <f t="shared" si="312"/>
        <v>3.6557999999786261E-2</v>
      </c>
      <c r="K574" s="89">
        <f>+G574</f>
        <v>3.6557999999786261E-2</v>
      </c>
      <c r="O574" s="89">
        <f t="shared" ca="1" si="320"/>
        <v>7.3870460567069085E-2</v>
      </c>
      <c r="P574" s="89">
        <f t="shared" si="294"/>
        <v>-0.51676973080409261</v>
      </c>
      <c r="Q574" s="128">
        <f t="shared" si="295"/>
        <v>39183.1849</v>
      </c>
      <c r="R574" s="128"/>
      <c r="S574" s="91">
        <f t="shared" si="319"/>
        <v>1</v>
      </c>
      <c r="Z574" s="89">
        <f t="shared" si="322"/>
        <v>3586</v>
      </c>
      <c r="AA574" s="89">
        <f t="shared" si="323"/>
        <v>2.8505290753872203E-2</v>
      </c>
      <c r="AB574" s="89">
        <f t="shared" si="324"/>
        <v>-0.50871702155817855</v>
      </c>
      <c r="AC574" s="89">
        <f t="shared" si="325"/>
        <v>0.55332773080387887</v>
      </c>
      <c r="AD574" s="89">
        <f t="shared" si="326"/>
        <v>8.0527092459140581E-3</v>
      </c>
      <c r="AE574" s="89">
        <f t="shared" si="327"/>
        <v>6.4846126199229759E-5</v>
      </c>
      <c r="AF574" s="89">
        <f t="shared" ca="1" si="328"/>
        <v>-3.7312460567282824E-2</v>
      </c>
      <c r="AG574" s="91"/>
      <c r="AH574" s="89">
        <f t="shared" si="296"/>
        <v>0.54527502155796481</v>
      </c>
      <c r="AI574" s="89">
        <f t="shared" si="297"/>
        <v>1.1107558240550623</v>
      </c>
      <c r="AJ574" s="89">
        <f t="shared" si="298"/>
        <v>0.64868600366816698</v>
      </c>
      <c r="AK574" s="89">
        <f t="shared" si="299"/>
        <v>-0.19658931066924026</v>
      </c>
      <c r="AL574" s="89">
        <f t="shared" si="300"/>
        <v>2.083859189476351</v>
      </c>
      <c r="AM574" s="89">
        <f t="shared" si="301"/>
        <v>1.7111693189629575</v>
      </c>
      <c r="AN574" s="89">
        <f t="shared" si="321"/>
        <v>8.5550665522838791</v>
      </c>
      <c r="AO574" s="89">
        <f t="shared" si="321"/>
        <v>8.5550681180143453</v>
      </c>
      <c r="AP574" s="89">
        <f t="shared" si="321"/>
        <v>8.5550788752950115</v>
      </c>
      <c r="AQ574" s="89">
        <f t="shared" si="321"/>
        <v>8.5551527790016006</v>
      </c>
      <c r="AR574" s="89">
        <f t="shared" si="321"/>
        <v>8.555660330871099</v>
      </c>
      <c r="AS574" s="89">
        <f t="shared" si="321"/>
        <v>8.5591378738626371</v>
      </c>
      <c r="AT574" s="89">
        <f t="shared" si="321"/>
        <v>8.5825948246406298</v>
      </c>
      <c r="AU574" s="89">
        <f t="shared" si="302"/>
        <v>8.7274888635532442</v>
      </c>
    </row>
    <row r="575" spans="1:47" s="89" customFormat="1" ht="12.95" customHeight="1" x14ac:dyDescent="0.2">
      <c r="A575" s="7" t="s">
        <v>937</v>
      </c>
      <c r="B575" s="12" t="s">
        <v>912</v>
      </c>
      <c r="C575" s="7">
        <v>54569.381670000002</v>
      </c>
      <c r="D575" s="7">
        <v>2.0000000000000001E-4</v>
      </c>
      <c r="E575" s="29">
        <f t="shared" si="293"/>
        <v>3717.0129579560285</v>
      </c>
      <c r="F575" s="89">
        <f t="shared" si="317"/>
        <v>3717</v>
      </c>
      <c r="G575" s="89">
        <f t="shared" ref="G575:G604" si="329">+C575-(C$7+F575*C$8)</f>
        <v>3.6371000009239651E-2</v>
      </c>
      <c r="K575" s="89">
        <f>G575</f>
        <v>3.6371000009239651E-2</v>
      </c>
      <c r="O575" s="89">
        <f t="shared" ca="1" si="320"/>
        <v>6.3292565705207693E-2</v>
      </c>
      <c r="P575" s="89">
        <f t="shared" si="294"/>
        <v>-0.47815766463168213</v>
      </c>
      <c r="Q575" s="128">
        <f t="shared" si="295"/>
        <v>39550.881670000002</v>
      </c>
      <c r="R575" s="128"/>
      <c r="S575" s="91">
        <f t="shared" si="319"/>
        <v>1</v>
      </c>
      <c r="Z575" s="89">
        <f t="shared" si="322"/>
        <v>3717</v>
      </c>
      <c r="AA575" s="89">
        <f t="shared" si="323"/>
        <v>2.6972090005149163E-2</v>
      </c>
      <c r="AB575" s="89">
        <f t="shared" si="324"/>
        <v>-0.46875875462759165</v>
      </c>
      <c r="AC575" s="89">
        <f t="shared" si="325"/>
        <v>0.51452866464092173</v>
      </c>
      <c r="AD575" s="89">
        <f t="shared" si="326"/>
        <v>9.3989100040904883E-3</v>
      </c>
      <c r="AE575" s="89">
        <f t="shared" si="327"/>
        <v>8.833950926499226E-5</v>
      </c>
      <c r="AF575" s="89">
        <f t="shared" ca="1" si="328"/>
        <v>-2.6921565695968042E-2</v>
      </c>
      <c r="AG575" s="91"/>
      <c r="AH575" s="89">
        <f t="shared" si="296"/>
        <v>0.5051297546368313</v>
      </c>
      <c r="AI575" s="89">
        <f t="shared" si="297"/>
        <v>1.1197842071106607</v>
      </c>
      <c r="AJ575" s="89">
        <f t="shared" si="298"/>
        <v>0.61256715392341266</v>
      </c>
      <c r="AK575" s="89">
        <f t="shared" si="299"/>
        <v>-0.19122226167053177</v>
      </c>
      <c r="AL575" s="89">
        <f t="shared" si="300"/>
        <v>2.1304114492854165</v>
      </c>
      <c r="AM575" s="89">
        <f t="shared" si="301"/>
        <v>1.8064109110059294</v>
      </c>
      <c r="AN575" s="89">
        <f t="shared" si="321"/>
        <v>8.5957303317491611</v>
      </c>
      <c r="AO575" s="89">
        <f t="shared" si="321"/>
        <v>8.5957322871038695</v>
      </c>
      <c r="AP575" s="89">
        <f t="shared" si="321"/>
        <v>8.5957451141433125</v>
      </c>
      <c r="AQ575" s="89">
        <f t="shared" si="321"/>
        <v>8.5958292544965413</v>
      </c>
      <c r="AR575" s="89">
        <f t="shared" si="321"/>
        <v>8.5963809908633095</v>
      </c>
      <c r="AS575" s="89">
        <f t="shared" si="321"/>
        <v>8.5999907291973745</v>
      </c>
      <c r="AT575" s="89">
        <f t="shared" si="321"/>
        <v>8.6232702043610185</v>
      </c>
      <c r="AU575" s="89">
        <f t="shared" si="302"/>
        <v>8.7620930737594929</v>
      </c>
    </row>
    <row r="576" spans="1:47" s="89" customFormat="1" ht="12.95" customHeight="1" x14ac:dyDescent="0.2">
      <c r="A576" s="7" t="s">
        <v>934</v>
      </c>
      <c r="B576" s="12" t="s">
        <v>912</v>
      </c>
      <c r="C576" s="7">
        <v>54597.449800000002</v>
      </c>
      <c r="D576" s="7">
        <v>2.0000000000000001E-4</v>
      </c>
      <c r="E576" s="29">
        <f t="shared" si="293"/>
        <v>3727.0128368236687</v>
      </c>
      <c r="F576" s="89">
        <f t="shared" si="317"/>
        <v>3727</v>
      </c>
      <c r="G576" s="89">
        <f t="shared" si="329"/>
        <v>3.6031000003276858E-2</v>
      </c>
      <c r="J576" s="89">
        <f>G576</f>
        <v>3.6031000003276858E-2</v>
      </c>
      <c r="O576" s="89">
        <f t="shared" ca="1" si="320"/>
        <v>6.2485092814989318E-2</v>
      </c>
      <c r="P576" s="89">
        <f t="shared" si="294"/>
        <v>-0.47516137674602105</v>
      </c>
      <c r="Q576" s="128">
        <f t="shared" si="295"/>
        <v>39578.949800000002</v>
      </c>
      <c r="R576" s="128"/>
      <c r="S576" s="91">
        <f>S$17</f>
        <v>1</v>
      </c>
      <c r="Z576" s="89">
        <f t="shared" si="322"/>
        <v>3727</v>
      </c>
      <c r="AA576" s="89">
        <f t="shared" si="323"/>
        <v>2.6855211057340844E-2</v>
      </c>
      <c r="AB576" s="89">
        <f t="shared" si="324"/>
        <v>-0.46598558780008503</v>
      </c>
      <c r="AC576" s="89">
        <f t="shared" si="325"/>
        <v>0.51119237674929785</v>
      </c>
      <c r="AD576" s="89">
        <f t="shared" si="326"/>
        <v>9.1757889459360142E-3</v>
      </c>
      <c r="AE576" s="89">
        <f t="shared" si="327"/>
        <v>8.4195102780361549E-5</v>
      </c>
      <c r="AF576" s="89">
        <f t="shared" ca="1" si="328"/>
        <v>-2.645409281171246E-2</v>
      </c>
      <c r="AG576" s="91"/>
      <c r="AH576" s="89">
        <f t="shared" si="296"/>
        <v>0.50201658780336189</v>
      </c>
      <c r="AI576" s="89">
        <f t="shared" si="297"/>
        <v>1.1204688818408663</v>
      </c>
      <c r="AJ576" s="89">
        <f t="shared" si="298"/>
        <v>0.60972992977964735</v>
      </c>
      <c r="AK576" s="89">
        <f t="shared" si="299"/>
        <v>-0.1907916616090293</v>
      </c>
      <c r="AL576" s="89">
        <f t="shared" si="300"/>
        <v>2.1339959992474302</v>
      </c>
      <c r="AM576" s="89">
        <f t="shared" si="301"/>
        <v>1.8140764209514351</v>
      </c>
      <c r="AN576" s="89">
        <f t="shared" si="321"/>
        <v>8.5988479307108037</v>
      </c>
      <c r="AO576" s="89">
        <f t="shared" si="321"/>
        <v>8.5988499176800275</v>
      </c>
      <c r="AP576" s="89">
        <f t="shared" si="321"/>
        <v>8.5988629079737908</v>
      </c>
      <c r="AQ576" s="89">
        <f t="shared" si="321"/>
        <v>8.5989478306647094</v>
      </c>
      <c r="AR576" s="89">
        <f t="shared" si="321"/>
        <v>8.5995028113809564</v>
      </c>
      <c r="AS576" s="89">
        <f t="shared" si="321"/>
        <v>8.6031215077913892</v>
      </c>
      <c r="AT576" s="89">
        <f t="shared" si="321"/>
        <v>8.6263821169022261</v>
      </c>
      <c r="AU576" s="89">
        <f t="shared" si="302"/>
        <v>8.7647346165233291</v>
      </c>
    </row>
    <row r="577" spans="1:47" s="89" customFormat="1" ht="12.95" customHeight="1" x14ac:dyDescent="0.2">
      <c r="A577" s="11" t="s">
        <v>947</v>
      </c>
      <c r="B577" s="12" t="s">
        <v>912</v>
      </c>
      <c r="C577" s="7">
        <v>54622.710700000003</v>
      </c>
      <c r="D577" s="7">
        <v>2.0000000000000001E-4</v>
      </c>
      <c r="E577" s="29">
        <f t="shared" si="293"/>
        <v>3736.0125792392691</v>
      </c>
      <c r="F577" s="89">
        <f t="shared" si="317"/>
        <v>3736</v>
      </c>
      <c r="G577" s="89">
        <f t="shared" si="329"/>
        <v>3.5308000005898066E-2</v>
      </c>
      <c r="K577" s="89">
        <f>G577</f>
        <v>3.5308000005898066E-2</v>
      </c>
      <c r="O577" s="89">
        <f t="shared" ca="1" si="320"/>
        <v>6.1758367213792686E-2</v>
      </c>
      <c r="P577" s="89">
        <f t="shared" si="294"/>
        <v>-0.47245879911840866</v>
      </c>
      <c r="Q577" s="128">
        <f t="shared" si="295"/>
        <v>39604.210700000003</v>
      </c>
      <c r="R577" s="128"/>
      <c r="S577" s="91">
        <f>S$18</f>
        <v>1</v>
      </c>
      <c r="Z577" s="89">
        <f t="shared" si="322"/>
        <v>3736</v>
      </c>
      <c r="AA577" s="89">
        <f t="shared" si="323"/>
        <v>2.6750136023911464E-2</v>
      </c>
      <c r="AB577" s="89">
        <f t="shared" si="324"/>
        <v>-0.46390093513642205</v>
      </c>
      <c r="AC577" s="89">
        <f t="shared" si="325"/>
        <v>0.50776679912430667</v>
      </c>
      <c r="AD577" s="89">
        <f t="shared" si="326"/>
        <v>8.557863981986602E-3</v>
      </c>
      <c r="AE577" s="89">
        <f t="shared" si="327"/>
        <v>7.3237035934183584E-5</v>
      </c>
      <c r="AF577" s="89">
        <f t="shared" ca="1" si="328"/>
        <v>-2.6450367207894621E-2</v>
      </c>
      <c r="AG577" s="91"/>
      <c r="AH577" s="89">
        <f t="shared" si="296"/>
        <v>0.49920893514232012</v>
      </c>
      <c r="AI577" s="89">
        <f t="shared" si="297"/>
        <v>1.1210844791410373</v>
      </c>
      <c r="AJ577" s="89">
        <f t="shared" si="298"/>
        <v>0.60716675209808624</v>
      </c>
      <c r="AK577" s="89">
        <f t="shared" si="299"/>
        <v>-0.19040157179673359</v>
      </c>
      <c r="AL577" s="89">
        <f t="shared" si="300"/>
        <v>2.1372258402365683</v>
      </c>
      <c r="AM577" s="89">
        <f t="shared" si="301"/>
        <v>1.8210262061775913</v>
      </c>
      <c r="AN577" s="89">
        <f t="shared" si="321"/>
        <v>8.6016553983656827</v>
      </c>
      <c r="AO577" s="89">
        <f t="shared" si="321"/>
        <v>8.6016574140029807</v>
      </c>
      <c r="AP577" s="89">
        <f t="shared" si="321"/>
        <v>8.6016705517704022</v>
      </c>
      <c r="AQ577" s="89">
        <f t="shared" si="321"/>
        <v>8.6017561781586078</v>
      </c>
      <c r="AR577" s="89">
        <f t="shared" si="321"/>
        <v>8.6023140610658597</v>
      </c>
      <c r="AS577" s="89">
        <f t="shared" si="321"/>
        <v>8.6059406771488192</v>
      </c>
      <c r="AT577" s="89">
        <f t="shared" si="321"/>
        <v>8.629183663690025</v>
      </c>
      <c r="AU577" s="89">
        <f t="shared" si="302"/>
        <v>8.767112005010782</v>
      </c>
    </row>
    <row r="578" spans="1:47" s="89" customFormat="1" ht="12.95" customHeight="1" x14ac:dyDescent="0.2">
      <c r="A578" s="11" t="s">
        <v>947</v>
      </c>
      <c r="B578" s="12" t="s">
        <v>912</v>
      </c>
      <c r="C578" s="7">
        <v>54636.744200000001</v>
      </c>
      <c r="D578" s="7">
        <v>1E-4</v>
      </c>
      <c r="E578" s="29">
        <f t="shared" si="293"/>
        <v>3741.0123173796092</v>
      </c>
      <c r="F578" s="89">
        <f t="shared" si="317"/>
        <v>3741</v>
      </c>
      <c r="G578" s="89">
        <f t="shared" si="329"/>
        <v>3.4573000004456844E-2</v>
      </c>
      <c r="K578" s="89">
        <f>G578</f>
        <v>3.4573000004456844E-2</v>
      </c>
      <c r="O578" s="89">
        <f t="shared" ca="1" si="320"/>
        <v>6.1354630768683471E-2</v>
      </c>
      <c r="P578" s="89">
        <f t="shared" si="294"/>
        <v>-0.47095494431279816</v>
      </c>
      <c r="Q578" s="128">
        <f t="shared" si="295"/>
        <v>39618.244200000001</v>
      </c>
      <c r="R578" s="128"/>
      <c r="S578" s="91">
        <f>S$18</f>
        <v>1</v>
      </c>
      <c r="Z578" s="89">
        <f t="shared" si="322"/>
        <v>3741</v>
      </c>
      <c r="AA578" s="89">
        <f t="shared" si="323"/>
        <v>2.6691815055496393E-2</v>
      </c>
      <c r="AB578" s="89">
        <f t="shared" si="324"/>
        <v>-0.46307375936383771</v>
      </c>
      <c r="AC578" s="89">
        <f t="shared" si="325"/>
        <v>0.50552794431725501</v>
      </c>
      <c r="AD578" s="89">
        <f t="shared" si="326"/>
        <v>7.8811849489604513E-3</v>
      </c>
      <c r="AE578" s="89">
        <f t="shared" si="327"/>
        <v>6.2113076199720748E-5</v>
      </c>
      <c r="AF578" s="89">
        <f t="shared" ca="1" si="328"/>
        <v>-2.6781630764226627E-2</v>
      </c>
      <c r="AG578" s="91"/>
      <c r="AH578" s="89">
        <f t="shared" si="296"/>
        <v>0.49764675936829456</v>
      </c>
      <c r="AI578" s="89">
        <f t="shared" si="297"/>
        <v>1.1214262237885213</v>
      </c>
      <c r="AJ578" s="89">
        <f t="shared" si="298"/>
        <v>0.60573880623299825</v>
      </c>
      <c r="AK578" s="89">
        <f t="shared" si="299"/>
        <v>-0.19018381058329578</v>
      </c>
      <c r="AL578" s="89">
        <f t="shared" si="300"/>
        <v>2.1390217292615059</v>
      </c>
      <c r="AM578" s="89">
        <f t="shared" si="301"/>
        <v>1.8249082060259436</v>
      </c>
      <c r="AN578" s="89">
        <f t="shared" si="321"/>
        <v>8.6032157687322552</v>
      </c>
      <c r="AO578" s="89">
        <f t="shared" si="321"/>
        <v>8.603217800383355</v>
      </c>
      <c r="AP578" s="89">
        <f t="shared" si="321"/>
        <v>8.6032310202970415</v>
      </c>
      <c r="AQ578" s="89">
        <f t="shared" si="321"/>
        <v>8.6033170374267325</v>
      </c>
      <c r="AR578" s="89">
        <f t="shared" si="321"/>
        <v>8.6038765252670864</v>
      </c>
      <c r="AS578" s="89">
        <f t="shared" si="321"/>
        <v>8.6075074824689004</v>
      </c>
      <c r="AT578" s="89">
        <f t="shared" si="321"/>
        <v>8.6307404155758505</v>
      </c>
      <c r="AU578" s="89">
        <f t="shared" si="302"/>
        <v>8.7684327763927001</v>
      </c>
    </row>
    <row r="579" spans="1:47" s="89" customFormat="1" ht="12.95" customHeight="1" x14ac:dyDescent="0.2">
      <c r="A579" s="11" t="s">
        <v>947</v>
      </c>
      <c r="B579" s="12" t="s">
        <v>912</v>
      </c>
      <c r="C579" s="7">
        <v>54681.652999999998</v>
      </c>
      <c r="D579" s="7">
        <v>2.0000000000000001E-4</v>
      </c>
      <c r="E579" s="29">
        <f t="shared" si="293"/>
        <v>3757.0120494633306</v>
      </c>
      <c r="F579" s="89">
        <f t="shared" si="317"/>
        <v>3757</v>
      </c>
      <c r="G579" s="89">
        <f t="shared" si="329"/>
        <v>3.3820999997260515E-2</v>
      </c>
      <c r="K579" s="89">
        <f>G579</f>
        <v>3.3820999997260515E-2</v>
      </c>
      <c r="O579" s="89">
        <f t="shared" ca="1" si="320"/>
        <v>6.0062674144334027E-2</v>
      </c>
      <c r="P579" s="89">
        <f t="shared" si="294"/>
        <v>-0.4661309795415472</v>
      </c>
      <c r="Q579" s="128">
        <f t="shared" si="295"/>
        <v>39663.152999999998</v>
      </c>
      <c r="R579" s="128"/>
      <c r="S579" s="91">
        <f>S$18</f>
        <v>1</v>
      </c>
      <c r="Z579" s="89">
        <f t="shared" si="322"/>
        <v>3757</v>
      </c>
      <c r="AA579" s="89">
        <f t="shared" si="323"/>
        <v>2.6505487086089741E-2</v>
      </c>
      <c r="AB579" s="89">
        <f t="shared" si="324"/>
        <v>-0.45881546663037642</v>
      </c>
      <c r="AC579" s="89">
        <f t="shared" si="325"/>
        <v>0.49995197953880771</v>
      </c>
      <c r="AD579" s="89">
        <f t="shared" si="326"/>
        <v>7.315512911170774E-3</v>
      </c>
      <c r="AE579" s="89">
        <f t="shared" si="327"/>
        <v>5.3516729153506292E-5</v>
      </c>
      <c r="AF579" s="89">
        <f t="shared" ca="1" si="328"/>
        <v>-2.6241674147073513E-2</v>
      </c>
      <c r="AG579" s="91"/>
      <c r="AH579" s="89">
        <f t="shared" si="296"/>
        <v>0.49263646662763694</v>
      </c>
      <c r="AI579" s="89">
        <f t="shared" si="297"/>
        <v>1.122518563078553</v>
      </c>
      <c r="AJ579" s="89">
        <f t="shared" si="298"/>
        <v>0.60115039643861412</v>
      </c>
      <c r="AK579" s="89">
        <f t="shared" si="299"/>
        <v>-0.18948195516378225</v>
      </c>
      <c r="AL579" s="89">
        <f t="shared" si="300"/>
        <v>2.1447759287419919</v>
      </c>
      <c r="AM579" s="89">
        <f t="shared" si="301"/>
        <v>1.8374326757175001</v>
      </c>
      <c r="AN579" s="89">
        <f t="shared" si="321"/>
        <v>8.6082121478210993</v>
      </c>
      <c r="AO579" s="89">
        <f t="shared" si="321"/>
        <v>8.608214231128688</v>
      </c>
      <c r="AP579" s="89">
        <f t="shared" si="321"/>
        <v>8.6082277149093951</v>
      </c>
      <c r="AQ579" s="89">
        <f t="shared" si="321"/>
        <v>8.608314981233308</v>
      </c>
      <c r="AR579" s="89">
        <f t="shared" si="321"/>
        <v>8.6088795685230046</v>
      </c>
      <c r="AS579" s="89">
        <f t="shared" si="321"/>
        <v>8.6125241336093072</v>
      </c>
      <c r="AT579" s="89">
        <f t="shared" si="321"/>
        <v>8.6357236336937504</v>
      </c>
      <c r="AU579" s="89">
        <f t="shared" si="302"/>
        <v>8.7726592448148359</v>
      </c>
    </row>
    <row r="580" spans="1:47" s="89" customFormat="1" ht="12.95" customHeight="1" x14ac:dyDescent="0.2">
      <c r="A580" s="11" t="s">
        <v>948</v>
      </c>
      <c r="B580" s="12" t="s">
        <v>912</v>
      </c>
      <c r="C580" s="7">
        <v>54799.538800000002</v>
      </c>
      <c r="D580" s="7">
        <v>2.0000000000000001E-4</v>
      </c>
      <c r="E580" s="29">
        <f t="shared" si="293"/>
        <v>3799.0114174374321</v>
      </c>
      <c r="F580" s="89">
        <f t="shared" si="317"/>
        <v>3799</v>
      </c>
      <c r="G580" s="89">
        <f t="shared" si="329"/>
        <v>3.2047000007878523E-2</v>
      </c>
      <c r="K580" s="89">
        <f>G580</f>
        <v>3.2047000007878523E-2</v>
      </c>
      <c r="O580" s="89">
        <f t="shared" ca="1" si="320"/>
        <v>5.6671288005416653E-2</v>
      </c>
      <c r="P580" s="89">
        <f t="shared" si="294"/>
        <v>-0.45338375891560734</v>
      </c>
      <c r="Q580" s="128">
        <f t="shared" si="295"/>
        <v>39781.038800000002</v>
      </c>
      <c r="R580" s="128"/>
      <c r="S580" s="91">
        <f>S$18</f>
        <v>1</v>
      </c>
      <c r="Z580" s="89">
        <f t="shared" si="322"/>
        <v>3799</v>
      </c>
      <c r="AA580" s="89">
        <f t="shared" si="323"/>
        <v>2.6019158697357159E-2</v>
      </c>
      <c r="AB580" s="89">
        <f t="shared" si="324"/>
        <v>-0.44735591760508597</v>
      </c>
      <c r="AC580" s="89">
        <f t="shared" si="325"/>
        <v>0.48543075892348586</v>
      </c>
      <c r="AD580" s="89">
        <f t="shared" si="326"/>
        <v>6.0278413105213646E-3</v>
      </c>
      <c r="AE580" s="89">
        <f t="shared" si="327"/>
        <v>3.6334870864827925E-5</v>
      </c>
      <c r="AF580" s="89">
        <f t="shared" ca="1" si="328"/>
        <v>-2.462428799753813E-2</v>
      </c>
      <c r="AG580" s="91"/>
      <c r="AH580" s="89">
        <f t="shared" si="296"/>
        <v>0.4794029176129645</v>
      </c>
      <c r="AI580" s="89">
        <f t="shared" si="297"/>
        <v>1.1253765526678796</v>
      </c>
      <c r="AJ580" s="89">
        <f t="shared" si="298"/>
        <v>0.58896846742882103</v>
      </c>
      <c r="AK580" s="89">
        <f t="shared" si="299"/>
        <v>-0.18760311743849409</v>
      </c>
      <c r="AL580" s="89">
        <f t="shared" si="300"/>
        <v>2.1599339664068933</v>
      </c>
      <c r="AM580" s="89">
        <f t="shared" si="301"/>
        <v>1.8710687234777967</v>
      </c>
      <c r="AN580" s="89">
        <f t="shared" si="321"/>
        <v>8.6213507446609157</v>
      </c>
      <c r="AO580" s="89">
        <f t="shared" si="321"/>
        <v>8.6213529664630624</v>
      </c>
      <c r="AP580" s="89">
        <f t="shared" si="321"/>
        <v>8.6213671495085418</v>
      </c>
      <c r="AQ580" s="89">
        <f t="shared" si="321"/>
        <v>8.6214576831599548</v>
      </c>
      <c r="AR580" s="89">
        <f t="shared" si="321"/>
        <v>8.6220353803024707</v>
      </c>
      <c r="AS580" s="89">
        <f t="shared" si="321"/>
        <v>8.6257135802987488</v>
      </c>
      <c r="AT580" s="89">
        <f t="shared" si="321"/>
        <v>8.648816184285284</v>
      </c>
      <c r="AU580" s="89">
        <f t="shared" si="302"/>
        <v>8.7837537244229473</v>
      </c>
    </row>
    <row r="581" spans="1:47" s="89" customFormat="1" ht="12.95" customHeight="1" x14ac:dyDescent="0.2">
      <c r="A581" s="11" t="s">
        <v>945</v>
      </c>
      <c r="B581" s="12" t="s">
        <v>912</v>
      </c>
      <c r="C581" s="7">
        <v>54925.844599999997</v>
      </c>
      <c r="D581" s="7">
        <v>1E-4</v>
      </c>
      <c r="E581" s="29">
        <f t="shared" si="293"/>
        <v>3844.0105926685706</v>
      </c>
      <c r="F581" s="89">
        <f t="shared" si="317"/>
        <v>3844</v>
      </c>
      <c r="G581" s="89">
        <f t="shared" si="329"/>
        <v>2.9731999995419756E-2</v>
      </c>
      <c r="K581" s="89">
        <f>G581</f>
        <v>2.9731999995419756E-2</v>
      </c>
      <c r="O581" s="89">
        <f t="shared" ca="1" si="320"/>
        <v>5.3037659999433717E-2</v>
      </c>
      <c r="P581" s="89">
        <f t="shared" si="294"/>
        <v>-0.43959051933198356</v>
      </c>
      <c r="Q581" s="128">
        <f t="shared" si="295"/>
        <v>39907.344599999997</v>
      </c>
      <c r="R581" s="128"/>
      <c r="S581" s="91">
        <f>S$18</f>
        <v>1</v>
      </c>
      <c r="Z581" s="89">
        <f t="shared" si="322"/>
        <v>3844</v>
      </c>
      <c r="AA581" s="89">
        <f t="shared" si="323"/>
        <v>2.5504215351908999E-2</v>
      </c>
      <c r="AB581" s="89">
        <f t="shared" si="324"/>
        <v>-0.43536273468847281</v>
      </c>
      <c r="AC581" s="89">
        <f t="shared" si="325"/>
        <v>0.46932251932740332</v>
      </c>
      <c r="AD581" s="89">
        <f t="shared" si="326"/>
        <v>4.2277846435107569E-3</v>
      </c>
      <c r="AE581" s="89">
        <f t="shared" si="327"/>
        <v>1.7874162991905378E-5</v>
      </c>
      <c r="AF581" s="89">
        <f t="shared" ca="1" si="328"/>
        <v>-2.3305660004013962E-2</v>
      </c>
      <c r="AG581" s="91"/>
      <c r="AH581" s="89">
        <f t="shared" si="296"/>
        <v>0.46509473468389256</v>
      </c>
      <c r="AI581" s="89">
        <f t="shared" si="297"/>
        <v>1.1284225516952371</v>
      </c>
      <c r="AJ581" s="89">
        <f t="shared" si="298"/>
        <v>0.57569645441950101</v>
      </c>
      <c r="AK581" s="89">
        <f t="shared" si="299"/>
        <v>-0.18553128536073685</v>
      </c>
      <c r="AL581" s="89">
        <f t="shared" si="300"/>
        <v>2.1762601552887735</v>
      </c>
      <c r="AM581" s="89">
        <f t="shared" si="301"/>
        <v>1.9083807014274308</v>
      </c>
      <c r="AN581" s="89">
        <f t="shared" ref="AN581:AT590" si="330">$AU581+$AB$7*SIN(AO581)</f>
        <v>8.635464790515508</v>
      </c>
      <c r="AO581" s="89">
        <f t="shared" si="330"/>
        <v>8.6354671650920949</v>
      </c>
      <c r="AP581" s="89">
        <f t="shared" si="330"/>
        <v>8.6354821062517573</v>
      </c>
      <c r="AQ581" s="89">
        <f t="shared" si="330"/>
        <v>8.6355761129047028</v>
      </c>
      <c r="AR581" s="89">
        <f t="shared" si="330"/>
        <v>8.6361673789992981</v>
      </c>
      <c r="AS581" s="89">
        <f t="shared" si="330"/>
        <v>8.6398781902366846</v>
      </c>
      <c r="AT581" s="89">
        <f t="shared" si="330"/>
        <v>8.6628623413737742</v>
      </c>
      <c r="AU581" s="89">
        <f t="shared" si="302"/>
        <v>8.7956406668602085</v>
      </c>
    </row>
    <row r="582" spans="1:47" s="89" customFormat="1" ht="12.95" customHeight="1" x14ac:dyDescent="0.2">
      <c r="A582" s="24" t="s">
        <v>943</v>
      </c>
      <c r="B582" s="25" t="s">
        <v>912</v>
      </c>
      <c r="C582" s="24">
        <v>54959.525800000003</v>
      </c>
      <c r="D582" s="24">
        <v>1.5E-3</v>
      </c>
      <c r="E582" s="29">
        <f t="shared" si="293"/>
        <v>3856.0102492227061</v>
      </c>
      <c r="F582" s="89">
        <f t="shared" si="317"/>
        <v>3856</v>
      </c>
      <c r="G582" s="89">
        <f t="shared" si="329"/>
        <v>2.8768000003765337E-2</v>
      </c>
      <c r="J582" s="89">
        <f>G582</f>
        <v>2.8768000003765337E-2</v>
      </c>
      <c r="O582" s="89">
        <f t="shared" ca="1" si="320"/>
        <v>5.2068692531171634E-2</v>
      </c>
      <c r="P582" s="89">
        <f t="shared" si="294"/>
        <v>-0.43588864798761429</v>
      </c>
      <c r="Q582" s="128">
        <f t="shared" si="295"/>
        <v>39941.025800000003</v>
      </c>
      <c r="R582" s="128"/>
      <c r="S582" s="91">
        <f>S$17</f>
        <v>1</v>
      </c>
      <c r="Z582" s="89">
        <f t="shared" si="322"/>
        <v>3856</v>
      </c>
      <c r="AA582" s="89">
        <f t="shared" si="323"/>
        <v>2.53682509023897E-2</v>
      </c>
      <c r="AB582" s="89">
        <f t="shared" si="324"/>
        <v>-0.43248889888623865</v>
      </c>
      <c r="AC582" s="89">
        <f t="shared" si="325"/>
        <v>0.46465664799137962</v>
      </c>
      <c r="AD582" s="89">
        <f t="shared" si="326"/>
        <v>3.3997491013756376E-3</v>
      </c>
      <c r="AE582" s="89">
        <f t="shared" si="327"/>
        <v>1.1558293952304455E-5</v>
      </c>
      <c r="AF582" s="89">
        <f t="shared" ca="1" si="328"/>
        <v>-2.3300692527406297E-2</v>
      </c>
      <c r="AG582" s="91"/>
      <c r="AH582" s="89">
        <f t="shared" si="296"/>
        <v>0.46125689889000399</v>
      </c>
      <c r="AI582" s="89">
        <f t="shared" si="297"/>
        <v>1.1292318254641438</v>
      </c>
      <c r="AJ582" s="89">
        <f t="shared" si="298"/>
        <v>0.57211897268306933</v>
      </c>
      <c r="AK582" s="89">
        <f t="shared" si="299"/>
        <v>-0.18496849709809526</v>
      </c>
      <c r="AL582" s="89">
        <f t="shared" si="300"/>
        <v>2.1806287002660905</v>
      </c>
      <c r="AM582" s="89">
        <f t="shared" si="301"/>
        <v>1.9185623705109125</v>
      </c>
      <c r="AN582" s="89">
        <f t="shared" si="330"/>
        <v>8.6392349699983306</v>
      </c>
      <c r="AO582" s="89">
        <f t="shared" si="330"/>
        <v>8.6392373860323097</v>
      </c>
      <c r="AP582" s="89">
        <f t="shared" si="330"/>
        <v>8.6392525306076617</v>
      </c>
      <c r="AQ582" s="89">
        <f t="shared" si="330"/>
        <v>8.6393474570612732</v>
      </c>
      <c r="AR582" s="89">
        <f t="shared" si="330"/>
        <v>8.6399422525621503</v>
      </c>
      <c r="AS582" s="89">
        <f t="shared" si="330"/>
        <v>8.6436611495062632</v>
      </c>
      <c r="AT582" s="89">
        <f t="shared" si="330"/>
        <v>8.6666111644930215</v>
      </c>
      <c r="AU582" s="89">
        <f t="shared" si="302"/>
        <v>8.7988105181768113</v>
      </c>
    </row>
    <row r="583" spans="1:47" s="89" customFormat="1" ht="12.95" customHeight="1" x14ac:dyDescent="0.2">
      <c r="A583" s="11" t="s">
        <v>945</v>
      </c>
      <c r="B583" s="12" t="s">
        <v>912</v>
      </c>
      <c r="C583" s="7">
        <v>55043.730300000003</v>
      </c>
      <c r="D583" s="7">
        <v>1E-4</v>
      </c>
      <c r="E583" s="29">
        <f t="shared" si="293"/>
        <v>3886.0099250155085</v>
      </c>
      <c r="F583" s="89">
        <f t="shared" si="317"/>
        <v>3886</v>
      </c>
      <c r="G583" s="89">
        <f t="shared" si="329"/>
        <v>2.7858000008563977E-2</v>
      </c>
      <c r="K583" s="89">
        <f>G583</f>
        <v>2.7858000008563977E-2</v>
      </c>
      <c r="O583" s="89">
        <f t="shared" ca="1" si="320"/>
        <v>4.9646273860516343E-2</v>
      </c>
      <c r="P583" s="89">
        <f t="shared" si="294"/>
        <v>-0.42659035940182577</v>
      </c>
      <c r="Q583" s="128">
        <f t="shared" si="295"/>
        <v>40025.230300000003</v>
      </c>
      <c r="R583" s="128"/>
      <c r="S583" s="91">
        <f>S$18</f>
        <v>1</v>
      </c>
      <c r="Z583" s="89">
        <f t="shared" si="322"/>
        <v>3886</v>
      </c>
      <c r="AA583" s="89">
        <f t="shared" si="323"/>
        <v>2.503130586127017E-2</v>
      </c>
      <c r="AB583" s="89">
        <f t="shared" si="324"/>
        <v>-0.42376366525453196</v>
      </c>
      <c r="AC583" s="89">
        <f t="shared" si="325"/>
        <v>0.45444835941038975</v>
      </c>
      <c r="AD583" s="89">
        <f t="shared" si="326"/>
        <v>2.8266941472938067E-3</v>
      </c>
      <c r="AE583" s="89">
        <f t="shared" si="327"/>
        <v>7.9901998023450618E-6</v>
      </c>
      <c r="AF583" s="89">
        <f t="shared" ca="1" si="328"/>
        <v>-2.1788273851952367E-2</v>
      </c>
      <c r="AG583" s="91"/>
      <c r="AH583" s="89">
        <f t="shared" si="296"/>
        <v>0.45162166526309594</v>
      </c>
      <c r="AI583" s="89">
        <f t="shared" si="297"/>
        <v>1.131249211579</v>
      </c>
      <c r="AJ583" s="89">
        <f t="shared" si="298"/>
        <v>0.56310502443038202</v>
      </c>
      <c r="AK583" s="89">
        <f t="shared" si="299"/>
        <v>-0.18354251303557401</v>
      </c>
      <c r="AL583" s="89">
        <f t="shared" si="300"/>
        <v>2.1915774421299838</v>
      </c>
      <c r="AM583" s="89">
        <f t="shared" si="301"/>
        <v>1.9444595068176207</v>
      </c>
      <c r="AN583" s="89">
        <f t="shared" si="330"/>
        <v>8.6486722251080117</v>
      </c>
      <c r="AO583" s="89">
        <f t="shared" si="330"/>
        <v>8.6486747460204594</v>
      </c>
      <c r="AP583" s="89">
        <f t="shared" si="330"/>
        <v>8.6486904009265544</v>
      </c>
      <c r="AQ583" s="89">
        <f t="shared" si="330"/>
        <v>8.6487876127558092</v>
      </c>
      <c r="AR583" s="89">
        <f t="shared" si="330"/>
        <v>8.6493910588746239</v>
      </c>
      <c r="AS583" s="89">
        <f t="shared" si="330"/>
        <v>8.6531290265163605</v>
      </c>
      <c r="AT583" s="89">
        <f t="shared" si="330"/>
        <v>8.6759890209866377</v>
      </c>
      <c r="AU583" s="89">
        <f t="shared" si="302"/>
        <v>8.8067351464683199</v>
      </c>
    </row>
    <row r="584" spans="1:47" s="89" customFormat="1" ht="12.95" customHeight="1" x14ac:dyDescent="0.2">
      <c r="A584" s="24" t="s">
        <v>944</v>
      </c>
      <c r="B584" s="25" t="s">
        <v>912</v>
      </c>
      <c r="C584" s="24">
        <v>55296.343099999998</v>
      </c>
      <c r="D584" s="24">
        <v>3.0000000000000001E-3</v>
      </c>
      <c r="E584" s="29">
        <f t="shared" si="293"/>
        <v>3976.0087030037621</v>
      </c>
      <c r="F584" s="89">
        <f t="shared" si="317"/>
        <v>3976</v>
      </c>
      <c r="G584" s="89">
        <f t="shared" si="329"/>
        <v>2.4428000004263595E-2</v>
      </c>
      <c r="J584" s="89">
        <f>G584</f>
        <v>2.4428000004263595E-2</v>
      </c>
      <c r="O584" s="89">
        <f t="shared" ca="1" si="320"/>
        <v>4.2379017848550526E-2</v>
      </c>
      <c r="P584" s="89">
        <f t="shared" si="294"/>
        <v>-0.39832169171704457</v>
      </c>
      <c r="Q584" s="128">
        <f t="shared" si="295"/>
        <v>40277.843099999998</v>
      </c>
      <c r="R584" s="128"/>
      <c r="S584" s="91">
        <f>S$17</f>
        <v>1</v>
      </c>
      <c r="Z584" s="89">
        <f t="shared" si="322"/>
        <v>3976</v>
      </c>
      <c r="AA584" s="89">
        <f t="shared" si="323"/>
        <v>2.4052260513150681E-2</v>
      </c>
      <c r="AB584" s="89">
        <f t="shared" si="324"/>
        <v>-0.39794595222593165</v>
      </c>
      <c r="AC584" s="89">
        <f t="shared" si="325"/>
        <v>0.42274969172130816</v>
      </c>
      <c r="AD584" s="89">
        <f t="shared" si="326"/>
        <v>3.7573949111291416E-4</v>
      </c>
      <c r="AE584" s="89">
        <f t="shared" si="327"/>
        <v>1.4118016518179171E-7</v>
      </c>
      <c r="AF584" s="89">
        <f t="shared" ca="1" si="328"/>
        <v>-1.7951017844286932E-2</v>
      </c>
      <c r="AG584" s="91"/>
      <c r="AH584" s="89">
        <f t="shared" si="296"/>
        <v>0.42237395223019525</v>
      </c>
      <c r="AI584" s="89">
        <f t="shared" si="297"/>
        <v>1.1372478910099082</v>
      </c>
      <c r="AJ584" s="89">
        <f t="shared" si="298"/>
        <v>0.53546508377167124</v>
      </c>
      <c r="AK584" s="89">
        <f t="shared" si="299"/>
        <v>-0.1791011614838256</v>
      </c>
      <c r="AL584" s="89">
        <f t="shared" si="300"/>
        <v>2.2246574753334056</v>
      </c>
      <c r="AM584" s="89">
        <f t="shared" si="301"/>
        <v>2.0261714709253793</v>
      </c>
      <c r="AN584" s="89">
        <f t="shared" si="330"/>
        <v>8.6770845494378399</v>
      </c>
      <c r="AO584" s="89">
        <f t="shared" si="330"/>
        <v>8.6770873943088578</v>
      </c>
      <c r="AP584" s="89">
        <f t="shared" si="330"/>
        <v>8.6771045884687243</v>
      </c>
      <c r="AQ584" s="89">
        <f t="shared" si="330"/>
        <v>8.6772085026823902</v>
      </c>
      <c r="AR584" s="89">
        <f t="shared" si="330"/>
        <v>8.6778363032368837</v>
      </c>
      <c r="AS584" s="89">
        <f t="shared" si="330"/>
        <v>8.6816214509912957</v>
      </c>
      <c r="AT584" s="89">
        <f t="shared" si="330"/>
        <v>8.7041714875208687</v>
      </c>
      <c r="AU584" s="89">
        <f t="shared" si="302"/>
        <v>8.8305090313428423</v>
      </c>
    </row>
    <row r="585" spans="1:47" s="89" customFormat="1" ht="12.95" customHeight="1" x14ac:dyDescent="0.2">
      <c r="A585" s="26" t="s">
        <v>940</v>
      </c>
      <c r="B585" s="27" t="s">
        <v>912</v>
      </c>
      <c r="C585" s="28">
        <v>55310.378199999999</v>
      </c>
      <c r="D585" s="28">
        <v>1E-4</v>
      </c>
      <c r="E585" s="29">
        <f t="shared" si="293"/>
        <v>3981.0090111787358</v>
      </c>
      <c r="F585" s="89">
        <f t="shared" si="317"/>
        <v>3981</v>
      </c>
      <c r="G585" s="89">
        <f t="shared" si="329"/>
        <v>2.5292999998782761E-2</v>
      </c>
      <c r="K585" s="89">
        <f>G585</f>
        <v>2.5292999998782761E-2</v>
      </c>
      <c r="O585" s="89">
        <f t="shared" ca="1" si="320"/>
        <v>4.1975281403441311E-2</v>
      </c>
      <c r="P585" s="89">
        <f t="shared" si="294"/>
        <v>-0.39673476981645284</v>
      </c>
      <c r="Q585" s="128">
        <f t="shared" si="295"/>
        <v>40291.878199999999</v>
      </c>
      <c r="R585" s="128"/>
      <c r="S585" s="91">
        <f>S$18</f>
        <v>1</v>
      </c>
      <c r="Z585" s="89">
        <f t="shared" si="322"/>
        <v>3981</v>
      </c>
      <c r="AA585" s="89">
        <f t="shared" si="323"/>
        <v>2.3999539683803195E-2</v>
      </c>
      <c r="AB585" s="89">
        <f t="shared" si="324"/>
        <v>-0.39544130950147327</v>
      </c>
      <c r="AC585" s="89">
        <f t="shared" si="325"/>
        <v>0.4220277698152356</v>
      </c>
      <c r="AD585" s="89">
        <f t="shared" si="326"/>
        <v>1.2934603149795665E-3</v>
      </c>
      <c r="AE585" s="89">
        <f t="shared" si="327"/>
        <v>1.6730395864270394E-6</v>
      </c>
      <c r="AF585" s="89">
        <f t="shared" ca="1" si="328"/>
        <v>-1.668228140465855E-2</v>
      </c>
      <c r="AG585" s="91"/>
      <c r="AH585" s="89">
        <f t="shared" si="296"/>
        <v>0.42073430950025603</v>
      </c>
      <c r="AI585" s="89">
        <f t="shared" si="297"/>
        <v>1.1375786394449998</v>
      </c>
      <c r="AJ585" s="89">
        <f t="shared" si="298"/>
        <v>0.53390340923786228</v>
      </c>
      <c r="AK585" s="89">
        <f t="shared" si="299"/>
        <v>-0.17884721859728689</v>
      </c>
      <c r="AL585" s="89">
        <f t="shared" si="300"/>
        <v>2.2265054978940113</v>
      </c>
      <c r="AM585" s="89">
        <f t="shared" si="301"/>
        <v>2.0308977410551061</v>
      </c>
      <c r="AN585" s="89">
        <f t="shared" si="330"/>
        <v>8.6786674065193683</v>
      </c>
      <c r="AO585" s="89">
        <f t="shared" si="330"/>
        <v>8.6786702697412679</v>
      </c>
      <c r="AP585" s="89">
        <f t="shared" si="330"/>
        <v>8.6786875494707427</v>
      </c>
      <c r="AQ585" s="89">
        <f t="shared" si="330"/>
        <v>8.6787918278983422</v>
      </c>
      <c r="AR585" s="89">
        <f t="shared" si="330"/>
        <v>8.6794209064677741</v>
      </c>
      <c r="AS585" s="89">
        <f t="shared" si="330"/>
        <v>8.6832082249945586</v>
      </c>
      <c r="AT585" s="89">
        <f t="shared" si="330"/>
        <v>8.7057392968856924</v>
      </c>
      <c r="AU585" s="89">
        <f t="shared" si="302"/>
        <v>8.8318298027247604</v>
      </c>
    </row>
    <row r="586" spans="1:47" s="89" customFormat="1" ht="12.95" customHeight="1" x14ac:dyDescent="0.2">
      <c r="A586" s="24" t="s">
        <v>944</v>
      </c>
      <c r="B586" s="25" t="s">
        <v>912</v>
      </c>
      <c r="C586" s="24">
        <v>55338.446199999998</v>
      </c>
      <c r="D586" s="24">
        <v>1E-3</v>
      </c>
      <c r="E586" s="29">
        <f t="shared" si="293"/>
        <v>3991.0088437310624</v>
      </c>
      <c r="F586" s="89">
        <f t="shared" si="317"/>
        <v>3991</v>
      </c>
      <c r="G586" s="89">
        <f t="shared" si="329"/>
        <v>2.4822999999742024E-2</v>
      </c>
      <c r="J586" s="89">
        <f>G586</f>
        <v>2.4822999999742024E-2</v>
      </c>
      <c r="O586" s="89">
        <f t="shared" ca="1" si="320"/>
        <v>4.1167808513222881E-2</v>
      </c>
      <c r="P586" s="89">
        <f t="shared" si="294"/>
        <v>-0.393555734321833</v>
      </c>
      <c r="Q586" s="128">
        <f t="shared" si="295"/>
        <v>40319.946199999998</v>
      </c>
      <c r="R586" s="128"/>
      <c r="S586" s="91">
        <f>S$17</f>
        <v>1</v>
      </c>
      <c r="Z586" s="89">
        <f t="shared" si="322"/>
        <v>3991</v>
      </c>
      <c r="AA586" s="89">
        <f t="shared" si="323"/>
        <v>2.3894699747373516E-2</v>
      </c>
      <c r="AB586" s="89">
        <f t="shared" si="324"/>
        <v>-0.39262743406946449</v>
      </c>
      <c r="AC586" s="89">
        <f t="shared" si="325"/>
        <v>0.41837873432157502</v>
      </c>
      <c r="AD586" s="89">
        <f t="shared" si="326"/>
        <v>9.2830025236850799E-4</v>
      </c>
      <c r="AE586" s="89">
        <f t="shared" si="327"/>
        <v>8.6174135854743564E-7</v>
      </c>
      <c r="AF586" s="89">
        <f t="shared" ca="1" si="328"/>
        <v>-1.6344808513480857E-2</v>
      </c>
      <c r="AG586" s="91"/>
      <c r="AH586" s="89">
        <f t="shared" si="296"/>
        <v>0.41745043406920651</v>
      </c>
      <c r="AI586" s="89">
        <f t="shared" si="297"/>
        <v>1.1382393003794138</v>
      </c>
      <c r="AJ586" s="89">
        <f t="shared" si="298"/>
        <v>0.53077186392276332</v>
      </c>
      <c r="AK586" s="89">
        <f t="shared" si="299"/>
        <v>-0.17833705577398426</v>
      </c>
      <c r="AL586" s="89">
        <f t="shared" si="300"/>
        <v>2.2302047659100568</v>
      </c>
      <c r="AM586" s="89">
        <f t="shared" si="301"/>
        <v>2.0404120254110163</v>
      </c>
      <c r="AN586" s="89">
        <f t="shared" si="330"/>
        <v>8.6818345005992352</v>
      </c>
      <c r="AO586" s="89">
        <f t="shared" si="330"/>
        <v>8.6818374006182317</v>
      </c>
      <c r="AP586" s="89">
        <f t="shared" si="330"/>
        <v>8.6818548514196916</v>
      </c>
      <c r="AQ586" s="89">
        <f t="shared" si="330"/>
        <v>8.6819598553344477</v>
      </c>
      <c r="AR586" s="89">
        <f t="shared" si="330"/>
        <v>8.6825914650024991</v>
      </c>
      <c r="AS586" s="89">
        <f t="shared" si="330"/>
        <v>8.6863829805608788</v>
      </c>
      <c r="AT586" s="89">
        <f t="shared" si="330"/>
        <v>8.7088755750547673</v>
      </c>
      <c r="AU586" s="89">
        <f t="shared" si="302"/>
        <v>8.8344713454885966</v>
      </c>
    </row>
    <row r="587" spans="1:47" s="89" customFormat="1" ht="12.95" customHeight="1" x14ac:dyDescent="0.2">
      <c r="A587" s="11" t="s">
        <v>946</v>
      </c>
      <c r="B587" s="12" t="s">
        <v>912</v>
      </c>
      <c r="C587" s="7">
        <v>55436.684399999998</v>
      </c>
      <c r="D587" s="7">
        <v>1E-4</v>
      </c>
      <c r="E587" s="29">
        <f t="shared" si="293"/>
        <v>4026.0083289185341</v>
      </c>
      <c r="F587" s="89">
        <f t="shared" si="317"/>
        <v>4026</v>
      </c>
      <c r="G587" s="89">
        <f t="shared" si="329"/>
        <v>2.3377999998047017E-2</v>
      </c>
      <c r="K587" s="89">
        <f>G587</f>
        <v>2.3377999998047017E-2</v>
      </c>
      <c r="O587" s="89">
        <f t="shared" ca="1" si="320"/>
        <v>3.8341653397458375E-2</v>
      </c>
      <c r="P587" s="89">
        <f t="shared" si="294"/>
        <v>-0.3823745973095819</v>
      </c>
      <c r="Q587" s="128">
        <f t="shared" si="295"/>
        <v>40418.184399999998</v>
      </c>
      <c r="R587" s="128"/>
      <c r="S587" s="91">
        <f t="shared" ref="S587:S607" si="331">S$18</f>
        <v>1</v>
      </c>
      <c r="Z587" s="89">
        <f t="shared" si="322"/>
        <v>4026</v>
      </c>
      <c r="AA587" s="89">
        <f t="shared" si="323"/>
        <v>2.3534458850701379E-2</v>
      </c>
      <c r="AB587" s="89">
        <f t="shared" si="324"/>
        <v>-0.38253105616223626</v>
      </c>
      <c r="AC587" s="89">
        <f t="shared" si="325"/>
        <v>0.40575259730762891</v>
      </c>
      <c r="AD587" s="89">
        <f t="shared" si="326"/>
        <v>-1.5645885265436199E-4</v>
      </c>
      <c r="AE587" s="89">
        <f t="shared" si="327"/>
        <v>2.4479372573919356E-8</v>
      </c>
      <c r="AF587" s="89">
        <f t="shared" ca="1" si="328"/>
        <v>-1.4963653399411359E-2</v>
      </c>
      <c r="AG587" s="91"/>
      <c r="AH587" s="89">
        <f t="shared" si="296"/>
        <v>0.40590905616028328</v>
      </c>
      <c r="AI587" s="89">
        <f t="shared" si="297"/>
        <v>1.1405426195960724</v>
      </c>
      <c r="AJ587" s="89">
        <f t="shared" si="298"/>
        <v>0.51972568234098304</v>
      </c>
      <c r="AK587" s="89">
        <f t="shared" si="299"/>
        <v>-0.17652756642688044</v>
      </c>
      <c r="AL587" s="89">
        <f t="shared" si="300"/>
        <v>2.2431859803098053</v>
      </c>
      <c r="AM587" s="89">
        <f t="shared" si="301"/>
        <v>2.0743751234228247</v>
      </c>
      <c r="AN587" s="89">
        <f t="shared" si="330"/>
        <v>8.6929337776199578</v>
      </c>
      <c r="AO587" s="89">
        <f t="shared" si="330"/>
        <v>8.6929368073431874</v>
      </c>
      <c r="AP587" s="89">
        <f t="shared" si="330"/>
        <v>8.6929548557516423</v>
      </c>
      <c r="AQ587" s="89">
        <f t="shared" si="330"/>
        <v>8.6930623661267425</v>
      </c>
      <c r="AR587" s="89">
        <f t="shared" si="330"/>
        <v>8.6937025667391641</v>
      </c>
      <c r="AS587" s="89">
        <f t="shared" si="330"/>
        <v>8.6975072436690208</v>
      </c>
      <c r="AT587" s="89">
        <f t="shared" si="330"/>
        <v>8.7198594273910537</v>
      </c>
      <c r="AU587" s="89">
        <f t="shared" si="302"/>
        <v>8.8437167451620233</v>
      </c>
    </row>
    <row r="588" spans="1:47" s="89" customFormat="1" ht="12.95" customHeight="1" x14ac:dyDescent="0.2">
      <c r="A588" s="26" t="s">
        <v>940</v>
      </c>
      <c r="B588" s="27" t="s">
        <v>912</v>
      </c>
      <c r="C588" s="28">
        <v>55568.604299999999</v>
      </c>
      <c r="D588" s="28">
        <v>1E-4</v>
      </c>
      <c r="E588" s="29">
        <f t="shared" si="293"/>
        <v>4073.0076487959627</v>
      </c>
      <c r="F588" s="89">
        <f t="shared" si="317"/>
        <v>4073</v>
      </c>
      <c r="G588" s="89">
        <f t="shared" si="329"/>
        <v>2.1468999999342486E-2</v>
      </c>
      <c r="K588" s="89">
        <f>G588</f>
        <v>2.1468999999342486E-2</v>
      </c>
      <c r="O588" s="89">
        <f t="shared" ca="1" si="320"/>
        <v>3.4546530813431786E-2</v>
      </c>
      <c r="P588" s="89">
        <f t="shared" si="294"/>
        <v>-0.36722653569739205</v>
      </c>
      <c r="Q588" s="128">
        <f t="shared" si="295"/>
        <v>40550.104299999999</v>
      </c>
      <c r="R588" s="128"/>
      <c r="S588" s="91">
        <f t="shared" si="331"/>
        <v>1</v>
      </c>
      <c r="Z588" s="89">
        <f t="shared" si="322"/>
        <v>4073</v>
      </c>
      <c r="AA588" s="89">
        <f t="shared" si="323"/>
        <v>2.3068844509192554E-2</v>
      </c>
      <c r="AB588" s="89">
        <f t="shared" si="324"/>
        <v>-0.36882638020724212</v>
      </c>
      <c r="AC588" s="89">
        <f t="shared" si="325"/>
        <v>0.38869553569673454</v>
      </c>
      <c r="AD588" s="89">
        <f t="shared" si="326"/>
        <v>-1.599844509850068E-3</v>
      </c>
      <c r="AE588" s="89">
        <f t="shared" si="327"/>
        <v>2.5595024556974041E-6</v>
      </c>
      <c r="AF588" s="89">
        <f t="shared" ca="1" si="328"/>
        <v>-1.30775308140893E-2</v>
      </c>
      <c r="AG588" s="91"/>
      <c r="AH588" s="89">
        <f t="shared" si="296"/>
        <v>0.39029538020658461</v>
      </c>
      <c r="AI588" s="89">
        <f t="shared" si="297"/>
        <v>1.1436126562602453</v>
      </c>
      <c r="AJ588" s="89">
        <f t="shared" si="298"/>
        <v>0.50468372205470968</v>
      </c>
      <c r="AK588" s="89">
        <f t="shared" si="299"/>
        <v>-0.17403911799764912</v>
      </c>
      <c r="AL588" s="89">
        <f t="shared" si="300"/>
        <v>2.2607002412052415</v>
      </c>
      <c r="AM588" s="89">
        <f t="shared" si="301"/>
        <v>2.1216749045088346</v>
      </c>
      <c r="AN588" s="89">
        <f t="shared" si="330"/>
        <v>8.7078736814782989</v>
      </c>
      <c r="AO588" s="89">
        <f t="shared" si="330"/>
        <v>8.7078768872058134</v>
      </c>
      <c r="AP588" s="89">
        <f t="shared" si="330"/>
        <v>8.7078957332926414</v>
      </c>
      <c r="AQ588" s="89">
        <f t="shared" si="330"/>
        <v>8.7080065209139157</v>
      </c>
      <c r="AR588" s="89">
        <f t="shared" si="330"/>
        <v>8.7086575751692337</v>
      </c>
      <c r="AS588" s="89">
        <f t="shared" si="330"/>
        <v>8.7124761395646289</v>
      </c>
      <c r="AT588" s="89">
        <f t="shared" si="330"/>
        <v>8.7346257989919582</v>
      </c>
      <c r="AU588" s="89">
        <f t="shared" si="302"/>
        <v>8.856131996152051</v>
      </c>
    </row>
    <row r="589" spans="1:47" s="89" customFormat="1" ht="12.95" customHeight="1" x14ac:dyDescent="0.2">
      <c r="A589" s="43" t="s">
        <v>755</v>
      </c>
      <c r="B589" s="44" t="s">
        <v>912</v>
      </c>
      <c r="C589" s="45">
        <v>56012.077700000002</v>
      </c>
      <c r="D589" s="45" t="s">
        <v>936</v>
      </c>
      <c r="E589" s="89">
        <f t="shared" si="293"/>
        <v>4231.0046468510764</v>
      </c>
      <c r="F589" s="89">
        <f t="shared" si="317"/>
        <v>4231</v>
      </c>
      <c r="G589" s="89">
        <f t="shared" si="329"/>
        <v>1.304300000629155E-2</v>
      </c>
      <c r="K589" s="89">
        <f>+G589</f>
        <v>1.304300000629155E-2</v>
      </c>
      <c r="O589" s="89">
        <f t="shared" ca="1" si="320"/>
        <v>2.1788459147980666E-2</v>
      </c>
      <c r="P589" s="89">
        <f t="shared" si="294"/>
        <v>-0.31518220507642369</v>
      </c>
      <c r="Q589" s="128">
        <f t="shared" si="295"/>
        <v>40993.577700000002</v>
      </c>
      <c r="R589" s="128"/>
      <c r="S589" s="91">
        <f t="shared" si="331"/>
        <v>1</v>
      </c>
      <c r="Z589" s="89">
        <f t="shared" si="322"/>
        <v>4231</v>
      </c>
      <c r="AA589" s="89">
        <f t="shared" si="323"/>
        <v>2.1696061097522534E-2</v>
      </c>
      <c r="AB589" s="89">
        <f t="shared" si="324"/>
        <v>-0.32383526616765468</v>
      </c>
      <c r="AC589" s="89">
        <f t="shared" si="325"/>
        <v>0.32822520508271524</v>
      </c>
      <c r="AD589" s="89">
        <f t="shared" si="326"/>
        <v>-8.6530610912309847E-3</v>
      </c>
      <c r="AE589" s="89">
        <f t="shared" si="327"/>
        <v>7.4875466248575559E-5</v>
      </c>
      <c r="AF589" s="89">
        <f t="shared" ca="1" si="328"/>
        <v>-8.7454591416891159E-3</v>
      </c>
      <c r="AG589" s="91"/>
      <c r="AH589" s="89">
        <f t="shared" si="296"/>
        <v>0.33687826617394623</v>
      </c>
      <c r="AI589" s="89">
        <f t="shared" si="297"/>
        <v>1.1537179894097966</v>
      </c>
      <c r="AJ589" s="89">
        <f t="shared" si="298"/>
        <v>0.45239898063935208</v>
      </c>
      <c r="AK589" s="89">
        <f t="shared" si="299"/>
        <v>-0.16518168591987625</v>
      </c>
      <c r="AL589" s="89">
        <f t="shared" si="300"/>
        <v>2.3202623043202051</v>
      </c>
      <c r="AM589" s="89">
        <f t="shared" si="301"/>
        <v>2.2966212028616138</v>
      </c>
      <c r="AN589" s="89">
        <f t="shared" si="330"/>
        <v>8.7583880742072182</v>
      </c>
      <c r="AO589" s="89">
        <f t="shared" si="330"/>
        <v>8.7583918771198732</v>
      </c>
      <c r="AP589" s="89">
        <f t="shared" si="330"/>
        <v>8.7584133177272303</v>
      </c>
      <c r="AQ589" s="89">
        <f t="shared" si="330"/>
        <v>8.7585341919006865</v>
      </c>
      <c r="AR589" s="89">
        <f t="shared" si="330"/>
        <v>8.7592154208102073</v>
      </c>
      <c r="AS589" s="89">
        <f t="shared" si="330"/>
        <v>8.7630479427926176</v>
      </c>
      <c r="AT589" s="89">
        <f t="shared" si="330"/>
        <v>8.7844011339176529</v>
      </c>
      <c r="AU589" s="89">
        <f t="shared" si="302"/>
        <v>8.8978683718206586</v>
      </c>
    </row>
    <row r="590" spans="1:47" s="89" customFormat="1" ht="12.95" customHeight="1" x14ac:dyDescent="0.2">
      <c r="A590" s="11" t="s">
        <v>949</v>
      </c>
      <c r="B590" s="12" t="s">
        <v>912</v>
      </c>
      <c r="C590" s="7">
        <v>56424.675300000003</v>
      </c>
      <c r="D590" s="7">
        <v>2.9999999999999997E-4</v>
      </c>
      <c r="E590" s="29">
        <f t="shared" si="293"/>
        <v>4378.0014728269853</v>
      </c>
      <c r="F590" s="89">
        <f t="shared" si="317"/>
        <v>4378</v>
      </c>
      <c r="G590" s="89">
        <f t="shared" si="329"/>
        <v>4.1340000025229529E-3</v>
      </c>
      <c r="K590" s="89">
        <f t="shared" ref="K590:K604" si="332">G590</f>
        <v>4.1340000025229529E-3</v>
      </c>
      <c r="O590" s="89">
        <f t="shared" ca="1" si="320"/>
        <v>9.9186076617698293E-3</v>
      </c>
      <c r="P590" s="89">
        <f t="shared" si="294"/>
        <v>-0.26520941676094811</v>
      </c>
      <c r="Q590" s="128">
        <f t="shared" si="295"/>
        <v>41406.175300000003</v>
      </c>
      <c r="R590" s="128"/>
      <c r="S590" s="91">
        <f t="shared" si="331"/>
        <v>1</v>
      </c>
      <c r="Z590" s="89">
        <f t="shared" si="322"/>
        <v>4378</v>
      </c>
      <c r="AA590" s="89">
        <f t="shared" si="323"/>
        <v>2.0772135842615946E-2</v>
      </c>
      <c r="AB590" s="89">
        <f t="shared" si="324"/>
        <v>-0.28184755260104111</v>
      </c>
      <c r="AC590" s="89">
        <f t="shared" si="325"/>
        <v>0.26934341676347107</v>
      </c>
      <c r="AD590" s="89">
        <f t="shared" si="326"/>
        <v>-1.6638135840092994E-2</v>
      </c>
      <c r="AE590" s="89">
        <f t="shared" si="327"/>
        <v>2.7682756423338701E-4</v>
      </c>
      <c r="AF590" s="89">
        <f t="shared" ca="1" si="328"/>
        <v>-5.7846076592468765E-3</v>
      </c>
      <c r="AG590" s="91"/>
      <c r="AH590" s="89">
        <f t="shared" si="296"/>
        <v>0.28598155260356406</v>
      </c>
      <c r="AI590" s="89">
        <f t="shared" si="297"/>
        <v>1.1627760792438491</v>
      </c>
      <c r="AJ590" s="89">
        <f t="shared" si="298"/>
        <v>0.40145946917509262</v>
      </c>
      <c r="AK590" s="89">
        <f t="shared" si="299"/>
        <v>-0.15626310395459042</v>
      </c>
      <c r="AL590" s="89">
        <f t="shared" si="300"/>
        <v>2.3766059979554774</v>
      </c>
      <c r="AM590" s="89">
        <f t="shared" si="301"/>
        <v>2.4856657919385827</v>
      </c>
      <c r="AN590" s="89">
        <f t="shared" si="330"/>
        <v>8.8057777092740519</v>
      </c>
      <c r="AO590" s="89">
        <f t="shared" si="330"/>
        <v>8.8057820527377864</v>
      </c>
      <c r="AP590" s="89">
        <f t="shared" si="330"/>
        <v>8.8058056870246535</v>
      </c>
      <c r="AQ590" s="89">
        <f t="shared" si="330"/>
        <v>8.8059342823729576</v>
      </c>
      <c r="AR590" s="89">
        <f t="shared" si="330"/>
        <v>8.806633769947517</v>
      </c>
      <c r="AS590" s="89">
        <f t="shared" si="330"/>
        <v>8.8104325271811348</v>
      </c>
      <c r="AT590" s="89">
        <f t="shared" si="330"/>
        <v>8.8308888583933456</v>
      </c>
      <c r="AU590" s="89">
        <f t="shared" si="302"/>
        <v>8.9366990504490467</v>
      </c>
    </row>
    <row r="591" spans="1:47" s="89" customFormat="1" ht="12.95" customHeight="1" x14ac:dyDescent="0.2">
      <c r="A591" s="137" t="s">
        <v>950</v>
      </c>
      <c r="B591" s="13" t="s">
        <v>912</v>
      </c>
      <c r="C591" s="137">
        <v>56747.457000000002</v>
      </c>
      <c r="D591" s="137">
        <v>5.0000000000000001E-4</v>
      </c>
      <c r="E591" s="29">
        <f t="shared" si="293"/>
        <v>4492.9994402972461</v>
      </c>
      <c r="F591" s="89">
        <f t="shared" si="317"/>
        <v>4493</v>
      </c>
      <c r="G591" s="89">
        <f t="shared" si="329"/>
        <v>-1.570999993418809E-3</v>
      </c>
      <c r="K591" s="89">
        <f t="shared" si="332"/>
        <v>-1.570999993418809E-3</v>
      </c>
      <c r="O591" s="89">
        <f t="shared" ca="1" si="320"/>
        <v>6.3266942425793671E-4</v>
      </c>
      <c r="P591" s="89">
        <f t="shared" si="294"/>
        <v>-0.22507222040005304</v>
      </c>
      <c r="Q591" s="128">
        <f t="shared" si="295"/>
        <v>41728.957000000002</v>
      </c>
      <c r="R591" s="128"/>
      <c r="S591" s="91">
        <f t="shared" si="331"/>
        <v>1</v>
      </c>
      <c r="Z591" s="89">
        <f t="shared" si="322"/>
        <v>4493</v>
      </c>
      <c r="AA591" s="89">
        <f t="shared" si="323"/>
        <v>2.036178039312464E-2</v>
      </c>
      <c r="AB591" s="89">
        <f t="shared" si="324"/>
        <v>-0.24700500078659648</v>
      </c>
      <c r="AC591" s="89">
        <f t="shared" si="325"/>
        <v>0.22350122040663423</v>
      </c>
      <c r="AD591" s="89">
        <f t="shared" si="326"/>
        <v>-2.1932780386543449E-2</v>
      </c>
      <c r="AE591" s="89">
        <f t="shared" si="327"/>
        <v>4.8104685548434499E-4</v>
      </c>
      <c r="AF591" s="89">
        <f t="shared" ca="1" si="328"/>
        <v>-2.2036694176767457E-3</v>
      </c>
      <c r="AG591" s="91"/>
      <c r="AH591" s="89">
        <f t="shared" si="296"/>
        <v>0.24543400079317768</v>
      </c>
      <c r="AI591" s="89">
        <f t="shared" si="297"/>
        <v>1.1695937132150762</v>
      </c>
      <c r="AJ591" s="89">
        <f t="shared" si="298"/>
        <v>0.36014748889264903</v>
      </c>
      <c r="AK591" s="89">
        <f t="shared" si="299"/>
        <v>-0.14883609128650721</v>
      </c>
      <c r="AL591" s="89">
        <f t="shared" si="300"/>
        <v>2.421289823242454</v>
      </c>
      <c r="AM591" s="89">
        <f t="shared" si="301"/>
        <v>2.6555083689511334</v>
      </c>
      <c r="AN591" s="89">
        <f t="shared" ref="AN591:AT600" si="333">$AU591+$AB$7*SIN(AO591)</f>
        <v>8.8431050117471273</v>
      </c>
      <c r="AO591" s="89">
        <f t="shared" si="333"/>
        <v>8.8431097476904839</v>
      </c>
      <c r="AP591" s="89">
        <f t="shared" si="333"/>
        <v>8.8431348672712637</v>
      </c>
      <c r="AQ591" s="89">
        <f t="shared" si="333"/>
        <v>8.8432680953202318</v>
      </c>
      <c r="AR591" s="89">
        <f t="shared" si="333"/>
        <v>8.8439745090749629</v>
      </c>
      <c r="AS591" s="89">
        <f t="shared" si="333"/>
        <v>8.8477146692547013</v>
      </c>
      <c r="AT591" s="89">
        <f t="shared" si="333"/>
        <v>8.8673686121742623</v>
      </c>
      <c r="AU591" s="89">
        <f t="shared" si="302"/>
        <v>8.9670767922331578</v>
      </c>
    </row>
    <row r="592" spans="1:47" s="89" customFormat="1" ht="12.95" customHeight="1" x14ac:dyDescent="0.2">
      <c r="A592" s="72" t="s">
        <v>111</v>
      </c>
      <c r="B592" s="73" t="s">
        <v>912</v>
      </c>
      <c r="C592" s="74">
        <v>57193.7353</v>
      </c>
      <c r="D592" s="74">
        <v>2.0000000000000001E-4</v>
      </c>
      <c r="E592" s="29">
        <f t="shared" si="293"/>
        <v>4651.9957446914641</v>
      </c>
      <c r="F592" s="89">
        <f t="shared" si="317"/>
        <v>4652</v>
      </c>
      <c r="G592" s="89">
        <f t="shared" si="329"/>
        <v>-1.1943999998038635E-2</v>
      </c>
      <c r="K592" s="89">
        <f t="shared" si="332"/>
        <v>-1.1943999998038635E-2</v>
      </c>
      <c r="O592" s="89">
        <f t="shared" ca="1" si="320"/>
        <v>-1.2206149530214983E-2</v>
      </c>
      <c r="P592" s="89">
        <f t="shared" si="294"/>
        <v>-0.16807030825073288</v>
      </c>
      <c r="Q592" s="128">
        <f t="shared" si="295"/>
        <v>42175.2353</v>
      </c>
      <c r="R592" s="128"/>
      <c r="S592" s="91">
        <f t="shared" si="331"/>
        <v>1</v>
      </c>
      <c r="Z592" s="89">
        <f t="shared" si="322"/>
        <v>4652</v>
      </c>
      <c r="AA592" s="89">
        <f t="shared" si="323"/>
        <v>2.0364496923860775E-2</v>
      </c>
      <c r="AB592" s="89">
        <f t="shared" si="324"/>
        <v>-0.20037880517263229</v>
      </c>
      <c r="AC592" s="89">
        <f t="shared" si="325"/>
        <v>0.15612630825269425</v>
      </c>
      <c r="AD592" s="89">
        <f t="shared" si="326"/>
        <v>-3.230849692189941E-2</v>
      </c>
      <c r="AE592" s="89">
        <f t="shared" si="327"/>
        <v>1.0438389733523836E-3</v>
      </c>
      <c r="AF592" s="89">
        <f t="shared" ca="1" si="328"/>
        <v>2.6214953217634784E-4</v>
      </c>
      <c r="AG592" s="91"/>
      <c r="AH592" s="89">
        <f t="shared" si="296"/>
        <v>0.18843480517459366</v>
      </c>
      <c r="AI592" s="89">
        <f t="shared" si="297"/>
        <v>1.1785757221484681</v>
      </c>
      <c r="AJ592" s="89">
        <f t="shared" si="298"/>
        <v>0.30105920327516716</v>
      </c>
      <c r="AK592" s="89">
        <f t="shared" si="299"/>
        <v>-0.13793085619496512</v>
      </c>
      <c r="AL592" s="89">
        <f t="shared" si="300"/>
        <v>2.4839126149508379</v>
      </c>
      <c r="AM592" s="89">
        <f t="shared" si="301"/>
        <v>2.9305806263924428</v>
      </c>
      <c r="AN592" s="89">
        <f t="shared" si="333"/>
        <v>8.8950647304999837</v>
      </c>
      <c r="AO592" s="89">
        <f t="shared" si="333"/>
        <v>8.8950699333716194</v>
      </c>
      <c r="AP592" s="89">
        <f t="shared" si="333"/>
        <v>8.8950966531126596</v>
      </c>
      <c r="AQ592" s="89">
        <f t="shared" si="333"/>
        <v>8.8952338677802416</v>
      </c>
      <c r="AR592" s="89">
        <f t="shared" si="333"/>
        <v>8.8959383367992491</v>
      </c>
      <c r="AS592" s="89">
        <f t="shared" si="333"/>
        <v>8.8995505771852592</v>
      </c>
      <c r="AT592" s="89">
        <f t="shared" si="333"/>
        <v>8.9179561800633707</v>
      </c>
      <c r="AU592" s="89">
        <f t="shared" si="302"/>
        <v>9.0090773221781486</v>
      </c>
    </row>
    <row r="593" spans="1:47" s="89" customFormat="1" ht="12.95" customHeight="1" x14ac:dyDescent="0.2">
      <c r="A593" s="138" t="s">
        <v>115</v>
      </c>
      <c r="B593" s="139" t="s">
        <v>912</v>
      </c>
      <c r="C593" s="140">
        <v>57474.410799999998</v>
      </c>
      <c r="D593" s="140">
        <v>2.2000000000000001E-3</v>
      </c>
      <c r="E593" s="29">
        <f t="shared" si="293"/>
        <v>4751.992466992323</v>
      </c>
      <c r="F593" s="89">
        <f t="shared" si="317"/>
        <v>4752</v>
      </c>
      <c r="G593" s="89">
        <f t="shared" si="329"/>
        <v>-2.114399999845773E-2</v>
      </c>
      <c r="K593" s="89">
        <f t="shared" si="332"/>
        <v>-2.114399999845773E-2</v>
      </c>
      <c r="O593" s="89">
        <f t="shared" ca="1" si="320"/>
        <v>-2.028087843239923E-2</v>
      </c>
      <c r="P593" s="89">
        <f t="shared" si="294"/>
        <v>-0.13132361663731784</v>
      </c>
      <c r="Q593" s="128">
        <f t="shared" si="295"/>
        <v>42455.910799999998</v>
      </c>
      <c r="R593" s="128"/>
      <c r="S593" s="91">
        <f t="shared" si="331"/>
        <v>1</v>
      </c>
      <c r="Z593" s="89">
        <f t="shared" si="322"/>
        <v>4752</v>
      </c>
      <c r="AA593" s="89">
        <f t="shared" si="323"/>
        <v>2.0772025576032999E-2</v>
      </c>
      <c r="AB593" s="89">
        <f t="shared" si="324"/>
        <v>-0.17323964221180857</v>
      </c>
      <c r="AC593" s="89">
        <f t="shared" si="325"/>
        <v>0.11017961663886011</v>
      </c>
      <c r="AD593" s="89">
        <f t="shared" si="326"/>
        <v>-4.1916025574490728E-2</v>
      </c>
      <c r="AE593" s="89">
        <f t="shared" si="327"/>
        <v>1.7569531999613607E-3</v>
      </c>
      <c r="AF593" s="89">
        <f t="shared" ca="1" si="328"/>
        <v>-8.631215660585001E-4</v>
      </c>
      <c r="AG593" s="91"/>
      <c r="AH593" s="89">
        <f t="shared" si="296"/>
        <v>0.15209564221335084</v>
      </c>
      <c r="AI593" s="89">
        <f t="shared" si="297"/>
        <v>1.1839311241420036</v>
      </c>
      <c r="AJ593" s="89">
        <f t="shared" si="298"/>
        <v>0.26281368361172702</v>
      </c>
      <c r="AK593" s="89">
        <f t="shared" si="299"/>
        <v>-0.13070405962854342</v>
      </c>
      <c r="AL593" s="89">
        <f t="shared" si="300"/>
        <v>2.5237785622552238</v>
      </c>
      <c r="AM593" s="89">
        <f t="shared" si="301"/>
        <v>3.1335897148429428</v>
      </c>
      <c r="AN593" s="89">
        <f t="shared" si="333"/>
        <v>8.9279425995087216</v>
      </c>
      <c r="AO593" s="89">
        <f t="shared" si="333"/>
        <v>8.9279480340129993</v>
      </c>
      <c r="AP593" s="89">
        <f t="shared" si="333"/>
        <v>8.9279754308188508</v>
      </c>
      <c r="AQ593" s="89">
        <f t="shared" si="333"/>
        <v>8.928113539330873</v>
      </c>
      <c r="AR593" s="89">
        <f t="shared" si="333"/>
        <v>8.9288095931640363</v>
      </c>
      <c r="AS593" s="89">
        <f t="shared" si="333"/>
        <v>8.9323136630935931</v>
      </c>
      <c r="AT593" s="89">
        <f t="shared" si="333"/>
        <v>8.9498555588634954</v>
      </c>
      <c r="AU593" s="89">
        <f t="shared" si="302"/>
        <v>9.0354927498165072</v>
      </c>
    </row>
    <row r="594" spans="1:47" s="89" customFormat="1" ht="12.95" customHeight="1" x14ac:dyDescent="0.2">
      <c r="A594" s="72" t="s">
        <v>112</v>
      </c>
      <c r="B594" s="73" t="s">
        <v>912</v>
      </c>
      <c r="C594" s="74">
        <v>57586.681400000001</v>
      </c>
      <c r="D594" s="74">
        <v>1E-4</v>
      </c>
      <c r="E594" s="29">
        <f t="shared" si="293"/>
        <v>4791.9912984213261</v>
      </c>
      <c r="F594" s="89">
        <f t="shared" si="317"/>
        <v>4792</v>
      </c>
      <c r="G594" s="89">
        <f t="shared" si="329"/>
        <v>-2.4423999995633494E-2</v>
      </c>
      <c r="K594" s="89">
        <f t="shared" si="332"/>
        <v>-2.4423999995633494E-2</v>
      </c>
      <c r="O594" s="89">
        <f t="shared" ca="1" si="320"/>
        <v>-2.3510769993272951E-2</v>
      </c>
      <c r="P594" s="89">
        <f t="shared" si="294"/>
        <v>-0.1164311167703288</v>
      </c>
      <c r="Q594" s="128">
        <f t="shared" si="295"/>
        <v>42568.181400000001</v>
      </c>
      <c r="R594" s="128"/>
      <c r="S594" s="91">
        <f t="shared" si="331"/>
        <v>1</v>
      </c>
      <c r="Z594" s="89">
        <f t="shared" si="322"/>
        <v>4792</v>
      </c>
      <c r="AA594" s="89">
        <f t="shared" si="323"/>
        <v>2.103493598670178E-2</v>
      </c>
      <c r="AB594" s="89">
        <f t="shared" si="324"/>
        <v>-0.16189005275266408</v>
      </c>
      <c r="AC594" s="89">
        <f t="shared" si="325"/>
        <v>9.2007116774695308E-2</v>
      </c>
      <c r="AD594" s="89">
        <f t="shared" si="326"/>
        <v>-4.5458935982335275E-2</v>
      </c>
      <c r="AE594" s="89">
        <f t="shared" si="327"/>
        <v>2.0665148606460568E-3</v>
      </c>
      <c r="AF594" s="89">
        <f t="shared" ca="1" si="328"/>
        <v>-9.132300023605433E-4</v>
      </c>
      <c r="AG594" s="91"/>
      <c r="AH594" s="89">
        <f t="shared" si="296"/>
        <v>0.13746605275703058</v>
      </c>
      <c r="AI594" s="89">
        <f t="shared" si="297"/>
        <v>1.1860046772816211</v>
      </c>
      <c r="AJ594" s="89">
        <f t="shared" si="298"/>
        <v>0.24729825217106313</v>
      </c>
      <c r="AK594" s="89">
        <f t="shared" si="299"/>
        <v>-0.12773593723335264</v>
      </c>
      <c r="AL594" s="89">
        <f t="shared" si="300"/>
        <v>2.5398249070328918</v>
      </c>
      <c r="AM594" s="89">
        <f t="shared" si="301"/>
        <v>3.2226361585919947</v>
      </c>
      <c r="AN594" s="89">
        <f t="shared" si="333"/>
        <v>8.9411349118512309</v>
      </c>
      <c r="AO594" s="89">
        <f t="shared" si="333"/>
        <v>8.9411404227344846</v>
      </c>
      <c r="AP594" s="89">
        <f t="shared" si="333"/>
        <v>8.9411680096741772</v>
      </c>
      <c r="AQ594" s="89">
        <f t="shared" si="333"/>
        <v>8.941306101174014</v>
      </c>
      <c r="AR594" s="89">
        <f t="shared" si="333"/>
        <v>8.9419971931860562</v>
      </c>
      <c r="AS594" s="89">
        <f t="shared" si="333"/>
        <v>8.9454520807107958</v>
      </c>
      <c r="AT594" s="89">
        <f t="shared" si="333"/>
        <v>8.9626322566485168</v>
      </c>
      <c r="AU594" s="89">
        <f t="shared" si="302"/>
        <v>9.046058920871852</v>
      </c>
    </row>
    <row r="595" spans="1:47" s="89" customFormat="1" ht="12.95" customHeight="1" x14ac:dyDescent="0.2">
      <c r="A595" s="72" t="s">
        <v>113</v>
      </c>
      <c r="B595" s="73" t="s">
        <v>912</v>
      </c>
      <c r="C595" s="74">
        <v>57586.684000000001</v>
      </c>
      <c r="D595" s="74">
        <v>8.9999999999999998E-4</v>
      </c>
      <c r="E595" s="29">
        <f t="shared" si="293"/>
        <v>4791.9922247276045</v>
      </c>
      <c r="F595" s="89">
        <f t="shared" si="317"/>
        <v>4792</v>
      </c>
      <c r="G595" s="89">
        <f t="shared" si="329"/>
        <v>-2.18239999958314E-2</v>
      </c>
      <c r="K595" s="89">
        <f t="shared" si="332"/>
        <v>-2.18239999958314E-2</v>
      </c>
      <c r="O595" s="89">
        <f t="shared" ca="1" si="320"/>
        <v>-2.3510769993272951E-2</v>
      </c>
      <c r="P595" s="89">
        <f t="shared" si="294"/>
        <v>-0.1164311167703288</v>
      </c>
      <c r="Q595" s="128">
        <f t="shared" si="295"/>
        <v>42568.184000000001</v>
      </c>
      <c r="R595" s="128"/>
      <c r="S595" s="91">
        <f t="shared" si="331"/>
        <v>1</v>
      </c>
      <c r="Z595" s="89">
        <f t="shared" si="322"/>
        <v>4792</v>
      </c>
      <c r="AA595" s="89">
        <f t="shared" si="323"/>
        <v>2.103493598670178E-2</v>
      </c>
      <c r="AB595" s="89">
        <f t="shared" si="324"/>
        <v>-0.15929005275286198</v>
      </c>
      <c r="AC595" s="89">
        <f t="shared" si="325"/>
        <v>9.4607116774497402E-2</v>
      </c>
      <c r="AD595" s="89">
        <f t="shared" si="326"/>
        <v>-4.2858935982533181E-2</v>
      </c>
      <c r="AE595" s="89">
        <f t="shared" si="327"/>
        <v>1.8368883935548773E-3</v>
      </c>
      <c r="AF595" s="89">
        <f t="shared" ca="1" si="328"/>
        <v>1.6867699974415507E-3</v>
      </c>
      <c r="AG595" s="91"/>
      <c r="AH595" s="89">
        <f t="shared" si="296"/>
        <v>0.13746605275703058</v>
      </c>
      <c r="AI595" s="89">
        <f t="shared" si="297"/>
        <v>1.1860046772816211</v>
      </c>
      <c r="AJ595" s="89">
        <f t="shared" si="298"/>
        <v>0.24729825217106313</v>
      </c>
      <c r="AK595" s="89">
        <f t="shared" si="299"/>
        <v>-0.12773593723335264</v>
      </c>
      <c r="AL595" s="89">
        <f t="shared" si="300"/>
        <v>2.5398249070328918</v>
      </c>
      <c r="AM595" s="89">
        <f t="shared" si="301"/>
        <v>3.2226361585919947</v>
      </c>
      <c r="AN595" s="89">
        <f t="shared" si="333"/>
        <v>8.9411349118512309</v>
      </c>
      <c r="AO595" s="89">
        <f t="shared" si="333"/>
        <v>8.9411404227344846</v>
      </c>
      <c r="AP595" s="89">
        <f t="shared" si="333"/>
        <v>8.9411680096741772</v>
      </c>
      <c r="AQ595" s="89">
        <f t="shared" si="333"/>
        <v>8.941306101174014</v>
      </c>
      <c r="AR595" s="89">
        <f t="shared" si="333"/>
        <v>8.9419971931860562</v>
      </c>
      <c r="AS595" s="89">
        <f t="shared" si="333"/>
        <v>8.9454520807107958</v>
      </c>
      <c r="AT595" s="89">
        <f t="shared" si="333"/>
        <v>8.9626322566485168</v>
      </c>
      <c r="AU595" s="89">
        <f t="shared" si="302"/>
        <v>9.046058920871852</v>
      </c>
    </row>
    <row r="596" spans="1:47" s="89" customFormat="1" ht="12.95" customHeight="1" x14ac:dyDescent="0.2">
      <c r="A596" s="78" t="s">
        <v>0</v>
      </c>
      <c r="B596" s="142" t="s">
        <v>912</v>
      </c>
      <c r="C596" s="79">
        <v>57843.501900000003</v>
      </c>
      <c r="D596" s="79">
        <v>3.7000000000000002E-3</v>
      </c>
      <c r="E596" s="29">
        <f t="shared" si="293"/>
        <v>4883.489160613316</v>
      </c>
      <c r="F596" s="89">
        <f t="shared" si="317"/>
        <v>4883.5</v>
      </c>
      <c r="G596" s="89">
        <f t="shared" si="329"/>
        <v>-3.0424499993387144E-2</v>
      </c>
      <c r="K596" s="89">
        <f t="shared" si="332"/>
        <v>-3.0424499993387144E-2</v>
      </c>
      <c r="O596" s="89">
        <f t="shared" ca="1" si="320"/>
        <v>-3.0899146938771549E-2</v>
      </c>
      <c r="P596" s="89">
        <f t="shared" si="294"/>
        <v>-8.1948071635596254E-2</v>
      </c>
      <c r="Q596" s="128">
        <f t="shared" si="295"/>
        <v>42825.001900000003</v>
      </c>
      <c r="R596" s="128"/>
      <c r="S596" s="91">
        <f t="shared" si="331"/>
        <v>1</v>
      </c>
      <c r="Z596" s="89">
        <f t="shared" si="322"/>
        <v>4883.5</v>
      </c>
      <c r="AA596" s="89">
        <f t="shared" si="323"/>
        <v>2.1872092886242422E-2</v>
      </c>
      <c r="AB596" s="89">
        <f t="shared" si="324"/>
        <v>-0.13424466451522582</v>
      </c>
      <c r="AC596" s="89">
        <f t="shared" si="325"/>
        <v>5.1523571642209109E-2</v>
      </c>
      <c r="AD596" s="89">
        <f t="shared" si="326"/>
        <v>-5.2296592879629566E-2</v>
      </c>
      <c r="AE596" s="89">
        <f t="shared" si="327"/>
        <v>2.734933626817722E-3</v>
      </c>
      <c r="AF596" s="89">
        <f t="shared" ca="1" si="328"/>
        <v>4.7464694538440488E-4</v>
      </c>
      <c r="AG596" s="91"/>
      <c r="AH596" s="89">
        <f t="shared" si="296"/>
        <v>0.10382016452183868</v>
      </c>
      <c r="AI596" s="89">
        <f t="shared" si="297"/>
        <v>1.190592087457492</v>
      </c>
      <c r="AJ596" s="89">
        <f t="shared" si="298"/>
        <v>0.21137086963418178</v>
      </c>
      <c r="AK596" s="89">
        <f t="shared" si="299"/>
        <v>-0.12078437742571978</v>
      </c>
      <c r="AL596" s="89">
        <f t="shared" si="300"/>
        <v>2.5767385031283858</v>
      </c>
      <c r="AM596" s="89">
        <f t="shared" si="301"/>
        <v>3.4460902074168263</v>
      </c>
      <c r="AN596" s="89">
        <f t="shared" si="333"/>
        <v>8.9713975168726314</v>
      </c>
      <c r="AO596" s="89">
        <f t="shared" si="333"/>
        <v>8.9714031630441102</v>
      </c>
      <c r="AP596" s="89">
        <f t="shared" si="333"/>
        <v>8.9714309976103053</v>
      </c>
      <c r="AQ596" s="89">
        <f t="shared" si="333"/>
        <v>8.9715682112837296</v>
      </c>
      <c r="AR596" s="89">
        <f t="shared" si="333"/>
        <v>8.9722444878392178</v>
      </c>
      <c r="AS596" s="89">
        <f t="shared" si="333"/>
        <v>8.9755743728313639</v>
      </c>
      <c r="AT596" s="89">
        <f t="shared" si="333"/>
        <v>8.991893574149243</v>
      </c>
      <c r="AU596" s="89">
        <f t="shared" si="302"/>
        <v>9.0702290371609493</v>
      </c>
    </row>
    <row r="597" spans="1:47" s="89" customFormat="1" ht="12.95" customHeight="1" x14ac:dyDescent="0.2">
      <c r="A597" s="75" t="s">
        <v>114</v>
      </c>
      <c r="B597" s="76" t="s">
        <v>912</v>
      </c>
      <c r="C597" s="77">
        <v>57861.745300000002</v>
      </c>
      <c r="D597" s="77">
        <v>1E-4</v>
      </c>
      <c r="E597" s="29">
        <f t="shared" ref="E597:E604" si="334">+(C597-C$7)/C$8</f>
        <v>4889.988766755012</v>
      </c>
      <c r="F597" s="89">
        <f t="shared" si="317"/>
        <v>4890</v>
      </c>
      <c r="G597" s="89">
        <f t="shared" si="329"/>
        <v>-3.1529999992926605E-2</v>
      </c>
      <c r="K597" s="89">
        <f t="shared" si="332"/>
        <v>-3.1529999992926605E-2</v>
      </c>
      <c r="O597" s="89">
        <f t="shared" ca="1" si="320"/>
        <v>-3.142400431741349E-2</v>
      </c>
      <c r="P597" s="89">
        <f t="shared" ref="P597:P604" si="335">+D$11+D$12*F597+D$13*F597^2</f>
        <v>-7.9476409015986182E-2</v>
      </c>
      <c r="Q597" s="128">
        <f t="shared" ref="Q597:Q604" si="336">+C597-15018.5</f>
        <v>42843.245300000002</v>
      </c>
      <c r="R597" s="128"/>
      <c r="S597" s="91">
        <f t="shared" si="331"/>
        <v>1</v>
      </c>
      <c r="Z597" s="89">
        <f t="shared" si="322"/>
        <v>4890</v>
      </c>
      <c r="AA597" s="89">
        <f t="shared" si="323"/>
        <v>2.1944726271589443E-2</v>
      </c>
      <c r="AB597" s="89">
        <f t="shared" si="324"/>
        <v>-0.13295113528050223</v>
      </c>
      <c r="AC597" s="89">
        <f t="shared" si="325"/>
        <v>4.7946409023059577E-2</v>
      </c>
      <c r="AD597" s="89">
        <f t="shared" si="326"/>
        <v>-5.3474726264516048E-2</v>
      </c>
      <c r="AE597" s="89">
        <f t="shared" si="327"/>
        <v>2.8595463490649225E-3</v>
      </c>
      <c r="AF597" s="89">
        <f t="shared" ca="1" si="328"/>
        <v>-1.0599567551311528E-4</v>
      </c>
      <c r="AG597" s="91"/>
      <c r="AH597" s="89">
        <f t="shared" ref="AH597:AH604" si="337">$AB$6*($AB$11/AI597*AJ597+$AB$12)</f>
        <v>0.10142113528757563</v>
      </c>
      <c r="AI597" s="89">
        <f t="shared" ref="AI597:AI604" si="338">1+$AB$7*COS(AL597)</f>
        <v>1.1909094549326069</v>
      </c>
      <c r="AJ597" s="89">
        <f t="shared" ref="AJ597:AJ604" si="339">SIN(AL597+RADIANS($AB$9))</f>
        <v>0.20879660380919526</v>
      </c>
      <c r="AK597" s="89">
        <f t="shared" ref="AK597:AK606" si="340">$AB$7*SIN(AL597)</f>
        <v>-0.12028212522589508</v>
      </c>
      <c r="AL597" s="89">
        <f t="shared" ref="AL597:AL606" si="341">2*ATAN(AM597)</f>
        <v>2.5793715300173936</v>
      </c>
      <c r="AM597" s="89">
        <f t="shared" ref="AM597:AM606" si="342">SQRT((1+$AB$7)/(1-$AB$7))*TAN(AN597/2)</f>
        <v>3.4631182891765859</v>
      </c>
      <c r="AN597" s="89">
        <f t="shared" si="333"/>
        <v>8.973551722324979</v>
      </c>
      <c r="AO597" s="89">
        <f t="shared" si="333"/>
        <v>8.9735573758872853</v>
      </c>
      <c r="AP597" s="89">
        <f t="shared" si="333"/>
        <v>8.9735852177321149</v>
      </c>
      <c r="AQ597" s="89">
        <f t="shared" si="333"/>
        <v>8.9737223237386363</v>
      </c>
      <c r="AR597" s="89">
        <f t="shared" si="333"/>
        <v>8.9743973638382712</v>
      </c>
      <c r="AS597" s="89">
        <f t="shared" si="333"/>
        <v>8.9777177153375654</v>
      </c>
      <c r="AT597" s="89">
        <f t="shared" si="333"/>
        <v>8.9939740230317753</v>
      </c>
      <c r="AU597" s="89">
        <f t="shared" ref="AU597:AU604" si="343">RADIANS($AB$9)+$AB$18*(F597-AB$15)</f>
        <v>9.0719460399574423</v>
      </c>
    </row>
    <row r="598" spans="1:47" s="89" customFormat="1" ht="12.95" customHeight="1" x14ac:dyDescent="0.2">
      <c r="A598" s="80" t="s">
        <v>1989</v>
      </c>
      <c r="B598" s="21" t="s">
        <v>912</v>
      </c>
      <c r="C598" s="20">
        <v>58226.624100000001</v>
      </c>
      <c r="D598" s="20">
        <v>1E-4</v>
      </c>
      <c r="E598" s="29">
        <f t="shared" si="334"/>
        <v>5019.9847373226985</v>
      </c>
      <c r="F598" s="89">
        <f t="shared" si="317"/>
        <v>5020</v>
      </c>
      <c r="G598" s="89">
        <f t="shared" si="329"/>
        <v>-4.2839999994612299E-2</v>
      </c>
      <c r="K598" s="89">
        <f t="shared" si="332"/>
        <v>-4.2839999994612299E-2</v>
      </c>
      <c r="O598" s="89">
        <f t="shared" ca="1" si="320"/>
        <v>-4.1921151890253028E-2</v>
      </c>
      <c r="P598" s="89">
        <f t="shared" si="335"/>
        <v>-2.9428979290267998E-2</v>
      </c>
      <c r="Q598" s="128">
        <f t="shared" si="336"/>
        <v>43208.124100000001</v>
      </c>
      <c r="R598" s="128"/>
      <c r="S598" s="91">
        <f t="shared" si="331"/>
        <v>1</v>
      </c>
      <c r="Z598" s="89">
        <f t="shared" si="322"/>
        <v>5020</v>
      </c>
      <c r="AA598" s="89">
        <f t="shared" si="323"/>
        <v>2.3796301022131351E-2</v>
      </c>
      <c r="AB598" s="89">
        <f t="shared" si="324"/>
        <v>-9.6065280307011641E-2</v>
      </c>
      <c r="AC598" s="89">
        <f t="shared" si="325"/>
        <v>-1.3411020704344301E-2</v>
      </c>
      <c r="AD598" s="89">
        <f t="shared" si="326"/>
        <v>-6.6636301016743643E-2</v>
      </c>
      <c r="AE598" s="89">
        <f t="shared" si="327"/>
        <v>4.4403966131940703E-3</v>
      </c>
      <c r="AF598" s="89">
        <f t="shared" ca="1" si="328"/>
        <v>-9.1884810435927111E-4</v>
      </c>
      <c r="AG598" s="91"/>
      <c r="AH598" s="89">
        <f t="shared" si="337"/>
        <v>5.3225280312399349E-2</v>
      </c>
      <c r="AI598" s="89">
        <f t="shared" si="338"/>
        <v>1.1970076655491828</v>
      </c>
      <c r="AJ598" s="89">
        <f t="shared" si="339"/>
        <v>0.15674691928558285</v>
      </c>
      <c r="AK598" s="89">
        <f t="shared" si="340"/>
        <v>-0.11000995112436104</v>
      </c>
      <c r="AL598" s="89">
        <f t="shared" si="341"/>
        <v>2.6323198202171882</v>
      </c>
      <c r="AM598" s="89">
        <f t="shared" si="342"/>
        <v>3.8419200629370023</v>
      </c>
      <c r="AN598" s="89">
        <f t="shared" si="333"/>
        <v>9.0167533271342197</v>
      </c>
      <c r="AO598" s="89">
        <f t="shared" si="333"/>
        <v>9.0167590611424018</v>
      </c>
      <c r="AP598" s="89">
        <f t="shared" si="333"/>
        <v>9.0167867456444686</v>
      </c>
      <c r="AQ598" s="89">
        <f t="shared" si="333"/>
        <v>9.0169204051907847</v>
      </c>
      <c r="AR598" s="89">
        <f t="shared" si="333"/>
        <v>9.0175655990191803</v>
      </c>
      <c r="AS598" s="89">
        <f t="shared" si="333"/>
        <v>9.0206775252833378</v>
      </c>
      <c r="AT598" s="89">
        <f t="shared" si="333"/>
        <v>9.0356298432662818</v>
      </c>
      <c r="AU598" s="89">
        <f t="shared" si="343"/>
        <v>9.1062860958873095</v>
      </c>
    </row>
    <row r="599" spans="1:47" s="89" customFormat="1" ht="12.95" customHeight="1" x14ac:dyDescent="0.2">
      <c r="A599" s="80" t="s">
        <v>1990</v>
      </c>
      <c r="B599" s="21" t="s">
        <v>912</v>
      </c>
      <c r="C599" s="20">
        <v>58650.449099999998</v>
      </c>
      <c r="D599" s="20">
        <v>1E-4</v>
      </c>
      <c r="E599" s="29">
        <f t="shared" si="334"/>
        <v>5170.9815675738655</v>
      </c>
      <c r="F599" s="89">
        <f t="shared" si="317"/>
        <v>5171</v>
      </c>
      <c r="G599" s="89">
        <f t="shared" si="329"/>
        <v>-5.1737000001594424E-2</v>
      </c>
      <c r="K599" s="89">
        <f t="shared" si="332"/>
        <v>-5.1737000001594424E-2</v>
      </c>
      <c r="O599" s="89">
        <f t="shared" ca="1" si="320"/>
        <v>-5.4113992532551225E-2</v>
      </c>
      <c r="P599" s="89">
        <f t="shared" si="335"/>
        <v>3.0171626865276302E-2</v>
      </c>
      <c r="Q599" s="128">
        <f t="shared" si="336"/>
        <v>43631.949099999998</v>
      </c>
      <c r="R599" s="128"/>
      <c r="S599" s="91">
        <f t="shared" si="331"/>
        <v>1</v>
      </c>
      <c r="Z599" s="89">
        <f t="shared" si="322"/>
        <v>5171</v>
      </c>
      <c r="AA599" s="89">
        <f t="shared" si="323"/>
        <v>2.7001203666772958E-2</v>
      </c>
      <c r="AB599" s="89">
        <f t="shared" si="324"/>
        <v>-4.856657680309108E-2</v>
      </c>
      <c r="AC599" s="89">
        <f t="shared" si="325"/>
        <v>-8.1908626866870726E-2</v>
      </c>
      <c r="AD599" s="89">
        <f t="shared" si="326"/>
        <v>-7.8738203668367382E-2</v>
      </c>
      <c r="AE599" s="89">
        <f t="shared" si="327"/>
        <v>6.199704716921303E-3</v>
      </c>
      <c r="AF599" s="89">
        <f t="shared" ca="1" si="328"/>
        <v>2.3769925309568007E-3</v>
      </c>
      <c r="AG599" s="91"/>
      <c r="AH599" s="89">
        <f t="shared" si="337"/>
        <v>-3.1704231985033443E-3</v>
      </c>
      <c r="AI599" s="89">
        <f t="shared" si="338"/>
        <v>1.2034601712980693</v>
      </c>
      <c r="AJ599" s="89">
        <f t="shared" si="339"/>
        <v>9.5100529598316205E-2</v>
      </c>
      <c r="AK599" s="89">
        <f t="shared" si="340"/>
        <v>-9.7561100480075102E-2</v>
      </c>
      <c r="AL599" s="89">
        <f t="shared" si="341"/>
        <v>2.6944713437298087</v>
      </c>
      <c r="AM599" s="89">
        <f t="shared" si="342"/>
        <v>4.3982892975251291</v>
      </c>
      <c r="AN599" s="89">
        <f t="shared" si="333"/>
        <v>9.067198118955849</v>
      </c>
      <c r="AO599" s="89">
        <f t="shared" si="333"/>
        <v>9.0672037716017737</v>
      </c>
      <c r="AP599" s="89">
        <f t="shared" si="333"/>
        <v>9.0672305144123282</v>
      </c>
      <c r="AQ599" s="89">
        <f t="shared" si="333"/>
        <v>9.0673570317023042</v>
      </c>
      <c r="AR599" s="89">
        <f t="shared" si="333"/>
        <v>9.067955490076212</v>
      </c>
      <c r="AS599" s="89">
        <f t="shared" si="333"/>
        <v>9.0707845436794763</v>
      </c>
      <c r="AT599" s="89">
        <f t="shared" si="333"/>
        <v>9.0841186788849946</v>
      </c>
      <c r="AU599" s="89">
        <f t="shared" si="343"/>
        <v>9.1461733916212324</v>
      </c>
    </row>
    <row r="600" spans="1:47" s="89" customFormat="1" ht="12.95" customHeight="1" x14ac:dyDescent="0.2">
      <c r="A600" s="80" t="s">
        <v>1990</v>
      </c>
      <c r="B600" s="21" t="s">
        <v>912</v>
      </c>
      <c r="C600" s="20">
        <v>58664.486599999997</v>
      </c>
      <c r="D600" s="20">
        <v>1E-4</v>
      </c>
      <c r="E600" s="29">
        <f t="shared" si="334"/>
        <v>5175.982730800788</v>
      </c>
      <c r="F600" s="89">
        <f t="shared" si="317"/>
        <v>5176</v>
      </c>
      <c r="G600" s="89">
        <f t="shared" si="329"/>
        <v>-4.8472000002220739E-2</v>
      </c>
      <c r="K600" s="89">
        <f t="shared" si="332"/>
        <v>-4.8472000002220739E-2</v>
      </c>
      <c r="O600" s="89">
        <f t="shared" ca="1" si="320"/>
        <v>-5.451772897766044E-2</v>
      </c>
      <c r="P600" s="89">
        <f t="shared" si="335"/>
        <v>3.2172153676295778E-2</v>
      </c>
      <c r="Q600" s="128">
        <f t="shared" si="336"/>
        <v>43645.986599999997</v>
      </c>
      <c r="R600" s="128"/>
      <c r="S600" s="91">
        <f t="shared" si="331"/>
        <v>1</v>
      </c>
      <c r="Z600" s="89">
        <f t="shared" si="322"/>
        <v>5176</v>
      </c>
      <c r="AA600" s="89">
        <f t="shared" si="323"/>
        <v>2.7128584224133896E-2</v>
      </c>
      <c r="AB600" s="89">
        <f t="shared" si="324"/>
        <v>-4.3428430550058857E-2</v>
      </c>
      <c r="AC600" s="89">
        <f t="shared" si="325"/>
        <v>-8.0644153678516517E-2</v>
      </c>
      <c r="AD600" s="89">
        <f t="shared" si="326"/>
        <v>-7.5600584226354628E-2</v>
      </c>
      <c r="AE600" s="89">
        <f t="shared" si="327"/>
        <v>5.7154483353661399E-3</v>
      </c>
      <c r="AF600" s="89">
        <f t="shared" ca="1" si="328"/>
        <v>6.0457289754397014E-3</v>
      </c>
      <c r="AG600" s="91"/>
      <c r="AH600" s="89">
        <f t="shared" si="337"/>
        <v>-5.0435694521618803E-3</v>
      </c>
      <c r="AI600" s="89">
        <f t="shared" si="338"/>
        <v>1.2036616103950259</v>
      </c>
      <c r="AJ600" s="89">
        <f t="shared" si="339"/>
        <v>9.3040491641836739E-2</v>
      </c>
      <c r="AK600" s="89">
        <f t="shared" si="340"/>
        <v>-9.7139889246527722E-2</v>
      </c>
      <c r="AL600" s="89">
        <f t="shared" si="341"/>
        <v>2.6965405579168062</v>
      </c>
      <c r="AM600" s="89">
        <f t="shared" si="342"/>
        <v>4.419434554879218</v>
      </c>
      <c r="AN600" s="89">
        <f t="shared" si="333"/>
        <v>9.0688730236150779</v>
      </c>
      <c r="AO600" s="89">
        <f t="shared" si="333"/>
        <v>9.0688786701517596</v>
      </c>
      <c r="AP600" s="89">
        <f t="shared" si="333"/>
        <v>9.0689053673905011</v>
      </c>
      <c r="AQ600" s="89">
        <f t="shared" si="333"/>
        <v>9.0690315903024885</v>
      </c>
      <c r="AR600" s="89">
        <f t="shared" si="333"/>
        <v>9.069628284405729</v>
      </c>
      <c r="AS600" s="89">
        <f t="shared" si="333"/>
        <v>9.0724472568037378</v>
      </c>
      <c r="AT600" s="89">
        <f t="shared" si="333"/>
        <v>9.0857260338486565</v>
      </c>
      <c r="AU600" s="89">
        <f t="shared" si="343"/>
        <v>9.1474941630031488</v>
      </c>
    </row>
    <row r="601" spans="1:47" s="89" customFormat="1" ht="12.95" customHeight="1" x14ac:dyDescent="0.2">
      <c r="A601" s="81" t="s">
        <v>1991</v>
      </c>
      <c r="B601" s="82" t="s">
        <v>912</v>
      </c>
      <c r="C601" s="78">
        <v>59057.431100000002</v>
      </c>
      <c r="D601" s="78">
        <v>1E-4</v>
      </c>
      <c r="E601" s="29">
        <f t="shared" si="334"/>
        <v>5315.9777144960181</v>
      </c>
      <c r="F601" s="89">
        <f t="shared" si="317"/>
        <v>5316</v>
      </c>
      <c r="G601" s="89">
        <f t="shared" si="329"/>
        <v>-6.2551999995775986E-2</v>
      </c>
      <c r="K601" s="89">
        <f t="shared" si="332"/>
        <v>-6.2551999995775986E-2</v>
      </c>
      <c r="O601" s="89">
        <f t="shared" ca="1" si="320"/>
        <v>-6.5822349440718408E-2</v>
      </c>
      <c r="P601" s="89">
        <f t="shared" si="335"/>
        <v>8.8889513563222056E-2</v>
      </c>
      <c r="Q601" s="128">
        <f t="shared" si="336"/>
        <v>44038.931100000002</v>
      </c>
      <c r="R601" s="128"/>
      <c r="S601" s="91">
        <f t="shared" si="331"/>
        <v>1</v>
      </c>
      <c r="Z601" s="89">
        <f t="shared" si="322"/>
        <v>5316</v>
      </c>
      <c r="AA601" s="89">
        <f t="shared" si="323"/>
        <v>3.1300610369249533E-2</v>
      </c>
      <c r="AB601" s="89">
        <f t="shared" si="324"/>
        <v>-4.9630968018034641E-3</v>
      </c>
      <c r="AC601" s="89">
        <f t="shared" si="325"/>
        <v>-0.15144151355899804</v>
      </c>
      <c r="AD601" s="89">
        <f t="shared" si="326"/>
        <v>-9.3852610365025513E-2</v>
      </c>
      <c r="AE601" s="89">
        <f t="shared" si="327"/>
        <v>8.8083124723292942E-3</v>
      </c>
      <c r="AF601" s="89">
        <f t="shared" ca="1" si="328"/>
        <v>3.270349444942422E-3</v>
      </c>
      <c r="AG601" s="91"/>
      <c r="AH601" s="89">
        <f t="shared" si="337"/>
        <v>-5.7588903193972522E-2</v>
      </c>
      <c r="AI601" s="89">
        <f t="shared" si="338"/>
        <v>1.2089678764824308</v>
      </c>
      <c r="AJ601" s="89">
        <f t="shared" si="339"/>
        <v>3.4959391151165087E-2</v>
      </c>
      <c r="AK601" s="89">
        <f t="shared" si="340"/>
        <v>-8.5127176800047319E-2</v>
      </c>
      <c r="AL601" s="89">
        <f t="shared" si="341"/>
        <v>2.7547492937948537</v>
      </c>
      <c r="AM601" s="89">
        <f t="shared" si="342"/>
        <v>5.1054159860310104</v>
      </c>
      <c r="AN601" s="89">
        <f t="shared" ref="AN601:AT604" si="344">$AU601+$AB$7*SIN(AO601)</f>
        <v>9.1158797480266358</v>
      </c>
      <c r="AO601" s="89">
        <f t="shared" si="344"/>
        <v>9.1158851313782119</v>
      </c>
      <c r="AP601" s="89">
        <f t="shared" si="344"/>
        <v>9.1159101745123348</v>
      </c>
      <c r="AQ601" s="89">
        <f t="shared" si="344"/>
        <v>9.1160266715304754</v>
      </c>
      <c r="AR601" s="89">
        <f t="shared" si="344"/>
        <v>9.1165685418491123</v>
      </c>
      <c r="AS601" s="89">
        <f t="shared" si="344"/>
        <v>9.1190877541939912</v>
      </c>
      <c r="AT601" s="89">
        <f t="shared" si="344"/>
        <v>9.1307738878139268</v>
      </c>
      <c r="AU601" s="89">
        <f t="shared" si="343"/>
        <v>9.1844757616968522</v>
      </c>
    </row>
    <row r="602" spans="1:47" s="89" customFormat="1" ht="12.95" customHeight="1" x14ac:dyDescent="0.2">
      <c r="A602" s="84" t="s">
        <v>1993</v>
      </c>
      <c r="B602" s="85" t="s">
        <v>912</v>
      </c>
      <c r="C602" s="141">
        <v>59332.495300000002</v>
      </c>
      <c r="D602" s="88">
        <v>2.9999999999999997E-4</v>
      </c>
      <c r="E602" s="29">
        <f t="shared" si="334"/>
        <v>5413.9752897111975</v>
      </c>
      <c r="F602" s="89">
        <f t="shared" si="317"/>
        <v>5414</v>
      </c>
      <c r="G602" s="89">
        <f t="shared" si="329"/>
        <v>-6.9357999993371777E-2</v>
      </c>
      <c r="K602" s="89">
        <f t="shared" si="332"/>
        <v>-6.9357999993371777E-2</v>
      </c>
      <c r="O602" s="89">
        <f t="shared" ca="1" si="320"/>
        <v>-7.3735583764858947E-2</v>
      </c>
      <c r="P602" s="89">
        <f t="shared" si="335"/>
        <v>0.12939893920213019</v>
      </c>
      <c r="Q602" s="128">
        <f t="shared" si="336"/>
        <v>44313.995300000002</v>
      </c>
      <c r="R602" s="128"/>
      <c r="S602" s="91">
        <f t="shared" si="331"/>
        <v>1</v>
      </c>
      <c r="Z602" s="89">
        <f t="shared" si="322"/>
        <v>5414</v>
      </c>
      <c r="AA602" s="89">
        <f t="shared" si="323"/>
        <v>3.4966895692155428E-2</v>
      </c>
      <c r="AB602" s="89">
        <f t="shared" si="324"/>
        <v>2.5074043516602987E-2</v>
      </c>
      <c r="AC602" s="89">
        <f t="shared" si="325"/>
        <v>-0.19875693919550197</v>
      </c>
      <c r="AD602" s="89">
        <f t="shared" si="326"/>
        <v>-0.10432489568552721</v>
      </c>
      <c r="AE602" s="89">
        <f t="shared" si="327"/>
        <v>1.0883683859796133E-2</v>
      </c>
      <c r="AF602" s="89">
        <f t="shared" ca="1" si="328"/>
        <v>4.3775837714871702E-3</v>
      </c>
      <c r="AG602" s="91"/>
      <c r="AH602" s="89">
        <f t="shared" si="337"/>
        <v>-9.4432043509974764E-2</v>
      </c>
      <c r="AI602" s="89">
        <f t="shared" si="338"/>
        <v>1.212284254042324</v>
      </c>
      <c r="AJ602" s="89">
        <f t="shared" si="339"/>
        <v>-6.0694525988522858E-3</v>
      </c>
      <c r="AK602" s="89">
        <f t="shared" si="340"/>
        <v>-7.6482711230820191E-2</v>
      </c>
      <c r="AL602" s="89">
        <f t="shared" si="341"/>
        <v>2.7957852997186157</v>
      </c>
      <c r="AM602" s="89">
        <f t="shared" si="342"/>
        <v>5.7258172440946637</v>
      </c>
      <c r="AN602" s="89">
        <f t="shared" si="344"/>
        <v>9.148901298885761</v>
      </c>
      <c r="AO602" s="89">
        <f t="shared" si="344"/>
        <v>9.1489063912362809</v>
      </c>
      <c r="AP602" s="89">
        <f t="shared" si="344"/>
        <v>9.1489298463388362</v>
      </c>
      <c r="AQ602" s="89">
        <f t="shared" si="344"/>
        <v>9.1490378773152869</v>
      </c>
      <c r="AR602" s="89">
        <f t="shared" si="344"/>
        <v>9.1495354105291824</v>
      </c>
      <c r="AS602" s="89">
        <f t="shared" si="344"/>
        <v>9.1518258839944693</v>
      </c>
      <c r="AT602" s="89">
        <f t="shared" si="344"/>
        <v>9.1623517407446844</v>
      </c>
      <c r="AU602" s="89">
        <f t="shared" si="343"/>
        <v>9.2103628807824443</v>
      </c>
    </row>
    <row r="603" spans="1:47" s="89" customFormat="1" ht="12.95" customHeight="1" x14ac:dyDescent="0.2">
      <c r="A603" s="80" t="s">
        <v>1992</v>
      </c>
      <c r="B603" s="21" t="s">
        <v>912</v>
      </c>
      <c r="C603" s="20">
        <v>59371.790500000003</v>
      </c>
      <c r="D603" s="20">
        <v>2.9999999999999997E-4</v>
      </c>
      <c r="E603" s="29">
        <f t="shared" si="334"/>
        <v>5427.9750552844544</v>
      </c>
      <c r="F603" s="89">
        <f t="shared" si="317"/>
        <v>5428</v>
      </c>
      <c r="G603" s="89">
        <f t="shared" si="329"/>
        <v>-7.0015999997849576E-2</v>
      </c>
      <c r="K603" s="89">
        <f t="shared" si="332"/>
        <v>-7.0015999997849576E-2</v>
      </c>
      <c r="O603" s="89">
        <f t="shared" ca="1" si="320"/>
        <v>-7.4866045811164739E-2</v>
      </c>
      <c r="P603" s="89">
        <f t="shared" si="335"/>
        <v>0.13524027050974285</v>
      </c>
      <c r="Q603" s="128">
        <f t="shared" si="336"/>
        <v>44353.290500000003</v>
      </c>
      <c r="R603" s="128"/>
      <c r="S603" s="91">
        <f t="shared" si="331"/>
        <v>1</v>
      </c>
      <c r="Z603" s="89">
        <f t="shared" si="322"/>
        <v>5428</v>
      </c>
      <c r="AA603" s="89">
        <f t="shared" si="323"/>
        <v>3.5544346930582171E-2</v>
      </c>
      <c r="AB603" s="89">
        <f t="shared" si="324"/>
        <v>2.9679923581311107E-2</v>
      </c>
      <c r="AC603" s="89">
        <f t="shared" si="325"/>
        <v>-0.20525627050759243</v>
      </c>
      <c r="AD603" s="89">
        <f t="shared" si="326"/>
        <v>-0.10556034692843175</v>
      </c>
      <c r="AE603" s="89">
        <f t="shared" si="327"/>
        <v>1.114298684365087E-2</v>
      </c>
      <c r="AF603" s="89">
        <f t="shared" ca="1" si="328"/>
        <v>4.8500458133151625E-3</v>
      </c>
      <c r="AG603" s="91"/>
      <c r="AH603" s="89">
        <f t="shared" si="337"/>
        <v>-9.9695923579160683E-2</v>
      </c>
      <c r="AI603" s="89">
        <f t="shared" si="338"/>
        <v>1.2127303185576059</v>
      </c>
      <c r="AJ603" s="89">
        <f t="shared" si="339"/>
        <v>-1.1949452096436665E-2</v>
      </c>
      <c r="AK603" s="89">
        <f t="shared" si="340"/>
        <v>-7.5233112376815126E-2</v>
      </c>
      <c r="AL603" s="89">
        <f t="shared" si="341"/>
        <v>2.8016655463450437</v>
      </c>
      <c r="AM603" s="89">
        <f t="shared" si="342"/>
        <v>5.8268504054462023</v>
      </c>
      <c r="AN603" s="89">
        <f t="shared" si="344"/>
        <v>9.1536258843072549</v>
      </c>
      <c r="AO603" s="89">
        <f t="shared" si="344"/>
        <v>9.1536309279471801</v>
      </c>
      <c r="AP603" s="89">
        <f t="shared" si="344"/>
        <v>9.1536541279232821</v>
      </c>
      <c r="AQ603" s="89">
        <f t="shared" si="344"/>
        <v>9.153760842356073</v>
      </c>
      <c r="AR603" s="89">
        <f t="shared" si="344"/>
        <v>9.1542516629180781</v>
      </c>
      <c r="AS603" s="89">
        <f t="shared" si="344"/>
        <v>9.156508276804864</v>
      </c>
      <c r="AT603" s="89">
        <f t="shared" si="344"/>
        <v>9.1668655781442379</v>
      </c>
      <c r="AU603" s="89">
        <f t="shared" si="343"/>
        <v>9.2140610406518135</v>
      </c>
    </row>
    <row r="604" spans="1:47" s="89" customFormat="1" ht="12.95" customHeight="1" x14ac:dyDescent="0.2">
      <c r="A604" s="80" t="s">
        <v>1992</v>
      </c>
      <c r="B604" s="21" t="s">
        <v>912</v>
      </c>
      <c r="C604" s="20">
        <v>59391.436999999998</v>
      </c>
      <c r="D604" s="20">
        <v>1E-4</v>
      </c>
      <c r="E604" s="29">
        <f t="shared" si="334"/>
        <v>5434.9745461722714</v>
      </c>
      <c r="F604" s="89">
        <f t="shared" si="317"/>
        <v>5435</v>
      </c>
      <c r="G604" s="89">
        <f t="shared" si="329"/>
        <v>-7.1445000001403969E-2</v>
      </c>
      <c r="K604" s="89">
        <f t="shared" si="332"/>
        <v>-7.1445000001403969E-2</v>
      </c>
      <c r="O604" s="89">
        <f t="shared" ca="1" si="320"/>
        <v>-7.5431276834317662E-2</v>
      </c>
      <c r="P604" s="89">
        <f t="shared" si="335"/>
        <v>0.13816602402311684</v>
      </c>
      <c r="Q604" s="128">
        <f t="shared" si="336"/>
        <v>44372.936999999998</v>
      </c>
      <c r="R604" s="128"/>
      <c r="S604" s="91">
        <f t="shared" si="331"/>
        <v>1</v>
      </c>
      <c r="Z604" s="89">
        <f t="shared" si="322"/>
        <v>5435</v>
      </c>
      <c r="AA604" s="89">
        <f t="shared" ref="AA604" si="345">AB$3+AB$4*Z604+AB$5*Z604^2+AH604</f>
        <v>3.5838265745369899E-2</v>
      </c>
      <c r="AB604" s="89">
        <f t="shared" si="324"/>
        <v>3.0882758276342973E-2</v>
      </c>
      <c r="AC604" s="89">
        <f t="shared" si="325"/>
        <v>-0.20961102402452081</v>
      </c>
      <c r="AD604" s="89">
        <f t="shared" si="326"/>
        <v>-0.10728326574677387</v>
      </c>
      <c r="AE604" s="89">
        <f t="shared" si="327"/>
        <v>1.1509699109292903E-2</v>
      </c>
      <c r="AF604" s="89">
        <f t="shared" ca="1" si="328"/>
        <v>3.9862768329136933E-3</v>
      </c>
      <c r="AG604" s="91"/>
      <c r="AH604" s="89">
        <f t="shared" si="337"/>
        <v>-0.10232775827774694</v>
      </c>
      <c r="AI604" s="89">
        <f t="shared" si="338"/>
        <v>1.2129507138178313</v>
      </c>
      <c r="AJ604" s="89">
        <f t="shared" si="339"/>
        <v>-1.4890923292554622E-2</v>
      </c>
      <c r="AK604" s="89">
        <f t="shared" si="340"/>
        <v>-7.4606991066515777E-2</v>
      </c>
      <c r="AL604" s="89">
        <f t="shared" si="341"/>
        <v>2.8046072835198341</v>
      </c>
      <c r="AM604" s="89">
        <f t="shared" si="342"/>
        <v>5.8787049356409966</v>
      </c>
      <c r="AN604" s="89">
        <f t="shared" si="344"/>
        <v>9.155988825177003</v>
      </c>
      <c r="AO604" s="89">
        <f t="shared" si="344"/>
        <v>9.1559938437987824</v>
      </c>
      <c r="AP604" s="89">
        <f t="shared" si="344"/>
        <v>9.1560169136067593</v>
      </c>
      <c r="AQ604" s="89">
        <f t="shared" si="344"/>
        <v>9.1561229599679166</v>
      </c>
      <c r="AR604" s="89">
        <f t="shared" si="344"/>
        <v>9.1566103897931725</v>
      </c>
      <c r="AS604" s="89">
        <f t="shared" si="344"/>
        <v>9.1588499671901982</v>
      </c>
      <c r="AT604" s="89">
        <f t="shared" si="344"/>
        <v>9.1691227395900743</v>
      </c>
      <c r="AU604" s="89">
        <f t="shared" si="343"/>
        <v>9.2159101205864999</v>
      </c>
    </row>
    <row r="605" spans="1:47" s="89" customFormat="1" ht="12.95" customHeight="1" x14ac:dyDescent="0.2">
      <c r="A605" s="86" t="s">
        <v>1994</v>
      </c>
      <c r="B605" s="87" t="s">
        <v>912</v>
      </c>
      <c r="C605" s="88">
        <v>60098.735200000003</v>
      </c>
      <c r="D605" s="88">
        <v>1E-4</v>
      </c>
      <c r="E605" s="29">
        <f t="shared" ref="E605:E606" si="346">+(C605-C$7)/C$8</f>
        <v>5686.9648399075568</v>
      </c>
      <c r="F605" s="89">
        <f t="shared" si="317"/>
        <v>5687</v>
      </c>
      <c r="G605" s="89">
        <f t="shared" ref="G605:G606" si="347">+C605-(C$7+F605*C$8)</f>
        <v>-9.8688999998557847E-2</v>
      </c>
      <c r="K605" s="89">
        <f t="shared" ref="K605:K606" si="348">G605</f>
        <v>-9.8688999998557847E-2</v>
      </c>
      <c r="O605" s="89">
        <f t="shared" ref="O605:O606" ca="1" si="349">+C$11+C$12*F605</f>
        <v>-9.5779593667821961E-2</v>
      </c>
      <c r="P605" s="89">
        <f t="shared" ref="P605:P606" si="350">+D$11+D$12*F605+D$13*F605^2</f>
        <v>0.24575216015259571</v>
      </c>
      <c r="Q605" s="128">
        <f t="shared" ref="Q605:Q606" si="351">+C605-15018.5</f>
        <v>45080.235200000003</v>
      </c>
      <c r="R605" s="128"/>
      <c r="S605" s="91">
        <f t="shared" si="331"/>
        <v>1</v>
      </c>
      <c r="Z605" s="89">
        <f t="shared" ref="Z605:Z606" si="352">F605</f>
        <v>5687</v>
      </c>
      <c r="AA605" s="89">
        <f t="shared" ref="AA605:AA606" si="353">AB$3+AB$4*Z605+AB$5*Z605^2+AH605</f>
        <v>4.8889337846287434E-2</v>
      </c>
      <c r="AB605" s="89">
        <f t="shared" ref="AB605:AB606" si="354">IF(S605&lt;&gt;0,G605-AH605, -9999)</f>
        <v>9.817382230775043E-2</v>
      </c>
      <c r="AC605" s="89">
        <f t="shared" ref="AC605:AC606" si="355">+G605-P605</f>
        <v>-0.34444116015115356</v>
      </c>
      <c r="AD605" s="89">
        <f t="shared" ref="AD605:AD606" si="356">G605-AA605</f>
        <v>-0.14757833784484528</v>
      </c>
      <c r="AE605" s="89">
        <f t="shared" ref="AE605:AE606" si="357">+(G605-AA605)^2*S605</f>
        <v>2.1779365801047293E-2</v>
      </c>
      <c r="AF605" s="89">
        <f t="shared" ref="AF605:AF606" ca="1" si="358">IF(S605&lt;&gt;0,G605-O605, -9999)</f>
        <v>-2.9094063307358864E-3</v>
      </c>
      <c r="AG605" s="91"/>
      <c r="AH605" s="89">
        <f t="shared" ref="AH605:AH606" si="359">$AB$6*($AB$11/AI605*AJ605+$AB$12)</f>
        <v>-0.19686282230630828</v>
      </c>
      <c r="AI605" s="89">
        <f t="shared" ref="AI605:AI606" si="360">1+$AB$7*COS(AL605)</f>
        <v>1.2196771325394986</v>
      </c>
      <c r="AJ605" s="89">
        <f t="shared" ref="AJ605:AJ606" si="361">SIN(AL605+RADIANS($AB$9))</f>
        <v>-0.12113814097113006</v>
      </c>
      <c r="AK605" s="89">
        <f t="shared" si="340"/>
        <v>-5.1538015782008603E-2</v>
      </c>
      <c r="AL605" s="89">
        <f t="shared" si="341"/>
        <v>2.9111521971064338</v>
      </c>
      <c r="AM605" s="89">
        <f t="shared" si="342"/>
        <v>8.6405908062369274</v>
      </c>
      <c r="AN605" s="89">
        <f t="shared" ref="AN605:AT605" si="362">$AU605+$AB$7*SIN(AO605)</f>
        <v>9.2413121453993874</v>
      </c>
      <c r="AO605" s="89">
        <f t="shared" si="362"/>
        <v>9.2413159825881568</v>
      </c>
      <c r="AP605" s="89">
        <f t="shared" si="362"/>
        <v>9.2413332784872626</v>
      </c>
      <c r="AQ605" s="89">
        <f t="shared" si="362"/>
        <v>9.2414112380302473</v>
      </c>
      <c r="AR605" s="89">
        <f t="shared" si="362"/>
        <v>9.2417626189255717</v>
      </c>
      <c r="AS605" s="89">
        <f t="shared" si="362"/>
        <v>9.2433460873917106</v>
      </c>
      <c r="AT605" s="89">
        <f t="shared" si="362"/>
        <v>9.2504762127943732</v>
      </c>
      <c r="AU605" s="89">
        <f t="shared" ref="AU605:AU606" si="363">RADIANS($AB$9)+$AB$18*(F605-AB$15)</f>
        <v>9.2824769982351629</v>
      </c>
    </row>
    <row r="606" spans="1:47" s="89" customFormat="1" ht="12.95" customHeight="1" x14ac:dyDescent="0.2">
      <c r="A606" s="86" t="s">
        <v>1994</v>
      </c>
      <c r="B606" s="87" t="s">
        <v>912</v>
      </c>
      <c r="C606" s="88">
        <v>60101.541899999997</v>
      </c>
      <c r="D606" s="88">
        <v>1E-4</v>
      </c>
      <c r="E606" s="29">
        <f t="shared" si="346"/>
        <v>5687.9647875356222</v>
      </c>
      <c r="F606" s="89">
        <f t="shared" si="317"/>
        <v>5688</v>
      </c>
      <c r="G606" s="89">
        <f t="shared" si="347"/>
        <v>-9.8836000004666857E-2</v>
      </c>
      <c r="K606" s="89">
        <f t="shared" si="348"/>
        <v>-9.8836000004666857E-2</v>
      </c>
      <c r="O606" s="89">
        <f t="shared" ca="1" si="349"/>
        <v>-9.5860340956843815E-2</v>
      </c>
      <c r="P606" s="89">
        <f t="shared" si="350"/>
        <v>0.24618784592048315</v>
      </c>
      <c r="Q606" s="128">
        <f t="shared" si="351"/>
        <v>45083.041899999997</v>
      </c>
      <c r="R606" s="128"/>
      <c r="S606" s="91">
        <f t="shared" si="331"/>
        <v>1</v>
      </c>
      <c r="Z606" s="89">
        <f t="shared" si="352"/>
        <v>5688</v>
      </c>
      <c r="AA606" s="89">
        <f t="shared" si="353"/>
        <v>4.8951312952953824E-2</v>
      </c>
      <c r="AB606" s="89">
        <f t="shared" si="354"/>
        <v>9.8400532962862469E-2</v>
      </c>
      <c r="AC606" s="89">
        <f t="shared" si="355"/>
        <v>-0.34502384592515001</v>
      </c>
      <c r="AD606" s="89">
        <f t="shared" si="356"/>
        <v>-0.14778731295762068</v>
      </c>
      <c r="AE606" s="89">
        <f t="shared" si="357"/>
        <v>2.1841089871233718E-2</v>
      </c>
      <c r="AF606" s="89">
        <f t="shared" ca="1" si="358"/>
        <v>-2.9756590478230427E-3</v>
      </c>
      <c r="AG606" s="91"/>
      <c r="AH606" s="89">
        <f t="shared" si="359"/>
        <v>-0.19723653296752933</v>
      </c>
      <c r="AI606" s="89">
        <f t="shared" si="360"/>
        <v>1.2196990166616635</v>
      </c>
      <c r="AJ606" s="89">
        <f t="shared" si="361"/>
        <v>-0.1215600060714518</v>
      </c>
      <c r="AK606" s="89">
        <f t="shared" si="340"/>
        <v>-5.1444647043411069E-2</v>
      </c>
      <c r="AL606" s="89">
        <f t="shared" si="341"/>
        <v>2.9115772030488904</v>
      </c>
      <c r="AM606" s="89">
        <f t="shared" si="342"/>
        <v>8.6566983166214673</v>
      </c>
      <c r="AN606" s="89">
        <f t="shared" ref="AN606:AT606" si="364">$AU606+$AB$7*SIN(AO606)</f>
        <v>9.2416516134913067</v>
      </c>
      <c r="AO606" s="89">
        <f t="shared" si="364"/>
        <v>9.241655444972114</v>
      </c>
      <c r="AP606" s="89">
        <f t="shared" si="364"/>
        <v>9.2416727140562926</v>
      </c>
      <c r="AQ606" s="89">
        <f t="shared" si="364"/>
        <v>9.2417505478384907</v>
      </c>
      <c r="AR606" s="89">
        <f t="shared" si="364"/>
        <v>9.24210133988948</v>
      </c>
      <c r="AS606" s="89">
        <f t="shared" si="364"/>
        <v>9.2436820566072964</v>
      </c>
      <c r="AT606" s="89">
        <f t="shared" si="364"/>
        <v>9.2507993699634916</v>
      </c>
      <c r="AU606" s="89">
        <f t="shared" si="363"/>
        <v>9.282741152511548</v>
      </c>
    </row>
    <row r="607" spans="1:47" s="89" customFormat="1" ht="12.95" customHeight="1" x14ac:dyDescent="0.2">
      <c r="A607" s="84" t="s">
        <v>2007</v>
      </c>
      <c r="B607" s="87" t="s">
        <v>912</v>
      </c>
      <c r="C607" s="152">
        <v>60460.800300000003</v>
      </c>
      <c r="D607" s="153">
        <v>2.9999999999999997E-4</v>
      </c>
      <c r="E607" s="29">
        <f t="shared" ref="E607" si="365">+(C607-C$7)/C$8</f>
        <v>5815.9583689456549</v>
      </c>
      <c r="F607" s="89">
        <f t="shared" ref="F607" si="366">ROUND(2*E607,0)/2</f>
        <v>5816</v>
      </c>
      <c r="G607" s="89">
        <f t="shared" ref="G607" si="367">+C607-(C$7+F607*C$8)</f>
        <v>-0.11685199999192264</v>
      </c>
      <c r="K607" s="89">
        <f t="shared" ref="K607" si="368">G607</f>
        <v>-0.11685199999192264</v>
      </c>
      <c r="O607" s="89">
        <f t="shared" ref="O607" ca="1" si="369">+C$11+C$12*F607</f>
        <v>-0.10619599395163964</v>
      </c>
      <c r="P607" s="89">
        <f t="shared" ref="P607" si="370">+D$11+D$12*F607+D$13*F607^2</f>
        <v>0.30252712582355767</v>
      </c>
      <c r="Q607" s="128">
        <f t="shared" ref="Q607" si="371">+C607-15018.5</f>
        <v>45442.300300000003</v>
      </c>
      <c r="R607" s="128"/>
      <c r="S607" s="91">
        <f t="shared" si="331"/>
        <v>1</v>
      </c>
      <c r="Z607" s="89">
        <f t="shared" ref="Z607" si="372">F607</f>
        <v>5816</v>
      </c>
      <c r="AA607" s="89">
        <f t="shared" ref="AA607" si="373">AB$3+AB$4*Z607+AB$5*Z607^2+AH607</f>
        <v>5.7607658119734839E-2</v>
      </c>
      <c r="AB607" s="89">
        <f t="shared" ref="AB607" si="374">IF(S607&lt;&gt;0,G607-AH607, -9999)</f>
        <v>0.1280674677119002</v>
      </c>
      <c r="AC607" s="89">
        <f t="shared" ref="AC607" si="375">+G607-P607</f>
        <v>-0.41937912581548031</v>
      </c>
      <c r="AD607" s="89">
        <f t="shared" ref="AD607" si="376">G607-AA607</f>
        <v>-0.17445965811165748</v>
      </c>
      <c r="AE607" s="89">
        <f t="shared" ref="AE607" si="377">+(G607-AA607)^2*S607</f>
        <v>3.0436172308436416E-2</v>
      </c>
      <c r="AF607" s="89">
        <f t="shared" ref="AF607" ca="1" si="378">IF(S607&lt;&gt;0,G607-O607, -9999)</f>
        <v>-1.0656006040282995E-2</v>
      </c>
      <c r="AG607" s="91"/>
      <c r="AH607" s="89">
        <f t="shared" ref="AH607" si="379">$AB$6*($AB$11/AI607*AJ607+$AB$12)</f>
        <v>-0.24491946770382284</v>
      </c>
      <c r="AI607" s="89">
        <f t="shared" ref="AI607" si="380">1+$AB$7*COS(AL607)</f>
        <v>1.2221758350666918</v>
      </c>
      <c r="AJ607" s="89">
        <f t="shared" ref="AJ607" si="381">SIN(AL607+RADIANS($AB$9))</f>
        <v>-0.17546538386001131</v>
      </c>
      <c r="AK607" s="89">
        <f t="shared" ref="AK607" si="382">$AB$7*SIN(AL607)</f>
        <v>-3.9396801189197014E-2</v>
      </c>
      <c r="AL607" s="89">
        <f t="shared" ref="AL607" si="383">2*ATAN(AM607)</f>
        <v>2.9660942759159221</v>
      </c>
      <c r="AM607" s="89">
        <f t="shared" ref="AM607" si="384">SQRT((1+$AB$7)/(1-$AB$7))*TAN(AN607/2)</f>
        <v>11.366851986645736</v>
      </c>
      <c r="AN607" s="89">
        <f t="shared" ref="AN607" si="385">$AU607+$AB$7*SIN(AO607)</f>
        <v>9.2851499389067484</v>
      </c>
      <c r="AO607" s="89">
        <f t="shared" ref="AO607" si="386">$AU607+$AB$7*SIN(AP607)</f>
        <v>9.2851529822128214</v>
      </c>
      <c r="AP607" s="89">
        <f t="shared" ref="AP607" si="387">$AU607+$AB$7*SIN(AQ607)</f>
        <v>9.2851666020794639</v>
      </c>
      <c r="AQ607" s="89">
        <f t="shared" ref="AQ607" si="388">$AU607+$AB$7*SIN(AR607)</f>
        <v>9.2852275554607839</v>
      </c>
      <c r="AR607" s="89">
        <f t="shared" ref="AR607" si="389">$AU607+$AB$7*SIN(AS607)</f>
        <v>9.2855003354926975</v>
      </c>
      <c r="AS607" s="89">
        <f t="shared" ref="AS607" si="390">$AU607+$AB$7*SIN(AT607)</f>
        <v>9.2867209597393039</v>
      </c>
      <c r="AT607" s="89">
        <f t="shared" ref="AT607" si="391">$AU607+$AB$7*SIN(AU607)</f>
        <v>9.2921804481068904</v>
      </c>
      <c r="AU607" s="89">
        <f t="shared" ref="AU607" si="392">RADIANS($AB$9)+$AB$18*(F607-AB$15)</f>
        <v>9.3165528998886469</v>
      </c>
    </row>
    <row r="608" spans="1:47" s="89" customFormat="1" ht="12.95" customHeight="1" x14ac:dyDescent="0.2">
      <c r="C608" s="130"/>
      <c r="D608" s="130"/>
      <c r="S608" s="91"/>
      <c r="AG608" s="91"/>
    </row>
    <row r="609" spans="3:33" s="89" customFormat="1" ht="12.95" customHeight="1" x14ac:dyDescent="0.2">
      <c r="C609" s="130"/>
      <c r="D609" s="130"/>
      <c r="S609" s="91"/>
      <c r="AG609" s="91"/>
    </row>
    <row r="610" spans="3:33" s="89" customFormat="1" ht="12.95" customHeight="1" x14ac:dyDescent="0.2">
      <c r="C610" s="130"/>
      <c r="D610" s="130"/>
      <c r="S610" s="91"/>
      <c r="AG610" s="91"/>
    </row>
    <row r="611" spans="3:33" s="89" customFormat="1" ht="12.95" customHeight="1" x14ac:dyDescent="0.2">
      <c r="C611" s="130"/>
      <c r="D611" s="130"/>
      <c r="S611" s="91"/>
      <c r="AG611" s="91"/>
    </row>
    <row r="612" spans="3:33" s="89" customFormat="1" ht="12.95" customHeight="1" x14ac:dyDescent="0.2">
      <c r="C612" s="130"/>
      <c r="D612" s="130"/>
      <c r="S612" s="91"/>
      <c r="AG612" s="91"/>
    </row>
    <row r="613" spans="3:33" s="89" customFormat="1" ht="12.95" customHeight="1" x14ac:dyDescent="0.2">
      <c r="C613" s="130"/>
      <c r="D613" s="130"/>
      <c r="S613" s="91"/>
      <c r="AG613" s="91"/>
    </row>
    <row r="614" spans="3:33" s="89" customFormat="1" ht="12.95" customHeight="1" x14ac:dyDescent="0.2">
      <c r="C614" s="130"/>
      <c r="D614" s="130"/>
      <c r="S614" s="91"/>
      <c r="AG614" s="91"/>
    </row>
    <row r="615" spans="3:33" s="89" customFormat="1" ht="12.95" customHeight="1" x14ac:dyDescent="0.2">
      <c r="C615" s="130"/>
      <c r="D615" s="130"/>
      <c r="S615" s="91"/>
      <c r="AG615" s="91"/>
    </row>
    <row r="616" spans="3:33" s="89" customFormat="1" ht="12.95" customHeight="1" x14ac:dyDescent="0.2">
      <c r="C616" s="130"/>
      <c r="D616" s="130"/>
      <c r="S616" s="91"/>
      <c r="AG616" s="91"/>
    </row>
    <row r="617" spans="3:33" s="89" customFormat="1" ht="12.95" customHeight="1" x14ac:dyDescent="0.2">
      <c r="C617" s="130"/>
      <c r="D617" s="130"/>
      <c r="S617" s="91"/>
      <c r="AG617" s="91"/>
    </row>
    <row r="618" spans="3:33" s="89" customFormat="1" ht="12.95" customHeight="1" x14ac:dyDescent="0.2">
      <c r="C618" s="130"/>
      <c r="D618" s="130"/>
      <c r="S618" s="91"/>
      <c r="AG618" s="91"/>
    </row>
    <row r="619" spans="3:33" s="89" customFormat="1" ht="12.95" customHeight="1" x14ac:dyDescent="0.2">
      <c r="C619" s="130"/>
      <c r="D619" s="130"/>
      <c r="S619" s="91"/>
      <c r="AG619" s="91"/>
    </row>
    <row r="620" spans="3:33" s="89" customFormat="1" ht="12.95" customHeight="1" x14ac:dyDescent="0.2">
      <c r="C620" s="130"/>
      <c r="D620" s="130"/>
      <c r="S620" s="91"/>
      <c r="AG620" s="91"/>
    </row>
    <row r="621" spans="3:33" s="89" customFormat="1" ht="12.95" customHeight="1" x14ac:dyDescent="0.2">
      <c r="C621" s="130"/>
      <c r="D621" s="130"/>
      <c r="S621" s="91"/>
      <c r="AG621" s="91"/>
    </row>
    <row r="622" spans="3:33" s="89" customFormat="1" ht="12.95" customHeight="1" x14ac:dyDescent="0.2">
      <c r="C622" s="130"/>
      <c r="D622" s="130"/>
      <c r="S622" s="91"/>
      <c r="AG622" s="91"/>
    </row>
    <row r="623" spans="3:33" s="89" customFormat="1" ht="12.95" customHeight="1" x14ac:dyDescent="0.2">
      <c r="C623" s="130"/>
      <c r="D623" s="130"/>
      <c r="S623" s="91"/>
      <c r="AG623" s="91"/>
    </row>
    <row r="624" spans="3:33" s="89" customFormat="1" ht="12.95" customHeight="1" x14ac:dyDescent="0.2">
      <c r="C624" s="130"/>
      <c r="D624" s="130"/>
      <c r="S624" s="91"/>
      <c r="AG624" s="91"/>
    </row>
    <row r="625" spans="3:33" s="89" customFormat="1" ht="12.95" customHeight="1" x14ac:dyDescent="0.2">
      <c r="C625" s="130"/>
      <c r="D625" s="130"/>
      <c r="S625" s="91"/>
      <c r="AG625" s="91"/>
    </row>
    <row r="626" spans="3:33" s="89" customFormat="1" ht="12.95" customHeight="1" x14ac:dyDescent="0.2">
      <c r="C626" s="130"/>
      <c r="D626" s="130"/>
      <c r="S626" s="91"/>
      <c r="AG626" s="91"/>
    </row>
    <row r="627" spans="3:33" s="89" customFormat="1" ht="12.95" customHeight="1" x14ac:dyDescent="0.2">
      <c r="C627" s="130"/>
      <c r="D627" s="130"/>
      <c r="S627" s="91"/>
      <c r="AG627" s="91"/>
    </row>
    <row r="628" spans="3:33" s="89" customFormat="1" ht="12.95" customHeight="1" x14ac:dyDescent="0.2">
      <c r="C628" s="130"/>
      <c r="D628" s="130"/>
      <c r="S628" s="91"/>
      <c r="AG628" s="91"/>
    </row>
    <row r="629" spans="3:33" s="89" customFormat="1" ht="12.95" customHeight="1" x14ac:dyDescent="0.2">
      <c r="C629" s="130"/>
      <c r="D629" s="130"/>
      <c r="S629" s="91"/>
      <c r="AG629" s="91"/>
    </row>
    <row r="630" spans="3:33" s="89" customFormat="1" ht="12.95" customHeight="1" x14ac:dyDescent="0.2">
      <c r="C630" s="130"/>
      <c r="D630" s="130"/>
      <c r="S630" s="91"/>
      <c r="AG630" s="91"/>
    </row>
    <row r="631" spans="3:33" s="89" customFormat="1" ht="12.95" customHeight="1" x14ac:dyDescent="0.2">
      <c r="C631" s="130"/>
      <c r="D631" s="130"/>
      <c r="S631" s="91"/>
      <c r="AG631" s="91"/>
    </row>
    <row r="632" spans="3:33" s="89" customFormat="1" ht="12.95" customHeight="1" x14ac:dyDescent="0.2">
      <c r="C632" s="130"/>
      <c r="D632" s="130"/>
      <c r="S632" s="91"/>
      <c r="AG632" s="91"/>
    </row>
    <row r="633" spans="3:33" s="89" customFormat="1" ht="12.95" customHeight="1" x14ac:dyDescent="0.2">
      <c r="C633" s="130"/>
      <c r="D633" s="130"/>
      <c r="S633" s="91"/>
      <c r="AG633" s="91"/>
    </row>
    <row r="634" spans="3:33" s="89" customFormat="1" ht="12.95" customHeight="1" x14ac:dyDescent="0.2">
      <c r="C634" s="130"/>
      <c r="D634" s="130"/>
      <c r="S634" s="91"/>
      <c r="AG634" s="91"/>
    </row>
    <row r="635" spans="3:33" s="89" customFormat="1" ht="12.95" customHeight="1" x14ac:dyDescent="0.2">
      <c r="C635" s="130"/>
      <c r="D635" s="130"/>
      <c r="S635" s="91"/>
      <c r="AG635" s="91"/>
    </row>
    <row r="636" spans="3:33" s="89" customFormat="1" ht="12.95" customHeight="1" x14ac:dyDescent="0.2">
      <c r="C636" s="130"/>
      <c r="D636" s="130"/>
      <c r="S636" s="91"/>
      <c r="AG636" s="91"/>
    </row>
    <row r="637" spans="3:33" s="89" customFormat="1" ht="12.95" customHeight="1" x14ac:dyDescent="0.2">
      <c r="C637" s="130"/>
      <c r="D637" s="130"/>
      <c r="S637" s="91"/>
      <c r="AG637" s="91"/>
    </row>
    <row r="638" spans="3:33" s="89" customFormat="1" ht="12.95" customHeight="1" x14ac:dyDescent="0.2">
      <c r="C638" s="130"/>
      <c r="D638" s="130"/>
      <c r="S638" s="91"/>
      <c r="AG638" s="91"/>
    </row>
    <row r="639" spans="3:33" s="89" customFormat="1" ht="12.95" customHeight="1" x14ac:dyDescent="0.2">
      <c r="C639" s="130"/>
      <c r="D639" s="130"/>
      <c r="S639" s="91"/>
      <c r="AG639" s="91"/>
    </row>
    <row r="640" spans="3:33" s="89" customFormat="1" ht="12.95" customHeight="1" x14ac:dyDescent="0.2">
      <c r="C640" s="130"/>
      <c r="D640" s="130"/>
      <c r="S640" s="91"/>
      <c r="AG640" s="91"/>
    </row>
    <row r="641" spans="3:33" s="89" customFormat="1" ht="12.95" customHeight="1" x14ac:dyDescent="0.2">
      <c r="C641" s="130"/>
      <c r="D641" s="130"/>
      <c r="S641" s="91"/>
      <c r="AG641" s="91"/>
    </row>
    <row r="642" spans="3:33" s="89" customFormat="1" ht="12.95" customHeight="1" x14ac:dyDescent="0.2">
      <c r="C642" s="130"/>
      <c r="D642" s="130"/>
      <c r="S642" s="91"/>
      <c r="AG642" s="91"/>
    </row>
    <row r="643" spans="3:33" s="89" customFormat="1" ht="12.95" customHeight="1" x14ac:dyDescent="0.2">
      <c r="C643" s="130"/>
      <c r="D643" s="130"/>
      <c r="S643" s="91"/>
      <c r="AG643" s="91"/>
    </row>
    <row r="644" spans="3:33" s="89" customFormat="1" ht="12.95" customHeight="1" x14ac:dyDescent="0.2">
      <c r="C644" s="130"/>
      <c r="D644" s="130"/>
      <c r="S644" s="91"/>
      <c r="AG644" s="91"/>
    </row>
    <row r="645" spans="3:33" s="89" customFormat="1" ht="12.95" customHeight="1" x14ac:dyDescent="0.2">
      <c r="C645" s="130"/>
      <c r="D645" s="130"/>
      <c r="S645" s="91"/>
      <c r="AG645" s="91"/>
    </row>
    <row r="646" spans="3:33" s="89" customFormat="1" ht="12.95" customHeight="1" x14ac:dyDescent="0.2">
      <c r="C646" s="130"/>
      <c r="D646" s="130"/>
      <c r="S646" s="91"/>
      <c r="AG646" s="91"/>
    </row>
    <row r="647" spans="3:33" s="89" customFormat="1" ht="12.95" customHeight="1" x14ac:dyDescent="0.2">
      <c r="C647" s="130"/>
      <c r="D647" s="130"/>
      <c r="S647" s="91"/>
      <c r="AG647" s="91"/>
    </row>
    <row r="648" spans="3:33" s="89" customFormat="1" ht="12.95" customHeight="1" x14ac:dyDescent="0.2">
      <c r="C648" s="130"/>
      <c r="D648" s="130"/>
      <c r="S648" s="91"/>
      <c r="AG648" s="91"/>
    </row>
    <row r="649" spans="3:33" s="89" customFormat="1" ht="12.95" customHeight="1" x14ac:dyDescent="0.2">
      <c r="C649" s="130"/>
      <c r="D649" s="130"/>
      <c r="S649" s="91"/>
      <c r="AG649" s="91"/>
    </row>
    <row r="650" spans="3:33" s="89" customFormat="1" ht="12.95" customHeight="1" x14ac:dyDescent="0.2">
      <c r="C650" s="130"/>
      <c r="D650" s="130"/>
      <c r="S650" s="91"/>
      <c r="AG650" s="91"/>
    </row>
    <row r="651" spans="3:33" s="89" customFormat="1" ht="12.95" customHeight="1" x14ac:dyDescent="0.2">
      <c r="C651" s="130"/>
      <c r="D651" s="130"/>
      <c r="S651" s="91"/>
      <c r="AG651" s="91"/>
    </row>
    <row r="652" spans="3:33" s="89" customFormat="1" ht="12.95" customHeight="1" x14ac:dyDescent="0.2">
      <c r="C652" s="130"/>
      <c r="D652" s="130"/>
      <c r="S652" s="91"/>
      <c r="AG652" s="91"/>
    </row>
    <row r="653" spans="3:33" s="89" customFormat="1" ht="12.95" customHeight="1" x14ac:dyDescent="0.2">
      <c r="C653" s="130"/>
      <c r="D653" s="130"/>
      <c r="S653" s="91"/>
      <c r="AG653" s="91"/>
    </row>
    <row r="654" spans="3:33" s="89" customFormat="1" ht="12.95" customHeight="1" x14ac:dyDescent="0.2">
      <c r="C654" s="130"/>
      <c r="D654" s="130"/>
      <c r="S654" s="91"/>
      <c r="AG654" s="91"/>
    </row>
    <row r="655" spans="3:33" s="89" customFormat="1" ht="12.95" customHeight="1" x14ac:dyDescent="0.2">
      <c r="C655" s="130"/>
      <c r="D655" s="130"/>
      <c r="S655" s="91"/>
      <c r="AG655" s="91"/>
    </row>
    <row r="656" spans="3:33" s="89" customFormat="1" ht="12.95" customHeight="1" x14ac:dyDescent="0.2">
      <c r="C656" s="130"/>
      <c r="D656" s="130"/>
      <c r="S656" s="91"/>
      <c r="AG656" s="91"/>
    </row>
    <row r="657" spans="3:33" s="89" customFormat="1" ht="12.95" customHeight="1" x14ac:dyDescent="0.2">
      <c r="C657" s="130"/>
      <c r="D657" s="130"/>
      <c r="S657" s="91"/>
      <c r="AG657" s="91"/>
    </row>
    <row r="658" spans="3:33" s="89" customFormat="1" ht="12.95" customHeight="1" x14ac:dyDescent="0.2">
      <c r="C658" s="130"/>
      <c r="D658" s="130"/>
      <c r="S658" s="91"/>
      <c r="AG658" s="91"/>
    </row>
    <row r="659" spans="3:33" s="89" customFormat="1" ht="12.95" customHeight="1" x14ac:dyDescent="0.2">
      <c r="C659" s="130"/>
      <c r="D659" s="130"/>
      <c r="S659" s="91"/>
      <c r="AG659" s="91"/>
    </row>
    <row r="660" spans="3:33" s="89" customFormat="1" ht="12.95" customHeight="1" x14ac:dyDescent="0.2">
      <c r="C660" s="130"/>
      <c r="D660" s="130"/>
      <c r="S660" s="91"/>
      <c r="AG660" s="91"/>
    </row>
    <row r="661" spans="3:33" s="89" customFormat="1" ht="12.95" customHeight="1" x14ac:dyDescent="0.2">
      <c r="C661" s="130"/>
      <c r="D661" s="130"/>
      <c r="S661" s="91"/>
      <c r="AG661" s="91"/>
    </row>
    <row r="662" spans="3:33" s="89" customFormat="1" ht="12.95" customHeight="1" x14ac:dyDescent="0.2">
      <c r="C662" s="130"/>
      <c r="D662" s="130"/>
      <c r="S662" s="91"/>
      <c r="AG662" s="91"/>
    </row>
    <row r="663" spans="3:33" s="89" customFormat="1" ht="12.95" customHeight="1" x14ac:dyDescent="0.2">
      <c r="C663" s="130"/>
      <c r="D663" s="130"/>
      <c r="S663" s="91"/>
      <c r="AG663" s="91"/>
    </row>
    <row r="664" spans="3:33" s="89" customFormat="1" ht="12.95" customHeight="1" x14ac:dyDescent="0.2">
      <c r="C664" s="130"/>
      <c r="D664" s="130"/>
      <c r="S664" s="91"/>
      <c r="AG664" s="91"/>
    </row>
    <row r="665" spans="3:33" s="89" customFormat="1" ht="12.95" customHeight="1" x14ac:dyDescent="0.2">
      <c r="C665" s="130"/>
      <c r="D665" s="130"/>
      <c r="S665" s="91"/>
      <c r="AG665" s="91"/>
    </row>
    <row r="666" spans="3:33" s="89" customFormat="1" ht="12.95" customHeight="1" x14ac:dyDescent="0.2">
      <c r="C666" s="130"/>
      <c r="D666" s="130"/>
      <c r="S666" s="91"/>
      <c r="AG666" s="91"/>
    </row>
    <row r="667" spans="3:33" s="89" customFormat="1" ht="12.95" customHeight="1" x14ac:dyDescent="0.2">
      <c r="C667" s="130"/>
      <c r="D667" s="130"/>
      <c r="S667" s="91"/>
      <c r="AG667" s="91"/>
    </row>
    <row r="668" spans="3:33" s="89" customFormat="1" ht="12.95" customHeight="1" x14ac:dyDescent="0.2">
      <c r="C668" s="130"/>
      <c r="D668" s="130"/>
      <c r="S668" s="91"/>
      <c r="AG668" s="91"/>
    </row>
    <row r="669" spans="3:33" s="89" customFormat="1" ht="12.95" customHeight="1" x14ac:dyDescent="0.2">
      <c r="C669" s="130"/>
      <c r="D669" s="130"/>
      <c r="S669" s="91"/>
      <c r="AG669" s="91"/>
    </row>
    <row r="670" spans="3:33" s="89" customFormat="1" ht="12.95" customHeight="1" x14ac:dyDescent="0.2">
      <c r="C670" s="130"/>
      <c r="D670" s="130"/>
      <c r="S670" s="91"/>
      <c r="AG670" s="91"/>
    </row>
    <row r="671" spans="3:33" s="89" customFormat="1" ht="12.95" customHeight="1" x14ac:dyDescent="0.2">
      <c r="C671" s="130"/>
      <c r="D671" s="130"/>
      <c r="S671" s="91"/>
      <c r="AG671" s="91"/>
    </row>
    <row r="672" spans="3:33" s="89" customFormat="1" ht="12.95" customHeight="1" x14ac:dyDescent="0.2">
      <c r="C672" s="130"/>
      <c r="D672" s="130"/>
      <c r="S672" s="91"/>
      <c r="AG672" s="91"/>
    </row>
    <row r="673" spans="3:33" s="89" customFormat="1" ht="12.95" customHeight="1" x14ac:dyDescent="0.2">
      <c r="C673" s="130"/>
      <c r="D673" s="130"/>
      <c r="S673" s="91"/>
      <c r="AG673" s="91"/>
    </row>
    <row r="674" spans="3:33" s="89" customFormat="1" ht="12.95" customHeight="1" x14ac:dyDescent="0.2">
      <c r="C674" s="130"/>
      <c r="D674" s="130"/>
      <c r="S674" s="91"/>
      <c r="AG674" s="91"/>
    </row>
    <row r="675" spans="3:33" s="89" customFormat="1" ht="12.95" customHeight="1" x14ac:dyDescent="0.2">
      <c r="C675" s="130"/>
      <c r="D675" s="130"/>
      <c r="S675" s="91"/>
      <c r="AG675" s="91"/>
    </row>
    <row r="676" spans="3:33" s="89" customFormat="1" ht="12.95" customHeight="1" x14ac:dyDescent="0.2">
      <c r="C676" s="130"/>
      <c r="D676" s="130"/>
      <c r="S676" s="91"/>
      <c r="AG676" s="91"/>
    </row>
    <row r="677" spans="3:33" s="89" customFormat="1" ht="12.95" customHeight="1" x14ac:dyDescent="0.2">
      <c r="C677" s="130"/>
      <c r="D677" s="130"/>
      <c r="S677" s="91"/>
      <c r="AG677" s="91"/>
    </row>
    <row r="678" spans="3:33" s="89" customFormat="1" ht="12.95" customHeight="1" x14ac:dyDescent="0.2">
      <c r="C678" s="130"/>
      <c r="D678" s="130"/>
      <c r="S678" s="91"/>
      <c r="AG678" s="91"/>
    </row>
    <row r="679" spans="3:33" s="89" customFormat="1" ht="12.95" customHeight="1" x14ac:dyDescent="0.2">
      <c r="C679" s="130"/>
      <c r="D679" s="130"/>
      <c r="S679" s="91"/>
      <c r="AG679" s="91"/>
    </row>
    <row r="680" spans="3:33" s="89" customFormat="1" ht="12.95" customHeight="1" x14ac:dyDescent="0.2">
      <c r="C680" s="130"/>
      <c r="D680" s="130"/>
      <c r="S680" s="91"/>
      <c r="AG680" s="91"/>
    </row>
    <row r="681" spans="3:33" s="89" customFormat="1" ht="12.95" customHeight="1" x14ac:dyDescent="0.2">
      <c r="C681" s="130"/>
      <c r="D681" s="130"/>
      <c r="S681" s="91"/>
      <c r="AG681" s="91"/>
    </row>
    <row r="682" spans="3:33" s="89" customFormat="1" ht="12.95" customHeight="1" x14ac:dyDescent="0.2">
      <c r="C682" s="130"/>
      <c r="D682" s="130"/>
      <c r="S682" s="91"/>
      <c r="AG682" s="91"/>
    </row>
    <row r="683" spans="3:33" s="89" customFormat="1" ht="12.95" customHeight="1" x14ac:dyDescent="0.2">
      <c r="C683" s="130"/>
      <c r="D683" s="130"/>
      <c r="S683" s="91"/>
      <c r="AG683" s="91"/>
    </row>
    <row r="684" spans="3:33" s="89" customFormat="1" ht="12.95" customHeight="1" x14ac:dyDescent="0.2">
      <c r="C684" s="130"/>
      <c r="D684" s="130"/>
      <c r="S684" s="91"/>
      <c r="AG684" s="91"/>
    </row>
    <row r="685" spans="3:33" s="89" customFormat="1" ht="12.95" customHeight="1" x14ac:dyDescent="0.2">
      <c r="C685" s="130"/>
      <c r="D685" s="130"/>
      <c r="S685" s="91"/>
      <c r="AG685" s="91"/>
    </row>
    <row r="686" spans="3:33" s="89" customFormat="1" ht="12.95" customHeight="1" x14ac:dyDescent="0.2">
      <c r="C686" s="130"/>
      <c r="D686" s="130"/>
      <c r="S686" s="91"/>
      <c r="AG686" s="91"/>
    </row>
    <row r="687" spans="3:33" s="89" customFormat="1" ht="12.95" customHeight="1" x14ac:dyDescent="0.2">
      <c r="C687" s="130"/>
      <c r="D687" s="130"/>
      <c r="S687" s="91"/>
      <c r="AG687" s="91"/>
    </row>
    <row r="688" spans="3:33" s="89" customFormat="1" ht="12.95" customHeight="1" x14ac:dyDescent="0.2">
      <c r="C688" s="130"/>
      <c r="D688" s="130"/>
      <c r="S688" s="91"/>
      <c r="AG688" s="91"/>
    </row>
    <row r="689" spans="3:33" s="89" customFormat="1" ht="12.95" customHeight="1" x14ac:dyDescent="0.2">
      <c r="C689" s="130"/>
      <c r="D689" s="130"/>
      <c r="S689" s="91"/>
      <c r="AG689" s="91"/>
    </row>
    <row r="690" spans="3:33" s="89" customFormat="1" ht="12.95" customHeight="1" x14ac:dyDescent="0.2">
      <c r="C690" s="130"/>
      <c r="D690" s="130"/>
      <c r="S690" s="91"/>
      <c r="AG690" s="91"/>
    </row>
    <row r="691" spans="3:33" s="89" customFormat="1" ht="12.95" customHeight="1" x14ac:dyDescent="0.2">
      <c r="C691" s="130"/>
      <c r="D691" s="130"/>
      <c r="S691" s="91"/>
      <c r="AG691" s="91"/>
    </row>
    <row r="692" spans="3:33" s="89" customFormat="1" ht="12.95" customHeight="1" x14ac:dyDescent="0.2">
      <c r="C692" s="130"/>
      <c r="D692" s="130"/>
      <c r="S692" s="91"/>
      <c r="AG692" s="91"/>
    </row>
    <row r="693" spans="3:33" s="89" customFormat="1" ht="12.95" customHeight="1" x14ac:dyDescent="0.2">
      <c r="C693" s="130"/>
      <c r="D693" s="130"/>
      <c r="S693" s="91"/>
      <c r="AG693" s="91"/>
    </row>
    <row r="694" spans="3:33" s="89" customFormat="1" ht="12.95" customHeight="1" x14ac:dyDescent="0.2">
      <c r="C694" s="130"/>
      <c r="D694" s="130"/>
      <c r="S694" s="91"/>
      <c r="AG694" s="91"/>
    </row>
    <row r="695" spans="3:33" s="89" customFormat="1" ht="12.95" customHeight="1" x14ac:dyDescent="0.2">
      <c r="C695" s="130"/>
      <c r="D695" s="130"/>
      <c r="S695" s="91"/>
      <c r="AG695" s="91"/>
    </row>
    <row r="696" spans="3:33" s="89" customFormat="1" ht="12.95" customHeight="1" x14ac:dyDescent="0.2">
      <c r="C696" s="130"/>
      <c r="D696" s="130"/>
      <c r="S696" s="91"/>
      <c r="AG696" s="91"/>
    </row>
    <row r="697" spans="3:33" s="89" customFormat="1" ht="12.95" customHeight="1" x14ac:dyDescent="0.2">
      <c r="C697" s="130"/>
      <c r="D697" s="130"/>
      <c r="S697" s="91"/>
      <c r="AG697" s="91"/>
    </row>
    <row r="698" spans="3:33" s="89" customFormat="1" ht="12.95" customHeight="1" x14ac:dyDescent="0.2">
      <c r="C698" s="130"/>
      <c r="D698" s="130"/>
      <c r="S698" s="91"/>
      <c r="AG698" s="91"/>
    </row>
    <row r="699" spans="3:33" s="89" customFormat="1" ht="12.95" customHeight="1" x14ac:dyDescent="0.2">
      <c r="C699" s="130"/>
      <c r="D699" s="130"/>
      <c r="S699" s="91"/>
      <c r="AG699" s="91"/>
    </row>
    <row r="700" spans="3:33" s="89" customFormat="1" ht="12.95" customHeight="1" x14ac:dyDescent="0.2">
      <c r="C700" s="130"/>
      <c r="D700" s="130"/>
      <c r="S700" s="91"/>
      <c r="AG700" s="91"/>
    </row>
    <row r="701" spans="3:33" s="89" customFormat="1" ht="12.95" customHeight="1" x14ac:dyDescent="0.2">
      <c r="C701" s="130"/>
      <c r="D701" s="130"/>
      <c r="S701" s="91"/>
      <c r="AG701" s="91"/>
    </row>
    <row r="702" spans="3:33" s="89" customFormat="1" ht="12.95" customHeight="1" x14ac:dyDescent="0.2">
      <c r="C702" s="130"/>
      <c r="D702" s="130"/>
      <c r="S702" s="91"/>
      <c r="AG702" s="91"/>
    </row>
    <row r="703" spans="3:33" s="89" customFormat="1" ht="12.95" customHeight="1" x14ac:dyDescent="0.2">
      <c r="C703" s="130"/>
      <c r="D703" s="130"/>
      <c r="S703" s="91"/>
      <c r="AG703" s="91"/>
    </row>
    <row r="704" spans="3:33" s="89" customFormat="1" ht="12.95" customHeight="1" x14ac:dyDescent="0.2">
      <c r="C704" s="130"/>
      <c r="D704" s="130"/>
      <c r="S704" s="91"/>
      <c r="AG704" s="91"/>
    </row>
    <row r="705" spans="3:33" s="89" customFormat="1" ht="12.95" customHeight="1" x14ac:dyDescent="0.2">
      <c r="C705" s="130"/>
      <c r="D705" s="130"/>
      <c r="S705" s="91"/>
      <c r="AG705" s="91"/>
    </row>
    <row r="706" spans="3:33" s="89" customFormat="1" ht="12.95" customHeight="1" x14ac:dyDescent="0.2">
      <c r="C706" s="130"/>
      <c r="D706" s="130"/>
      <c r="S706" s="91"/>
      <c r="AG706" s="91"/>
    </row>
    <row r="707" spans="3:33" s="89" customFormat="1" ht="12.95" customHeight="1" x14ac:dyDescent="0.2">
      <c r="C707" s="130"/>
      <c r="D707" s="130"/>
      <c r="S707" s="91"/>
      <c r="AG707" s="91"/>
    </row>
    <row r="708" spans="3:33" s="89" customFormat="1" ht="12.95" customHeight="1" x14ac:dyDescent="0.2">
      <c r="C708" s="130"/>
      <c r="D708" s="130"/>
      <c r="S708" s="91"/>
      <c r="AG708" s="91"/>
    </row>
    <row r="709" spans="3:33" s="89" customFormat="1" ht="12.95" customHeight="1" x14ac:dyDescent="0.2">
      <c r="C709" s="130"/>
      <c r="D709" s="130"/>
      <c r="S709" s="91"/>
      <c r="AG709" s="91"/>
    </row>
    <row r="710" spans="3:33" s="89" customFormat="1" ht="12.95" customHeight="1" x14ac:dyDescent="0.2">
      <c r="C710" s="130"/>
      <c r="D710" s="130"/>
      <c r="S710" s="91"/>
      <c r="AG710" s="91"/>
    </row>
    <row r="711" spans="3:33" s="89" customFormat="1" ht="12.95" customHeight="1" x14ac:dyDescent="0.2">
      <c r="C711" s="130"/>
      <c r="D711" s="130"/>
      <c r="S711" s="91"/>
      <c r="AG711" s="91"/>
    </row>
    <row r="712" spans="3:33" s="89" customFormat="1" ht="12.95" customHeight="1" x14ac:dyDescent="0.2">
      <c r="C712" s="130"/>
      <c r="D712" s="130"/>
      <c r="S712" s="91"/>
      <c r="AG712" s="91"/>
    </row>
    <row r="713" spans="3:33" s="89" customFormat="1" ht="12.95" customHeight="1" x14ac:dyDescent="0.2">
      <c r="C713" s="130"/>
      <c r="D713" s="130"/>
      <c r="S713" s="91"/>
      <c r="AG713" s="91"/>
    </row>
    <row r="714" spans="3:33" s="89" customFormat="1" ht="12.95" customHeight="1" x14ac:dyDescent="0.2">
      <c r="C714" s="130"/>
      <c r="D714" s="130"/>
      <c r="S714" s="91"/>
      <c r="AG714" s="91"/>
    </row>
    <row r="715" spans="3:33" s="89" customFormat="1" ht="12.95" customHeight="1" x14ac:dyDescent="0.2">
      <c r="C715" s="130"/>
      <c r="D715" s="130"/>
      <c r="S715" s="91"/>
      <c r="AG715" s="91"/>
    </row>
    <row r="716" spans="3:33" s="89" customFormat="1" ht="12.95" customHeight="1" x14ac:dyDescent="0.2">
      <c r="C716" s="130"/>
      <c r="D716" s="130"/>
      <c r="S716" s="91"/>
      <c r="AG716" s="91"/>
    </row>
    <row r="717" spans="3:33" s="89" customFormat="1" ht="12.95" customHeight="1" x14ac:dyDescent="0.2">
      <c r="C717" s="130"/>
      <c r="D717" s="130"/>
      <c r="S717" s="91"/>
      <c r="AG717" s="91"/>
    </row>
    <row r="718" spans="3:33" s="89" customFormat="1" ht="12.95" customHeight="1" x14ac:dyDescent="0.2">
      <c r="C718" s="130"/>
      <c r="D718" s="130"/>
      <c r="S718" s="91"/>
      <c r="AG718" s="91"/>
    </row>
    <row r="719" spans="3:33" s="89" customFormat="1" ht="12.95" customHeight="1" x14ac:dyDescent="0.2">
      <c r="C719" s="130"/>
      <c r="D719" s="130"/>
      <c r="S719" s="91"/>
      <c r="AG719" s="91"/>
    </row>
    <row r="720" spans="3:33" s="89" customFormat="1" ht="12.95" customHeight="1" x14ac:dyDescent="0.2">
      <c r="C720" s="130"/>
      <c r="D720" s="130"/>
      <c r="S720" s="91"/>
      <c r="AG720" s="91"/>
    </row>
    <row r="721" spans="3:33" s="89" customFormat="1" ht="12.95" customHeight="1" x14ac:dyDescent="0.2">
      <c r="C721" s="130"/>
      <c r="D721" s="130"/>
      <c r="S721" s="91"/>
      <c r="AG721" s="91"/>
    </row>
    <row r="722" spans="3:33" s="89" customFormat="1" ht="12.95" customHeight="1" x14ac:dyDescent="0.2">
      <c r="C722" s="130"/>
      <c r="D722" s="130"/>
      <c r="S722" s="91"/>
      <c r="AG722" s="91"/>
    </row>
    <row r="723" spans="3:33" s="89" customFormat="1" ht="12.95" customHeight="1" x14ac:dyDescent="0.2">
      <c r="C723" s="130"/>
      <c r="D723" s="130"/>
      <c r="S723" s="91"/>
      <c r="AG723" s="91"/>
    </row>
    <row r="724" spans="3:33" s="89" customFormat="1" ht="12.95" customHeight="1" x14ac:dyDescent="0.2">
      <c r="C724" s="130"/>
      <c r="D724" s="130"/>
      <c r="S724" s="91"/>
      <c r="AG724" s="91"/>
    </row>
    <row r="725" spans="3:33" s="89" customFormat="1" ht="12.95" customHeight="1" x14ac:dyDescent="0.2">
      <c r="C725" s="130"/>
      <c r="D725" s="130"/>
      <c r="S725" s="91"/>
      <c r="AG725" s="91"/>
    </row>
    <row r="726" spans="3:33" s="89" customFormat="1" ht="12.95" customHeight="1" x14ac:dyDescent="0.2">
      <c r="C726" s="130"/>
      <c r="D726" s="130"/>
      <c r="S726" s="91"/>
      <c r="AG726" s="91"/>
    </row>
    <row r="727" spans="3:33" s="89" customFormat="1" ht="12.95" customHeight="1" x14ac:dyDescent="0.2">
      <c r="C727" s="130"/>
      <c r="D727" s="130"/>
      <c r="S727" s="91"/>
      <c r="AG727" s="91"/>
    </row>
    <row r="728" spans="3:33" s="89" customFormat="1" ht="12.95" customHeight="1" x14ac:dyDescent="0.2">
      <c r="C728" s="130"/>
      <c r="D728" s="130"/>
      <c r="S728" s="91"/>
      <c r="AG728" s="91"/>
    </row>
    <row r="729" spans="3:33" s="89" customFormat="1" ht="12.95" customHeight="1" x14ac:dyDescent="0.2">
      <c r="C729" s="130"/>
      <c r="D729" s="130"/>
      <c r="S729" s="91"/>
      <c r="AG729" s="91"/>
    </row>
    <row r="730" spans="3:33" s="89" customFormat="1" ht="12.95" customHeight="1" x14ac:dyDescent="0.2">
      <c r="C730" s="130"/>
      <c r="D730" s="130"/>
      <c r="S730" s="91"/>
      <c r="AG730" s="91"/>
    </row>
    <row r="731" spans="3:33" s="89" customFormat="1" ht="12.95" customHeight="1" x14ac:dyDescent="0.2">
      <c r="C731" s="130"/>
      <c r="D731" s="130"/>
      <c r="S731" s="91"/>
      <c r="AG731" s="91"/>
    </row>
    <row r="732" spans="3:33" s="89" customFormat="1" ht="12.95" customHeight="1" x14ac:dyDescent="0.2">
      <c r="C732" s="130"/>
      <c r="D732" s="130"/>
      <c r="S732" s="91"/>
      <c r="AG732" s="91"/>
    </row>
    <row r="733" spans="3:33" s="89" customFormat="1" ht="12.95" customHeight="1" x14ac:dyDescent="0.2">
      <c r="C733" s="130"/>
      <c r="D733" s="130"/>
      <c r="S733" s="91"/>
      <c r="AG733" s="91"/>
    </row>
    <row r="734" spans="3:33" s="89" customFormat="1" ht="12.95" customHeight="1" x14ac:dyDescent="0.2">
      <c r="C734" s="130"/>
      <c r="D734" s="130"/>
      <c r="S734" s="91"/>
      <c r="AG734" s="91"/>
    </row>
    <row r="735" spans="3:33" s="89" customFormat="1" ht="12.95" customHeight="1" x14ac:dyDescent="0.2">
      <c r="C735" s="130"/>
      <c r="D735" s="130"/>
      <c r="S735" s="91"/>
      <c r="AG735" s="91"/>
    </row>
    <row r="736" spans="3:33" s="89" customFormat="1" ht="12.95" customHeight="1" x14ac:dyDescent="0.2">
      <c r="C736" s="130"/>
      <c r="D736" s="130"/>
      <c r="S736" s="91"/>
      <c r="AG736" s="91"/>
    </row>
    <row r="737" spans="3:33" s="89" customFormat="1" ht="12.95" customHeight="1" x14ac:dyDescent="0.2">
      <c r="C737" s="130"/>
      <c r="D737" s="130"/>
      <c r="S737" s="91"/>
      <c r="AG737" s="91"/>
    </row>
    <row r="738" spans="3:33" s="89" customFormat="1" ht="12.95" customHeight="1" x14ac:dyDescent="0.2">
      <c r="C738" s="130"/>
      <c r="D738" s="130"/>
      <c r="S738" s="91"/>
      <c r="AG738" s="91"/>
    </row>
    <row r="739" spans="3:33" s="89" customFormat="1" ht="12.95" customHeight="1" x14ac:dyDescent="0.2">
      <c r="C739" s="130"/>
      <c r="D739" s="130"/>
      <c r="S739" s="91"/>
      <c r="AG739" s="91"/>
    </row>
    <row r="740" spans="3:33" s="89" customFormat="1" ht="12.95" customHeight="1" x14ac:dyDescent="0.2">
      <c r="C740" s="130"/>
      <c r="D740" s="130"/>
      <c r="S740" s="91"/>
      <c r="AG740" s="91"/>
    </row>
    <row r="741" spans="3:33" s="89" customFormat="1" ht="12.95" customHeight="1" x14ac:dyDescent="0.2">
      <c r="C741" s="130"/>
      <c r="D741" s="130"/>
      <c r="S741" s="91"/>
      <c r="AG741" s="91"/>
    </row>
    <row r="742" spans="3:33" s="89" customFormat="1" ht="12.95" customHeight="1" x14ac:dyDescent="0.2">
      <c r="C742" s="130"/>
      <c r="D742" s="130"/>
      <c r="S742" s="91"/>
      <c r="AG742" s="91"/>
    </row>
    <row r="743" spans="3:33" s="89" customFormat="1" ht="12.95" customHeight="1" x14ac:dyDescent="0.2">
      <c r="C743" s="130"/>
      <c r="D743" s="130"/>
      <c r="S743" s="91"/>
      <c r="AG743" s="91"/>
    </row>
    <row r="744" spans="3:33" s="89" customFormat="1" ht="12.95" customHeight="1" x14ac:dyDescent="0.2">
      <c r="C744" s="130"/>
      <c r="D744" s="130"/>
      <c r="S744" s="91"/>
      <c r="AG744" s="91"/>
    </row>
    <row r="745" spans="3:33" s="89" customFormat="1" ht="12.95" customHeight="1" x14ac:dyDescent="0.2">
      <c r="C745" s="130"/>
      <c r="D745" s="130"/>
      <c r="S745" s="91"/>
      <c r="AG745" s="91"/>
    </row>
    <row r="746" spans="3:33" s="89" customFormat="1" ht="12.95" customHeight="1" x14ac:dyDescent="0.2">
      <c r="C746" s="130"/>
      <c r="D746" s="130"/>
      <c r="S746" s="91"/>
      <c r="AG746" s="91"/>
    </row>
    <row r="747" spans="3:33" s="89" customFormat="1" ht="12.95" customHeight="1" x14ac:dyDescent="0.2">
      <c r="C747" s="130"/>
      <c r="D747" s="130"/>
      <c r="S747" s="91"/>
      <c r="AG747" s="91"/>
    </row>
    <row r="748" spans="3:33" s="89" customFormat="1" ht="12.95" customHeight="1" x14ac:dyDescent="0.2">
      <c r="C748" s="130"/>
      <c r="D748" s="130"/>
      <c r="S748" s="91"/>
      <c r="AG748" s="91"/>
    </row>
    <row r="749" spans="3:33" s="89" customFormat="1" ht="12.95" customHeight="1" x14ac:dyDescent="0.2">
      <c r="C749" s="130"/>
      <c r="D749" s="130"/>
      <c r="S749" s="91"/>
      <c r="AG749" s="91"/>
    </row>
    <row r="750" spans="3:33" s="89" customFormat="1" ht="12.95" customHeight="1" x14ac:dyDescent="0.2">
      <c r="C750" s="130"/>
      <c r="D750" s="130"/>
      <c r="S750" s="91"/>
      <c r="AG750" s="91"/>
    </row>
    <row r="751" spans="3:33" s="89" customFormat="1" ht="12.95" customHeight="1" x14ac:dyDescent="0.2">
      <c r="C751" s="130"/>
      <c r="D751" s="130"/>
      <c r="S751" s="91"/>
      <c r="AG751" s="91"/>
    </row>
    <row r="752" spans="3:33" s="89" customFormat="1" ht="12.95" customHeight="1" x14ac:dyDescent="0.2">
      <c r="C752" s="130"/>
      <c r="D752" s="130"/>
      <c r="S752" s="91"/>
      <c r="AG752" s="91"/>
    </row>
    <row r="753" spans="3:33" s="89" customFormat="1" ht="12.95" customHeight="1" x14ac:dyDescent="0.2">
      <c r="C753" s="130"/>
      <c r="D753" s="130"/>
      <c r="S753" s="91"/>
      <c r="AG753" s="91"/>
    </row>
    <row r="754" spans="3:33" s="89" customFormat="1" ht="12.95" customHeight="1" x14ac:dyDescent="0.2">
      <c r="C754" s="130"/>
      <c r="D754" s="130"/>
      <c r="S754" s="91"/>
      <c r="AG754" s="91"/>
    </row>
    <row r="755" spans="3:33" s="89" customFormat="1" ht="12.95" customHeight="1" x14ac:dyDescent="0.2">
      <c r="C755" s="130"/>
      <c r="D755" s="130"/>
      <c r="S755" s="91"/>
      <c r="AG755" s="91"/>
    </row>
    <row r="756" spans="3:33" s="89" customFormat="1" ht="12.95" customHeight="1" x14ac:dyDescent="0.2">
      <c r="C756" s="130"/>
      <c r="D756" s="130"/>
      <c r="S756" s="91"/>
      <c r="AG756" s="91"/>
    </row>
    <row r="757" spans="3:33" s="89" customFormat="1" ht="12.95" customHeight="1" x14ac:dyDescent="0.2">
      <c r="C757" s="130"/>
      <c r="D757" s="130"/>
      <c r="S757" s="91"/>
      <c r="AG757" s="91"/>
    </row>
    <row r="758" spans="3:33" s="89" customFormat="1" ht="12.95" customHeight="1" x14ac:dyDescent="0.2">
      <c r="C758" s="130"/>
      <c r="D758" s="130"/>
      <c r="S758" s="91"/>
      <c r="AG758" s="91"/>
    </row>
    <row r="759" spans="3:33" s="89" customFormat="1" ht="12.95" customHeight="1" x14ac:dyDescent="0.2">
      <c r="C759" s="130"/>
      <c r="D759" s="130"/>
      <c r="S759" s="91"/>
      <c r="AG759" s="91"/>
    </row>
    <row r="760" spans="3:33" s="89" customFormat="1" ht="12.95" customHeight="1" x14ac:dyDescent="0.2">
      <c r="C760" s="130"/>
      <c r="D760" s="130"/>
      <c r="S760" s="91"/>
      <c r="AG760" s="91"/>
    </row>
    <row r="761" spans="3:33" s="89" customFormat="1" ht="12.95" customHeight="1" x14ac:dyDescent="0.2">
      <c r="C761" s="130"/>
      <c r="D761" s="130"/>
      <c r="S761" s="91"/>
      <c r="AG761" s="91"/>
    </row>
    <row r="762" spans="3:33" s="89" customFormat="1" ht="12.95" customHeight="1" x14ac:dyDescent="0.2">
      <c r="C762" s="130"/>
      <c r="D762" s="130"/>
      <c r="S762" s="91"/>
      <c r="AG762" s="91"/>
    </row>
    <row r="763" spans="3:33" s="89" customFormat="1" ht="12.95" customHeight="1" x14ac:dyDescent="0.2">
      <c r="C763" s="130"/>
      <c r="D763" s="130"/>
      <c r="S763" s="91"/>
      <c r="AG763" s="91"/>
    </row>
    <row r="764" spans="3:33" s="89" customFormat="1" ht="12.95" customHeight="1" x14ac:dyDescent="0.2">
      <c r="C764" s="130"/>
      <c r="D764" s="130"/>
      <c r="S764" s="91"/>
      <c r="AG764" s="91"/>
    </row>
    <row r="765" spans="3:33" s="89" customFormat="1" ht="12.95" customHeight="1" x14ac:dyDescent="0.2">
      <c r="C765" s="130"/>
      <c r="D765" s="130"/>
      <c r="S765" s="91"/>
      <c r="AG765" s="91"/>
    </row>
    <row r="766" spans="3:33" s="89" customFormat="1" ht="12.95" customHeight="1" x14ac:dyDescent="0.2">
      <c r="C766" s="130"/>
      <c r="D766" s="130"/>
      <c r="S766" s="91"/>
      <c r="AG766" s="91"/>
    </row>
    <row r="767" spans="3:33" s="89" customFormat="1" ht="12.95" customHeight="1" x14ac:dyDescent="0.2">
      <c r="C767" s="130"/>
      <c r="D767" s="130"/>
      <c r="S767" s="91"/>
      <c r="AG767" s="91"/>
    </row>
    <row r="768" spans="3:33" s="89" customFormat="1" ht="12.95" customHeight="1" x14ac:dyDescent="0.2">
      <c r="C768" s="130"/>
      <c r="D768" s="130"/>
      <c r="S768" s="91"/>
      <c r="AG768" s="91"/>
    </row>
    <row r="769" spans="3:33" s="89" customFormat="1" ht="12.95" customHeight="1" x14ac:dyDescent="0.2">
      <c r="C769" s="130"/>
      <c r="D769" s="130"/>
      <c r="S769" s="91"/>
      <c r="AG769" s="91"/>
    </row>
    <row r="770" spans="3:33" s="89" customFormat="1" ht="12.95" customHeight="1" x14ac:dyDescent="0.2">
      <c r="C770" s="130"/>
      <c r="D770" s="130"/>
      <c r="S770" s="91"/>
      <c r="AG770" s="91"/>
    </row>
    <row r="771" spans="3:33" s="89" customFormat="1" ht="12.95" customHeight="1" x14ac:dyDescent="0.2">
      <c r="C771" s="130"/>
      <c r="D771" s="130"/>
      <c r="S771" s="91"/>
      <c r="AG771" s="91"/>
    </row>
    <row r="772" spans="3:33" s="89" customFormat="1" ht="12.95" customHeight="1" x14ac:dyDescent="0.2">
      <c r="C772" s="130"/>
      <c r="D772" s="130"/>
      <c r="S772" s="91"/>
      <c r="AG772" s="91"/>
    </row>
    <row r="773" spans="3:33" s="89" customFormat="1" ht="12.95" customHeight="1" x14ac:dyDescent="0.2">
      <c r="C773" s="130"/>
      <c r="D773" s="130"/>
      <c r="S773" s="91"/>
      <c r="AG773" s="91"/>
    </row>
    <row r="774" spans="3:33" s="89" customFormat="1" ht="12.95" customHeight="1" x14ac:dyDescent="0.2">
      <c r="C774" s="130"/>
      <c r="D774" s="130"/>
      <c r="S774" s="91"/>
      <c r="AG774" s="91"/>
    </row>
    <row r="775" spans="3:33" s="89" customFormat="1" ht="12.95" customHeight="1" x14ac:dyDescent="0.2">
      <c r="C775" s="130"/>
      <c r="D775" s="130"/>
      <c r="S775" s="91"/>
      <c r="AG775" s="91"/>
    </row>
    <row r="776" spans="3:33" s="89" customFormat="1" ht="12.95" customHeight="1" x14ac:dyDescent="0.2">
      <c r="C776" s="130"/>
      <c r="D776" s="130"/>
      <c r="S776" s="91"/>
      <c r="AG776" s="91"/>
    </row>
    <row r="777" spans="3:33" s="89" customFormat="1" ht="12.95" customHeight="1" x14ac:dyDescent="0.2">
      <c r="C777" s="130"/>
      <c r="D777" s="130"/>
      <c r="S777" s="91"/>
      <c r="AG777" s="91"/>
    </row>
    <row r="778" spans="3:33" s="89" customFormat="1" ht="12.95" customHeight="1" x14ac:dyDescent="0.2">
      <c r="C778" s="130"/>
      <c r="D778" s="130"/>
      <c r="S778" s="91"/>
      <c r="AG778" s="91"/>
    </row>
    <row r="779" spans="3:33" s="89" customFormat="1" ht="12.95" customHeight="1" x14ac:dyDescent="0.2">
      <c r="C779" s="130"/>
      <c r="D779" s="130"/>
      <c r="S779" s="91"/>
      <c r="AG779" s="91"/>
    </row>
    <row r="780" spans="3:33" s="89" customFormat="1" ht="12.95" customHeight="1" x14ac:dyDescent="0.2">
      <c r="C780" s="130"/>
      <c r="D780" s="130"/>
      <c r="S780" s="91"/>
      <c r="AG780" s="91"/>
    </row>
    <row r="781" spans="3:33" s="89" customFormat="1" ht="12.95" customHeight="1" x14ac:dyDescent="0.2">
      <c r="C781" s="130"/>
      <c r="D781" s="130"/>
      <c r="S781" s="91"/>
      <c r="AG781" s="91"/>
    </row>
    <row r="782" spans="3:33" s="89" customFormat="1" ht="12.95" customHeight="1" x14ac:dyDescent="0.2">
      <c r="C782" s="130"/>
      <c r="D782" s="130"/>
      <c r="S782" s="91"/>
      <c r="AG782" s="91"/>
    </row>
    <row r="783" spans="3:33" s="89" customFormat="1" ht="12.95" customHeight="1" x14ac:dyDescent="0.2">
      <c r="C783" s="130"/>
      <c r="D783" s="130"/>
      <c r="S783" s="91"/>
      <c r="AG783" s="91"/>
    </row>
    <row r="784" spans="3:33" s="89" customFormat="1" ht="12.95" customHeight="1" x14ac:dyDescent="0.2">
      <c r="C784" s="130"/>
      <c r="D784" s="130"/>
      <c r="S784" s="91"/>
      <c r="AG784" s="91"/>
    </row>
    <row r="785" spans="3:33" s="89" customFormat="1" ht="12.95" customHeight="1" x14ac:dyDescent="0.2">
      <c r="C785" s="130"/>
      <c r="D785" s="130"/>
      <c r="S785" s="91"/>
      <c r="AG785" s="91"/>
    </row>
    <row r="786" spans="3:33" s="89" customFormat="1" ht="12.95" customHeight="1" x14ac:dyDescent="0.2">
      <c r="C786" s="130"/>
      <c r="D786" s="130"/>
      <c r="S786" s="91"/>
      <c r="AG786" s="91"/>
    </row>
    <row r="787" spans="3:33" s="89" customFormat="1" ht="12.95" customHeight="1" x14ac:dyDescent="0.2">
      <c r="C787" s="130"/>
      <c r="D787" s="130"/>
      <c r="S787" s="91"/>
      <c r="AG787" s="91"/>
    </row>
    <row r="788" spans="3:33" s="89" customFormat="1" ht="12.95" customHeight="1" x14ac:dyDescent="0.2">
      <c r="C788" s="130"/>
      <c r="D788" s="130"/>
      <c r="S788" s="91"/>
      <c r="AG788" s="91"/>
    </row>
    <row r="789" spans="3:33" s="89" customFormat="1" ht="12.95" customHeight="1" x14ac:dyDescent="0.2">
      <c r="C789" s="130"/>
      <c r="D789" s="130"/>
      <c r="S789" s="91"/>
      <c r="AG789" s="91"/>
    </row>
    <row r="790" spans="3:33" s="89" customFormat="1" ht="12.95" customHeight="1" x14ac:dyDescent="0.2">
      <c r="C790" s="130"/>
      <c r="D790" s="130"/>
      <c r="S790" s="91"/>
      <c r="AG790" s="91"/>
    </row>
    <row r="791" spans="3:33" s="89" customFormat="1" ht="12.95" customHeight="1" x14ac:dyDescent="0.2">
      <c r="C791" s="130"/>
      <c r="D791" s="130"/>
      <c r="S791" s="91"/>
      <c r="AG791" s="91"/>
    </row>
    <row r="792" spans="3:33" s="89" customFormat="1" ht="12.95" customHeight="1" x14ac:dyDescent="0.2">
      <c r="C792" s="130"/>
      <c r="D792" s="130"/>
      <c r="S792" s="91"/>
      <c r="AG792" s="91"/>
    </row>
    <row r="793" spans="3:33" s="89" customFormat="1" ht="12.95" customHeight="1" x14ac:dyDescent="0.2">
      <c r="C793" s="130"/>
      <c r="D793" s="130"/>
      <c r="S793" s="91"/>
      <c r="AG793" s="91"/>
    </row>
    <row r="794" spans="3:33" s="89" customFormat="1" ht="12.95" customHeight="1" x14ac:dyDescent="0.2">
      <c r="C794" s="130"/>
      <c r="D794" s="130"/>
      <c r="S794" s="91"/>
      <c r="AG794" s="91"/>
    </row>
    <row r="795" spans="3:33" s="89" customFormat="1" ht="12.95" customHeight="1" x14ac:dyDescent="0.2">
      <c r="C795" s="130"/>
      <c r="D795" s="130"/>
      <c r="S795" s="91"/>
      <c r="AG795" s="91"/>
    </row>
    <row r="796" spans="3:33" s="89" customFormat="1" ht="12.95" customHeight="1" x14ac:dyDescent="0.2">
      <c r="C796" s="130"/>
      <c r="D796" s="130"/>
      <c r="S796" s="91"/>
      <c r="AG796" s="91"/>
    </row>
    <row r="797" spans="3:33" s="89" customFormat="1" ht="12.95" customHeight="1" x14ac:dyDescent="0.2">
      <c r="C797" s="130"/>
      <c r="D797" s="130"/>
      <c r="S797" s="91"/>
      <c r="AG797" s="91"/>
    </row>
    <row r="798" spans="3:33" s="89" customFormat="1" ht="12.95" customHeight="1" x14ac:dyDescent="0.2">
      <c r="C798" s="130"/>
      <c r="D798" s="130"/>
      <c r="S798" s="91"/>
      <c r="AG798" s="91"/>
    </row>
    <row r="799" spans="3:33" s="89" customFormat="1" ht="12.95" customHeight="1" x14ac:dyDescent="0.2">
      <c r="C799" s="130"/>
      <c r="D799" s="130"/>
      <c r="S799" s="91"/>
      <c r="AG799" s="91"/>
    </row>
    <row r="800" spans="3:33" s="89" customFormat="1" ht="12.95" customHeight="1" x14ac:dyDescent="0.2">
      <c r="C800" s="130"/>
      <c r="D800" s="130"/>
      <c r="S800" s="91"/>
      <c r="AG800" s="91"/>
    </row>
    <row r="801" spans="3:47" s="89" customFormat="1" ht="12.95" customHeight="1" x14ac:dyDescent="0.2">
      <c r="C801" s="130"/>
      <c r="D801" s="130"/>
      <c r="S801" s="91"/>
      <c r="AG801" s="91"/>
    </row>
    <row r="802" spans="3:47" s="89" customFormat="1" ht="12.95" customHeight="1" x14ac:dyDescent="0.2">
      <c r="C802" s="130"/>
      <c r="D802" s="130"/>
      <c r="S802" s="91"/>
      <c r="AG802" s="91"/>
    </row>
    <row r="803" spans="3:47" s="89" customFormat="1" ht="12.95" customHeight="1" x14ac:dyDescent="0.2">
      <c r="C803" s="130"/>
      <c r="D803" s="130"/>
      <c r="S803" s="91"/>
      <c r="AG803" s="91"/>
    </row>
    <row r="804" spans="3:47" s="89" customFormat="1" ht="12.95" customHeight="1" x14ac:dyDescent="0.2">
      <c r="C804" s="130"/>
      <c r="D804" s="130"/>
      <c r="S804" s="91"/>
      <c r="AG804" s="91"/>
    </row>
    <row r="805" spans="3:47" s="89" customFormat="1" ht="12.95" customHeight="1" x14ac:dyDescent="0.2">
      <c r="C805" s="130"/>
      <c r="D805" s="130"/>
      <c r="S805" s="91"/>
      <c r="AG805" s="91"/>
    </row>
    <row r="806" spans="3:47" s="89" customFormat="1" ht="12.95" customHeight="1" x14ac:dyDescent="0.2">
      <c r="C806" s="130"/>
      <c r="D806" s="130"/>
      <c r="S806" s="91"/>
      <c r="AG806" s="91"/>
    </row>
    <row r="807" spans="3:47" s="89" customFormat="1" ht="12.95" customHeight="1" x14ac:dyDescent="0.2">
      <c r="C807" s="130"/>
      <c r="D807" s="130"/>
      <c r="S807" s="91"/>
      <c r="AG807" s="91"/>
    </row>
    <row r="808" spans="3:47" s="89" customFormat="1" ht="12.95" customHeight="1" x14ac:dyDescent="0.2">
      <c r="C808" s="130"/>
      <c r="D808" s="130"/>
      <c r="S808" s="91"/>
      <c r="AG808" s="91"/>
    </row>
    <row r="809" spans="3:47" x14ac:dyDescent="0.2">
      <c r="C809" s="14"/>
      <c r="D809" s="14"/>
      <c r="AA809" s="65"/>
      <c r="AB809" s="65"/>
      <c r="AC809" s="65"/>
      <c r="AD809" s="65"/>
      <c r="AE809" s="65"/>
      <c r="AG809" s="70"/>
      <c r="AN809" s="65"/>
      <c r="AO809" s="65"/>
      <c r="AP809" s="65"/>
      <c r="AQ809" s="65"/>
      <c r="AR809" s="65"/>
      <c r="AS809" s="65"/>
      <c r="AT809" s="65"/>
      <c r="AU809" s="65"/>
    </row>
    <row r="810" spans="3:47" x14ac:dyDescent="0.2">
      <c r="C810" s="14"/>
      <c r="D810" s="14"/>
      <c r="AA810" s="65"/>
      <c r="AB810" s="65"/>
      <c r="AC810" s="65"/>
      <c r="AD810" s="65"/>
      <c r="AE810" s="65"/>
      <c r="AG810" s="70"/>
      <c r="AN810" s="65"/>
      <c r="AO810" s="65"/>
      <c r="AP810" s="65"/>
      <c r="AQ810" s="65"/>
      <c r="AR810" s="65"/>
      <c r="AS810" s="65"/>
      <c r="AT810" s="65"/>
      <c r="AU810" s="65"/>
    </row>
    <row r="811" spans="3:47" x14ac:dyDescent="0.2">
      <c r="C811" s="14"/>
      <c r="D811" s="14"/>
      <c r="AA811" s="65"/>
      <c r="AB811" s="65"/>
      <c r="AC811" s="65"/>
      <c r="AD811" s="65"/>
      <c r="AE811" s="65"/>
      <c r="AG811" s="70"/>
      <c r="AN811" s="65"/>
      <c r="AO811" s="65"/>
      <c r="AP811" s="65"/>
      <c r="AQ811" s="65"/>
      <c r="AR811" s="65"/>
      <c r="AS811" s="65"/>
      <c r="AT811" s="65"/>
      <c r="AU811" s="65"/>
    </row>
    <row r="812" spans="3:47" x14ac:dyDescent="0.2">
      <c r="C812" s="14"/>
      <c r="D812" s="14"/>
      <c r="AA812" s="65"/>
      <c r="AB812" s="65"/>
      <c r="AC812" s="65"/>
      <c r="AD812" s="65"/>
      <c r="AE812" s="65"/>
      <c r="AG812" s="70"/>
      <c r="AN812" s="65"/>
      <c r="AO812" s="65"/>
      <c r="AP812" s="65"/>
      <c r="AQ812" s="65"/>
      <c r="AR812" s="65"/>
      <c r="AS812" s="65"/>
      <c r="AT812" s="65"/>
      <c r="AU812" s="65"/>
    </row>
    <row r="813" spans="3:47" x14ac:dyDescent="0.2">
      <c r="C813" s="14"/>
      <c r="D813" s="14"/>
      <c r="AA813" s="65"/>
      <c r="AB813" s="65"/>
      <c r="AC813" s="65"/>
      <c r="AD813" s="65"/>
      <c r="AE813" s="65"/>
      <c r="AG813" s="70"/>
      <c r="AN813" s="65"/>
      <c r="AO813" s="65"/>
      <c r="AP813" s="65"/>
      <c r="AQ813" s="65"/>
      <c r="AR813" s="65"/>
      <c r="AS813" s="65"/>
      <c r="AT813" s="65"/>
      <c r="AU813" s="65"/>
    </row>
    <row r="814" spans="3:47" x14ac:dyDescent="0.2">
      <c r="C814" s="14"/>
      <c r="D814" s="14"/>
      <c r="AA814" s="65"/>
      <c r="AB814" s="65"/>
      <c r="AC814" s="65"/>
      <c r="AD814" s="65"/>
      <c r="AE814" s="65"/>
      <c r="AG814" s="70"/>
      <c r="AN814" s="65"/>
      <c r="AO814" s="65"/>
      <c r="AP814" s="65"/>
      <c r="AQ814" s="65"/>
      <c r="AR814" s="65"/>
      <c r="AS814" s="65"/>
      <c r="AT814" s="65"/>
      <c r="AU814" s="65"/>
    </row>
    <row r="815" spans="3:47" x14ac:dyDescent="0.2">
      <c r="C815" s="14"/>
      <c r="D815" s="14"/>
      <c r="AA815" s="65"/>
      <c r="AB815" s="65"/>
      <c r="AC815" s="65"/>
      <c r="AD815" s="65"/>
      <c r="AE815" s="65"/>
      <c r="AG815" s="70"/>
      <c r="AN815" s="65"/>
      <c r="AO815" s="65"/>
      <c r="AP815" s="65"/>
      <c r="AQ815" s="65"/>
      <c r="AR815" s="65"/>
      <c r="AS815" s="65"/>
      <c r="AT815" s="65"/>
      <c r="AU815" s="65"/>
    </row>
    <row r="816" spans="3:47" x14ac:dyDescent="0.2">
      <c r="C816" s="14"/>
      <c r="D816" s="14"/>
      <c r="AA816" s="65"/>
      <c r="AB816" s="65"/>
      <c r="AC816" s="65"/>
      <c r="AD816" s="65"/>
      <c r="AE816" s="65"/>
      <c r="AG816" s="70"/>
      <c r="AN816" s="65"/>
      <c r="AO816" s="65"/>
      <c r="AP816" s="65"/>
      <c r="AQ816" s="65"/>
      <c r="AR816" s="65"/>
      <c r="AS816" s="65"/>
      <c r="AT816" s="65"/>
      <c r="AU816" s="65"/>
    </row>
    <row r="817" spans="3:64" x14ac:dyDescent="0.2">
      <c r="C817" s="14"/>
      <c r="D817" s="14"/>
      <c r="AA817" s="65"/>
      <c r="AB817" s="65"/>
      <c r="AC817" s="65"/>
      <c r="AD817" s="65"/>
      <c r="AE817" s="65"/>
      <c r="AG817" s="70"/>
      <c r="AN817" s="65"/>
      <c r="AO817" s="65"/>
      <c r="AP817" s="65"/>
      <c r="AQ817" s="65"/>
      <c r="AR817" s="65"/>
      <c r="AS817" s="65"/>
      <c r="AT817" s="65"/>
      <c r="AU817" s="65"/>
    </row>
    <row r="818" spans="3:64" x14ac:dyDescent="0.2">
      <c r="C818" s="14"/>
      <c r="D818" s="14"/>
      <c r="AA818" s="65"/>
      <c r="AB818" s="65"/>
      <c r="AC818" s="65"/>
      <c r="AD818" s="65"/>
      <c r="AE818" s="65"/>
      <c r="AG818" s="70"/>
      <c r="AN818" s="65"/>
      <c r="AO818" s="65"/>
      <c r="AP818" s="65"/>
      <c r="AQ818" s="65"/>
      <c r="AR818" s="65"/>
      <c r="AS818" s="65"/>
      <c r="AT818" s="65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  <c r="BG818" s="65"/>
      <c r="BH818" s="65"/>
      <c r="BI818" s="65"/>
      <c r="BJ818" s="65"/>
      <c r="BK818" s="65"/>
      <c r="BL818" s="65"/>
    </row>
    <row r="819" spans="3:64" x14ac:dyDescent="0.2">
      <c r="C819" s="14"/>
      <c r="D819" s="14"/>
      <c r="AA819" s="65"/>
      <c r="AB819" s="65"/>
      <c r="AC819" s="65"/>
      <c r="AD819" s="65"/>
      <c r="AE819" s="65"/>
      <c r="AG819" s="70"/>
      <c r="AN819" s="65"/>
      <c r="AO819" s="65"/>
      <c r="AP819" s="65"/>
      <c r="AQ819" s="65"/>
      <c r="AR819" s="65"/>
      <c r="AS819" s="65"/>
      <c r="AT819" s="65"/>
      <c r="AU819" s="65"/>
      <c r="AV819" s="65"/>
      <c r="AX819" s="65"/>
      <c r="AY819" s="65"/>
      <c r="AZ819" s="65"/>
      <c r="BA819" s="65"/>
      <c r="BB819" s="65"/>
      <c r="BC819" s="65"/>
      <c r="BD819" s="65"/>
      <c r="BE819" s="65"/>
      <c r="BF819" s="65"/>
      <c r="BG819" s="65"/>
      <c r="BH819" s="65"/>
      <c r="BI819" s="65"/>
      <c r="BJ819" s="65"/>
      <c r="BK819" s="65"/>
      <c r="BL819" s="65"/>
    </row>
    <row r="820" spans="3:64" x14ac:dyDescent="0.2">
      <c r="C820" s="14"/>
      <c r="D820" s="14"/>
      <c r="AA820" s="65"/>
      <c r="AB820" s="65"/>
      <c r="AC820" s="65"/>
      <c r="AD820" s="65"/>
      <c r="AE820" s="65"/>
      <c r="AG820" s="70"/>
      <c r="AN820" s="65"/>
      <c r="AO820" s="65"/>
      <c r="AP820" s="65"/>
      <c r="AQ820" s="65"/>
      <c r="AR820" s="65"/>
      <c r="AS820" s="65"/>
      <c r="AT820" s="65"/>
      <c r="AU820" s="65"/>
    </row>
    <row r="821" spans="3:64" x14ac:dyDescent="0.2">
      <c r="C821" s="14"/>
      <c r="D821" s="14"/>
      <c r="AA821" s="65"/>
      <c r="AB821" s="65"/>
      <c r="AC821" s="65"/>
      <c r="AD821" s="65"/>
      <c r="AE821" s="65"/>
      <c r="AG821" s="70"/>
      <c r="AN821" s="65"/>
      <c r="AO821" s="65"/>
      <c r="AP821" s="65"/>
      <c r="AQ821" s="65"/>
      <c r="AR821" s="65"/>
      <c r="AS821" s="65"/>
      <c r="AT821" s="65"/>
      <c r="AU821" s="65"/>
    </row>
    <row r="822" spans="3:64" x14ac:dyDescent="0.2">
      <c r="C822" s="14"/>
      <c r="D822" s="14"/>
      <c r="AA822" s="65"/>
      <c r="AB822" s="65"/>
      <c r="AC822" s="65"/>
      <c r="AD822" s="65"/>
      <c r="AE822" s="65"/>
      <c r="AG822" s="70"/>
      <c r="AN822" s="65"/>
      <c r="AO822" s="65"/>
      <c r="AP822" s="65"/>
      <c r="AQ822" s="65"/>
      <c r="AR822" s="65"/>
      <c r="AS822" s="65"/>
      <c r="AT822" s="65"/>
      <c r="AU822" s="65"/>
    </row>
    <row r="823" spans="3:64" x14ac:dyDescent="0.2">
      <c r="C823" s="14"/>
      <c r="D823" s="14"/>
      <c r="AA823" s="65"/>
      <c r="AB823" s="65"/>
      <c r="AC823" s="65"/>
      <c r="AD823" s="65"/>
      <c r="AE823" s="65"/>
      <c r="AG823" s="70"/>
      <c r="AN823" s="65"/>
      <c r="AO823" s="65"/>
      <c r="AP823" s="65"/>
      <c r="AQ823" s="65"/>
      <c r="AR823" s="65"/>
      <c r="AS823" s="65"/>
      <c r="AT823" s="65"/>
      <c r="AU823" s="65"/>
    </row>
    <row r="824" spans="3:64" x14ac:dyDescent="0.2">
      <c r="C824" s="14"/>
      <c r="D824" s="14"/>
      <c r="AA824" s="65"/>
      <c r="AB824" s="65"/>
      <c r="AC824" s="65"/>
      <c r="AD824" s="65"/>
      <c r="AE824" s="65"/>
      <c r="AG824" s="70"/>
      <c r="AN824" s="65"/>
      <c r="AO824" s="65"/>
      <c r="AP824" s="65"/>
      <c r="AQ824" s="65"/>
      <c r="AR824" s="65"/>
      <c r="AS824" s="65"/>
      <c r="AT824" s="65"/>
      <c r="AU824" s="65"/>
    </row>
    <row r="825" spans="3:64" x14ac:dyDescent="0.2">
      <c r="C825" s="14"/>
      <c r="D825" s="14"/>
      <c r="AA825" s="65"/>
      <c r="AB825" s="65"/>
      <c r="AC825" s="65"/>
      <c r="AD825" s="65"/>
      <c r="AE825" s="65"/>
      <c r="AG825" s="70"/>
      <c r="AN825" s="65"/>
      <c r="AO825" s="65"/>
      <c r="AP825" s="65"/>
      <c r="AQ825" s="65"/>
      <c r="AR825" s="65"/>
      <c r="AS825" s="65"/>
      <c r="AT825" s="65"/>
      <c r="AU825" s="65"/>
    </row>
    <row r="826" spans="3:64" x14ac:dyDescent="0.2">
      <c r="C826" s="14"/>
      <c r="D826" s="14"/>
      <c r="AA826" s="65"/>
      <c r="AB826" s="65"/>
      <c r="AC826" s="65"/>
      <c r="AD826" s="65"/>
      <c r="AE826" s="65"/>
      <c r="AG826" s="70"/>
      <c r="AN826" s="65"/>
      <c r="AO826" s="65"/>
      <c r="AP826" s="65"/>
      <c r="AQ826" s="65"/>
      <c r="AR826" s="65"/>
      <c r="AS826" s="65"/>
      <c r="AT826" s="65"/>
      <c r="AU826" s="65"/>
    </row>
    <row r="827" spans="3:64" x14ac:dyDescent="0.2">
      <c r="C827" s="14"/>
      <c r="D827" s="14"/>
      <c r="AA827" s="65"/>
      <c r="AB827" s="65"/>
      <c r="AC827" s="65"/>
      <c r="AD827" s="65"/>
      <c r="AE827" s="65"/>
      <c r="AG827" s="70"/>
      <c r="AN827" s="65"/>
      <c r="AO827" s="65"/>
      <c r="AP827" s="65"/>
      <c r="AQ827" s="65"/>
      <c r="AR827" s="65"/>
      <c r="AS827" s="65"/>
      <c r="AT827" s="65"/>
      <c r="AU827" s="65"/>
    </row>
    <row r="828" spans="3:64" x14ac:dyDescent="0.2">
      <c r="C828" s="14"/>
      <c r="D828" s="14"/>
      <c r="AA828" s="65"/>
      <c r="AB828" s="65"/>
      <c r="AC828" s="65"/>
      <c r="AD828" s="65"/>
      <c r="AE828" s="65"/>
      <c r="AG828" s="70"/>
      <c r="AN828" s="65"/>
      <c r="AO828" s="65"/>
      <c r="AP828" s="65"/>
      <c r="AQ828" s="65"/>
      <c r="AR828" s="65"/>
      <c r="AS828" s="65"/>
      <c r="AT828" s="65"/>
      <c r="AU828" s="65"/>
    </row>
    <row r="829" spans="3:64" x14ac:dyDescent="0.2">
      <c r="C829" s="14"/>
      <c r="D829" s="14"/>
      <c r="AA829" s="65"/>
      <c r="AB829" s="65"/>
      <c r="AC829" s="65"/>
      <c r="AD829" s="65"/>
      <c r="AE829" s="65"/>
      <c r="AG829" s="70"/>
      <c r="AN829" s="65"/>
      <c r="AO829" s="65"/>
      <c r="AP829" s="65"/>
      <c r="AQ829" s="65"/>
      <c r="AR829" s="65"/>
      <c r="AS829" s="65"/>
      <c r="AT829" s="65"/>
      <c r="AU829" s="65"/>
    </row>
    <row r="830" spans="3:64" x14ac:dyDescent="0.2">
      <c r="C830" s="14"/>
      <c r="D830" s="14"/>
      <c r="AA830" s="65"/>
      <c r="AB830" s="65"/>
      <c r="AC830" s="65"/>
      <c r="AD830" s="65"/>
      <c r="AE830" s="65"/>
      <c r="AG830" s="70"/>
      <c r="AN830" s="65"/>
      <c r="AO830" s="65"/>
      <c r="AP830" s="65"/>
      <c r="AQ830" s="65"/>
      <c r="AR830" s="65"/>
      <c r="AS830" s="65"/>
      <c r="AT830" s="65"/>
      <c r="AU830" s="65"/>
      <c r="AV830" s="65"/>
      <c r="AX830" s="65"/>
    </row>
    <row r="831" spans="3:64" x14ac:dyDescent="0.2">
      <c r="C831" s="14"/>
      <c r="D831" s="14"/>
      <c r="AA831" s="65"/>
      <c r="AB831" s="65"/>
      <c r="AC831" s="65"/>
      <c r="AD831" s="65"/>
      <c r="AE831" s="65"/>
      <c r="AG831" s="70"/>
      <c r="AN831" s="65"/>
      <c r="AO831" s="65"/>
      <c r="AP831" s="65"/>
      <c r="AQ831" s="65"/>
      <c r="AR831" s="65"/>
      <c r="AS831" s="65"/>
      <c r="AT831" s="65"/>
      <c r="AU831" s="65"/>
    </row>
    <row r="832" spans="3:64" x14ac:dyDescent="0.2">
      <c r="C832" s="14"/>
      <c r="D832" s="14"/>
      <c r="AA832" s="65"/>
      <c r="AB832" s="65"/>
      <c r="AC832" s="65"/>
      <c r="AD832" s="65"/>
      <c r="AE832" s="65"/>
      <c r="AG832" s="70"/>
      <c r="AN832" s="65"/>
      <c r="AO832" s="65"/>
      <c r="AP832" s="65"/>
      <c r="AQ832" s="65"/>
      <c r="AR832" s="65"/>
      <c r="AS832" s="65"/>
      <c r="AT832" s="65"/>
      <c r="AU832" s="65"/>
    </row>
    <row r="833" spans="3:47" x14ac:dyDescent="0.2">
      <c r="C833" s="14"/>
      <c r="D833" s="14"/>
      <c r="AA833" s="65"/>
      <c r="AB833" s="65"/>
      <c r="AC833" s="65"/>
      <c r="AD833" s="65"/>
      <c r="AE833" s="65"/>
      <c r="AG833" s="70"/>
      <c r="AN833" s="65"/>
      <c r="AO833" s="65"/>
      <c r="AP833" s="65"/>
      <c r="AQ833" s="65"/>
      <c r="AR833" s="65"/>
      <c r="AS833" s="65"/>
      <c r="AT833" s="65"/>
      <c r="AU833" s="65"/>
    </row>
    <row r="834" spans="3:47" x14ac:dyDescent="0.2">
      <c r="C834" s="14"/>
      <c r="D834" s="14"/>
      <c r="AA834" s="65"/>
      <c r="AB834" s="65"/>
      <c r="AC834" s="65"/>
      <c r="AD834" s="65"/>
      <c r="AE834" s="65"/>
      <c r="AG834" s="70"/>
      <c r="AN834" s="65"/>
      <c r="AO834" s="65"/>
      <c r="AP834" s="65"/>
      <c r="AQ834" s="65"/>
      <c r="AR834" s="65"/>
      <c r="AS834" s="65"/>
      <c r="AT834" s="65"/>
      <c r="AU834" s="65"/>
    </row>
    <row r="835" spans="3:47" x14ac:dyDescent="0.2">
      <c r="C835" s="14"/>
      <c r="D835" s="14"/>
      <c r="AA835" s="65"/>
      <c r="AB835" s="65"/>
      <c r="AC835" s="65"/>
      <c r="AD835" s="65"/>
      <c r="AE835" s="65"/>
      <c r="AG835" s="70"/>
      <c r="AN835" s="65"/>
      <c r="AO835" s="65"/>
      <c r="AP835" s="65"/>
      <c r="AQ835" s="65"/>
      <c r="AR835" s="65"/>
      <c r="AS835" s="65"/>
      <c r="AT835" s="65"/>
      <c r="AU835" s="65"/>
    </row>
    <row r="836" spans="3:47" x14ac:dyDescent="0.2">
      <c r="C836" s="14"/>
      <c r="D836" s="14"/>
      <c r="AA836" s="65"/>
      <c r="AB836" s="65"/>
      <c r="AC836" s="65"/>
      <c r="AD836" s="65"/>
      <c r="AE836" s="65"/>
      <c r="AG836" s="70"/>
      <c r="AN836" s="65"/>
      <c r="AO836" s="65"/>
      <c r="AP836" s="65"/>
      <c r="AQ836" s="65"/>
      <c r="AR836" s="65"/>
      <c r="AS836" s="65"/>
      <c r="AT836" s="65"/>
      <c r="AU836" s="65"/>
    </row>
    <row r="837" spans="3:47" x14ac:dyDescent="0.2">
      <c r="C837" s="14"/>
      <c r="D837" s="14"/>
      <c r="AA837" s="65"/>
      <c r="AB837" s="65"/>
      <c r="AC837" s="65"/>
      <c r="AD837" s="65"/>
      <c r="AE837" s="65"/>
      <c r="AG837" s="70"/>
      <c r="AN837" s="65"/>
      <c r="AO837" s="65"/>
      <c r="AP837" s="65"/>
      <c r="AQ837" s="65"/>
      <c r="AR837" s="65"/>
      <c r="AS837" s="65"/>
      <c r="AT837" s="65"/>
      <c r="AU837" s="65"/>
    </row>
    <row r="838" spans="3:47" x14ac:dyDescent="0.2">
      <c r="C838" s="14"/>
      <c r="D838" s="14"/>
      <c r="AA838" s="65"/>
      <c r="AB838" s="65"/>
      <c r="AC838" s="65"/>
      <c r="AD838" s="65"/>
      <c r="AE838" s="65"/>
      <c r="AG838" s="70"/>
      <c r="AN838" s="65"/>
      <c r="AO838" s="65"/>
      <c r="AP838" s="65"/>
      <c r="AQ838" s="65"/>
      <c r="AR838" s="65"/>
      <c r="AS838" s="65"/>
      <c r="AT838" s="65"/>
      <c r="AU838" s="65"/>
    </row>
    <row r="839" spans="3:47" x14ac:dyDescent="0.2">
      <c r="C839" s="14"/>
      <c r="D839" s="14"/>
      <c r="AA839" s="65"/>
      <c r="AB839" s="65"/>
      <c r="AC839" s="65"/>
      <c r="AD839" s="65"/>
      <c r="AE839" s="65"/>
      <c r="AG839" s="70"/>
      <c r="AN839" s="65"/>
      <c r="AO839" s="65"/>
      <c r="AP839" s="65"/>
      <c r="AQ839" s="65"/>
      <c r="AR839" s="65"/>
      <c r="AS839" s="65"/>
      <c r="AT839" s="65"/>
      <c r="AU839" s="65"/>
    </row>
    <row r="840" spans="3:47" x14ac:dyDescent="0.2">
      <c r="C840" s="14"/>
      <c r="D840" s="14"/>
      <c r="AA840" s="65"/>
      <c r="AB840" s="65"/>
      <c r="AC840" s="65"/>
      <c r="AD840" s="65"/>
      <c r="AE840" s="65"/>
      <c r="AG840" s="70"/>
      <c r="AN840" s="65"/>
      <c r="AO840" s="65"/>
      <c r="AP840" s="65"/>
      <c r="AQ840" s="65"/>
      <c r="AR840" s="65"/>
      <c r="AS840" s="65"/>
      <c r="AT840" s="65"/>
      <c r="AU840" s="65"/>
    </row>
    <row r="841" spans="3:47" x14ac:dyDescent="0.2">
      <c r="C841" s="14"/>
      <c r="D841" s="14"/>
      <c r="AA841" s="65"/>
      <c r="AB841" s="65"/>
      <c r="AC841" s="65"/>
      <c r="AD841" s="65"/>
      <c r="AE841" s="65"/>
      <c r="AG841" s="70"/>
      <c r="AN841" s="65"/>
      <c r="AO841" s="65"/>
      <c r="AP841" s="65"/>
      <c r="AQ841" s="65"/>
      <c r="AR841" s="65"/>
      <c r="AS841" s="65"/>
      <c r="AT841" s="65"/>
      <c r="AU841" s="65"/>
    </row>
    <row r="842" spans="3:47" x14ac:dyDescent="0.2">
      <c r="C842" s="14"/>
      <c r="D842" s="14"/>
      <c r="AA842" s="65"/>
      <c r="AB842" s="65"/>
      <c r="AC842" s="65"/>
      <c r="AD842" s="65"/>
      <c r="AE842" s="65"/>
      <c r="AG842" s="70"/>
      <c r="AN842" s="65"/>
      <c r="AO842" s="65"/>
      <c r="AP842" s="65"/>
      <c r="AQ842" s="65"/>
      <c r="AR842" s="65"/>
      <c r="AS842" s="65"/>
      <c r="AT842" s="65"/>
      <c r="AU842" s="65"/>
    </row>
    <row r="843" spans="3:47" x14ac:dyDescent="0.2">
      <c r="C843" s="14"/>
      <c r="D843" s="14"/>
      <c r="AA843" s="65"/>
      <c r="AB843" s="65"/>
      <c r="AC843" s="65"/>
      <c r="AD843" s="65"/>
      <c r="AE843" s="65"/>
      <c r="AG843" s="70"/>
      <c r="AN843" s="65"/>
      <c r="AO843" s="65"/>
      <c r="AP843" s="65"/>
      <c r="AQ843" s="65"/>
      <c r="AR843" s="65"/>
      <c r="AS843" s="65"/>
      <c r="AT843" s="65"/>
      <c r="AU843" s="65"/>
    </row>
    <row r="844" spans="3:47" x14ac:dyDescent="0.2">
      <c r="C844" s="14"/>
      <c r="D844" s="14"/>
      <c r="AA844" s="65"/>
      <c r="AB844" s="65"/>
      <c r="AC844" s="65"/>
      <c r="AD844" s="65"/>
      <c r="AE844" s="65"/>
      <c r="AG844" s="70"/>
      <c r="AN844" s="65"/>
      <c r="AO844" s="65"/>
      <c r="AP844" s="65"/>
      <c r="AQ844" s="65"/>
      <c r="AR844" s="65"/>
      <c r="AS844" s="65"/>
      <c r="AT844" s="65"/>
      <c r="AU844" s="65"/>
    </row>
    <row r="845" spans="3:47" x14ac:dyDescent="0.2">
      <c r="C845" s="14"/>
      <c r="D845" s="14"/>
      <c r="AA845" s="65"/>
      <c r="AB845" s="65"/>
      <c r="AC845" s="65"/>
      <c r="AD845" s="65"/>
      <c r="AE845" s="65"/>
      <c r="AG845" s="70"/>
      <c r="AN845" s="65"/>
      <c r="AO845" s="65"/>
      <c r="AP845" s="65"/>
      <c r="AQ845" s="65"/>
      <c r="AR845" s="65"/>
      <c r="AS845" s="65"/>
      <c r="AT845" s="65"/>
      <c r="AU845" s="65"/>
    </row>
    <row r="846" spans="3:47" x14ac:dyDescent="0.2">
      <c r="C846" s="14"/>
      <c r="D846" s="14"/>
      <c r="AA846" s="65"/>
      <c r="AB846" s="65"/>
      <c r="AC846" s="65"/>
      <c r="AD846" s="65"/>
      <c r="AE846" s="65"/>
      <c r="AG846" s="70"/>
      <c r="AN846" s="65"/>
      <c r="AO846" s="65"/>
      <c r="AP846" s="65"/>
      <c r="AQ846" s="65"/>
      <c r="AR846" s="65"/>
      <c r="AS846" s="65"/>
      <c r="AT846" s="65"/>
      <c r="AU846" s="65"/>
    </row>
    <row r="847" spans="3:47" x14ac:dyDescent="0.2">
      <c r="C847" s="14"/>
      <c r="D847" s="14"/>
      <c r="AA847" s="65"/>
      <c r="AB847" s="65"/>
      <c r="AC847" s="65"/>
      <c r="AD847" s="65"/>
      <c r="AE847" s="65"/>
      <c r="AG847" s="70"/>
      <c r="AN847" s="65"/>
      <c r="AO847" s="65"/>
      <c r="AP847" s="65"/>
      <c r="AQ847" s="65"/>
      <c r="AR847" s="65"/>
      <c r="AS847" s="65"/>
      <c r="AT847" s="65"/>
      <c r="AU847" s="65"/>
    </row>
    <row r="848" spans="3:47" x14ac:dyDescent="0.2">
      <c r="C848" s="14"/>
      <c r="D848" s="14"/>
      <c r="AA848" s="65"/>
      <c r="AB848" s="65"/>
      <c r="AC848" s="65"/>
      <c r="AD848" s="65"/>
      <c r="AE848" s="65"/>
      <c r="AG848" s="70"/>
      <c r="AN848" s="65"/>
      <c r="AO848" s="65"/>
      <c r="AP848" s="65"/>
      <c r="AQ848" s="65"/>
      <c r="AR848" s="65"/>
      <c r="AS848" s="65"/>
      <c r="AT848" s="65"/>
      <c r="AU848" s="65"/>
    </row>
    <row r="849" spans="3:47" x14ac:dyDescent="0.2">
      <c r="C849" s="14"/>
      <c r="D849" s="14"/>
      <c r="AA849" s="65"/>
      <c r="AB849" s="65"/>
      <c r="AC849" s="65"/>
      <c r="AD849" s="65"/>
      <c r="AE849" s="65"/>
      <c r="AG849" s="70"/>
      <c r="AN849" s="65"/>
      <c r="AO849" s="65"/>
      <c r="AP849" s="65"/>
      <c r="AQ849" s="65"/>
      <c r="AR849" s="65"/>
      <c r="AS849" s="65"/>
      <c r="AT849" s="65"/>
      <c r="AU849" s="65"/>
    </row>
    <row r="850" spans="3:47" x14ac:dyDescent="0.2">
      <c r="C850" s="14"/>
      <c r="D850" s="14"/>
      <c r="AA850" s="65"/>
      <c r="AB850" s="65"/>
      <c r="AC850" s="65"/>
      <c r="AD850" s="65"/>
      <c r="AE850" s="65"/>
      <c r="AG850" s="70"/>
      <c r="AN850" s="65"/>
      <c r="AO850" s="65"/>
      <c r="AP850" s="65"/>
      <c r="AQ850" s="65"/>
      <c r="AR850" s="65"/>
      <c r="AS850" s="65"/>
      <c r="AT850" s="65"/>
      <c r="AU850" s="65"/>
    </row>
    <row r="851" spans="3:47" x14ac:dyDescent="0.2">
      <c r="C851" s="14"/>
      <c r="D851" s="14"/>
      <c r="AA851" s="65"/>
      <c r="AB851" s="65"/>
      <c r="AC851" s="65"/>
      <c r="AD851" s="65"/>
      <c r="AE851" s="65"/>
      <c r="AG851" s="70"/>
      <c r="AN851" s="65"/>
      <c r="AO851" s="65"/>
      <c r="AP851" s="65"/>
      <c r="AQ851" s="65"/>
      <c r="AR851" s="65"/>
      <c r="AS851" s="65"/>
      <c r="AT851" s="65"/>
      <c r="AU851" s="65"/>
    </row>
    <row r="852" spans="3:47" x14ac:dyDescent="0.2">
      <c r="C852" s="14"/>
      <c r="D852" s="14"/>
      <c r="AA852" s="65"/>
      <c r="AB852" s="65"/>
      <c r="AC852" s="65"/>
      <c r="AD852" s="65"/>
      <c r="AE852" s="65"/>
      <c r="AG852" s="70"/>
      <c r="AN852" s="65"/>
      <c r="AO852" s="65"/>
      <c r="AP852" s="65"/>
      <c r="AQ852" s="65"/>
      <c r="AR852" s="65"/>
      <c r="AS852" s="65"/>
      <c r="AT852" s="65"/>
      <c r="AU852" s="65"/>
    </row>
    <row r="853" spans="3:47" x14ac:dyDescent="0.2">
      <c r="C853" s="14"/>
      <c r="D853" s="14"/>
      <c r="AA853" s="65"/>
      <c r="AB853" s="65"/>
      <c r="AC853" s="65"/>
      <c r="AD853" s="65"/>
      <c r="AE853" s="65"/>
      <c r="AG853" s="70"/>
      <c r="AN853" s="65"/>
      <c r="AO853" s="65"/>
      <c r="AP853" s="65"/>
      <c r="AQ853" s="65"/>
      <c r="AR853" s="65"/>
      <c r="AS853" s="65"/>
      <c r="AT853" s="65"/>
      <c r="AU853" s="65"/>
    </row>
    <row r="854" spans="3:47" x14ac:dyDescent="0.2">
      <c r="C854" s="14"/>
      <c r="D854" s="14"/>
      <c r="AA854" s="65"/>
      <c r="AB854" s="65"/>
      <c r="AC854" s="65"/>
      <c r="AD854" s="65"/>
      <c r="AE854" s="65"/>
      <c r="AG854" s="70"/>
      <c r="AN854" s="65"/>
      <c r="AO854" s="65"/>
      <c r="AP854" s="65"/>
      <c r="AQ854" s="65"/>
      <c r="AR854" s="65"/>
      <c r="AS854" s="65"/>
      <c r="AT854" s="65"/>
      <c r="AU854" s="65"/>
    </row>
    <row r="855" spans="3:47" x14ac:dyDescent="0.2">
      <c r="C855" s="14"/>
      <c r="D855" s="14"/>
      <c r="AA855" s="65"/>
      <c r="AB855" s="65"/>
      <c r="AC855" s="65"/>
      <c r="AD855" s="65"/>
      <c r="AE855" s="65"/>
      <c r="AG855" s="70"/>
      <c r="AN855" s="65"/>
      <c r="AO855" s="65"/>
      <c r="AP855" s="65"/>
      <c r="AQ855" s="65"/>
      <c r="AR855" s="65"/>
      <c r="AS855" s="65"/>
      <c r="AT855" s="65"/>
      <c r="AU855" s="65"/>
    </row>
    <row r="856" spans="3:47" x14ac:dyDescent="0.2">
      <c r="C856" s="14"/>
      <c r="D856" s="14"/>
      <c r="AA856" s="65"/>
      <c r="AB856" s="65"/>
      <c r="AC856" s="65"/>
      <c r="AD856" s="65"/>
      <c r="AE856" s="65"/>
      <c r="AG856" s="70"/>
      <c r="AN856" s="65"/>
      <c r="AO856" s="65"/>
      <c r="AP856" s="65"/>
      <c r="AQ856" s="65"/>
      <c r="AR856" s="65"/>
      <c r="AS856" s="65"/>
      <c r="AT856" s="65"/>
      <c r="AU856" s="65"/>
    </row>
    <row r="857" spans="3:47" x14ac:dyDescent="0.2">
      <c r="C857" s="14"/>
      <c r="D857" s="14"/>
      <c r="AA857" s="65"/>
      <c r="AB857" s="65"/>
      <c r="AC857" s="65"/>
      <c r="AD857" s="65"/>
      <c r="AE857" s="65"/>
      <c r="AG857" s="70"/>
      <c r="AN857" s="65"/>
      <c r="AO857" s="65"/>
      <c r="AP857" s="65"/>
      <c r="AQ857" s="65"/>
      <c r="AR857" s="65"/>
      <c r="AS857" s="65"/>
      <c r="AT857" s="65"/>
      <c r="AU857" s="65"/>
    </row>
    <row r="858" spans="3:47" x14ac:dyDescent="0.2">
      <c r="C858" s="14"/>
      <c r="D858" s="14"/>
      <c r="AA858" s="65"/>
      <c r="AB858" s="65"/>
      <c r="AC858" s="65"/>
      <c r="AD858" s="65"/>
      <c r="AE858" s="65"/>
      <c r="AG858" s="70"/>
      <c r="AN858" s="65"/>
      <c r="AO858" s="65"/>
      <c r="AP858" s="65"/>
      <c r="AQ858" s="65"/>
      <c r="AR858" s="65"/>
      <c r="AS858" s="65"/>
      <c r="AT858" s="65"/>
      <c r="AU858" s="65"/>
    </row>
    <row r="859" spans="3:47" x14ac:dyDescent="0.2">
      <c r="C859" s="14"/>
      <c r="D859" s="14"/>
      <c r="AA859" s="65"/>
      <c r="AB859" s="65"/>
      <c r="AC859" s="65"/>
      <c r="AD859" s="65"/>
      <c r="AE859" s="65"/>
      <c r="AG859" s="70"/>
      <c r="AN859" s="65"/>
      <c r="AO859" s="65"/>
      <c r="AP859" s="65"/>
      <c r="AQ859" s="65"/>
      <c r="AR859" s="65"/>
      <c r="AS859" s="65"/>
      <c r="AT859" s="65"/>
      <c r="AU859" s="65"/>
    </row>
    <row r="860" spans="3:47" x14ac:dyDescent="0.2">
      <c r="C860" s="14"/>
      <c r="D860" s="14"/>
      <c r="AA860" s="65"/>
      <c r="AB860" s="65"/>
      <c r="AC860" s="65"/>
      <c r="AD860" s="65"/>
      <c r="AE860" s="65"/>
      <c r="AG860" s="70"/>
      <c r="AN860" s="65"/>
      <c r="AO860" s="65"/>
      <c r="AP860" s="65"/>
      <c r="AQ860" s="65"/>
      <c r="AR860" s="65"/>
      <c r="AS860" s="65"/>
      <c r="AT860" s="65"/>
      <c r="AU860" s="65"/>
    </row>
    <row r="861" spans="3:47" x14ac:dyDescent="0.2">
      <c r="C861" s="14"/>
      <c r="D861" s="14"/>
      <c r="AA861" s="65"/>
      <c r="AB861" s="65"/>
      <c r="AC861" s="65"/>
      <c r="AD861" s="65"/>
      <c r="AE861" s="65"/>
      <c r="AG861" s="70"/>
      <c r="AN861" s="65"/>
      <c r="AO861" s="65"/>
      <c r="AP861" s="65"/>
      <c r="AQ861" s="65"/>
      <c r="AR861" s="65"/>
      <c r="AS861" s="65"/>
      <c r="AT861" s="65"/>
      <c r="AU861" s="65"/>
    </row>
    <row r="862" spans="3:47" x14ac:dyDescent="0.2">
      <c r="C862" s="14"/>
      <c r="D862" s="14"/>
      <c r="AA862" s="65"/>
      <c r="AB862" s="65"/>
      <c r="AC862" s="65"/>
      <c r="AD862" s="65"/>
      <c r="AE862" s="65"/>
      <c r="AG862" s="70"/>
      <c r="AN862" s="65"/>
      <c r="AO862" s="65"/>
      <c r="AP862" s="65"/>
      <c r="AQ862" s="65"/>
      <c r="AR862" s="65"/>
      <c r="AS862" s="65"/>
      <c r="AT862" s="65"/>
      <c r="AU862" s="65"/>
    </row>
    <row r="863" spans="3:47" x14ac:dyDescent="0.2">
      <c r="C863" s="14"/>
      <c r="D863" s="14"/>
      <c r="AA863" s="65"/>
      <c r="AB863" s="65"/>
      <c r="AC863" s="65"/>
      <c r="AD863" s="65"/>
      <c r="AE863" s="65"/>
      <c r="AG863" s="70"/>
      <c r="AN863" s="65"/>
      <c r="AO863" s="65"/>
      <c r="AP863" s="65"/>
      <c r="AQ863" s="65"/>
      <c r="AR863" s="65"/>
      <c r="AS863" s="65"/>
      <c r="AT863" s="65"/>
      <c r="AU863" s="65"/>
    </row>
    <row r="864" spans="3:47" x14ac:dyDescent="0.2">
      <c r="C864" s="14"/>
      <c r="D864" s="14"/>
      <c r="AA864" s="65"/>
      <c r="AB864" s="65"/>
      <c r="AC864" s="65"/>
      <c r="AD864" s="65"/>
      <c r="AE864" s="65"/>
      <c r="AG864" s="70"/>
      <c r="AN864" s="65"/>
      <c r="AO864" s="65"/>
      <c r="AP864" s="65"/>
      <c r="AQ864" s="65"/>
      <c r="AR864" s="65"/>
      <c r="AS864" s="65"/>
      <c r="AT864" s="65"/>
      <c r="AU864" s="65"/>
    </row>
    <row r="865" spans="3:47" x14ac:dyDescent="0.2">
      <c r="C865" s="14"/>
      <c r="D865" s="14"/>
      <c r="AA865" s="65"/>
      <c r="AB865" s="65"/>
      <c r="AC865" s="65"/>
      <c r="AD865" s="65"/>
      <c r="AE865" s="65"/>
      <c r="AG865" s="70"/>
      <c r="AN865" s="65"/>
      <c r="AO865" s="65"/>
      <c r="AP865" s="65"/>
      <c r="AQ865" s="65"/>
      <c r="AR865" s="65"/>
      <c r="AS865" s="65"/>
      <c r="AT865" s="65"/>
      <c r="AU865" s="65"/>
    </row>
    <row r="866" spans="3:47" x14ac:dyDescent="0.2">
      <c r="C866" s="14"/>
      <c r="D866" s="14"/>
      <c r="AA866" s="65"/>
      <c r="AB866" s="65"/>
      <c r="AC866" s="65"/>
      <c r="AD866" s="65"/>
      <c r="AE866" s="65"/>
      <c r="AG866" s="70"/>
      <c r="AN866" s="65"/>
      <c r="AO866" s="65"/>
      <c r="AP866" s="65"/>
      <c r="AQ866" s="65"/>
      <c r="AR866" s="65"/>
      <c r="AS866" s="65"/>
      <c r="AT866" s="65"/>
      <c r="AU866" s="65"/>
    </row>
    <row r="867" spans="3:47" x14ac:dyDescent="0.2">
      <c r="C867" s="14"/>
      <c r="D867" s="14"/>
      <c r="AA867" s="65"/>
      <c r="AB867" s="65"/>
      <c r="AC867" s="65"/>
      <c r="AD867" s="65"/>
      <c r="AE867" s="65"/>
      <c r="AG867" s="70"/>
      <c r="AN867" s="65"/>
      <c r="AO867" s="65"/>
      <c r="AP867" s="65"/>
      <c r="AQ867" s="65"/>
      <c r="AR867" s="65"/>
      <c r="AS867" s="65"/>
      <c r="AT867" s="65"/>
      <c r="AU867" s="65"/>
    </row>
    <row r="868" spans="3:47" x14ac:dyDescent="0.2">
      <c r="C868" s="14"/>
      <c r="D868" s="14"/>
      <c r="AA868" s="65"/>
      <c r="AB868" s="65"/>
      <c r="AC868" s="65"/>
      <c r="AD868" s="65"/>
      <c r="AE868" s="65"/>
      <c r="AG868" s="70"/>
      <c r="AN868" s="65"/>
      <c r="AO868" s="65"/>
      <c r="AP868" s="65"/>
      <c r="AQ868" s="65"/>
      <c r="AR868" s="65"/>
      <c r="AS868" s="65"/>
      <c r="AT868" s="65"/>
      <c r="AU868" s="65"/>
    </row>
    <row r="869" spans="3:47" x14ac:dyDescent="0.2">
      <c r="C869" s="14"/>
      <c r="D869" s="14"/>
      <c r="AA869" s="65"/>
      <c r="AB869" s="65"/>
      <c r="AC869" s="65"/>
      <c r="AD869" s="65"/>
      <c r="AE869" s="65"/>
      <c r="AG869" s="70"/>
      <c r="AN869" s="65"/>
      <c r="AO869" s="65"/>
      <c r="AP869" s="65"/>
      <c r="AQ869" s="65"/>
      <c r="AR869" s="65"/>
      <c r="AS869" s="65"/>
      <c r="AT869" s="65"/>
      <c r="AU869" s="65"/>
    </row>
    <row r="870" spans="3:47" x14ac:dyDescent="0.2">
      <c r="C870" s="14"/>
      <c r="D870" s="14"/>
      <c r="AA870" s="65"/>
      <c r="AB870" s="65"/>
      <c r="AC870" s="65"/>
      <c r="AD870" s="65"/>
      <c r="AE870" s="65"/>
      <c r="AG870" s="70"/>
      <c r="AN870" s="65"/>
      <c r="AO870" s="65"/>
      <c r="AP870" s="65"/>
      <c r="AQ870" s="65"/>
      <c r="AR870" s="65"/>
      <c r="AS870" s="65"/>
      <c r="AT870" s="65"/>
      <c r="AU870" s="65"/>
    </row>
    <row r="871" spans="3:47" x14ac:dyDescent="0.2">
      <c r="C871" s="14"/>
      <c r="D871" s="14"/>
      <c r="AA871" s="65"/>
      <c r="AB871" s="65"/>
      <c r="AC871" s="65"/>
      <c r="AD871" s="65"/>
      <c r="AE871" s="65"/>
      <c r="AG871" s="70"/>
      <c r="AN871" s="65"/>
      <c r="AO871" s="65"/>
      <c r="AP871" s="65"/>
      <c r="AQ871" s="65"/>
      <c r="AR871" s="65"/>
      <c r="AS871" s="65"/>
      <c r="AT871" s="65"/>
      <c r="AU871" s="65"/>
    </row>
    <row r="872" spans="3:47" x14ac:dyDescent="0.2">
      <c r="C872" s="14"/>
      <c r="D872" s="14"/>
      <c r="AA872" s="65"/>
      <c r="AB872" s="65"/>
      <c r="AC872" s="65"/>
      <c r="AD872" s="65"/>
      <c r="AE872" s="65"/>
      <c r="AG872" s="70"/>
      <c r="AN872" s="65"/>
      <c r="AO872" s="65"/>
      <c r="AP872" s="65"/>
      <c r="AQ872" s="65"/>
      <c r="AR872" s="65"/>
      <c r="AS872" s="65"/>
      <c r="AT872" s="65"/>
      <c r="AU872" s="65"/>
    </row>
    <row r="873" spans="3:47" x14ac:dyDescent="0.2">
      <c r="C873" s="14"/>
      <c r="D873" s="14"/>
      <c r="AA873" s="65"/>
      <c r="AB873" s="65"/>
      <c r="AC873" s="65"/>
      <c r="AD873" s="65"/>
      <c r="AE873" s="65"/>
      <c r="AG873" s="70"/>
      <c r="AN873" s="65"/>
      <c r="AO873" s="65"/>
      <c r="AP873" s="65"/>
      <c r="AQ873" s="65"/>
      <c r="AR873" s="65"/>
      <c r="AS873" s="65"/>
      <c r="AT873" s="65"/>
      <c r="AU873" s="65"/>
    </row>
    <row r="874" spans="3:47" x14ac:dyDescent="0.2">
      <c r="C874" s="14"/>
      <c r="D874" s="14"/>
      <c r="AA874" s="65"/>
      <c r="AB874" s="65"/>
      <c r="AC874" s="65"/>
      <c r="AD874" s="65"/>
      <c r="AE874" s="65"/>
      <c r="AG874" s="70"/>
      <c r="AN874" s="65"/>
      <c r="AO874" s="65"/>
      <c r="AP874" s="65"/>
      <c r="AQ874" s="65"/>
      <c r="AR874" s="65"/>
      <c r="AS874" s="65"/>
      <c r="AT874" s="65"/>
      <c r="AU874" s="65"/>
    </row>
    <row r="875" spans="3:47" x14ac:dyDescent="0.2">
      <c r="C875" s="14"/>
      <c r="D875" s="14"/>
      <c r="AA875" s="65"/>
      <c r="AB875" s="65"/>
      <c r="AC875" s="65"/>
      <c r="AD875" s="65"/>
      <c r="AE875" s="65"/>
      <c r="AG875" s="70"/>
      <c r="AN875" s="65"/>
      <c r="AO875" s="65"/>
      <c r="AP875" s="65"/>
      <c r="AQ875" s="65"/>
      <c r="AR875" s="65"/>
      <c r="AS875" s="65"/>
      <c r="AT875" s="65"/>
      <c r="AU875" s="65"/>
    </row>
    <row r="876" spans="3:47" x14ac:dyDescent="0.2">
      <c r="C876" s="14"/>
      <c r="D876" s="14"/>
      <c r="AA876" s="65"/>
      <c r="AB876" s="65"/>
      <c r="AC876" s="65"/>
      <c r="AD876" s="65"/>
      <c r="AE876" s="65"/>
      <c r="AG876" s="70"/>
      <c r="AN876" s="65"/>
      <c r="AO876" s="65"/>
      <c r="AP876" s="65"/>
      <c r="AQ876" s="65"/>
      <c r="AR876" s="65"/>
      <c r="AS876" s="65"/>
      <c r="AT876" s="65"/>
      <c r="AU876" s="65"/>
    </row>
    <row r="877" spans="3:47" x14ac:dyDescent="0.2">
      <c r="C877" s="14"/>
      <c r="D877" s="14"/>
      <c r="AA877" s="65"/>
      <c r="AB877" s="65"/>
      <c r="AC877" s="65"/>
      <c r="AD877" s="65"/>
      <c r="AE877" s="65"/>
      <c r="AG877" s="70"/>
      <c r="AN877" s="65"/>
      <c r="AO877" s="65"/>
      <c r="AP877" s="65"/>
      <c r="AQ877" s="65"/>
      <c r="AR877" s="65"/>
      <c r="AS877" s="65"/>
      <c r="AT877" s="65"/>
      <c r="AU877" s="65"/>
    </row>
    <row r="878" spans="3:47" x14ac:dyDescent="0.2">
      <c r="C878" s="14"/>
      <c r="D878" s="14"/>
      <c r="AA878" s="65"/>
      <c r="AB878" s="65"/>
      <c r="AC878" s="65"/>
      <c r="AD878" s="65"/>
      <c r="AE878" s="65"/>
      <c r="AG878" s="70"/>
      <c r="AN878" s="65"/>
      <c r="AO878" s="65"/>
      <c r="AP878" s="65"/>
      <c r="AQ878" s="65"/>
      <c r="AR878" s="65"/>
      <c r="AS878" s="65"/>
      <c r="AT878" s="65"/>
      <c r="AU878" s="65"/>
    </row>
    <row r="879" spans="3:47" x14ac:dyDescent="0.2">
      <c r="C879" s="14"/>
      <c r="D879" s="14"/>
      <c r="AA879" s="65"/>
      <c r="AB879" s="65"/>
      <c r="AC879" s="65"/>
      <c r="AD879" s="65"/>
      <c r="AE879" s="65"/>
      <c r="AG879" s="70"/>
      <c r="AN879" s="65"/>
      <c r="AO879" s="65"/>
      <c r="AP879" s="65"/>
      <c r="AQ879" s="65"/>
      <c r="AR879" s="65"/>
      <c r="AS879" s="65"/>
      <c r="AT879" s="65"/>
      <c r="AU879" s="65"/>
    </row>
    <row r="880" spans="3:47" x14ac:dyDescent="0.2">
      <c r="C880" s="14"/>
      <c r="D880" s="14"/>
      <c r="AA880" s="65"/>
      <c r="AB880" s="65"/>
      <c r="AC880" s="65"/>
      <c r="AD880" s="65"/>
      <c r="AE880" s="65"/>
      <c r="AG880" s="70"/>
      <c r="AN880" s="65"/>
      <c r="AO880" s="65"/>
      <c r="AP880" s="65"/>
      <c r="AQ880" s="65"/>
      <c r="AR880" s="65"/>
      <c r="AS880" s="65"/>
      <c r="AT880" s="65"/>
      <c r="AU880" s="65"/>
    </row>
    <row r="881" spans="3:48" x14ac:dyDescent="0.2">
      <c r="C881" s="14"/>
      <c r="D881" s="14"/>
      <c r="AA881" s="65"/>
      <c r="AB881" s="65"/>
      <c r="AC881" s="65"/>
      <c r="AD881" s="65"/>
      <c r="AE881" s="65"/>
      <c r="AG881" s="70"/>
      <c r="AN881" s="65"/>
      <c r="AO881" s="65"/>
      <c r="AP881" s="65"/>
      <c r="AQ881" s="65"/>
      <c r="AR881" s="65"/>
      <c r="AS881" s="65"/>
      <c r="AT881" s="65"/>
      <c r="AU881" s="65"/>
    </row>
    <row r="882" spans="3:48" x14ac:dyDescent="0.2">
      <c r="C882" s="14"/>
      <c r="D882" s="14"/>
      <c r="AA882" s="65"/>
      <c r="AB882" s="65"/>
      <c r="AC882" s="65"/>
      <c r="AD882" s="65"/>
      <c r="AE882" s="65"/>
      <c r="AG882" s="70"/>
      <c r="AN882" s="65"/>
      <c r="AO882" s="65"/>
      <c r="AP882" s="65"/>
      <c r="AQ882" s="65"/>
      <c r="AR882" s="65"/>
      <c r="AS882" s="65"/>
      <c r="AT882" s="65"/>
      <c r="AU882" s="65"/>
    </row>
    <row r="883" spans="3:48" x14ac:dyDescent="0.2">
      <c r="C883" s="14"/>
      <c r="D883" s="14"/>
      <c r="AA883" s="65"/>
      <c r="AB883" s="65"/>
      <c r="AC883" s="65"/>
      <c r="AD883" s="65"/>
      <c r="AE883" s="65"/>
      <c r="AG883" s="70"/>
      <c r="AN883" s="65"/>
      <c r="AO883" s="65"/>
      <c r="AP883" s="65"/>
      <c r="AQ883" s="65"/>
      <c r="AR883" s="65"/>
      <c r="AS883" s="65"/>
      <c r="AT883" s="65"/>
      <c r="AU883" s="65"/>
    </row>
    <row r="884" spans="3:48" x14ac:dyDescent="0.2">
      <c r="C884" s="14"/>
      <c r="D884" s="14"/>
      <c r="AA884" s="65"/>
      <c r="AB884" s="65"/>
      <c r="AC884" s="65"/>
      <c r="AD884" s="65"/>
      <c r="AE884" s="65"/>
      <c r="AG884" s="70"/>
      <c r="AN884" s="65"/>
      <c r="AO884" s="65"/>
      <c r="AP884" s="65"/>
      <c r="AQ884" s="65"/>
      <c r="AR884" s="65"/>
      <c r="AS884" s="65"/>
      <c r="AT884" s="65"/>
      <c r="AU884" s="65"/>
    </row>
    <row r="885" spans="3:48" x14ac:dyDescent="0.2">
      <c r="C885" s="14"/>
      <c r="D885" s="14"/>
      <c r="AA885" s="65"/>
      <c r="AB885" s="65"/>
      <c r="AC885" s="65"/>
      <c r="AD885" s="65"/>
      <c r="AE885" s="65"/>
      <c r="AG885" s="70"/>
      <c r="AN885" s="65"/>
      <c r="AO885" s="65"/>
      <c r="AP885" s="65"/>
      <c r="AQ885" s="65"/>
      <c r="AR885" s="65"/>
      <c r="AS885" s="65"/>
      <c r="AT885" s="65"/>
      <c r="AU885" s="65"/>
      <c r="AV885" s="65"/>
    </row>
    <row r="886" spans="3:48" x14ac:dyDescent="0.2">
      <c r="C886" s="14"/>
      <c r="D886" s="14"/>
      <c r="AA886" s="65"/>
      <c r="AB886" s="65"/>
      <c r="AC886" s="65"/>
      <c r="AD886" s="65"/>
      <c r="AE886" s="65"/>
      <c r="AG886" s="70"/>
      <c r="AN886" s="65"/>
      <c r="AO886" s="65"/>
      <c r="AP886" s="65"/>
      <c r="AQ886" s="65"/>
      <c r="AR886" s="65"/>
      <c r="AS886" s="65"/>
      <c r="AT886" s="65"/>
      <c r="AU886" s="65"/>
    </row>
    <row r="887" spans="3:48" x14ac:dyDescent="0.2">
      <c r="C887" s="14"/>
      <c r="D887" s="14"/>
      <c r="AA887" s="65"/>
      <c r="AB887" s="65"/>
      <c r="AC887" s="65"/>
      <c r="AD887" s="65"/>
      <c r="AE887" s="65"/>
      <c r="AG887" s="70"/>
      <c r="AN887" s="65"/>
      <c r="AO887" s="65"/>
      <c r="AP887" s="65"/>
      <c r="AQ887" s="65"/>
      <c r="AR887" s="65"/>
      <c r="AS887" s="65"/>
      <c r="AT887" s="65"/>
      <c r="AU887" s="65"/>
    </row>
    <row r="888" spans="3:48" x14ac:dyDescent="0.2">
      <c r="C888" s="14"/>
      <c r="D888" s="14"/>
      <c r="AA888" s="65"/>
      <c r="AB888" s="65"/>
      <c r="AC888" s="65"/>
      <c r="AD888" s="65"/>
      <c r="AE888" s="65"/>
      <c r="AG888" s="70"/>
      <c r="AN888" s="65"/>
      <c r="AO888" s="65"/>
      <c r="AP888" s="65"/>
      <c r="AQ888" s="65"/>
      <c r="AR888" s="65"/>
      <c r="AS888" s="65"/>
      <c r="AT888" s="65"/>
      <c r="AU888" s="65"/>
    </row>
    <row r="889" spans="3:48" x14ac:dyDescent="0.2">
      <c r="C889" s="14"/>
      <c r="D889" s="14"/>
      <c r="AA889" s="65"/>
      <c r="AB889" s="65"/>
      <c r="AC889" s="65"/>
      <c r="AD889" s="65"/>
      <c r="AE889" s="65"/>
      <c r="AG889" s="70"/>
      <c r="AN889" s="65"/>
      <c r="AO889" s="65"/>
      <c r="AP889" s="65"/>
      <c r="AQ889" s="65"/>
      <c r="AR889" s="65"/>
      <c r="AS889" s="65"/>
      <c r="AT889" s="65"/>
      <c r="AU889" s="65"/>
    </row>
    <row r="890" spans="3:48" x14ac:dyDescent="0.2">
      <c r="C890" s="14"/>
      <c r="D890" s="14"/>
      <c r="AA890" s="65"/>
      <c r="AB890" s="65"/>
      <c r="AC890" s="65"/>
      <c r="AD890" s="65"/>
      <c r="AE890" s="65"/>
      <c r="AG890" s="70"/>
      <c r="AN890" s="65"/>
      <c r="AO890" s="65"/>
      <c r="AP890" s="65"/>
      <c r="AQ890" s="65"/>
      <c r="AR890" s="65"/>
      <c r="AS890" s="65"/>
      <c r="AT890" s="65"/>
      <c r="AU890" s="65"/>
    </row>
    <row r="891" spans="3:48" x14ac:dyDescent="0.2">
      <c r="C891" s="14"/>
      <c r="D891" s="14"/>
      <c r="AA891" s="65"/>
      <c r="AB891" s="65"/>
      <c r="AC891" s="65"/>
      <c r="AD891" s="65"/>
      <c r="AE891" s="65"/>
      <c r="AG891" s="70"/>
      <c r="AN891" s="65"/>
      <c r="AO891" s="65"/>
      <c r="AP891" s="65"/>
      <c r="AQ891" s="65"/>
      <c r="AR891" s="65"/>
      <c r="AS891" s="65"/>
      <c r="AT891" s="65"/>
      <c r="AU891" s="65"/>
    </row>
    <row r="892" spans="3:48" x14ac:dyDescent="0.2">
      <c r="C892" s="14"/>
      <c r="D892" s="14"/>
      <c r="AA892" s="65"/>
      <c r="AB892" s="65"/>
      <c r="AC892" s="65"/>
      <c r="AD892" s="65"/>
      <c r="AE892" s="65"/>
      <c r="AG892" s="70"/>
      <c r="AN892" s="65"/>
      <c r="AO892" s="65"/>
      <c r="AP892" s="65"/>
      <c r="AQ892" s="65"/>
      <c r="AR892" s="65"/>
      <c r="AS892" s="65"/>
      <c r="AT892" s="65"/>
      <c r="AU892" s="65"/>
    </row>
    <row r="893" spans="3:48" x14ac:dyDescent="0.2">
      <c r="C893" s="14"/>
      <c r="D893" s="14"/>
      <c r="AA893" s="65"/>
      <c r="AB893" s="65"/>
      <c r="AC893" s="65"/>
      <c r="AD893" s="65"/>
      <c r="AE893" s="65"/>
      <c r="AG893" s="70"/>
      <c r="AN893" s="65"/>
      <c r="AO893" s="65"/>
      <c r="AP893" s="65"/>
      <c r="AQ893" s="65"/>
      <c r="AR893" s="65"/>
      <c r="AS893" s="65"/>
      <c r="AT893" s="65"/>
      <c r="AU893" s="65"/>
    </row>
    <row r="894" spans="3:48" x14ac:dyDescent="0.2">
      <c r="C894" s="14"/>
      <c r="D894" s="14"/>
      <c r="AA894" s="65"/>
      <c r="AB894" s="65"/>
      <c r="AC894" s="65"/>
      <c r="AD894" s="65"/>
      <c r="AE894" s="65"/>
      <c r="AG894" s="70"/>
      <c r="AN894" s="65"/>
      <c r="AO894" s="65"/>
      <c r="AP894" s="65"/>
      <c r="AQ894" s="65"/>
      <c r="AR894" s="65"/>
      <c r="AS894" s="65"/>
      <c r="AT894" s="65"/>
      <c r="AU894" s="65"/>
    </row>
    <row r="895" spans="3:48" x14ac:dyDescent="0.2">
      <c r="C895" s="14"/>
      <c r="D895" s="14"/>
      <c r="AA895" s="65"/>
      <c r="AB895" s="65"/>
      <c r="AC895" s="65"/>
      <c r="AD895" s="65"/>
      <c r="AE895" s="65"/>
      <c r="AG895" s="70"/>
      <c r="AN895" s="65"/>
      <c r="AO895" s="65"/>
      <c r="AP895" s="65"/>
      <c r="AQ895" s="65"/>
      <c r="AR895" s="65"/>
      <c r="AS895" s="65"/>
      <c r="AT895" s="65"/>
      <c r="AU895" s="65"/>
    </row>
    <row r="896" spans="3:48" x14ac:dyDescent="0.2">
      <c r="C896" s="14"/>
      <c r="D896" s="14"/>
      <c r="AA896" s="65"/>
      <c r="AB896" s="65"/>
      <c r="AC896" s="65"/>
      <c r="AD896" s="65"/>
      <c r="AE896" s="65"/>
      <c r="AG896" s="70"/>
      <c r="AN896" s="65"/>
      <c r="AO896" s="65"/>
      <c r="AP896" s="65"/>
      <c r="AQ896" s="65"/>
      <c r="AR896" s="65"/>
      <c r="AS896" s="65"/>
      <c r="AT896" s="65"/>
      <c r="AU896" s="65"/>
    </row>
    <row r="897" spans="3:64" x14ac:dyDescent="0.2">
      <c r="C897" s="14"/>
      <c r="D897" s="14"/>
      <c r="AA897" s="65"/>
      <c r="AB897" s="65"/>
      <c r="AC897" s="65"/>
      <c r="AD897" s="65"/>
      <c r="AE897" s="65"/>
      <c r="AG897" s="70"/>
      <c r="AN897" s="65"/>
      <c r="AO897" s="65"/>
      <c r="AP897" s="65"/>
      <c r="AQ897" s="65"/>
      <c r="AR897" s="65"/>
      <c r="AS897" s="65"/>
      <c r="AT897" s="65"/>
      <c r="AU897" s="65"/>
    </row>
    <row r="898" spans="3:64" x14ac:dyDescent="0.2">
      <c r="C898" s="14"/>
      <c r="D898" s="14"/>
      <c r="AA898" s="65"/>
      <c r="AB898" s="65"/>
      <c r="AC898" s="65"/>
      <c r="AD898" s="65"/>
      <c r="AE898" s="65"/>
      <c r="AG898" s="70"/>
      <c r="AN898" s="65"/>
      <c r="AO898" s="65"/>
      <c r="AP898" s="65"/>
      <c r="AQ898" s="65"/>
      <c r="AR898" s="65"/>
      <c r="AS898" s="65"/>
      <c r="AT898" s="65"/>
      <c r="AU898" s="65"/>
    </row>
    <row r="899" spans="3:64" x14ac:dyDescent="0.2">
      <c r="C899" s="14"/>
      <c r="D899" s="14"/>
      <c r="AA899" s="65"/>
      <c r="AB899" s="65"/>
      <c r="AC899" s="65"/>
      <c r="AD899" s="65"/>
      <c r="AE899" s="65"/>
      <c r="AG899" s="70"/>
      <c r="AN899" s="65"/>
      <c r="AO899" s="65"/>
      <c r="AP899" s="65"/>
      <c r="AQ899" s="65"/>
      <c r="AR899" s="65"/>
      <c r="AS899" s="65"/>
      <c r="AT899" s="65"/>
      <c r="AU899" s="65"/>
    </row>
    <row r="900" spans="3:64" x14ac:dyDescent="0.2">
      <c r="C900" s="14"/>
      <c r="D900" s="14"/>
      <c r="AA900" s="65"/>
      <c r="AB900" s="65"/>
      <c r="AC900" s="65"/>
      <c r="AD900" s="65"/>
      <c r="AE900" s="65"/>
      <c r="AG900" s="70"/>
      <c r="AN900" s="65"/>
      <c r="AO900" s="65"/>
      <c r="AP900" s="65"/>
      <c r="AQ900" s="65"/>
      <c r="AR900" s="65"/>
      <c r="AS900" s="65"/>
      <c r="AT900" s="65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  <c r="BG900" s="65"/>
      <c r="BH900" s="65"/>
      <c r="BI900" s="65"/>
      <c r="BJ900" s="65"/>
      <c r="BK900" s="65"/>
      <c r="BL900" s="65"/>
    </row>
    <row r="901" spans="3:64" x14ac:dyDescent="0.2">
      <c r="C901" s="14"/>
      <c r="D901" s="14"/>
      <c r="AA901" s="65"/>
      <c r="AB901" s="65"/>
      <c r="AC901" s="65"/>
      <c r="AD901" s="65"/>
      <c r="AE901" s="65"/>
      <c r="AG901" s="70"/>
      <c r="AN901" s="65"/>
      <c r="AO901" s="65"/>
      <c r="AP901" s="65"/>
      <c r="AQ901" s="65"/>
      <c r="AR901" s="65"/>
      <c r="AS901" s="65"/>
      <c r="AT901" s="65"/>
      <c r="AU901" s="65"/>
    </row>
    <row r="902" spans="3:64" x14ac:dyDescent="0.2">
      <c r="C902" s="14"/>
      <c r="D902" s="14"/>
      <c r="AA902" s="65"/>
      <c r="AB902" s="65"/>
      <c r="AC902" s="65"/>
      <c r="AD902" s="65"/>
      <c r="AE902" s="65"/>
      <c r="AG902" s="70"/>
      <c r="AN902" s="65"/>
      <c r="AO902" s="65"/>
      <c r="AP902" s="65"/>
      <c r="AQ902" s="65"/>
      <c r="AR902" s="65"/>
      <c r="AS902" s="65"/>
      <c r="AT902" s="65"/>
      <c r="AU902" s="65"/>
    </row>
    <row r="903" spans="3:64" x14ac:dyDescent="0.2">
      <c r="C903" s="14"/>
      <c r="D903" s="14"/>
      <c r="AA903" s="65"/>
      <c r="AB903" s="65"/>
      <c r="AC903" s="65"/>
      <c r="AD903" s="65"/>
      <c r="AE903" s="65"/>
      <c r="AG903" s="70"/>
      <c r="AN903" s="65"/>
      <c r="AO903" s="65"/>
      <c r="AP903" s="65"/>
      <c r="AQ903" s="65"/>
      <c r="AR903" s="65"/>
      <c r="AS903" s="65"/>
      <c r="AT903" s="65"/>
      <c r="AU903" s="65"/>
    </row>
    <row r="904" spans="3:64" x14ac:dyDescent="0.2">
      <c r="C904" s="14"/>
      <c r="D904" s="14"/>
      <c r="AA904" s="65"/>
      <c r="AB904" s="65"/>
      <c r="AC904" s="65"/>
      <c r="AD904" s="65"/>
      <c r="AE904" s="65"/>
      <c r="AG904" s="70"/>
      <c r="AN904" s="65"/>
      <c r="AO904" s="65"/>
      <c r="AP904" s="65"/>
      <c r="AQ904" s="65"/>
      <c r="AR904" s="65"/>
      <c r="AS904" s="65"/>
      <c r="AT904" s="65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  <c r="BG904" s="65"/>
      <c r="BH904" s="65"/>
      <c r="BI904" s="65"/>
      <c r="BJ904" s="65"/>
      <c r="BK904" s="65"/>
      <c r="BL904" s="65"/>
    </row>
    <row r="905" spans="3:64" x14ac:dyDescent="0.2">
      <c r="C905" s="14"/>
      <c r="D905" s="14"/>
      <c r="AA905" s="65"/>
      <c r="AB905" s="65"/>
      <c r="AC905" s="65"/>
      <c r="AD905" s="65"/>
      <c r="AE905" s="65"/>
      <c r="AG905" s="70"/>
      <c r="AN905" s="65"/>
      <c r="AO905" s="65"/>
      <c r="AP905" s="65"/>
      <c r="AQ905" s="65"/>
      <c r="AR905" s="65"/>
      <c r="AS905" s="65"/>
      <c r="AT905" s="65"/>
      <c r="AU905" s="65"/>
    </row>
    <row r="906" spans="3:64" x14ac:dyDescent="0.2">
      <c r="C906" s="14"/>
      <c r="D906" s="14"/>
      <c r="AA906" s="65"/>
      <c r="AB906" s="65"/>
      <c r="AC906" s="65"/>
      <c r="AD906" s="65"/>
      <c r="AE906" s="65"/>
      <c r="AG906" s="70"/>
      <c r="AN906" s="65"/>
      <c r="AO906" s="65"/>
      <c r="AP906" s="65"/>
      <c r="AQ906" s="65"/>
      <c r="AR906" s="65"/>
      <c r="AS906" s="65"/>
      <c r="AT906" s="65"/>
      <c r="AU906" s="65"/>
    </row>
    <row r="907" spans="3:64" x14ac:dyDescent="0.2">
      <c r="C907" s="14"/>
      <c r="D907" s="14"/>
      <c r="AA907" s="65"/>
      <c r="AB907" s="65"/>
      <c r="AC907" s="65"/>
      <c r="AD907" s="65"/>
      <c r="AE907" s="65"/>
      <c r="AG907" s="70"/>
      <c r="AN907" s="65"/>
      <c r="AO907" s="65"/>
      <c r="AP907" s="65"/>
      <c r="AQ907" s="65"/>
      <c r="AR907" s="65"/>
      <c r="AS907" s="65"/>
      <c r="AT907" s="65"/>
      <c r="AU907" s="65"/>
    </row>
    <row r="908" spans="3:64" x14ac:dyDescent="0.2">
      <c r="C908" s="14"/>
      <c r="D908" s="14"/>
      <c r="AA908" s="65"/>
      <c r="AB908" s="65"/>
      <c r="AC908" s="65"/>
      <c r="AD908" s="65"/>
      <c r="AE908" s="65"/>
      <c r="AG908" s="70"/>
      <c r="AN908" s="65"/>
      <c r="AO908" s="65"/>
      <c r="AP908" s="65"/>
      <c r="AQ908" s="65"/>
      <c r="AR908" s="65"/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  <c r="BG908" s="65"/>
      <c r="BH908" s="65"/>
      <c r="BI908" s="65"/>
      <c r="BJ908" s="65"/>
      <c r="BK908" s="65"/>
      <c r="BL908" s="65"/>
    </row>
    <row r="909" spans="3:64" x14ac:dyDescent="0.2">
      <c r="C909" s="14"/>
      <c r="D909" s="14"/>
      <c r="AA909" s="65"/>
      <c r="AB909" s="65"/>
      <c r="AC909" s="65"/>
      <c r="AD909" s="65"/>
      <c r="AE909" s="65"/>
      <c r="AG909" s="70"/>
      <c r="AN909" s="65"/>
      <c r="AO909" s="65"/>
      <c r="AP909" s="65"/>
      <c r="AQ909" s="65"/>
      <c r="AR909" s="65"/>
      <c r="AS909" s="65"/>
      <c r="AT909" s="65"/>
      <c r="AU909" s="65"/>
    </row>
    <row r="910" spans="3:64" x14ac:dyDescent="0.2">
      <c r="C910" s="14"/>
      <c r="D910" s="14"/>
      <c r="AA910" s="65"/>
      <c r="AB910" s="65"/>
      <c r="AC910" s="65"/>
      <c r="AD910" s="65"/>
      <c r="AE910" s="65"/>
      <c r="AG910" s="70"/>
      <c r="AN910" s="65"/>
      <c r="AO910" s="65"/>
      <c r="AP910" s="65"/>
      <c r="AQ910" s="65"/>
      <c r="AR910" s="65"/>
      <c r="AS910" s="65"/>
      <c r="AT910" s="65"/>
      <c r="AU910" s="65"/>
    </row>
    <row r="911" spans="3:64" x14ac:dyDescent="0.2">
      <c r="C911" s="14"/>
      <c r="D911" s="14"/>
      <c r="AA911" s="65"/>
      <c r="AB911" s="65"/>
      <c r="AC911" s="65"/>
      <c r="AD911" s="65"/>
      <c r="AE911" s="65"/>
      <c r="AG911" s="70"/>
      <c r="AN911" s="65"/>
      <c r="AO911" s="65"/>
      <c r="AP911" s="65"/>
      <c r="AQ911" s="65"/>
      <c r="AR911" s="65"/>
      <c r="AS911" s="65"/>
      <c r="AT911" s="65"/>
      <c r="AU911" s="65"/>
    </row>
    <row r="912" spans="3:64" x14ac:dyDescent="0.2">
      <c r="C912" s="14"/>
      <c r="D912" s="14"/>
      <c r="AA912" s="65"/>
      <c r="AB912" s="65"/>
      <c r="AC912" s="65"/>
      <c r="AD912" s="65"/>
      <c r="AE912" s="65"/>
      <c r="AG912" s="70"/>
      <c r="AN912" s="65"/>
      <c r="AO912" s="65"/>
      <c r="AP912" s="65"/>
      <c r="AQ912" s="65"/>
      <c r="AR912" s="65"/>
      <c r="AS912" s="65"/>
      <c r="AT912" s="65"/>
      <c r="AU912" s="65"/>
    </row>
    <row r="913" spans="3:64" x14ac:dyDescent="0.2">
      <c r="C913" s="14"/>
      <c r="D913" s="14"/>
      <c r="AA913" s="65"/>
      <c r="AB913" s="65"/>
      <c r="AC913" s="65"/>
      <c r="AD913" s="65"/>
      <c r="AE913" s="65"/>
      <c r="AG913" s="70"/>
      <c r="AN913" s="65"/>
      <c r="AO913" s="65"/>
      <c r="AP913" s="65"/>
      <c r="AQ913" s="65"/>
      <c r="AR913" s="65"/>
      <c r="AS913" s="65"/>
      <c r="AT913" s="65"/>
      <c r="AU913" s="65"/>
    </row>
    <row r="914" spans="3:64" x14ac:dyDescent="0.2">
      <c r="C914" s="14"/>
      <c r="D914" s="14"/>
      <c r="AA914" s="65"/>
      <c r="AB914" s="65"/>
      <c r="AC914" s="65"/>
      <c r="AD914" s="65"/>
      <c r="AE914" s="65"/>
      <c r="AG914" s="70"/>
      <c r="AN914" s="65"/>
      <c r="AO914" s="65"/>
      <c r="AP914" s="65"/>
      <c r="AQ914" s="65"/>
      <c r="AR914" s="65"/>
      <c r="AS914" s="65"/>
      <c r="AT914" s="65"/>
      <c r="AU914" s="65"/>
    </row>
    <row r="915" spans="3:64" x14ac:dyDescent="0.2">
      <c r="C915" s="14"/>
      <c r="D915" s="14"/>
      <c r="AA915" s="65"/>
      <c r="AB915" s="65"/>
      <c r="AC915" s="65"/>
      <c r="AD915" s="65"/>
      <c r="AE915" s="65"/>
      <c r="AG915" s="70"/>
      <c r="AN915" s="65"/>
      <c r="AO915" s="65"/>
      <c r="AP915" s="65"/>
      <c r="AQ915" s="65"/>
      <c r="AR915" s="65"/>
      <c r="AS915" s="65"/>
      <c r="AT915" s="65"/>
      <c r="AU915" s="65"/>
    </row>
    <row r="916" spans="3:64" x14ac:dyDescent="0.2">
      <c r="C916" s="14"/>
      <c r="D916" s="14"/>
      <c r="AA916" s="65"/>
      <c r="AB916" s="65"/>
      <c r="AC916" s="65"/>
      <c r="AD916" s="65"/>
      <c r="AE916" s="65"/>
      <c r="AG916" s="70"/>
      <c r="AN916" s="65"/>
      <c r="AO916" s="65"/>
      <c r="AP916" s="65"/>
      <c r="AQ916" s="65"/>
      <c r="AR916" s="65"/>
      <c r="AS916" s="65"/>
      <c r="AT916" s="65"/>
      <c r="AU916" s="65"/>
    </row>
    <row r="917" spans="3:64" x14ac:dyDescent="0.2">
      <c r="C917" s="14"/>
      <c r="D917" s="14"/>
      <c r="AA917" s="65"/>
      <c r="AB917" s="65"/>
      <c r="AC917" s="65"/>
      <c r="AD917" s="65"/>
      <c r="AE917" s="65"/>
      <c r="AG917" s="70"/>
      <c r="AN917" s="65"/>
      <c r="AO917" s="65"/>
      <c r="AP917" s="65"/>
      <c r="AQ917" s="65"/>
      <c r="AR917" s="65"/>
      <c r="AS917" s="65"/>
      <c r="AT917" s="65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  <c r="BG917" s="65"/>
      <c r="BH917" s="65"/>
      <c r="BI917" s="65"/>
      <c r="BJ917" s="65"/>
      <c r="BK917" s="65"/>
      <c r="BL917" s="65"/>
    </row>
    <row r="918" spans="3:64" x14ac:dyDescent="0.2">
      <c r="C918" s="14"/>
      <c r="D918" s="14"/>
      <c r="AA918" s="65"/>
      <c r="AB918" s="65"/>
      <c r="AC918" s="65"/>
      <c r="AD918" s="65"/>
      <c r="AE918" s="65"/>
      <c r="AG918" s="70"/>
      <c r="AN918" s="65"/>
      <c r="AO918" s="65"/>
      <c r="AP918" s="65"/>
      <c r="AQ918" s="65"/>
      <c r="AR918" s="65"/>
      <c r="AS918" s="65"/>
      <c r="AT918" s="65"/>
      <c r="AU918" s="65"/>
    </row>
    <row r="919" spans="3:64" x14ac:dyDescent="0.2">
      <c r="C919" s="14"/>
      <c r="D919" s="14"/>
      <c r="AA919" s="65"/>
      <c r="AB919" s="65"/>
      <c r="AC919" s="65"/>
      <c r="AD919" s="65"/>
      <c r="AE919" s="65"/>
      <c r="AG919" s="70"/>
      <c r="AN919" s="65"/>
      <c r="AO919" s="65"/>
      <c r="AP919" s="65"/>
      <c r="AQ919" s="65"/>
      <c r="AR919" s="65"/>
      <c r="AS919" s="65"/>
      <c r="AT919" s="65"/>
      <c r="AU919" s="65"/>
    </row>
    <row r="920" spans="3:64" x14ac:dyDescent="0.2">
      <c r="C920" s="14"/>
      <c r="D920" s="14"/>
      <c r="AA920" s="65"/>
      <c r="AB920" s="65"/>
      <c r="AC920" s="65"/>
      <c r="AD920" s="65"/>
      <c r="AE920" s="65"/>
      <c r="AG920" s="70"/>
      <c r="AN920" s="65"/>
      <c r="AO920" s="65"/>
      <c r="AP920" s="65"/>
      <c r="AQ920" s="65"/>
      <c r="AR920" s="65"/>
      <c r="AS920" s="65"/>
      <c r="AT920" s="65"/>
      <c r="AU920" s="65"/>
    </row>
    <row r="921" spans="3:64" x14ac:dyDescent="0.2">
      <c r="C921" s="14"/>
      <c r="D921" s="14"/>
      <c r="AA921" s="65"/>
      <c r="AB921" s="65"/>
      <c r="AC921" s="65"/>
      <c r="AD921" s="65"/>
      <c r="AE921" s="65"/>
      <c r="AG921" s="70"/>
      <c r="AN921" s="65"/>
      <c r="AO921" s="65"/>
      <c r="AP921" s="65"/>
      <c r="AQ921" s="65"/>
      <c r="AR921" s="65"/>
      <c r="AS921" s="65"/>
      <c r="AT921" s="65"/>
      <c r="AU921" s="65"/>
    </row>
    <row r="922" spans="3:64" x14ac:dyDescent="0.2">
      <c r="C922" s="14"/>
      <c r="D922" s="14"/>
      <c r="AA922" s="65"/>
      <c r="AB922" s="65"/>
      <c r="AC922" s="65"/>
      <c r="AD922" s="65"/>
      <c r="AE922" s="65"/>
      <c r="AG922" s="70"/>
      <c r="AN922" s="65"/>
      <c r="AO922" s="65"/>
      <c r="AP922" s="65"/>
      <c r="AQ922" s="65"/>
      <c r="AR922" s="65"/>
      <c r="AS922" s="65"/>
      <c r="AT922" s="65"/>
      <c r="AU922" s="65"/>
    </row>
    <row r="923" spans="3:64" x14ac:dyDescent="0.2">
      <c r="C923" s="14"/>
      <c r="D923" s="14"/>
      <c r="AA923" s="65"/>
      <c r="AB923" s="65"/>
      <c r="AC923" s="65"/>
      <c r="AD923" s="65"/>
      <c r="AE923" s="65"/>
      <c r="AG923" s="70"/>
      <c r="AN923" s="65"/>
      <c r="AO923" s="65"/>
      <c r="AP923" s="65"/>
      <c r="AQ923" s="65"/>
      <c r="AR923" s="65"/>
      <c r="AS923" s="65"/>
      <c r="AT923" s="65"/>
      <c r="AU923" s="65"/>
    </row>
    <row r="924" spans="3:64" x14ac:dyDescent="0.2">
      <c r="C924" s="14"/>
      <c r="D924" s="14"/>
      <c r="AA924" s="65"/>
      <c r="AB924" s="65"/>
      <c r="AC924" s="65"/>
      <c r="AD924" s="65"/>
      <c r="AE924" s="65"/>
      <c r="AG924" s="70"/>
      <c r="AN924" s="65"/>
      <c r="AO924" s="65"/>
      <c r="AP924" s="65"/>
      <c r="AQ924" s="65"/>
      <c r="AR924" s="65"/>
      <c r="AS924" s="65"/>
      <c r="AT924" s="65"/>
      <c r="AU924" s="65"/>
    </row>
    <row r="925" spans="3:64" x14ac:dyDescent="0.2">
      <c r="C925" s="14"/>
      <c r="D925" s="14"/>
      <c r="AA925" s="65"/>
      <c r="AB925" s="65"/>
      <c r="AC925" s="65"/>
      <c r="AD925" s="65"/>
      <c r="AE925" s="65"/>
      <c r="AG925" s="70"/>
      <c r="AN925" s="65"/>
      <c r="AO925" s="65"/>
      <c r="AP925" s="65"/>
      <c r="AQ925" s="65"/>
      <c r="AR925" s="65"/>
      <c r="AS925" s="65"/>
      <c r="AT925" s="65"/>
      <c r="AU925" s="65"/>
    </row>
    <row r="926" spans="3:64" x14ac:dyDescent="0.2">
      <c r="C926" s="14"/>
      <c r="D926" s="14"/>
      <c r="AA926" s="65"/>
      <c r="AB926" s="65"/>
      <c r="AC926" s="65"/>
      <c r="AD926" s="65"/>
      <c r="AE926" s="65"/>
      <c r="AG926" s="70"/>
      <c r="AN926" s="65"/>
      <c r="AO926" s="65"/>
      <c r="AP926" s="65"/>
      <c r="AQ926" s="65"/>
      <c r="AR926" s="65"/>
      <c r="AS926" s="65"/>
      <c r="AT926" s="65"/>
      <c r="AU926" s="65"/>
    </row>
    <row r="927" spans="3:64" x14ac:dyDescent="0.2">
      <c r="C927" s="14"/>
      <c r="D927" s="14"/>
      <c r="AA927" s="65"/>
      <c r="AB927" s="65"/>
      <c r="AC927" s="65"/>
      <c r="AD927" s="65"/>
      <c r="AE927" s="65"/>
      <c r="AG927" s="70"/>
      <c r="AN927" s="65"/>
      <c r="AO927" s="65"/>
      <c r="AP927" s="65"/>
      <c r="AQ927" s="65"/>
      <c r="AR927" s="65"/>
      <c r="AS927" s="65"/>
      <c r="AT927" s="65"/>
      <c r="AU927" s="65"/>
    </row>
    <row r="928" spans="3:64" x14ac:dyDescent="0.2">
      <c r="C928" s="14"/>
      <c r="D928" s="14"/>
      <c r="AA928" s="65"/>
      <c r="AB928" s="65"/>
      <c r="AC928" s="65"/>
      <c r="AD928" s="65"/>
      <c r="AE928" s="65"/>
      <c r="AG928" s="70"/>
      <c r="AN928" s="65"/>
      <c r="AO928" s="65"/>
      <c r="AP928" s="65"/>
      <c r="AQ928" s="65"/>
      <c r="AR928" s="65"/>
      <c r="AS928" s="65"/>
      <c r="AT928" s="65"/>
      <c r="AU928" s="65"/>
    </row>
    <row r="929" spans="3:64" x14ac:dyDescent="0.2">
      <c r="C929" s="14"/>
      <c r="D929" s="14"/>
      <c r="AA929" s="65"/>
      <c r="AB929" s="65"/>
      <c r="AC929" s="65"/>
      <c r="AD929" s="65"/>
      <c r="AE929" s="65"/>
      <c r="AG929" s="70"/>
      <c r="AN929" s="65"/>
      <c r="AO929" s="65"/>
      <c r="AP929" s="65"/>
      <c r="AQ929" s="65"/>
      <c r="AR929" s="65"/>
      <c r="AS929" s="65"/>
      <c r="AT929" s="65"/>
      <c r="AU929" s="65"/>
    </row>
    <row r="930" spans="3:64" x14ac:dyDescent="0.2">
      <c r="C930" s="14"/>
      <c r="D930" s="14"/>
      <c r="AA930" s="65"/>
      <c r="AB930" s="65"/>
      <c r="AC930" s="65"/>
      <c r="AD930" s="65"/>
      <c r="AE930" s="65"/>
      <c r="AG930" s="70"/>
      <c r="AN930" s="65"/>
      <c r="AO930" s="65"/>
      <c r="AP930" s="65"/>
      <c r="AQ930" s="65"/>
      <c r="AR930" s="65"/>
      <c r="AS930" s="65"/>
      <c r="AT930" s="65"/>
      <c r="AU930" s="65"/>
    </row>
    <row r="931" spans="3:64" x14ac:dyDescent="0.2">
      <c r="C931" s="14"/>
      <c r="D931" s="14"/>
      <c r="AA931" s="65"/>
      <c r="AB931" s="65"/>
      <c r="AC931" s="65"/>
      <c r="AD931" s="65"/>
      <c r="AE931" s="65"/>
      <c r="AG931" s="70"/>
      <c r="AN931" s="65"/>
      <c r="AO931" s="65"/>
      <c r="AP931" s="65"/>
      <c r="AQ931" s="65"/>
      <c r="AR931" s="65"/>
      <c r="AS931" s="65"/>
      <c r="AT931" s="65"/>
      <c r="AU931" s="65"/>
    </row>
    <row r="932" spans="3:64" x14ac:dyDescent="0.2">
      <c r="C932" s="14"/>
      <c r="D932" s="14"/>
      <c r="AA932" s="65"/>
      <c r="AB932" s="65"/>
      <c r="AC932" s="65"/>
      <c r="AD932" s="65"/>
      <c r="AE932" s="65"/>
      <c r="AG932" s="70"/>
      <c r="AN932" s="65"/>
      <c r="AO932" s="65"/>
      <c r="AP932" s="65"/>
      <c r="AQ932" s="65"/>
      <c r="AR932" s="65"/>
      <c r="AS932" s="65"/>
      <c r="AT932" s="65"/>
      <c r="AU932" s="65"/>
    </row>
    <row r="933" spans="3:64" x14ac:dyDescent="0.2">
      <c r="C933" s="14"/>
      <c r="D933" s="14"/>
      <c r="AA933" s="65"/>
      <c r="AB933" s="65"/>
      <c r="AC933" s="65"/>
      <c r="AD933" s="65"/>
      <c r="AE933" s="65"/>
      <c r="AG933" s="70"/>
      <c r="AN933" s="65"/>
      <c r="AO933" s="65"/>
      <c r="AP933" s="65"/>
      <c r="AQ933" s="65"/>
      <c r="AR933" s="65"/>
      <c r="AS933" s="65"/>
      <c r="AT933" s="65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  <c r="BG933" s="65"/>
      <c r="BH933" s="65"/>
      <c r="BI933" s="65"/>
      <c r="BJ933" s="65"/>
      <c r="BK933" s="65"/>
      <c r="BL933" s="65"/>
    </row>
    <row r="934" spans="3:64" x14ac:dyDescent="0.2">
      <c r="C934" s="14"/>
      <c r="D934" s="14"/>
      <c r="AA934" s="65"/>
      <c r="AB934" s="65"/>
      <c r="AC934" s="65"/>
      <c r="AD934" s="65"/>
      <c r="AE934" s="65"/>
      <c r="AG934" s="70"/>
      <c r="AN934" s="65"/>
      <c r="AO934" s="65"/>
      <c r="AP934" s="65"/>
      <c r="AQ934" s="65"/>
      <c r="AR934" s="65"/>
      <c r="AS934" s="65"/>
      <c r="AT934" s="65"/>
      <c r="AU934" s="65"/>
    </row>
    <row r="935" spans="3:64" x14ac:dyDescent="0.2">
      <c r="C935" s="14"/>
      <c r="D935" s="14"/>
      <c r="AA935" s="65"/>
      <c r="AB935" s="65"/>
      <c r="AC935" s="65"/>
      <c r="AD935" s="65"/>
      <c r="AE935" s="65"/>
      <c r="AG935" s="70"/>
      <c r="AN935" s="65"/>
      <c r="AO935" s="65"/>
      <c r="AP935" s="65"/>
      <c r="AQ935" s="65"/>
      <c r="AR935" s="65"/>
      <c r="AS935" s="65"/>
      <c r="AT935" s="65"/>
      <c r="AU935" s="65"/>
    </row>
    <row r="936" spans="3:64" x14ac:dyDescent="0.2">
      <c r="C936" s="14"/>
      <c r="D936" s="14"/>
      <c r="AA936" s="65"/>
      <c r="AB936" s="65"/>
      <c r="AC936" s="65"/>
      <c r="AD936" s="65"/>
      <c r="AE936" s="65"/>
      <c r="AG936" s="70"/>
      <c r="AN936" s="65"/>
      <c r="AO936" s="65"/>
      <c r="AP936" s="65"/>
      <c r="AQ936" s="65"/>
      <c r="AR936" s="65"/>
      <c r="AS936" s="65"/>
      <c r="AT936" s="65"/>
      <c r="AU936" s="65"/>
    </row>
    <row r="937" spans="3:64" x14ac:dyDescent="0.2">
      <c r="C937" s="14"/>
      <c r="D937" s="14"/>
      <c r="AA937" s="65"/>
      <c r="AB937" s="65"/>
      <c r="AC937" s="65"/>
      <c r="AD937" s="65"/>
      <c r="AE937" s="65"/>
      <c r="AG937" s="70"/>
      <c r="AN937" s="65"/>
      <c r="AO937" s="65"/>
      <c r="AP937" s="65"/>
      <c r="AQ937" s="65"/>
      <c r="AR937" s="65"/>
      <c r="AS937" s="65"/>
      <c r="AT937" s="65"/>
      <c r="AU937" s="65"/>
    </row>
    <row r="938" spans="3:64" x14ac:dyDescent="0.2">
      <c r="C938" s="14"/>
      <c r="D938" s="14"/>
      <c r="AA938" s="65"/>
      <c r="AB938" s="65"/>
      <c r="AC938" s="65"/>
      <c r="AD938" s="65"/>
      <c r="AE938" s="65"/>
      <c r="AG938" s="70"/>
      <c r="AN938" s="65"/>
      <c r="AO938" s="65"/>
      <c r="AP938" s="65"/>
      <c r="AQ938" s="65"/>
      <c r="AR938" s="65"/>
      <c r="AS938" s="65"/>
      <c r="AT938" s="65"/>
      <c r="AU938" s="65"/>
    </row>
    <row r="939" spans="3:64" x14ac:dyDescent="0.2">
      <c r="C939" s="14"/>
      <c r="D939" s="14"/>
      <c r="AA939" s="65"/>
      <c r="AB939" s="65"/>
      <c r="AC939" s="65"/>
      <c r="AD939" s="65"/>
      <c r="AE939" s="65"/>
      <c r="AG939" s="70"/>
      <c r="AN939" s="65"/>
      <c r="AO939" s="65"/>
      <c r="AP939" s="65"/>
      <c r="AQ939" s="65"/>
      <c r="AR939" s="65"/>
      <c r="AS939" s="65"/>
      <c r="AT939" s="65"/>
      <c r="AU939" s="65"/>
    </row>
    <row r="940" spans="3:64" x14ac:dyDescent="0.2">
      <c r="C940" s="14"/>
      <c r="D940" s="14"/>
      <c r="AA940" s="65"/>
      <c r="AB940" s="65"/>
      <c r="AC940" s="65"/>
      <c r="AD940" s="65"/>
      <c r="AE940" s="65"/>
      <c r="AG940" s="70"/>
      <c r="AN940" s="65"/>
      <c r="AO940" s="65"/>
      <c r="AP940" s="65"/>
      <c r="AQ940" s="65"/>
      <c r="AR940" s="65"/>
      <c r="AS940" s="65"/>
      <c r="AT940" s="65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  <c r="BG940" s="65"/>
      <c r="BH940" s="65"/>
      <c r="BI940" s="65"/>
      <c r="BJ940" s="65"/>
      <c r="BK940" s="65"/>
      <c r="BL940" s="65"/>
    </row>
    <row r="941" spans="3:64" x14ac:dyDescent="0.2">
      <c r="C941" s="14"/>
      <c r="D941" s="14"/>
      <c r="AA941" s="65"/>
      <c r="AB941" s="65"/>
      <c r="AC941" s="65"/>
      <c r="AD941" s="65"/>
      <c r="AE941" s="65"/>
      <c r="AG941" s="70"/>
      <c r="AN941" s="65"/>
      <c r="AO941" s="65"/>
      <c r="AP941" s="65"/>
      <c r="AQ941" s="65"/>
      <c r="AR941" s="65"/>
      <c r="AS941" s="65"/>
      <c r="AT941" s="65"/>
      <c r="AU941" s="65"/>
    </row>
    <row r="942" spans="3:64" x14ac:dyDescent="0.2">
      <c r="C942" s="14"/>
      <c r="D942" s="14"/>
      <c r="AA942" s="65"/>
      <c r="AB942" s="65"/>
      <c r="AC942" s="65"/>
      <c r="AD942" s="65"/>
      <c r="AE942" s="65"/>
      <c r="AG942" s="70"/>
      <c r="AN942" s="65"/>
      <c r="AO942" s="65"/>
      <c r="AP942" s="65"/>
      <c r="AQ942" s="65"/>
      <c r="AR942" s="65"/>
      <c r="AS942" s="65"/>
      <c r="AT942" s="65"/>
      <c r="AU942" s="65"/>
    </row>
    <row r="943" spans="3:64" x14ac:dyDescent="0.2">
      <c r="C943" s="14"/>
      <c r="D943" s="14"/>
      <c r="AA943" s="65"/>
      <c r="AB943" s="65"/>
      <c r="AC943" s="65"/>
      <c r="AD943" s="65"/>
      <c r="AE943" s="65"/>
      <c r="AG943" s="70"/>
      <c r="AN943" s="65"/>
      <c r="AO943" s="65"/>
      <c r="AP943" s="65"/>
      <c r="AQ943" s="65"/>
      <c r="AR943" s="65"/>
      <c r="AS943" s="65"/>
      <c r="AT943" s="65"/>
      <c r="AU943" s="65"/>
    </row>
    <row r="944" spans="3:64" x14ac:dyDescent="0.2">
      <c r="C944" s="14"/>
      <c r="D944" s="14"/>
      <c r="AA944" s="65"/>
      <c r="AB944" s="65"/>
      <c r="AC944" s="65"/>
      <c r="AD944" s="65"/>
      <c r="AE944" s="65"/>
      <c r="AG944" s="70"/>
      <c r="AN944" s="65"/>
      <c r="AO944" s="65"/>
      <c r="AP944" s="65"/>
      <c r="AQ944" s="65"/>
      <c r="AR944" s="65"/>
      <c r="AS944" s="65"/>
      <c r="AT944" s="65"/>
      <c r="AU944" s="65"/>
    </row>
    <row r="945" spans="3:64" x14ac:dyDescent="0.2">
      <c r="C945" s="14"/>
      <c r="D945" s="14"/>
      <c r="AA945" s="65"/>
      <c r="AB945" s="65"/>
      <c r="AC945" s="65"/>
      <c r="AD945" s="65"/>
      <c r="AE945" s="65"/>
      <c r="AG945" s="70"/>
      <c r="AN945" s="65"/>
      <c r="AO945" s="65"/>
      <c r="AP945" s="65"/>
      <c r="AQ945" s="65"/>
      <c r="AR945" s="65"/>
      <c r="AS945" s="65"/>
      <c r="AT945" s="65"/>
      <c r="AU945" s="65"/>
    </row>
    <row r="946" spans="3:64" x14ac:dyDescent="0.2">
      <c r="C946" s="14"/>
      <c r="D946" s="14"/>
      <c r="AA946" s="65"/>
      <c r="AB946" s="65"/>
      <c r="AC946" s="65"/>
      <c r="AD946" s="65"/>
      <c r="AE946" s="65"/>
      <c r="AG946" s="70"/>
      <c r="AN946" s="65"/>
      <c r="AO946" s="65"/>
      <c r="AP946" s="65"/>
      <c r="AQ946" s="65"/>
      <c r="AR946" s="65"/>
      <c r="AS946" s="65"/>
      <c r="AT946" s="65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  <c r="BG946" s="65"/>
      <c r="BH946" s="65"/>
      <c r="BI946" s="65"/>
      <c r="BJ946" s="65"/>
      <c r="BK946" s="65"/>
      <c r="BL946" s="65"/>
    </row>
    <row r="947" spans="3:64" x14ac:dyDescent="0.2">
      <c r="C947" s="14"/>
      <c r="D947" s="14"/>
      <c r="AA947" s="65"/>
      <c r="AB947" s="65"/>
      <c r="AC947" s="65"/>
      <c r="AD947" s="65"/>
      <c r="AE947" s="65"/>
      <c r="AG947" s="70"/>
      <c r="AN947" s="65"/>
      <c r="AO947" s="65"/>
      <c r="AP947" s="65"/>
      <c r="AQ947" s="65"/>
      <c r="AR947" s="65"/>
      <c r="AS947" s="65"/>
      <c r="AT947" s="65"/>
      <c r="AU947" s="65"/>
    </row>
    <row r="948" spans="3:64" x14ac:dyDescent="0.2">
      <c r="C948" s="14"/>
      <c r="D948" s="14"/>
      <c r="AA948" s="65"/>
      <c r="AB948" s="65"/>
      <c r="AC948" s="65"/>
      <c r="AD948" s="65"/>
      <c r="AE948" s="65"/>
      <c r="AG948" s="70"/>
      <c r="AN948" s="65"/>
      <c r="AO948" s="65"/>
      <c r="AP948" s="65"/>
      <c r="AQ948" s="65"/>
      <c r="AR948" s="65"/>
      <c r="AS948" s="65"/>
      <c r="AT948" s="65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  <c r="BG948" s="65"/>
      <c r="BH948" s="65"/>
      <c r="BI948" s="65"/>
      <c r="BJ948" s="65"/>
      <c r="BK948" s="65"/>
      <c r="BL948" s="65"/>
    </row>
    <row r="949" spans="3:64" x14ac:dyDescent="0.2">
      <c r="C949" s="14"/>
      <c r="D949" s="14"/>
      <c r="AA949" s="65"/>
      <c r="AB949" s="65"/>
      <c r="AC949" s="65"/>
      <c r="AD949" s="65"/>
      <c r="AE949" s="65"/>
      <c r="AG949" s="70"/>
      <c r="AN949" s="65"/>
      <c r="AO949" s="65"/>
      <c r="AP949" s="65"/>
      <c r="AQ949" s="65"/>
      <c r="AR949" s="65"/>
      <c r="AS949" s="65"/>
      <c r="AT949" s="65"/>
      <c r="AU949" s="65"/>
    </row>
    <row r="950" spans="3:64" x14ac:dyDescent="0.2">
      <c r="C950" s="14"/>
      <c r="D950" s="14"/>
      <c r="AA950" s="65"/>
      <c r="AB950" s="65"/>
      <c r="AC950" s="65"/>
      <c r="AD950" s="65"/>
      <c r="AE950" s="65"/>
      <c r="AG950" s="70"/>
      <c r="AN950" s="65"/>
      <c r="AO950" s="65"/>
      <c r="AP950" s="65"/>
      <c r="AQ950" s="65"/>
      <c r="AR950" s="65"/>
      <c r="AS950" s="65"/>
      <c r="AT950" s="65"/>
      <c r="AU950" s="65"/>
      <c r="AV950" s="65"/>
    </row>
    <row r="951" spans="3:64" x14ac:dyDescent="0.2">
      <c r="C951" s="14"/>
      <c r="D951" s="14"/>
      <c r="AA951" s="65"/>
      <c r="AB951" s="65"/>
      <c r="AC951" s="65"/>
      <c r="AD951" s="65"/>
      <c r="AE951" s="65"/>
      <c r="AG951" s="70"/>
      <c r="AN951" s="65"/>
      <c r="AO951" s="65"/>
      <c r="AP951" s="65"/>
      <c r="AQ951" s="65"/>
      <c r="AR951" s="65"/>
      <c r="AS951" s="65"/>
      <c r="AT951" s="65"/>
      <c r="AU951" s="65"/>
    </row>
    <row r="952" spans="3:64" x14ac:dyDescent="0.2">
      <c r="C952" s="14"/>
      <c r="D952" s="14"/>
      <c r="AA952" s="65"/>
      <c r="AB952" s="65"/>
      <c r="AC952" s="65"/>
      <c r="AD952" s="65"/>
      <c r="AE952" s="65"/>
      <c r="AG952" s="70"/>
      <c r="AN952" s="65"/>
      <c r="AO952" s="65"/>
      <c r="AP952" s="65"/>
      <c r="AQ952" s="65"/>
      <c r="AR952" s="65"/>
      <c r="AS952" s="65"/>
      <c r="AT952" s="65"/>
      <c r="AU952" s="65"/>
    </row>
    <row r="953" spans="3:64" x14ac:dyDescent="0.2">
      <c r="C953" s="14"/>
      <c r="D953" s="14"/>
      <c r="AA953" s="65"/>
      <c r="AB953" s="65"/>
      <c r="AC953" s="65"/>
      <c r="AD953" s="65"/>
      <c r="AE953" s="65"/>
      <c r="AG953" s="70"/>
      <c r="AN953" s="65"/>
      <c r="AO953" s="65"/>
      <c r="AP953" s="65"/>
      <c r="AQ953" s="65"/>
      <c r="AR953" s="65"/>
      <c r="AS953" s="65"/>
      <c r="AT953" s="65"/>
      <c r="AU953" s="65"/>
    </row>
    <row r="954" spans="3:64" x14ac:dyDescent="0.2">
      <c r="C954" s="14"/>
      <c r="D954" s="14"/>
      <c r="AA954" s="65"/>
      <c r="AB954" s="65"/>
      <c r="AC954" s="65"/>
      <c r="AD954" s="65"/>
      <c r="AE954" s="65"/>
      <c r="AG954" s="70"/>
      <c r="AN954" s="65"/>
      <c r="AO954" s="65"/>
      <c r="AP954" s="65"/>
      <c r="AQ954" s="65"/>
      <c r="AR954" s="65"/>
      <c r="AS954" s="65"/>
      <c r="AT954" s="65"/>
      <c r="AU954" s="65"/>
    </row>
    <row r="955" spans="3:64" x14ac:dyDescent="0.2">
      <c r="C955" s="14"/>
      <c r="D955" s="14"/>
      <c r="AA955" s="65"/>
      <c r="AB955" s="65"/>
      <c r="AC955" s="65"/>
      <c r="AD955" s="65"/>
      <c r="AE955" s="65"/>
      <c r="AG955" s="70"/>
      <c r="AN955" s="65"/>
      <c r="AO955" s="65"/>
      <c r="AP955" s="65"/>
      <c r="AQ955" s="65"/>
      <c r="AR955" s="65"/>
      <c r="AS955" s="65"/>
      <c r="AT955" s="65"/>
      <c r="AU955" s="65"/>
    </row>
    <row r="956" spans="3:64" x14ac:dyDescent="0.2">
      <c r="C956" s="14"/>
      <c r="D956" s="14"/>
      <c r="AA956" s="65"/>
      <c r="AB956" s="65"/>
      <c r="AC956" s="65"/>
      <c r="AD956" s="65"/>
      <c r="AE956" s="65"/>
      <c r="AG956" s="70"/>
      <c r="AN956" s="65"/>
      <c r="AO956" s="65"/>
      <c r="AP956" s="65"/>
      <c r="AQ956" s="65"/>
      <c r="AR956" s="65"/>
      <c r="AS956" s="65"/>
      <c r="AT956" s="65"/>
      <c r="AU956" s="65"/>
      <c r="AV956" s="65"/>
    </row>
    <row r="957" spans="3:64" x14ac:dyDescent="0.2">
      <c r="C957" s="14"/>
      <c r="D957" s="14"/>
      <c r="AA957" s="65"/>
      <c r="AB957" s="65"/>
      <c r="AC957" s="65"/>
      <c r="AD957" s="65"/>
      <c r="AE957" s="65"/>
      <c r="AG957" s="70"/>
      <c r="AN957" s="65"/>
      <c r="AO957" s="65"/>
      <c r="AP957" s="65"/>
      <c r="AQ957" s="65"/>
      <c r="AR957" s="65"/>
      <c r="AS957" s="65"/>
      <c r="AT957" s="65"/>
      <c r="AU957" s="65"/>
    </row>
    <row r="958" spans="3:64" x14ac:dyDescent="0.2">
      <c r="C958" s="14"/>
      <c r="D958" s="14"/>
      <c r="AA958" s="65"/>
      <c r="AB958" s="65"/>
      <c r="AC958" s="65"/>
      <c r="AD958" s="65"/>
      <c r="AE958" s="65"/>
      <c r="AG958" s="70"/>
      <c r="AN958" s="65"/>
      <c r="AO958" s="65"/>
      <c r="AP958" s="65"/>
      <c r="AQ958" s="65"/>
      <c r="AR958" s="65"/>
      <c r="AS958" s="65"/>
      <c r="AT958" s="65"/>
      <c r="AU958" s="65"/>
    </row>
    <row r="959" spans="3:64" x14ac:dyDescent="0.2">
      <c r="C959" s="14"/>
      <c r="D959" s="14"/>
      <c r="AA959" s="65"/>
      <c r="AB959" s="65"/>
      <c r="AC959" s="65"/>
      <c r="AD959" s="65"/>
      <c r="AE959" s="65"/>
      <c r="AG959" s="70"/>
      <c r="AN959" s="65"/>
      <c r="AO959" s="65"/>
      <c r="AP959" s="65"/>
      <c r="AQ959" s="65"/>
      <c r="AR959" s="65"/>
      <c r="AS959" s="65"/>
      <c r="AT959" s="65"/>
      <c r="AU959" s="65"/>
    </row>
    <row r="960" spans="3:64" x14ac:dyDescent="0.2">
      <c r="C960" s="14"/>
      <c r="D960" s="14"/>
      <c r="AA960" s="65"/>
      <c r="AB960" s="65"/>
      <c r="AC960" s="65"/>
      <c r="AD960" s="65"/>
      <c r="AE960" s="65"/>
      <c r="AG960" s="70"/>
      <c r="AN960" s="65"/>
      <c r="AO960" s="65"/>
      <c r="AP960" s="65"/>
      <c r="AQ960" s="65"/>
      <c r="AR960" s="65"/>
      <c r="AS960" s="65"/>
      <c r="AT960" s="65"/>
      <c r="AU960" s="65"/>
    </row>
    <row r="961" spans="3:48" x14ac:dyDescent="0.2">
      <c r="C961" s="14"/>
      <c r="D961" s="14"/>
      <c r="AA961" s="65"/>
      <c r="AB961" s="65"/>
      <c r="AC961" s="65"/>
      <c r="AD961" s="65"/>
      <c r="AE961" s="65"/>
      <c r="AG961" s="70"/>
      <c r="AN961" s="65"/>
      <c r="AO961" s="65"/>
      <c r="AP961" s="65"/>
      <c r="AQ961" s="65"/>
      <c r="AR961" s="65"/>
      <c r="AS961" s="65"/>
      <c r="AT961" s="65"/>
      <c r="AU961" s="65"/>
    </row>
    <row r="962" spans="3:48" x14ac:dyDescent="0.2">
      <c r="C962" s="14"/>
      <c r="D962" s="14"/>
      <c r="AA962" s="65"/>
      <c r="AB962" s="65"/>
      <c r="AC962" s="65"/>
      <c r="AD962" s="65"/>
      <c r="AE962" s="65"/>
      <c r="AG962" s="70"/>
      <c r="AN962" s="65"/>
      <c r="AO962" s="65"/>
      <c r="AP962" s="65"/>
      <c r="AQ962" s="65"/>
      <c r="AR962" s="65"/>
      <c r="AS962" s="65"/>
      <c r="AT962" s="65"/>
      <c r="AU962" s="65"/>
    </row>
    <row r="963" spans="3:48" x14ac:dyDescent="0.2">
      <c r="C963" s="14"/>
      <c r="D963" s="14"/>
      <c r="AA963" s="65"/>
      <c r="AB963" s="65"/>
      <c r="AC963" s="65"/>
      <c r="AD963" s="65"/>
      <c r="AE963" s="65"/>
      <c r="AG963" s="70"/>
      <c r="AN963" s="65"/>
      <c r="AO963" s="65"/>
      <c r="AP963" s="65"/>
      <c r="AQ963" s="65"/>
      <c r="AR963" s="65"/>
      <c r="AS963" s="65"/>
      <c r="AT963" s="65"/>
      <c r="AU963" s="65"/>
    </row>
    <row r="964" spans="3:48" x14ac:dyDescent="0.2">
      <c r="C964" s="14"/>
      <c r="D964" s="14"/>
      <c r="AA964" s="65"/>
      <c r="AB964" s="65"/>
      <c r="AC964" s="65"/>
      <c r="AD964" s="65"/>
      <c r="AE964" s="65"/>
      <c r="AG964" s="70"/>
      <c r="AN964" s="65"/>
      <c r="AO964" s="65"/>
      <c r="AP964" s="65"/>
      <c r="AQ964" s="65"/>
      <c r="AR964" s="65"/>
      <c r="AS964" s="65"/>
      <c r="AT964" s="65"/>
      <c r="AU964" s="65"/>
    </row>
    <row r="965" spans="3:48" x14ac:dyDescent="0.2">
      <c r="C965" s="14"/>
      <c r="D965" s="14"/>
      <c r="AA965" s="65"/>
      <c r="AB965" s="65"/>
      <c r="AC965" s="65"/>
      <c r="AD965" s="65"/>
      <c r="AE965" s="65"/>
      <c r="AG965" s="70"/>
      <c r="AN965" s="65"/>
      <c r="AO965" s="65"/>
      <c r="AP965" s="65"/>
      <c r="AQ965" s="65"/>
      <c r="AR965" s="65"/>
      <c r="AS965" s="65"/>
      <c r="AT965" s="65"/>
      <c r="AU965" s="65"/>
    </row>
    <row r="966" spans="3:48" x14ac:dyDescent="0.2">
      <c r="C966" s="14"/>
      <c r="D966" s="14"/>
      <c r="AA966" s="65"/>
      <c r="AB966" s="65"/>
      <c r="AC966" s="65"/>
      <c r="AD966" s="65"/>
      <c r="AE966" s="65"/>
      <c r="AG966" s="70"/>
      <c r="AN966" s="65"/>
      <c r="AO966" s="65"/>
      <c r="AP966" s="65"/>
      <c r="AQ966" s="65"/>
      <c r="AR966" s="65"/>
      <c r="AS966" s="65"/>
      <c r="AT966" s="65"/>
      <c r="AU966" s="65"/>
    </row>
    <row r="967" spans="3:48" x14ac:dyDescent="0.2">
      <c r="C967" s="14"/>
      <c r="D967" s="14"/>
      <c r="AA967" s="65"/>
      <c r="AB967" s="65"/>
      <c r="AC967" s="65"/>
      <c r="AD967" s="65"/>
      <c r="AE967" s="65"/>
      <c r="AG967" s="70"/>
      <c r="AN967" s="65"/>
      <c r="AO967" s="65"/>
      <c r="AP967" s="65"/>
      <c r="AQ967" s="65"/>
      <c r="AR967" s="65"/>
      <c r="AS967" s="65"/>
      <c r="AT967" s="65"/>
      <c r="AU967" s="65"/>
      <c r="AV967" s="65"/>
    </row>
    <row r="968" spans="3:48" x14ac:dyDescent="0.2">
      <c r="C968" s="14"/>
      <c r="D968" s="14"/>
      <c r="AA968" s="65"/>
      <c r="AB968" s="65"/>
      <c r="AC968" s="65"/>
      <c r="AD968" s="65"/>
      <c r="AE968" s="65"/>
      <c r="AG968" s="70"/>
      <c r="AN968" s="65"/>
      <c r="AO968" s="65"/>
      <c r="AP968" s="65"/>
      <c r="AQ968" s="65"/>
      <c r="AR968" s="65"/>
      <c r="AS968" s="65"/>
      <c r="AT968" s="65"/>
      <c r="AU968" s="65"/>
    </row>
    <row r="969" spans="3:48" x14ac:dyDescent="0.2">
      <c r="C969" s="14"/>
      <c r="D969" s="14"/>
      <c r="AA969" s="65"/>
      <c r="AB969" s="65"/>
      <c r="AC969" s="65"/>
      <c r="AD969" s="65"/>
      <c r="AE969" s="65"/>
      <c r="AG969" s="70"/>
      <c r="AN969" s="65"/>
      <c r="AO969" s="65"/>
      <c r="AP969" s="65"/>
      <c r="AQ969" s="65"/>
      <c r="AR969" s="65"/>
      <c r="AS969" s="65"/>
      <c r="AT969" s="65"/>
      <c r="AU969" s="65"/>
    </row>
    <row r="970" spans="3:48" x14ac:dyDescent="0.2">
      <c r="C970" s="14"/>
      <c r="D970" s="14"/>
      <c r="AA970" s="65"/>
      <c r="AB970" s="65"/>
      <c r="AC970" s="65"/>
      <c r="AD970" s="65"/>
      <c r="AE970" s="65"/>
      <c r="AG970" s="70"/>
      <c r="AN970" s="65"/>
      <c r="AO970" s="65"/>
      <c r="AP970" s="65"/>
      <c r="AQ970" s="65"/>
      <c r="AR970" s="65"/>
      <c r="AS970" s="65"/>
      <c r="AT970" s="65"/>
      <c r="AU970" s="65"/>
    </row>
    <row r="971" spans="3:48" x14ac:dyDescent="0.2">
      <c r="C971" s="14"/>
      <c r="D971" s="14"/>
      <c r="AA971" s="65"/>
      <c r="AB971" s="65"/>
      <c r="AC971" s="65"/>
      <c r="AD971" s="65"/>
      <c r="AE971" s="65"/>
      <c r="AG971" s="70"/>
      <c r="AN971" s="65"/>
      <c r="AO971" s="65"/>
      <c r="AP971" s="65"/>
      <c r="AQ971" s="65"/>
      <c r="AR971" s="65"/>
      <c r="AS971" s="65"/>
      <c r="AT971" s="65"/>
      <c r="AU971" s="65"/>
    </row>
    <row r="972" spans="3:48" x14ac:dyDescent="0.2">
      <c r="C972" s="14"/>
      <c r="D972" s="14"/>
      <c r="AA972" s="65"/>
      <c r="AB972" s="65"/>
      <c r="AC972" s="65"/>
      <c r="AD972" s="65"/>
      <c r="AE972" s="65"/>
      <c r="AG972" s="70"/>
      <c r="AN972" s="65"/>
      <c r="AO972" s="65"/>
      <c r="AP972" s="65"/>
      <c r="AQ972" s="65"/>
      <c r="AR972" s="65"/>
      <c r="AS972" s="65"/>
      <c r="AT972" s="65"/>
      <c r="AU972" s="65"/>
    </row>
    <row r="973" spans="3:48" x14ac:dyDescent="0.2">
      <c r="C973" s="14"/>
      <c r="D973" s="14"/>
      <c r="AA973" s="65"/>
      <c r="AB973" s="65"/>
      <c r="AC973" s="65"/>
      <c r="AD973" s="65"/>
      <c r="AE973" s="65"/>
      <c r="AG973" s="70"/>
      <c r="AN973" s="65"/>
      <c r="AO973" s="65"/>
      <c r="AP973" s="65"/>
      <c r="AQ973" s="65"/>
      <c r="AR973" s="65"/>
      <c r="AS973" s="65"/>
      <c r="AT973" s="65"/>
      <c r="AU973" s="65"/>
      <c r="AV973" s="65"/>
    </row>
    <row r="974" spans="3:48" x14ac:dyDescent="0.2">
      <c r="C974" s="14"/>
      <c r="D974" s="14"/>
      <c r="AA974" s="65"/>
      <c r="AB974" s="65"/>
      <c r="AC974" s="65"/>
      <c r="AD974" s="65"/>
      <c r="AE974" s="65"/>
      <c r="AG974" s="70"/>
      <c r="AN974" s="65"/>
      <c r="AO974" s="65"/>
      <c r="AP974" s="65"/>
      <c r="AQ974" s="65"/>
      <c r="AR974" s="65"/>
      <c r="AS974" s="65"/>
      <c r="AT974" s="65"/>
      <c r="AU974" s="65"/>
    </row>
    <row r="975" spans="3:48" x14ac:dyDescent="0.2">
      <c r="C975" s="14"/>
      <c r="D975" s="14"/>
      <c r="AA975" s="65"/>
      <c r="AB975" s="65"/>
      <c r="AC975" s="65"/>
      <c r="AD975" s="65"/>
      <c r="AE975" s="65"/>
      <c r="AG975" s="70"/>
      <c r="AN975" s="65"/>
      <c r="AO975" s="65"/>
      <c r="AP975" s="65"/>
      <c r="AQ975" s="65"/>
      <c r="AR975" s="65"/>
      <c r="AS975" s="65"/>
      <c r="AT975" s="65"/>
      <c r="AU975" s="65"/>
    </row>
    <row r="976" spans="3:48" x14ac:dyDescent="0.2">
      <c r="C976" s="14"/>
      <c r="D976" s="14"/>
      <c r="AA976" s="65"/>
      <c r="AB976" s="65"/>
      <c r="AC976" s="65"/>
      <c r="AD976" s="65"/>
      <c r="AE976" s="65"/>
      <c r="AG976" s="70"/>
      <c r="AN976" s="65"/>
      <c r="AO976" s="65"/>
      <c r="AP976" s="65"/>
      <c r="AQ976" s="65"/>
      <c r="AR976" s="65"/>
      <c r="AS976" s="65"/>
      <c r="AT976" s="65"/>
      <c r="AU976" s="65"/>
    </row>
    <row r="977" spans="3:64" x14ac:dyDescent="0.2">
      <c r="C977" s="14"/>
      <c r="D977" s="14"/>
      <c r="AA977" s="65"/>
      <c r="AB977" s="65"/>
      <c r="AC977" s="65"/>
      <c r="AD977" s="65"/>
      <c r="AE977" s="65"/>
      <c r="AG977" s="70"/>
      <c r="AN977" s="65"/>
      <c r="AO977" s="65"/>
      <c r="AP977" s="65"/>
      <c r="AQ977" s="65"/>
      <c r="AR977" s="65"/>
      <c r="AS977" s="65"/>
      <c r="AT977" s="65"/>
      <c r="AU977" s="65"/>
    </row>
    <row r="978" spans="3:64" x14ac:dyDescent="0.2">
      <c r="C978" s="14"/>
      <c r="D978" s="14"/>
      <c r="AA978" s="65"/>
      <c r="AB978" s="65"/>
      <c r="AC978" s="65"/>
      <c r="AD978" s="65"/>
      <c r="AE978" s="65"/>
      <c r="AG978" s="70"/>
      <c r="AN978" s="65"/>
      <c r="AO978" s="65"/>
      <c r="AP978" s="65"/>
      <c r="AQ978" s="65"/>
      <c r="AR978" s="65"/>
      <c r="AS978" s="65"/>
      <c r="AT978" s="65"/>
      <c r="AU978" s="65"/>
    </row>
    <row r="979" spans="3:64" x14ac:dyDescent="0.2">
      <c r="C979" s="14"/>
      <c r="D979" s="14"/>
      <c r="AA979" s="65"/>
      <c r="AB979" s="65"/>
      <c r="AC979" s="65"/>
      <c r="AD979" s="65"/>
      <c r="AE979" s="65"/>
      <c r="AG979" s="70"/>
      <c r="AN979" s="65"/>
      <c r="AO979" s="65"/>
      <c r="AP979" s="65"/>
      <c r="AQ979" s="65"/>
      <c r="AR979" s="65"/>
      <c r="AS979" s="65"/>
      <c r="AT979" s="65"/>
      <c r="AU979" s="65"/>
    </row>
    <row r="980" spans="3:64" x14ac:dyDescent="0.2">
      <c r="C980" s="14"/>
      <c r="D980" s="14"/>
      <c r="AA980" s="65"/>
      <c r="AB980" s="65"/>
      <c r="AC980" s="65"/>
      <c r="AD980" s="65"/>
      <c r="AE980" s="65"/>
      <c r="AG980" s="70"/>
      <c r="AN980" s="65"/>
      <c r="AO980" s="65"/>
      <c r="AP980" s="65"/>
      <c r="AQ980" s="65"/>
      <c r="AR980" s="65"/>
      <c r="AS980" s="65"/>
      <c r="AT980" s="65"/>
      <c r="AU980" s="65"/>
    </row>
    <row r="981" spans="3:64" x14ac:dyDescent="0.2">
      <c r="C981" s="14"/>
      <c r="D981" s="14"/>
      <c r="AA981" s="65"/>
      <c r="AB981" s="65"/>
      <c r="AC981" s="65"/>
      <c r="AD981" s="65"/>
      <c r="AE981" s="65"/>
      <c r="AG981" s="70"/>
      <c r="AN981" s="65"/>
      <c r="AO981" s="65"/>
      <c r="AP981" s="65"/>
      <c r="AQ981" s="65"/>
      <c r="AR981" s="65"/>
      <c r="AS981" s="65"/>
      <c r="AT981" s="65"/>
      <c r="AU981" s="65"/>
    </row>
    <row r="982" spans="3:64" x14ac:dyDescent="0.2">
      <c r="C982" s="14"/>
      <c r="D982" s="14"/>
      <c r="AA982" s="65"/>
      <c r="AB982" s="65"/>
      <c r="AC982" s="65"/>
      <c r="AD982" s="65"/>
      <c r="AE982" s="65"/>
      <c r="AG982" s="70"/>
      <c r="AN982" s="65"/>
      <c r="AO982" s="65"/>
      <c r="AP982" s="65"/>
      <c r="AQ982" s="65"/>
      <c r="AR982" s="65"/>
      <c r="AS982" s="65"/>
      <c r="AT982" s="65"/>
      <c r="AU982" s="65"/>
    </row>
    <row r="983" spans="3:64" x14ac:dyDescent="0.2">
      <c r="C983" s="14"/>
      <c r="D983" s="14"/>
      <c r="AA983" s="65"/>
      <c r="AB983" s="65"/>
      <c r="AC983" s="65"/>
      <c r="AD983" s="65"/>
      <c r="AE983" s="65"/>
      <c r="AG983" s="70"/>
      <c r="AN983" s="65"/>
      <c r="AO983" s="65"/>
      <c r="AP983" s="65"/>
      <c r="AQ983" s="65"/>
      <c r="AR983" s="65"/>
      <c r="AS983" s="65"/>
      <c r="AT983" s="65"/>
      <c r="AU983" s="65"/>
    </row>
    <row r="984" spans="3:64" x14ac:dyDescent="0.2">
      <c r="C984" s="14"/>
      <c r="D984" s="14"/>
      <c r="AA984" s="65"/>
      <c r="AB984" s="65"/>
      <c r="AC984" s="65"/>
      <c r="AD984" s="65"/>
      <c r="AE984" s="65"/>
      <c r="AG984" s="70"/>
      <c r="AN984" s="65"/>
      <c r="AO984" s="65"/>
      <c r="AP984" s="65"/>
      <c r="AQ984" s="65"/>
      <c r="AR984" s="65"/>
      <c r="AS984" s="65"/>
      <c r="AT984" s="65"/>
      <c r="AU984" s="65"/>
    </row>
    <row r="985" spans="3:64" x14ac:dyDescent="0.2">
      <c r="C985" s="14"/>
      <c r="D985" s="14"/>
      <c r="AA985" s="65"/>
      <c r="AB985" s="65"/>
      <c r="AC985" s="65"/>
      <c r="AD985" s="65"/>
      <c r="AE985" s="65"/>
      <c r="AG985" s="70"/>
      <c r="AN985" s="65"/>
      <c r="AO985" s="65"/>
      <c r="AP985" s="65"/>
      <c r="AQ985" s="65"/>
      <c r="AR985" s="65"/>
      <c r="AS985" s="65"/>
      <c r="AT985" s="65"/>
      <c r="AU985" s="65"/>
    </row>
    <row r="986" spans="3:64" x14ac:dyDescent="0.2">
      <c r="C986" s="14"/>
      <c r="D986" s="14"/>
      <c r="AA986" s="65"/>
      <c r="AB986" s="65"/>
      <c r="AC986" s="65"/>
      <c r="AD986" s="65"/>
      <c r="AE986" s="65"/>
      <c r="AG986" s="70"/>
      <c r="AN986" s="65"/>
      <c r="AO986" s="65"/>
      <c r="AP986" s="65"/>
      <c r="AQ986" s="65"/>
      <c r="AR986" s="65"/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/>
      <c r="BI986" s="65"/>
      <c r="BJ986" s="65"/>
      <c r="BK986" s="65"/>
      <c r="BL986" s="65"/>
    </row>
    <row r="987" spans="3:64" x14ac:dyDescent="0.2">
      <c r="C987" s="14"/>
      <c r="D987" s="14"/>
      <c r="AA987" s="65"/>
      <c r="AB987" s="65"/>
      <c r="AC987" s="65"/>
      <c r="AD987" s="65"/>
      <c r="AE987" s="65"/>
      <c r="AG987" s="70"/>
      <c r="AN987" s="65"/>
      <c r="AO987" s="65"/>
      <c r="AP987" s="65"/>
      <c r="AQ987" s="65"/>
      <c r="AR987" s="65"/>
      <c r="AS987" s="65"/>
      <c r="AT987" s="65"/>
      <c r="AU987" s="65"/>
    </row>
    <row r="988" spans="3:64" x14ac:dyDescent="0.2">
      <c r="C988" s="14"/>
      <c r="D988" s="14"/>
      <c r="AA988" s="65"/>
      <c r="AB988" s="65"/>
      <c r="AC988" s="65"/>
      <c r="AD988" s="65"/>
      <c r="AE988" s="65"/>
      <c r="AG988" s="70"/>
      <c r="AN988" s="65"/>
      <c r="AO988" s="65"/>
      <c r="AP988" s="65"/>
      <c r="AQ988" s="65"/>
      <c r="AR988" s="65"/>
      <c r="AS988" s="65"/>
      <c r="AT988" s="65"/>
      <c r="AU988" s="65"/>
    </row>
    <row r="989" spans="3:64" x14ac:dyDescent="0.2">
      <c r="C989" s="14"/>
      <c r="D989" s="14"/>
      <c r="AA989" s="65"/>
      <c r="AB989" s="65"/>
      <c r="AC989" s="65"/>
      <c r="AD989" s="65"/>
      <c r="AE989" s="65"/>
      <c r="AG989" s="70"/>
      <c r="AN989" s="65"/>
      <c r="AO989" s="65"/>
      <c r="AP989" s="65"/>
      <c r="AQ989" s="65"/>
      <c r="AR989" s="65"/>
      <c r="AS989" s="65"/>
      <c r="AT989" s="65"/>
      <c r="AU989" s="65"/>
    </row>
    <row r="990" spans="3:64" x14ac:dyDescent="0.2">
      <c r="C990" s="14"/>
      <c r="D990" s="14"/>
      <c r="AA990" s="65"/>
      <c r="AB990" s="65"/>
      <c r="AC990" s="65"/>
      <c r="AD990" s="65"/>
      <c r="AE990" s="65"/>
      <c r="AG990" s="70"/>
      <c r="AN990" s="65"/>
      <c r="AO990" s="65"/>
      <c r="AP990" s="65"/>
      <c r="AQ990" s="65"/>
      <c r="AR990" s="65"/>
      <c r="AS990" s="65"/>
      <c r="AT990" s="65"/>
      <c r="AU990" s="65"/>
    </row>
    <row r="991" spans="3:64" x14ac:dyDescent="0.2">
      <c r="C991" s="14"/>
      <c r="D991" s="14"/>
      <c r="AA991" s="65"/>
      <c r="AB991" s="65"/>
      <c r="AC991" s="65"/>
      <c r="AD991" s="65"/>
      <c r="AE991" s="65"/>
      <c r="AG991" s="70"/>
      <c r="AN991" s="65"/>
      <c r="AO991" s="65"/>
      <c r="AP991" s="65"/>
      <c r="AQ991" s="65"/>
      <c r="AR991" s="65"/>
      <c r="AS991" s="65"/>
      <c r="AT991" s="65"/>
      <c r="AU991" s="65"/>
    </row>
    <row r="992" spans="3:64" x14ac:dyDescent="0.2">
      <c r="C992" s="14"/>
      <c r="D992" s="14"/>
      <c r="AA992" s="65"/>
      <c r="AB992" s="65"/>
      <c r="AC992" s="65"/>
      <c r="AD992" s="65"/>
      <c r="AE992" s="65"/>
      <c r="AG992" s="70"/>
      <c r="AN992" s="65"/>
      <c r="AO992" s="65"/>
      <c r="AP992" s="65"/>
      <c r="AQ992" s="65"/>
      <c r="AR992" s="65"/>
      <c r="AS992" s="65"/>
      <c r="AT992" s="65"/>
      <c r="AU992" s="65"/>
    </row>
    <row r="993" spans="3:64" x14ac:dyDescent="0.2">
      <c r="C993" s="14"/>
      <c r="D993" s="14"/>
      <c r="AA993" s="65"/>
      <c r="AB993" s="65"/>
      <c r="AC993" s="65"/>
      <c r="AD993" s="65"/>
      <c r="AE993" s="65"/>
      <c r="AG993" s="70"/>
      <c r="AN993" s="65"/>
      <c r="AO993" s="65"/>
      <c r="AP993" s="65"/>
      <c r="AQ993" s="65"/>
      <c r="AR993" s="65"/>
      <c r="AS993" s="65"/>
      <c r="AT993" s="65"/>
      <c r="AU993" s="65"/>
    </row>
    <row r="994" spans="3:64" x14ac:dyDescent="0.2">
      <c r="C994" s="14"/>
      <c r="D994" s="14"/>
      <c r="AA994" s="65"/>
      <c r="AB994" s="65"/>
      <c r="AC994" s="65"/>
      <c r="AD994" s="65"/>
      <c r="AE994" s="65"/>
      <c r="AG994" s="70"/>
      <c r="AN994" s="65"/>
      <c r="AO994" s="65"/>
      <c r="AP994" s="65"/>
      <c r="AQ994" s="65"/>
      <c r="AR994" s="65"/>
      <c r="AS994" s="65"/>
      <c r="AT994" s="65"/>
      <c r="AU994" s="65"/>
    </row>
    <row r="995" spans="3:64" x14ac:dyDescent="0.2">
      <c r="C995" s="14"/>
      <c r="D995" s="14"/>
      <c r="AA995" s="65"/>
      <c r="AB995" s="65"/>
      <c r="AC995" s="65"/>
      <c r="AD995" s="65"/>
      <c r="AE995" s="65"/>
      <c r="AG995" s="70"/>
      <c r="AN995" s="65"/>
      <c r="AO995" s="65"/>
      <c r="AP995" s="65"/>
      <c r="AQ995" s="65"/>
      <c r="AR995" s="65"/>
      <c r="AS995" s="65"/>
      <c r="AT995" s="65"/>
      <c r="AU995" s="65"/>
    </row>
    <row r="996" spans="3:64" x14ac:dyDescent="0.2">
      <c r="C996" s="14"/>
      <c r="D996" s="14"/>
      <c r="AA996" s="65"/>
      <c r="AB996" s="65"/>
      <c r="AC996" s="65"/>
      <c r="AD996" s="65"/>
      <c r="AE996" s="65"/>
      <c r="AG996" s="70"/>
      <c r="AN996" s="65"/>
      <c r="AO996" s="65"/>
      <c r="AP996" s="65"/>
      <c r="AQ996" s="65"/>
      <c r="AR996" s="65"/>
      <c r="AS996" s="65"/>
      <c r="AT996" s="65"/>
      <c r="AU996" s="65"/>
    </row>
    <row r="997" spans="3:64" x14ac:dyDescent="0.2">
      <c r="C997" s="14"/>
      <c r="D997" s="14"/>
      <c r="AA997" s="65"/>
      <c r="AB997" s="65"/>
      <c r="AC997" s="65"/>
      <c r="AD997" s="65"/>
      <c r="AE997" s="65"/>
      <c r="AG997" s="70"/>
      <c r="AN997" s="65"/>
      <c r="AO997" s="65"/>
      <c r="AP997" s="65"/>
      <c r="AQ997" s="65"/>
      <c r="AR997" s="65"/>
      <c r="AS997" s="65"/>
      <c r="AT997" s="65"/>
      <c r="AU997" s="65"/>
    </row>
    <row r="998" spans="3:64" x14ac:dyDescent="0.2">
      <c r="C998" s="14"/>
      <c r="D998" s="14"/>
      <c r="AA998" s="65"/>
      <c r="AB998" s="65"/>
      <c r="AC998" s="65"/>
      <c r="AD998" s="65"/>
      <c r="AE998" s="65"/>
      <c r="AG998" s="70"/>
      <c r="AN998" s="65"/>
      <c r="AO998" s="65"/>
      <c r="AP998" s="65"/>
      <c r="AQ998" s="65"/>
      <c r="AR998" s="65"/>
      <c r="AS998" s="65"/>
      <c r="AT998" s="65"/>
      <c r="AU998" s="65"/>
    </row>
    <row r="999" spans="3:64" x14ac:dyDescent="0.2">
      <c r="C999" s="14"/>
      <c r="D999" s="14"/>
      <c r="AA999" s="65"/>
      <c r="AB999" s="65"/>
      <c r="AC999" s="65"/>
      <c r="AD999" s="65"/>
      <c r="AE999" s="65"/>
      <c r="AG999" s="70"/>
      <c r="AN999" s="65"/>
      <c r="AO999" s="65"/>
      <c r="AP999" s="65"/>
      <c r="AQ999" s="65"/>
      <c r="AR999" s="65"/>
      <c r="AS999" s="65"/>
      <c r="AT999" s="65"/>
      <c r="AU999" s="65"/>
    </row>
    <row r="1000" spans="3:64" x14ac:dyDescent="0.2">
      <c r="C1000" s="14"/>
      <c r="D1000" s="14"/>
      <c r="AA1000" s="65"/>
      <c r="AB1000" s="65"/>
      <c r="AC1000" s="65"/>
      <c r="AD1000" s="65"/>
      <c r="AE1000" s="65"/>
      <c r="AG1000" s="70"/>
      <c r="AN1000" s="65"/>
      <c r="AO1000" s="65"/>
      <c r="AP1000" s="65"/>
      <c r="AQ1000" s="65"/>
      <c r="AR1000" s="65"/>
      <c r="AS1000" s="65"/>
      <c r="AT1000" s="65"/>
      <c r="AU1000" s="65"/>
    </row>
    <row r="1001" spans="3:64" x14ac:dyDescent="0.2">
      <c r="C1001" s="14"/>
      <c r="D1001" s="14"/>
      <c r="AA1001" s="65"/>
      <c r="AB1001" s="65"/>
      <c r="AC1001" s="65"/>
      <c r="AD1001" s="65"/>
      <c r="AE1001" s="65"/>
      <c r="AG1001" s="70"/>
      <c r="AN1001" s="65"/>
      <c r="AO1001" s="65"/>
      <c r="AP1001" s="65"/>
      <c r="AQ1001" s="65"/>
      <c r="AR1001" s="65"/>
      <c r="AS1001" s="65"/>
      <c r="AT1001" s="65"/>
      <c r="AU1001" s="65"/>
    </row>
    <row r="1002" spans="3:64" x14ac:dyDescent="0.2">
      <c r="C1002" s="14"/>
      <c r="D1002" s="14"/>
      <c r="AA1002" s="65"/>
      <c r="AB1002" s="65"/>
      <c r="AC1002" s="65"/>
      <c r="AD1002" s="65"/>
      <c r="AE1002" s="65"/>
      <c r="AG1002" s="70"/>
      <c r="AN1002" s="65"/>
      <c r="AO1002" s="65"/>
      <c r="AP1002" s="65"/>
      <c r="AQ1002" s="65"/>
      <c r="AR1002" s="65"/>
      <c r="AS1002" s="65"/>
      <c r="AT1002" s="65"/>
      <c r="AU1002" s="65"/>
    </row>
    <row r="1003" spans="3:64" x14ac:dyDescent="0.2">
      <c r="C1003" s="14"/>
      <c r="D1003" s="14"/>
      <c r="AA1003" s="65"/>
      <c r="AB1003" s="65"/>
      <c r="AC1003" s="65"/>
      <c r="AD1003" s="65"/>
      <c r="AE1003" s="65"/>
      <c r="AG1003" s="70"/>
      <c r="AN1003" s="65"/>
      <c r="AO1003" s="65"/>
      <c r="AP1003" s="65"/>
      <c r="AQ1003" s="65"/>
      <c r="AR1003" s="65"/>
      <c r="AS1003" s="65"/>
      <c r="AT1003" s="65"/>
      <c r="AU1003" s="65"/>
    </row>
    <row r="1004" spans="3:64" x14ac:dyDescent="0.2">
      <c r="C1004" s="14"/>
      <c r="D1004" s="14"/>
      <c r="AA1004" s="65"/>
      <c r="AB1004" s="65"/>
      <c r="AC1004" s="65"/>
      <c r="AD1004" s="65"/>
      <c r="AE1004" s="65"/>
      <c r="AG1004" s="70"/>
      <c r="AN1004" s="65"/>
      <c r="AO1004" s="65"/>
      <c r="AP1004" s="65"/>
      <c r="AQ1004" s="65"/>
      <c r="AR1004" s="65"/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/>
      <c r="BI1004" s="65"/>
      <c r="BJ1004" s="65"/>
      <c r="BK1004" s="65"/>
      <c r="BL1004" s="65"/>
    </row>
    <row r="1005" spans="3:64" x14ac:dyDescent="0.2">
      <c r="C1005" s="14"/>
      <c r="D1005" s="14"/>
      <c r="AA1005" s="65"/>
      <c r="AB1005" s="65"/>
      <c r="AC1005" s="65"/>
      <c r="AD1005" s="65"/>
      <c r="AE1005" s="65"/>
      <c r="AG1005" s="70"/>
      <c r="AN1005" s="65"/>
      <c r="AO1005" s="65"/>
      <c r="AP1005" s="65"/>
      <c r="AQ1005" s="65"/>
      <c r="AR1005" s="65"/>
      <c r="AS1005" s="65"/>
      <c r="AT1005" s="65"/>
      <c r="AU1005" s="65"/>
    </row>
    <row r="1006" spans="3:64" x14ac:dyDescent="0.2">
      <c r="C1006" s="14"/>
      <c r="D1006" s="14"/>
      <c r="AA1006" s="65"/>
      <c r="AB1006" s="65"/>
      <c r="AC1006" s="65"/>
      <c r="AD1006" s="65"/>
      <c r="AE1006" s="65"/>
      <c r="AG1006" s="70"/>
      <c r="AN1006" s="65"/>
      <c r="AO1006" s="65"/>
      <c r="AP1006" s="65"/>
      <c r="AQ1006" s="65"/>
      <c r="AR1006" s="65"/>
      <c r="AS1006" s="65"/>
      <c r="AT1006" s="65"/>
      <c r="AU1006" s="65"/>
    </row>
    <row r="1007" spans="3:64" x14ac:dyDescent="0.2">
      <c r="C1007" s="14"/>
      <c r="D1007" s="14"/>
      <c r="AA1007" s="65"/>
      <c r="AB1007" s="65"/>
      <c r="AC1007" s="65"/>
      <c r="AD1007" s="65"/>
      <c r="AE1007" s="65"/>
      <c r="AG1007" s="70"/>
      <c r="AN1007" s="65"/>
      <c r="AO1007" s="65"/>
      <c r="AP1007" s="65"/>
      <c r="AQ1007" s="65"/>
      <c r="AR1007" s="65"/>
      <c r="AS1007" s="65"/>
      <c r="AT1007" s="65"/>
      <c r="AU1007" s="65"/>
    </row>
    <row r="1008" spans="3:64" x14ac:dyDescent="0.2">
      <c r="C1008" s="14"/>
      <c r="D1008" s="14"/>
      <c r="AA1008" s="65"/>
      <c r="AB1008" s="65"/>
      <c r="AC1008" s="65"/>
      <c r="AD1008" s="65"/>
      <c r="AE1008" s="65"/>
      <c r="AG1008" s="70"/>
      <c r="AN1008" s="65"/>
      <c r="AO1008" s="65"/>
      <c r="AP1008" s="65"/>
      <c r="AQ1008" s="65"/>
      <c r="AR1008" s="65"/>
      <c r="AS1008" s="65"/>
      <c r="AT1008" s="65"/>
      <c r="AU1008" s="65"/>
    </row>
    <row r="1009" spans="3:47" x14ac:dyDescent="0.2">
      <c r="C1009" s="14"/>
      <c r="D1009" s="14"/>
      <c r="AA1009" s="65"/>
      <c r="AB1009" s="65"/>
      <c r="AC1009" s="65"/>
      <c r="AD1009" s="65"/>
      <c r="AE1009" s="65"/>
      <c r="AG1009" s="70"/>
      <c r="AN1009" s="65"/>
      <c r="AO1009" s="65"/>
      <c r="AP1009" s="65"/>
      <c r="AQ1009" s="65"/>
      <c r="AR1009" s="65"/>
      <c r="AS1009" s="65"/>
      <c r="AT1009" s="65"/>
      <c r="AU1009" s="65"/>
    </row>
    <row r="1010" spans="3:47" x14ac:dyDescent="0.2">
      <c r="C1010" s="14"/>
      <c r="D1010" s="14"/>
      <c r="AA1010" s="65"/>
      <c r="AB1010" s="65"/>
      <c r="AC1010" s="65"/>
      <c r="AD1010" s="65"/>
      <c r="AE1010" s="65"/>
      <c r="AG1010" s="70"/>
      <c r="AN1010" s="65"/>
      <c r="AO1010" s="65"/>
      <c r="AP1010" s="65"/>
      <c r="AQ1010" s="65"/>
      <c r="AR1010" s="65"/>
      <c r="AS1010" s="65"/>
      <c r="AT1010" s="65"/>
      <c r="AU1010" s="65"/>
    </row>
    <row r="1011" spans="3:47" x14ac:dyDescent="0.2">
      <c r="C1011" s="14"/>
      <c r="D1011" s="14"/>
      <c r="AA1011" s="65"/>
      <c r="AB1011" s="65"/>
      <c r="AC1011" s="65"/>
      <c r="AD1011" s="65"/>
      <c r="AE1011" s="65"/>
      <c r="AG1011" s="70"/>
      <c r="AN1011" s="65"/>
      <c r="AO1011" s="65"/>
      <c r="AP1011" s="65"/>
      <c r="AQ1011" s="65"/>
      <c r="AR1011" s="65"/>
      <c r="AS1011" s="65"/>
      <c r="AT1011" s="65"/>
      <c r="AU1011" s="65"/>
    </row>
    <row r="1012" spans="3:47" x14ac:dyDescent="0.2">
      <c r="C1012" s="14"/>
      <c r="D1012" s="14"/>
      <c r="AA1012" s="65"/>
      <c r="AB1012" s="65"/>
      <c r="AC1012" s="65"/>
      <c r="AD1012" s="65"/>
      <c r="AE1012" s="65"/>
      <c r="AG1012" s="70"/>
      <c r="AN1012" s="65"/>
      <c r="AO1012" s="65"/>
      <c r="AP1012" s="65"/>
      <c r="AQ1012" s="65"/>
      <c r="AR1012" s="65"/>
      <c r="AS1012" s="65"/>
      <c r="AT1012" s="65"/>
      <c r="AU1012" s="65"/>
    </row>
    <row r="1013" spans="3:47" x14ac:dyDescent="0.2">
      <c r="C1013" s="14"/>
      <c r="D1013" s="14"/>
      <c r="AA1013" s="65"/>
      <c r="AB1013" s="65"/>
      <c r="AC1013" s="65"/>
      <c r="AD1013" s="65"/>
      <c r="AE1013" s="65"/>
      <c r="AG1013" s="70"/>
      <c r="AN1013" s="65"/>
      <c r="AO1013" s="65"/>
      <c r="AP1013" s="65"/>
      <c r="AQ1013" s="65"/>
      <c r="AR1013" s="65"/>
      <c r="AS1013" s="65"/>
      <c r="AT1013" s="65"/>
      <c r="AU1013" s="65"/>
    </row>
    <row r="1014" spans="3:47" x14ac:dyDescent="0.2">
      <c r="C1014" s="14"/>
      <c r="D1014" s="14"/>
      <c r="AA1014" s="65"/>
      <c r="AB1014" s="65"/>
      <c r="AC1014" s="65"/>
      <c r="AD1014" s="65"/>
      <c r="AE1014" s="65"/>
      <c r="AG1014" s="70"/>
      <c r="AN1014" s="65"/>
      <c r="AO1014" s="65"/>
      <c r="AP1014" s="65"/>
      <c r="AQ1014" s="65"/>
      <c r="AR1014" s="65"/>
      <c r="AS1014" s="65"/>
      <c r="AT1014" s="65"/>
      <c r="AU1014" s="65"/>
    </row>
    <row r="1015" spans="3:47" x14ac:dyDescent="0.2">
      <c r="C1015" s="14"/>
      <c r="D1015" s="14"/>
      <c r="AA1015" s="65"/>
      <c r="AB1015" s="65"/>
      <c r="AC1015" s="65"/>
      <c r="AD1015" s="65"/>
      <c r="AE1015" s="65"/>
      <c r="AG1015" s="70"/>
      <c r="AN1015" s="65"/>
      <c r="AO1015" s="65"/>
      <c r="AP1015" s="65"/>
      <c r="AQ1015" s="65"/>
      <c r="AR1015" s="65"/>
      <c r="AS1015" s="65"/>
      <c r="AT1015" s="65"/>
      <c r="AU1015" s="65"/>
    </row>
    <row r="1016" spans="3:47" x14ac:dyDescent="0.2">
      <c r="C1016" s="14"/>
      <c r="D1016" s="14"/>
      <c r="AA1016" s="65"/>
      <c r="AB1016" s="65"/>
      <c r="AC1016" s="65"/>
      <c r="AD1016" s="65"/>
      <c r="AE1016" s="65"/>
      <c r="AG1016" s="70"/>
      <c r="AN1016" s="65"/>
      <c r="AO1016" s="65"/>
      <c r="AP1016" s="65"/>
      <c r="AQ1016" s="65"/>
      <c r="AR1016" s="65"/>
      <c r="AS1016" s="65"/>
      <c r="AT1016" s="65"/>
      <c r="AU1016" s="65"/>
    </row>
    <row r="1017" spans="3:47" x14ac:dyDescent="0.2">
      <c r="C1017" s="14"/>
      <c r="D1017" s="14"/>
      <c r="AA1017" s="65"/>
      <c r="AB1017" s="65"/>
      <c r="AC1017" s="65"/>
      <c r="AD1017" s="65"/>
      <c r="AE1017" s="65"/>
      <c r="AG1017" s="70"/>
      <c r="AN1017" s="65"/>
      <c r="AO1017" s="65"/>
      <c r="AP1017" s="65"/>
      <c r="AQ1017" s="65"/>
      <c r="AR1017" s="65"/>
      <c r="AS1017" s="65"/>
      <c r="AT1017" s="65"/>
      <c r="AU1017" s="65"/>
    </row>
    <row r="1018" spans="3:47" x14ac:dyDescent="0.2">
      <c r="C1018" s="14"/>
      <c r="D1018" s="14"/>
      <c r="AA1018" s="65"/>
      <c r="AB1018" s="65"/>
      <c r="AC1018" s="65"/>
      <c r="AD1018" s="65"/>
      <c r="AE1018" s="65"/>
      <c r="AG1018" s="70"/>
      <c r="AN1018" s="65"/>
      <c r="AO1018" s="65"/>
      <c r="AP1018" s="65"/>
      <c r="AQ1018" s="65"/>
      <c r="AR1018" s="65"/>
      <c r="AS1018" s="65"/>
      <c r="AT1018" s="65"/>
      <c r="AU1018" s="65"/>
    </row>
    <row r="1019" spans="3:47" x14ac:dyDescent="0.2">
      <c r="C1019" s="14"/>
      <c r="D1019" s="14"/>
      <c r="AA1019" s="65"/>
      <c r="AB1019" s="65"/>
      <c r="AC1019" s="65"/>
      <c r="AD1019" s="65"/>
      <c r="AE1019" s="65"/>
      <c r="AG1019" s="70"/>
      <c r="AN1019" s="65"/>
      <c r="AO1019" s="65"/>
      <c r="AP1019" s="65"/>
      <c r="AQ1019" s="65"/>
      <c r="AR1019" s="65"/>
      <c r="AS1019" s="65"/>
      <c r="AT1019" s="65"/>
      <c r="AU1019" s="65"/>
    </row>
    <row r="1020" spans="3:47" x14ac:dyDescent="0.2">
      <c r="C1020" s="14"/>
      <c r="D1020" s="14"/>
      <c r="AA1020" s="65"/>
      <c r="AB1020" s="65"/>
      <c r="AC1020" s="65"/>
      <c r="AD1020" s="65"/>
      <c r="AE1020" s="65"/>
      <c r="AG1020" s="70"/>
      <c r="AN1020" s="65"/>
      <c r="AO1020" s="65"/>
      <c r="AP1020" s="65"/>
      <c r="AQ1020" s="65"/>
      <c r="AR1020" s="65"/>
      <c r="AS1020" s="65"/>
      <c r="AT1020" s="65"/>
      <c r="AU1020" s="65"/>
    </row>
    <row r="1021" spans="3:47" x14ac:dyDescent="0.2">
      <c r="C1021" s="14"/>
      <c r="D1021" s="14"/>
      <c r="AA1021" s="65"/>
      <c r="AB1021" s="65"/>
      <c r="AC1021" s="65"/>
      <c r="AD1021" s="65"/>
      <c r="AE1021" s="65"/>
      <c r="AG1021" s="70"/>
      <c r="AN1021" s="65"/>
      <c r="AO1021" s="65"/>
      <c r="AP1021" s="65"/>
      <c r="AQ1021" s="65"/>
      <c r="AR1021" s="65"/>
      <c r="AS1021" s="65"/>
      <c r="AT1021" s="65"/>
      <c r="AU1021" s="65"/>
    </row>
    <row r="1022" spans="3:47" x14ac:dyDescent="0.2">
      <c r="C1022" s="14"/>
      <c r="D1022" s="14"/>
      <c r="AA1022" s="65"/>
      <c r="AB1022" s="65"/>
      <c r="AC1022" s="65"/>
      <c r="AD1022" s="65"/>
      <c r="AE1022" s="65"/>
      <c r="AG1022" s="70"/>
      <c r="AN1022" s="65"/>
      <c r="AO1022" s="65"/>
      <c r="AP1022" s="65"/>
      <c r="AQ1022" s="65"/>
      <c r="AR1022" s="65"/>
      <c r="AS1022" s="65"/>
      <c r="AT1022" s="65"/>
      <c r="AU1022" s="65"/>
    </row>
    <row r="1023" spans="3:47" x14ac:dyDescent="0.2">
      <c r="C1023" s="14"/>
      <c r="D1023" s="14"/>
      <c r="AA1023" s="65"/>
      <c r="AB1023" s="65"/>
      <c r="AC1023" s="65"/>
      <c r="AD1023" s="65"/>
      <c r="AE1023" s="65"/>
      <c r="AG1023" s="70"/>
      <c r="AN1023" s="65"/>
      <c r="AO1023" s="65"/>
      <c r="AP1023" s="65"/>
      <c r="AQ1023" s="65"/>
      <c r="AR1023" s="65"/>
      <c r="AS1023" s="65"/>
      <c r="AT1023" s="65"/>
      <c r="AU1023" s="65"/>
    </row>
    <row r="1024" spans="3:47" x14ac:dyDescent="0.2">
      <c r="C1024" s="14"/>
      <c r="D1024" s="14"/>
      <c r="AA1024" s="65"/>
      <c r="AB1024" s="65"/>
      <c r="AC1024" s="65"/>
      <c r="AD1024" s="65"/>
      <c r="AE1024" s="65"/>
      <c r="AG1024" s="70"/>
      <c r="AN1024" s="65"/>
      <c r="AO1024" s="65"/>
      <c r="AP1024" s="65"/>
      <c r="AQ1024" s="65"/>
      <c r="AR1024" s="65"/>
      <c r="AS1024" s="65"/>
      <c r="AT1024" s="65"/>
      <c r="AU1024" s="65"/>
    </row>
    <row r="1025" spans="3:47" x14ac:dyDescent="0.2">
      <c r="C1025" s="14"/>
      <c r="D1025" s="14"/>
      <c r="AA1025" s="65"/>
      <c r="AB1025" s="65"/>
      <c r="AC1025" s="65"/>
      <c r="AD1025" s="65"/>
      <c r="AE1025" s="65"/>
      <c r="AG1025" s="70"/>
      <c r="AN1025" s="65"/>
      <c r="AO1025" s="65"/>
      <c r="AP1025" s="65"/>
      <c r="AQ1025" s="65"/>
      <c r="AR1025" s="65"/>
      <c r="AS1025" s="65"/>
      <c r="AT1025" s="65"/>
      <c r="AU1025" s="65"/>
    </row>
    <row r="1026" spans="3:47" x14ac:dyDescent="0.2">
      <c r="C1026" s="14"/>
      <c r="D1026" s="14"/>
      <c r="AA1026" s="65"/>
      <c r="AB1026" s="65"/>
      <c r="AC1026" s="65"/>
      <c r="AD1026" s="65"/>
      <c r="AE1026" s="65"/>
      <c r="AG1026" s="70"/>
      <c r="AN1026" s="65"/>
      <c r="AO1026" s="65"/>
      <c r="AP1026" s="65"/>
      <c r="AQ1026" s="65"/>
      <c r="AR1026" s="65"/>
      <c r="AS1026" s="65"/>
      <c r="AT1026" s="65"/>
      <c r="AU1026" s="65"/>
    </row>
    <row r="1027" spans="3:47" x14ac:dyDescent="0.2">
      <c r="C1027" s="14"/>
      <c r="D1027" s="14"/>
      <c r="AA1027" s="65"/>
      <c r="AB1027" s="65"/>
      <c r="AC1027" s="65"/>
      <c r="AD1027" s="65"/>
      <c r="AE1027" s="65"/>
      <c r="AG1027" s="70"/>
      <c r="AN1027" s="65"/>
      <c r="AO1027" s="65"/>
      <c r="AP1027" s="65"/>
      <c r="AQ1027" s="65"/>
      <c r="AR1027" s="65"/>
      <c r="AS1027" s="65"/>
      <c r="AT1027" s="65"/>
      <c r="AU1027" s="65"/>
    </row>
    <row r="1028" spans="3:47" x14ac:dyDescent="0.2">
      <c r="C1028" s="14"/>
      <c r="D1028" s="14"/>
      <c r="AA1028" s="65"/>
      <c r="AB1028" s="65"/>
      <c r="AC1028" s="65"/>
      <c r="AD1028" s="65"/>
      <c r="AE1028" s="65"/>
      <c r="AG1028" s="70"/>
      <c r="AN1028" s="65"/>
      <c r="AO1028" s="65"/>
      <c r="AP1028" s="65"/>
      <c r="AQ1028" s="65"/>
      <c r="AR1028" s="65"/>
      <c r="AS1028" s="65"/>
      <c r="AT1028" s="65"/>
      <c r="AU1028" s="65"/>
    </row>
    <row r="1029" spans="3:47" x14ac:dyDescent="0.2">
      <c r="C1029" s="14"/>
      <c r="D1029" s="14"/>
      <c r="AA1029" s="65"/>
      <c r="AB1029" s="65"/>
      <c r="AC1029" s="65"/>
      <c r="AD1029" s="65"/>
      <c r="AE1029" s="65"/>
      <c r="AG1029" s="70"/>
      <c r="AN1029" s="65"/>
      <c r="AO1029" s="65"/>
      <c r="AP1029" s="65"/>
      <c r="AQ1029" s="65"/>
      <c r="AR1029" s="65"/>
      <c r="AS1029" s="65"/>
      <c r="AT1029" s="65"/>
      <c r="AU1029" s="65"/>
    </row>
    <row r="1030" spans="3:47" x14ac:dyDescent="0.2">
      <c r="C1030" s="14"/>
      <c r="D1030" s="14"/>
      <c r="AA1030" s="65"/>
      <c r="AB1030" s="65"/>
      <c r="AC1030" s="65"/>
      <c r="AD1030" s="65"/>
      <c r="AE1030" s="65"/>
      <c r="AG1030" s="70"/>
      <c r="AN1030" s="65"/>
      <c r="AO1030" s="65"/>
      <c r="AP1030" s="65"/>
      <c r="AQ1030" s="65"/>
      <c r="AR1030" s="65"/>
      <c r="AS1030" s="65"/>
      <c r="AT1030" s="65"/>
      <c r="AU1030" s="65"/>
    </row>
    <row r="1031" spans="3:47" x14ac:dyDescent="0.2">
      <c r="C1031" s="14"/>
      <c r="D1031" s="14"/>
      <c r="AA1031" s="65"/>
      <c r="AB1031" s="65"/>
      <c r="AC1031" s="65"/>
      <c r="AD1031" s="65"/>
      <c r="AE1031" s="65"/>
      <c r="AG1031" s="70"/>
      <c r="AN1031" s="65"/>
      <c r="AO1031" s="65"/>
      <c r="AP1031" s="65"/>
      <c r="AQ1031" s="65"/>
      <c r="AR1031" s="65"/>
      <c r="AS1031" s="65"/>
      <c r="AT1031" s="65"/>
      <c r="AU1031" s="65"/>
    </row>
    <row r="1032" spans="3:47" x14ac:dyDescent="0.2">
      <c r="C1032" s="14"/>
      <c r="D1032" s="14"/>
      <c r="AA1032" s="65"/>
      <c r="AB1032" s="65"/>
      <c r="AC1032" s="65"/>
      <c r="AD1032" s="65"/>
      <c r="AE1032" s="65"/>
      <c r="AG1032" s="70"/>
      <c r="AN1032" s="65"/>
      <c r="AO1032" s="65"/>
      <c r="AP1032" s="65"/>
      <c r="AQ1032" s="65"/>
      <c r="AR1032" s="65"/>
      <c r="AS1032" s="65"/>
      <c r="AT1032" s="65"/>
      <c r="AU1032" s="65"/>
    </row>
    <row r="1033" spans="3:47" x14ac:dyDescent="0.2">
      <c r="C1033" s="14"/>
      <c r="D1033" s="14"/>
      <c r="AA1033" s="65"/>
      <c r="AB1033" s="65"/>
      <c r="AC1033" s="65"/>
      <c r="AD1033" s="65"/>
      <c r="AE1033" s="65"/>
      <c r="AG1033" s="70"/>
      <c r="AN1033" s="65"/>
      <c r="AO1033" s="65"/>
      <c r="AP1033" s="65"/>
      <c r="AQ1033" s="65"/>
      <c r="AR1033" s="65"/>
      <c r="AS1033" s="65"/>
      <c r="AT1033" s="65"/>
      <c r="AU1033" s="65"/>
    </row>
    <row r="1034" spans="3:47" x14ac:dyDescent="0.2">
      <c r="C1034" s="14"/>
      <c r="D1034" s="14"/>
      <c r="AA1034" s="65"/>
      <c r="AB1034" s="65"/>
      <c r="AC1034" s="65"/>
      <c r="AD1034" s="65"/>
      <c r="AE1034" s="65"/>
      <c r="AG1034" s="70"/>
      <c r="AN1034" s="65"/>
      <c r="AO1034" s="65"/>
      <c r="AP1034" s="65"/>
      <c r="AQ1034" s="65"/>
      <c r="AR1034" s="65"/>
      <c r="AS1034" s="65"/>
      <c r="AT1034" s="65"/>
      <c r="AU1034" s="65"/>
    </row>
    <row r="1035" spans="3:47" x14ac:dyDescent="0.2">
      <c r="C1035" s="14"/>
      <c r="D1035" s="14"/>
      <c r="AA1035" s="65"/>
      <c r="AB1035" s="65"/>
      <c r="AC1035" s="65"/>
      <c r="AD1035" s="65"/>
      <c r="AE1035" s="65"/>
      <c r="AG1035" s="70"/>
      <c r="AN1035" s="65"/>
      <c r="AO1035" s="65"/>
      <c r="AP1035" s="65"/>
      <c r="AQ1035" s="65"/>
      <c r="AR1035" s="65"/>
      <c r="AS1035" s="65"/>
      <c r="AT1035" s="65"/>
      <c r="AU1035" s="65"/>
    </row>
    <row r="1036" spans="3:47" x14ac:dyDescent="0.2">
      <c r="C1036" s="14"/>
      <c r="D1036" s="14"/>
      <c r="AA1036" s="65"/>
      <c r="AB1036" s="65"/>
      <c r="AC1036" s="65"/>
      <c r="AD1036" s="65"/>
      <c r="AE1036" s="65"/>
      <c r="AG1036" s="70"/>
      <c r="AN1036" s="65"/>
      <c r="AO1036" s="65"/>
      <c r="AP1036" s="65"/>
      <c r="AQ1036" s="65"/>
      <c r="AR1036" s="65"/>
      <c r="AS1036" s="65"/>
      <c r="AT1036" s="65"/>
      <c r="AU1036" s="65"/>
    </row>
    <row r="1037" spans="3:47" x14ac:dyDescent="0.2">
      <c r="C1037" s="14"/>
      <c r="D1037" s="14"/>
      <c r="AA1037" s="65"/>
      <c r="AB1037" s="65"/>
      <c r="AC1037" s="65"/>
      <c r="AD1037" s="65"/>
      <c r="AE1037" s="65"/>
      <c r="AG1037" s="70"/>
      <c r="AN1037" s="65"/>
      <c r="AO1037" s="65"/>
      <c r="AP1037" s="65"/>
      <c r="AQ1037" s="65"/>
      <c r="AR1037" s="65"/>
      <c r="AS1037" s="65"/>
      <c r="AT1037" s="65"/>
      <c r="AU1037" s="65"/>
    </row>
    <row r="1038" spans="3:47" x14ac:dyDescent="0.2">
      <c r="C1038" s="14"/>
      <c r="D1038" s="14"/>
      <c r="AA1038" s="65"/>
      <c r="AB1038" s="65"/>
      <c r="AC1038" s="65"/>
      <c r="AD1038" s="65"/>
      <c r="AE1038" s="65"/>
      <c r="AG1038" s="70"/>
      <c r="AN1038" s="65"/>
      <c r="AO1038" s="65"/>
      <c r="AP1038" s="65"/>
      <c r="AQ1038" s="65"/>
      <c r="AR1038" s="65"/>
      <c r="AS1038" s="65"/>
      <c r="AT1038" s="65"/>
      <c r="AU1038" s="65"/>
    </row>
    <row r="1039" spans="3:47" x14ac:dyDescent="0.2">
      <c r="C1039" s="14"/>
      <c r="D1039" s="14"/>
      <c r="AA1039" s="65"/>
      <c r="AB1039" s="65"/>
      <c r="AC1039" s="65"/>
      <c r="AD1039" s="65"/>
      <c r="AE1039" s="65"/>
      <c r="AG1039" s="70"/>
      <c r="AN1039" s="65"/>
      <c r="AO1039" s="65"/>
      <c r="AP1039" s="65"/>
      <c r="AQ1039" s="65"/>
      <c r="AR1039" s="65"/>
      <c r="AS1039" s="65"/>
      <c r="AT1039" s="65"/>
      <c r="AU1039" s="65"/>
    </row>
    <row r="1040" spans="3:47" x14ac:dyDescent="0.2">
      <c r="C1040" s="14"/>
      <c r="D1040" s="14"/>
      <c r="AA1040" s="65"/>
      <c r="AB1040" s="65"/>
      <c r="AC1040" s="65"/>
      <c r="AD1040" s="65"/>
      <c r="AE1040" s="65"/>
      <c r="AG1040" s="70"/>
      <c r="AN1040" s="65"/>
      <c r="AO1040" s="65"/>
      <c r="AP1040" s="65"/>
      <c r="AQ1040" s="65"/>
      <c r="AR1040" s="65"/>
      <c r="AS1040" s="65"/>
      <c r="AT1040" s="65"/>
      <c r="AU1040" s="65"/>
    </row>
    <row r="1041" spans="3:48" x14ac:dyDescent="0.2">
      <c r="C1041" s="14"/>
      <c r="D1041" s="14"/>
      <c r="AA1041" s="65"/>
      <c r="AB1041" s="65"/>
      <c r="AC1041" s="65"/>
      <c r="AD1041" s="65"/>
      <c r="AE1041" s="65"/>
      <c r="AG1041" s="70"/>
      <c r="AN1041" s="65"/>
      <c r="AO1041" s="65"/>
      <c r="AP1041" s="65"/>
      <c r="AQ1041" s="65"/>
      <c r="AR1041" s="65"/>
      <c r="AS1041" s="65"/>
      <c r="AT1041" s="65"/>
      <c r="AU1041" s="65"/>
      <c r="AV1041" s="65"/>
    </row>
    <row r="1042" spans="3:48" x14ac:dyDescent="0.2">
      <c r="C1042" s="14"/>
      <c r="D1042" s="14"/>
      <c r="AA1042" s="65"/>
      <c r="AB1042" s="65"/>
      <c r="AC1042" s="65"/>
      <c r="AD1042" s="65"/>
      <c r="AE1042" s="65"/>
      <c r="AG1042" s="70"/>
      <c r="AN1042" s="65"/>
      <c r="AO1042" s="65"/>
      <c r="AP1042" s="65"/>
      <c r="AQ1042" s="65"/>
      <c r="AR1042" s="65"/>
      <c r="AS1042" s="65"/>
      <c r="AT1042" s="65"/>
      <c r="AU1042" s="65"/>
      <c r="AV1042" s="65"/>
    </row>
    <row r="1043" spans="3:48" x14ac:dyDescent="0.2">
      <c r="C1043" s="14"/>
      <c r="D1043" s="14"/>
      <c r="AA1043" s="65"/>
      <c r="AB1043" s="65"/>
      <c r="AC1043" s="65"/>
      <c r="AD1043" s="65"/>
      <c r="AE1043" s="65"/>
      <c r="AG1043" s="70"/>
      <c r="AN1043" s="65"/>
      <c r="AO1043" s="65"/>
      <c r="AP1043" s="65"/>
      <c r="AQ1043" s="65"/>
      <c r="AR1043" s="65"/>
      <c r="AS1043" s="65"/>
      <c r="AT1043" s="65"/>
      <c r="AU1043" s="65"/>
    </row>
    <row r="1044" spans="3:48" x14ac:dyDescent="0.2">
      <c r="C1044" s="14"/>
      <c r="D1044" s="14"/>
      <c r="AA1044" s="65"/>
      <c r="AB1044" s="65"/>
      <c r="AC1044" s="65"/>
      <c r="AD1044" s="65"/>
      <c r="AE1044" s="65"/>
      <c r="AG1044" s="70"/>
      <c r="AN1044" s="65"/>
      <c r="AO1044" s="65"/>
      <c r="AP1044" s="65"/>
      <c r="AQ1044" s="65"/>
      <c r="AR1044" s="65"/>
      <c r="AS1044" s="65"/>
      <c r="AT1044" s="65"/>
      <c r="AU1044" s="65"/>
    </row>
    <row r="1045" spans="3:48" x14ac:dyDescent="0.2">
      <c r="C1045" s="14"/>
      <c r="D1045" s="14"/>
      <c r="AA1045" s="65"/>
      <c r="AB1045" s="65"/>
      <c r="AC1045" s="65"/>
      <c r="AD1045" s="65"/>
      <c r="AE1045" s="65"/>
      <c r="AG1045" s="70"/>
      <c r="AN1045" s="65"/>
      <c r="AO1045" s="65"/>
      <c r="AP1045" s="65"/>
      <c r="AQ1045" s="65"/>
      <c r="AR1045" s="65"/>
      <c r="AS1045" s="65"/>
      <c r="AT1045" s="65"/>
      <c r="AU1045" s="65"/>
    </row>
    <row r="1046" spans="3:48" x14ac:dyDescent="0.2">
      <c r="C1046" s="14"/>
      <c r="D1046" s="14"/>
      <c r="AA1046" s="65"/>
      <c r="AB1046" s="65"/>
      <c r="AC1046" s="65"/>
      <c r="AD1046" s="65"/>
      <c r="AE1046" s="65"/>
      <c r="AG1046" s="70"/>
      <c r="AN1046" s="65"/>
      <c r="AO1046" s="65"/>
      <c r="AP1046" s="65"/>
      <c r="AQ1046" s="65"/>
      <c r="AR1046" s="65"/>
      <c r="AS1046" s="65"/>
      <c r="AT1046" s="65"/>
      <c r="AU1046" s="65"/>
    </row>
    <row r="1047" spans="3:48" x14ac:dyDescent="0.2">
      <c r="C1047" s="14"/>
      <c r="D1047" s="14"/>
      <c r="AA1047" s="65"/>
      <c r="AB1047" s="65"/>
      <c r="AC1047" s="65"/>
      <c r="AD1047" s="65"/>
      <c r="AE1047" s="65"/>
      <c r="AG1047" s="70"/>
      <c r="AN1047" s="65"/>
      <c r="AO1047" s="65"/>
      <c r="AP1047" s="65"/>
      <c r="AQ1047" s="65"/>
      <c r="AR1047" s="65"/>
      <c r="AS1047" s="65"/>
      <c r="AT1047" s="65"/>
      <c r="AU1047" s="65"/>
    </row>
    <row r="1048" spans="3:48" x14ac:dyDescent="0.2">
      <c r="C1048" s="14"/>
      <c r="D1048" s="14"/>
      <c r="AA1048" s="65"/>
      <c r="AB1048" s="65"/>
      <c r="AC1048" s="65"/>
      <c r="AD1048" s="65"/>
      <c r="AE1048" s="65"/>
      <c r="AG1048" s="70"/>
      <c r="AN1048" s="65"/>
      <c r="AO1048" s="65"/>
      <c r="AP1048" s="65"/>
      <c r="AQ1048" s="65"/>
      <c r="AR1048" s="65"/>
      <c r="AS1048" s="65"/>
      <c r="AT1048" s="65"/>
      <c r="AU1048" s="65"/>
    </row>
    <row r="1049" spans="3:48" x14ac:dyDescent="0.2">
      <c r="C1049" s="14"/>
      <c r="D1049" s="14"/>
      <c r="AA1049" s="65"/>
      <c r="AB1049" s="65"/>
      <c r="AC1049" s="65"/>
      <c r="AD1049" s="65"/>
      <c r="AE1049" s="65"/>
      <c r="AG1049" s="70"/>
      <c r="AN1049" s="65"/>
      <c r="AO1049" s="65"/>
      <c r="AP1049" s="65"/>
      <c r="AQ1049" s="65"/>
      <c r="AR1049" s="65"/>
      <c r="AS1049" s="65"/>
      <c r="AT1049" s="65"/>
      <c r="AU1049" s="65"/>
    </row>
    <row r="1050" spans="3:48" x14ac:dyDescent="0.2">
      <c r="C1050" s="14"/>
      <c r="D1050" s="14"/>
      <c r="AA1050" s="65"/>
      <c r="AB1050" s="65"/>
      <c r="AC1050" s="65"/>
      <c r="AD1050" s="65"/>
      <c r="AE1050" s="65"/>
      <c r="AG1050" s="70"/>
      <c r="AN1050" s="65"/>
      <c r="AO1050" s="65"/>
      <c r="AP1050" s="65"/>
      <c r="AQ1050" s="65"/>
      <c r="AR1050" s="65"/>
      <c r="AS1050" s="65"/>
      <c r="AT1050" s="65"/>
      <c r="AU1050" s="65"/>
    </row>
    <row r="1051" spans="3:48" x14ac:dyDescent="0.2">
      <c r="C1051" s="14"/>
      <c r="D1051" s="14"/>
      <c r="AA1051" s="65"/>
      <c r="AB1051" s="65"/>
      <c r="AC1051" s="65"/>
      <c r="AD1051" s="65"/>
      <c r="AE1051" s="65"/>
      <c r="AG1051" s="70"/>
      <c r="AN1051" s="65"/>
      <c r="AO1051" s="65"/>
      <c r="AP1051" s="65"/>
      <c r="AQ1051" s="65"/>
      <c r="AR1051" s="65"/>
      <c r="AS1051" s="65"/>
      <c r="AT1051" s="65"/>
      <c r="AU1051" s="65"/>
    </row>
    <row r="1052" spans="3:48" x14ac:dyDescent="0.2">
      <c r="C1052" s="14"/>
      <c r="D1052" s="14"/>
      <c r="AA1052" s="65"/>
      <c r="AB1052" s="65"/>
      <c r="AC1052" s="65"/>
      <c r="AD1052" s="65"/>
      <c r="AE1052" s="65"/>
      <c r="AG1052" s="70"/>
      <c r="AN1052" s="65"/>
      <c r="AO1052" s="65"/>
      <c r="AP1052" s="65"/>
      <c r="AQ1052" s="65"/>
      <c r="AR1052" s="65"/>
      <c r="AS1052" s="65"/>
      <c r="AT1052" s="65"/>
      <c r="AU1052" s="65"/>
    </row>
    <row r="1053" spans="3:48" x14ac:dyDescent="0.2">
      <c r="C1053" s="14"/>
      <c r="D1053" s="14"/>
      <c r="AA1053" s="65"/>
      <c r="AB1053" s="65"/>
      <c r="AC1053" s="65"/>
      <c r="AD1053" s="65"/>
      <c r="AE1053" s="65"/>
      <c r="AG1053" s="70"/>
      <c r="AN1053" s="65"/>
      <c r="AO1053" s="65"/>
      <c r="AP1053" s="65"/>
      <c r="AQ1053" s="65"/>
      <c r="AR1053" s="65"/>
      <c r="AS1053" s="65"/>
      <c r="AT1053" s="65"/>
      <c r="AU1053" s="65"/>
    </row>
    <row r="1054" spans="3:48" x14ac:dyDescent="0.2">
      <c r="C1054" s="14"/>
      <c r="D1054" s="14"/>
      <c r="AA1054" s="65"/>
      <c r="AB1054" s="65"/>
      <c r="AC1054" s="65"/>
      <c r="AD1054" s="65"/>
      <c r="AE1054" s="65"/>
      <c r="AG1054" s="70"/>
      <c r="AN1054" s="65"/>
      <c r="AO1054" s="65"/>
      <c r="AP1054" s="65"/>
      <c r="AQ1054" s="65"/>
      <c r="AR1054" s="65"/>
      <c r="AS1054" s="65"/>
      <c r="AT1054" s="65"/>
      <c r="AU1054" s="65"/>
    </row>
    <row r="1055" spans="3:48" x14ac:dyDescent="0.2">
      <c r="C1055" s="14"/>
      <c r="D1055" s="14"/>
      <c r="AA1055" s="65"/>
      <c r="AB1055" s="65"/>
      <c r="AC1055" s="65"/>
      <c r="AD1055" s="65"/>
      <c r="AE1055" s="65"/>
      <c r="AG1055" s="70"/>
      <c r="AN1055" s="65"/>
      <c r="AO1055" s="65"/>
      <c r="AP1055" s="65"/>
      <c r="AQ1055" s="65"/>
      <c r="AR1055" s="65"/>
      <c r="AS1055" s="65"/>
      <c r="AT1055" s="65"/>
      <c r="AU1055" s="65"/>
    </row>
    <row r="1056" spans="3:48" x14ac:dyDescent="0.2">
      <c r="C1056" s="14"/>
      <c r="D1056" s="14"/>
      <c r="AA1056" s="65"/>
      <c r="AB1056" s="65"/>
      <c r="AC1056" s="65"/>
      <c r="AD1056" s="65"/>
      <c r="AE1056" s="65"/>
      <c r="AG1056" s="70"/>
      <c r="AN1056" s="65"/>
      <c r="AO1056" s="65"/>
      <c r="AP1056" s="65"/>
      <c r="AQ1056" s="65"/>
      <c r="AR1056" s="65"/>
      <c r="AS1056" s="65"/>
      <c r="AT1056" s="65"/>
      <c r="AU1056" s="65"/>
    </row>
    <row r="1057" spans="3:64" x14ac:dyDescent="0.2">
      <c r="C1057" s="14"/>
      <c r="D1057" s="14"/>
      <c r="AA1057" s="65"/>
      <c r="AB1057" s="65"/>
      <c r="AC1057" s="65"/>
      <c r="AD1057" s="65"/>
      <c r="AE1057" s="65"/>
      <c r="AG1057" s="70"/>
      <c r="AN1057" s="65"/>
      <c r="AO1057" s="65"/>
      <c r="AP1057" s="65"/>
      <c r="AQ1057" s="65"/>
      <c r="AR1057" s="65"/>
      <c r="AS1057" s="65"/>
      <c r="AT1057" s="65"/>
      <c r="AU1057" s="65"/>
    </row>
    <row r="1058" spans="3:64" x14ac:dyDescent="0.2">
      <c r="C1058" s="14"/>
      <c r="D1058" s="14"/>
      <c r="AA1058" s="65"/>
      <c r="AB1058" s="65"/>
      <c r="AC1058" s="65"/>
      <c r="AD1058" s="65"/>
      <c r="AE1058" s="65"/>
      <c r="AG1058" s="70"/>
      <c r="AN1058" s="65"/>
      <c r="AO1058" s="65"/>
      <c r="AP1058" s="65"/>
      <c r="AQ1058" s="65"/>
      <c r="AR1058" s="65"/>
      <c r="AS1058" s="65"/>
      <c r="AT1058" s="65"/>
      <c r="AU1058" s="65"/>
    </row>
    <row r="1059" spans="3:64" x14ac:dyDescent="0.2">
      <c r="C1059" s="14"/>
      <c r="D1059" s="14"/>
      <c r="AA1059" s="65"/>
      <c r="AB1059" s="65"/>
      <c r="AC1059" s="65"/>
      <c r="AD1059" s="65"/>
      <c r="AE1059" s="65"/>
      <c r="AG1059" s="70"/>
      <c r="AN1059" s="65"/>
      <c r="AO1059" s="65"/>
      <c r="AP1059" s="65"/>
      <c r="AQ1059" s="65"/>
      <c r="AR1059" s="65"/>
      <c r="AS1059" s="65"/>
      <c r="AT1059" s="65"/>
      <c r="AU1059" s="65"/>
    </row>
    <row r="1060" spans="3:64" x14ac:dyDescent="0.2">
      <c r="C1060" s="14"/>
      <c r="D1060" s="14"/>
      <c r="AA1060" s="65"/>
      <c r="AB1060" s="65"/>
      <c r="AC1060" s="65"/>
      <c r="AD1060" s="65"/>
      <c r="AE1060" s="65"/>
      <c r="AG1060" s="70"/>
      <c r="AN1060" s="65"/>
      <c r="AO1060" s="65"/>
      <c r="AP1060" s="65"/>
      <c r="AQ1060" s="65"/>
      <c r="AR1060" s="65"/>
      <c r="AS1060" s="65"/>
      <c r="AT1060" s="65"/>
      <c r="AU1060" s="65"/>
    </row>
    <row r="1061" spans="3:64" x14ac:dyDescent="0.2">
      <c r="C1061" s="14"/>
      <c r="D1061" s="14"/>
      <c r="AA1061" s="65"/>
      <c r="AB1061" s="65"/>
      <c r="AC1061" s="65"/>
      <c r="AD1061" s="65"/>
      <c r="AE1061" s="65"/>
      <c r="AG1061" s="70"/>
      <c r="AN1061" s="65"/>
      <c r="AO1061" s="65"/>
      <c r="AP1061" s="65"/>
      <c r="AQ1061" s="65"/>
      <c r="AR1061" s="65"/>
      <c r="AS1061" s="65"/>
      <c r="AT1061" s="65"/>
      <c r="AU1061" s="65"/>
    </row>
    <row r="1062" spans="3:64" x14ac:dyDescent="0.2">
      <c r="C1062" s="14"/>
      <c r="D1062" s="14"/>
      <c r="AA1062" s="65"/>
      <c r="AB1062" s="65"/>
      <c r="AC1062" s="65"/>
      <c r="AD1062" s="65"/>
      <c r="AE1062" s="65"/>
      <c r="AG1062" s="70"/>
      <c r="AN1062" s="65"/>
      <c r="AO1062" s="65"/>
      <c r="AP1062" s="65"/>
      <c r="AQ1062" s="65"/>
      <c r="AR1062" s="65"/>
      <c r="AS1062" s="65"/>
      <c r="AT1062" s="65"/>
      <c r="AU1062" s="65"/>
    </row>
    <row r="1063" spans="3:64" x14ac:dyDescent="0.2">
      <c r="C1063" s="14"/>
      <c r="D1063" s="14"/>
      <c r="AA1063" s="65"/>
      <c r="AB1063" s="65"/>
      <c r="AC1063" s="65"/>
      <c r="AD1063" s="65"/>
      <c r="AE1063" s="65"/>
      <c r="AG1063" s="70"/>
      <c r="AN1063" s="65"/>
      <c r="AO1063" s="65"/>
      <c r="AP1063" s="65"/>
      <c r="AQ1063" s="65"/>
      <c r="AR1063" s="65"/>
      <c r="AS1063" s="65"/>
      <c r="AT1063" s="65"/>
      <c r="AU1063" s="65"/>
    </row>
    <row r="1064" spans="3:64" x14ac:dyDescent="0.2">
      <c r="C1064" s="14"/>
      <c r="D1064" s="14"/>
      <c r="AA1064" s="65"/>
      <c r="AB1064" s="65"/>
      <c r="AC1064" s="65"/>
      <c r="AD1064" s="65"/>
      <c r="AE1064" s="65"/>
      <c r="AG1064" s="70"/>
      <c r="AN1064" s="65"/>
      <c r="AO1064" s="65"/>
      <c r="AP1064" s="65"/>
      <c r="AQ1064" s="65"/>
      <c r="AR1064" s="65"/>
      <c r="AS1064" s="65"/>
      <c r="AT1064" s="65"/>
      <c r="AU1064" s="65"/>
    </row>
    <row r="1065" spans="3:64" x14ac:dyDescent="0.2">
      <c r="C1065" s="14"/>
      <c r="D1065" s="14"/>
      <c r="AA1065" s="65"/>
      <c r="AB1065" s="65"/>
      <c r="AC1065" s="65"/>
      <c r="AD1065" s="65"/>
      <c r="AE1065" s="65"/>
      <c r="AG1065" s="70"/>
      <c r="AN1065" s="65"/>
      <c r="AO1065" s="65"/>
      <c r="AP1065" s="65"/>
      <c r="AQ1065" s="65"/>
      <c r="AR1065" s="65"/>
      <c r="AS1065" s="65"/>
      <c r="AT1065" s="65"/>
      <c r="AU1065" s="65"/>
    </row>
    <row r="1066" spans="3:64" x14ac:dyDescent="0.2">
      <c r="C1066" s="14"/>
      <c r="D1066" s="14"/>
      <c r="AA1066" s="65"/>
      <c r="AB1066" s="65"/>
      <c r="AC1066" s="65"/>
      <c r="AD1066" s="65"/>
      <c r="AE1066" s="65"/>
      <c r="AG1066" s="70"/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/>
      <c r="BI1066" s="65"/>
      <c r="BJ1066" s="65"/>
      <c r="BK1066" s="65"/>
      <c r="BL1066" s="65"/>
    </row>
    <row r="1067" spans="3:64" x14ac:dyDescent="0.2">
      <c r="C1067" s="14"/>
      <c r="D1067" s="14"/>
      <c r="AA1067" s="65"/>
      <c r="AB1067" s="65"/>
      <c r="AC1067" s="65"/>
      <c r="AD1067" s="65"/>
      <c r="AE1067" s="65"/>
      <c r="AG1067" s="70"/>
      <c r="AN1067" s="65"/>
      <c r="AO1067" s="65"/>
      <c r="AP1067" s="65"/>
      <c r="AQ1067" s="65"/>
      <c r="AR1067" s="65"/>
      <c r="AS1067" s="65"/>
      <c r="AT1067" s="65"/>
      <c r="AU1067" s="65"/>
    </row>
    <row r="1068" spans="3:64" x14ac:dyDescent="0.2">
      <c r="C1068" s="14"/>
      <c r="D1068" s="14"/>
      <c r="AA1068" s="65"/>
      <c r="AB1068" s="65"/>
      <c r="AC1068" s="65"/>
      <c r="AD1068" s="65"/>
      <c r="AE1068" s="65"/>
      <c r="AG1068" s="70"/>
      <c r="AN1068" s="65"/>
      <c r="AO1068" s="65"/>
      <c r="AP1068" s="65"/>
      <c r="AQ1068" s="65"/>
      <c r="AR1068" s="65"/>
      <c r="AS1068" s="65"/>
      <c r="AT1068" s="65"/>
      <c r="AU1068" s="65"/>
    </row>
    <row r="1069" spans="3:64" x14ac:dyDescent="0.2">
      <c r="C1069" s="14"/>
      <c r="D1069" s="14"/>
      <c r="AA1069" s="65"/>
      <c r="AB1069" s="65"/>
      <c r="AC1069" s="65"/>
      <c r="AD1069" s="65"/>
      <c r="AE1069" s="65"/>
      <c r="AG1069" s="70"/>
      <c r="AN1069" s="65"/>
      <c r="AO1069" s="65"/>
      <c r="AP1069" s="65"/>
      <c r="AQ1069" s="65"/>
      <c r="AR1069" s="65"/>
      <c r="AS1069" s="65"/>
      <c r="AT1069" s="65"/>
      <c r="AU1069" s="65"/>
    </row>
    <row r="1070" spans="3:64" x14ac:dyDescent="0.2">
      <c r="C1070" s="14"/>
      <c r="D1070" s="14"/>
      <c r="AA1070" s="65"/>
      <c r="AB1070" s="65"/>
      <c r="AC1070" s="65"/>
      <c r="AD1070" s="65"/>
      <c r="AE1070" s="65"/>
      <c r="AG1070" s="70"/>
      <c r="AN1070" s="65"/>
      <c r="AO1070" s="65"/>
      <c r="AP1070" s="65"/>
      <c r="AQ1070" s="65"/>
      <c r="AR1070" s="65"/>
      <c r="AS1070" s="65"/>
      <c r="AT1070" s="65"/>
      <c r="AU1070" s="65"/>
    </row>
    <row r="1071" spans="3:64" x14ac:dyDescent="0.2">
      <c r="C1071" s="14"/>
      <c r="D1071" s="14"/>
      <c r="AA1071" s="65"/>
      <c r="AB1071" s="65"/>
      <c r="AC1071" s="65"/>
      <c r="AD1071" s="65"/>
      <c r="AE1071" s="65"/>
      <c r="AG1071" s="70"/>
      <c r="AN1071" s="65"/>
      <c r="AO1071" s="65"/>
      <c r="AP1071" s="65"/>
      <c r="AQ1071" s="65"/>
      <c r="AR1071" s="65"/>
      <c r="AS1071" s="65"/>
      <c r="AT1071" s="65"/>
      <c r="AU1071" s="65"/>
    </row>
    <row r="1072" spans="3:64" x14ac:dyDescent="0.2">
      <c r="C1072" s="14"/>
      <c r="D1072" s="14"/>
      <c r="AA1072" s="65"/>
      <c r="AB1072" s="65"/>
      <c r="AC1072" s="65"/>
      <c r="AD1072" s="65"/>
      <c r="AE1072" s="65"/>
      <c r="AG1072" s="70"/>
      <c r="AN1072" s="65"/>
      <c r="AO1072" s="65"/>
      <c r="AP1072" s="65"/>
      <c r="AQ1072" s="65"/>
      <c r="AR1072" s="65"/>
      <c r="AS1072" s="65"/>
      <c r="AT1072" s="65"/>
      <c r="AU1072" s="65"/>
    </row>
    <row r="1073" spans="3:48" x14ac:dyDescent="0.2">
      <c r="C1073" s="14"/>
      <c r="D1073" s="14"/>
      <c r="AA1073" s="65"/>
      <c r="AB1073" s="65"/>
      <c r="AC1073" s="65"/>
      <c r="AD1073" s="65"/>
      <c r="AE1073" s="65"/>
      <c r="AG1073" s="70"/>
      <c r="AN1073" s="65"/>
      <c r="AO1073" s="65"/>
      <c r="AP1073" s="65"/>
      <c r="AQ1073" s="65"/>
      <c r="AR1073" s="65"/>
      <c r="AS1073" s="65"/>
      <c r="AT1073" s="65"/>
      <c r="AU1073" s="65"/>
    </row>
    <row r="1074" spans="3:48" x14ac:dyDescent="0.2">
      <c r="C1074" s="14"/>
      <c r="D1074" s="14"/>
      <c r="AA1074" s="65"/>
      <c r="AB1074" s="65"/>
      <c r="AC1074" s="65"/>
      <c r="AD1074" s="65"/>
      <c r="AE1074" s="65"/>
      <c r="AG1074" s="70"/>
      <c r="AN1074" s="65"/>
      <c r="AO1074" s="65"/>
      <c r="AP1074" s="65"/>
      <c r="AQ1074" s="65"/>
      <c r="AR1074" s="65"/>
      <c r="AS1074" s="65"/>
      <c r="AT1074" s="65"/>
      <c r="AU1074" s="65"/>
    </row>
    <row r="1075" spans="3:48" x14ac:dyDescent="0.2">
      <c r="C1075" s="14"/>
      <c r="D1075" s="14"/>
      <c r="AA1075" s="65"/>
      <c r="AB1075" s="65"/>
      <c r="AC1075" s="65"/>
      <c r="AD1075" s="65"/>
      <c r="AE1075" s="65"/>
      <c r="AG1075" s="70"/>
      <c r="AN1075" s="65"/>
      <c r="AO1075" s="65"/>
      <c r="AP1075" s="65"/>
      <c r="AQ1075" s="65"/>
      <c r="AR1075" s="65"/>
      <c r="AS1075" s="65"/>
      <c r="AT1075" s="65"/>
      <c r="AU1075" s="65"/>
    </row>
    <row r="1076" spans="3:48" x14ac:dyDescent="0.2">
      <c r="C1076" s="14"/>
      <c r="D1076" s="14"/>
      <c r="AA1076" s="65"/>
      <c r="AB1076" s="65"/>
      <c r="AC1076" s="65"/>
      <c r="AD1076" s="65"/>
      <c r="AE1076" s="65"/>
      <c r="AG1076" s="70"/>
      <c r="AN1076" s="65"/>
      <c r="AO1076" s="65"/>
      <c r="AP1076" s="65"/>
      <c r="AQ1076" s="65"/>
      <c r="AR1076" s="65"/>
      <c r="AS1076" s="65"/>
      <c r="AT1076" s="65"/>
      <c r="AU1076" s="65"/>
    </row>
    <row r="1077" spans="3:48" x14ac:dyDescent="0.2">
      <c r="C1077" s="14"/>
      <c r="D1077" s="14"/>
      <c r="AA1077" s="65"/>
      <c r="AB1077" s="65"/>
      <c r="AC1077" s="65"/>
      <c r="AD1077" s="65"/>
      <c r="AE1077" s="65"/>
      <c r="AG1077" s="70"/>
      <c r="AN1077" s="65"/>
      <c r="AO1077" s="65"/>
      <c r="AP1077" s="65"/>
      <c r="AQ1077" s="65"/>
      <c r="AR1077" s="65"/>
      <c r="AS1077" s="65"/>
      <c r="AT1077" s="65"/>
      <c r="AU1077" s="65"/>
    </row>
    <row r="1078" spans="3:48" x14ac:dyDescent="0.2">
      <c r="C1078" s="14"/>
      <c r="D1078" s="14"/>
      <c r="AA1078" s="65"/>
      <c r="AB1078" s="65"/>
      <c r="AC1078" s="65"/>
      <c r="AD1078" s="65"/>
      <c r="AE1078" s="65"/>
      <c r="AG1078" s="70"/>
      <c r="AN1078" s="65"/>
      <c r="AO1078" s="65"/>
      <c r="AP1078" s="65"/>
      <c r="AQ1078" s="65"/>
      <c r="AR1078" s="65"/>
      <c r="AS1078" s="65"/>
      <c r="AT1078" s="65"/>
      <c r="AU1078" s="65"/>
      <c r="AV1078" s="65"/>
    </row>
    <row r="1079" spans="3:48" x14ac:dyDescent="0.2">
      <c r="C1079" s="14"/>
      <c r="D1079" s="14"/>
      <c r="AA1079" s="65"/>
      <c r="AB1079" s="65"/>
      <c r="AC1079" s="65"/>
      <c r="AD1079" s="65"/>
      <c r="AE1079" s="65"/>
      <c r="AG1079" s="70"/>
      <c r="AN1079" s="65"/>
      <c r="AO1079" s="65"/>
      <c r="AP1079" s="65"/>
      <c r="AQ1079" s="65"/>
      <c r="AR1079" s="65"/>
      <c r="AS1079" s="65"/>
      <c r="AT1079" s="65"/>
      <c r="AU1079" s="65"/>
    </row>
    <row r="1080" spans="3:48" x14ac:dyDescent="0.2">
      <c r="C1080" s="14"/>
      <c r="D1080" s="14"/>
      <c r="AA1080" s="65"/>
      <c r="AB1080" s="65"/>
      <c r="AC1080" s="65"/>
      <c r="AD1080" s="65"/>
      <c r="AE1080" s="65"/>
      <c r="AG1080" s="70"/>
      <c r="AN1080" s="65"/>
      <c r="AO1080" s="65"/>
      <c r="AP1080" s="65"/>
      <c r="AQ1080" s="65"/>
      <c r="AR1080" s="65"/>
      <c r="AS1080" s="65"/>
      <c r="AT1080" s="65"/>
      <c r="AU1080" s="65"/>
      <c r="AV1080" s="65"/>
    </row>
    <row r="1081" spans="3:48" x14ac:dyDescent="0.2">
      <c r="C1081" s="14"/>
      <c r="D1081" s="14"/>
      <c r="AA1081" s="65"/>
      <c r="AB1081" s="65"/>
      <c r="AC1081" s="65"/>
      <c r="AD1081" s="65"/>
      <c r="AE1081" s="65"/>
      <c r="AG1081" s="70"/>
      <c r="AN1081" s="65"/>
      <c r="AO1081" s="65"/>
      <c r="AP1081" s="65"/>
      <c r="AQ1081" s="65"/>
      <c r="AR1081" s="65"/>
      <c r="AS1081" s="65"/>
      <c r="AT1081" s="65"/>
      <c r="AU1081" s="65"/>
    </row>
    <row r="1082" spans="3:48" x14ac:dyDescent="0.2">
      <c r="C1082" s="14"/>
      <c r="D1082" s="14"/>
      <c r="AA1082" s="65"/>
      <c r="AB1082" s="65"/>
      <c r="AC1082" s="65"/>
      <c r="AD1082" s="65"/>
      <c r="AE1082" s="65"/>
      <c r="AG1082" s="70"/>
      <c r="AN1082" s="65"/>
      <c r="AO1082" s="65"/>
      <c r="AP1082" s="65"/>
      <c r="AQ1082" s="65"/>
      <c r="AR1082" s="65"/>
      <c r="AS1082" s="65"/>
      <c r="AT1082" s="65"/>
      <c r="AU1082" s="65"/>
    </row>
    <row r="1083" spans="3:48" x14ac:dyDescent="0.2">
      <c r="C1083" s="14"/>
      <c r="D1083" s="14"/>
      <c r="AA1083" s="65"/>
      <c r="AB1083" s="65"/>
      <c r="AC1083" s="65"/>
      <c r="AD1083" s="65"/>
      <c r="AE1083" s="65"/>
      <c r="AG1083" s="70"/>
      <c r="AN1083" s="65"/>
      <c r="AO1083" s="65"/>
      <c r="AP1083" s="65"/>
      <c r="AQ1083" s="65"/>
      <c r="AR1083" s="65"/>
      <c r="AS1083" s="65"/>
      <c r="AT1083" s="65"/>
      <c r="AU1083" s="65"/>
    </row>
    <row r="1084" spans="3:48" x14ac:dyDescent="0.2">
      <c r="C1084" s="14"/>
      <c r="D1084" s="14"/>
      <c r="AA1084" s="65"/>
      <c r="AB1084" s="65"/>
      <c r="AC1084" s="65"/>
      <c r="AD1084" s="65"/>
      <c r="AE1084" s="65"/>
      <c r="AG1084" s="70"/>
      <c r="AN1084" s="65"/>
      <c r="AO1084" s="65"/>
      <c r="AP1084" s="65"/>
      <c r="AQ1084" s="65"/>
      <c r="AR1084" s="65"/>
      <c r="AS1084" s="65"/>
      <c r="AT1084" s="65"/>
      <c r="AU1084" s="65"/>
    </row>
    <row r="1085" spans="3:48" x14ac:dyDescent="0.2">
      <c r="C1085" s="14"/>
      <c r="D1085" s="14"/>
      <c r="AA1085" s="65"/>
      <c r="AB1085" s="65"/>
      <c r="AC1085" s="65"/>
      <c r="AD1085" s="65"/>
      <c r="AE1085" s="65"/>
      <c r="AG1085" s="70"/>
      <c r="AN1085" s="65"/>
      <c r="AO1085" s="65"/>
      <c r="AP1085" s="65"/>
      <c r="AQ1085" s="65"/>
      <c r="AR1085" s="65"/>
      <c r="AS1085" s="65"/>
      <c r="AT1085" s="65"/>
      <c r="AU1085" s="65"/>
    </row>
    <row r="1086" spans="3:48" x14ac:dyDescent="0.2">
      <c r="C1086" s="14"/>
      <c r="D1086" s="14"/>
      <c r="AA1086" s="65"/>
      <c r="AB1086" s="65"/>
      <c r="AC1086" s="65"/>
      <c r="AD1086" s="65"/>
      <c r="AE1086" s="65"/>
      <c r="AG1086" s="70"/>
      <c r="AN1086" s="65"/>
      <c r="AO1086" s="65"/>
      <c r="AP1086" s="65"/>
      <c r="AQ1086" s="65"/>
      <c r="AR1086" s="65"/>
      <c r="AS1086" s="65"/>
      <c r="AT1086" s="65"/>
      <c r="AU1086" s="65"/>
    </row>
    <row r="1087" spans="3:48" x14ac:dyDescent="0.2">
      <c r="C1087" s="14"/>
      <c r="D1087" s="14"/>
      <c r="AA1087" s="65"/>
      <c r="AB1087" s="65"/>
      <c r="AC1087" s="65"/>
      <c r="AD1087" s="65"/>
      <c r="AE1087" s="65"/>
      <c r="AG1087" s="70"/>
      <c r="AN1087" s="65"/>
      <c r="AO1087" s="65"/>
      <c r="AP1087" s="65"/>
      <c r="AQ1087" s="65"/>
      <c r="AR1087" s="65"/>
      <c r="AS1087" s="65"/>
      <c r="AT1087" s="65"/>
      <c r="AU1087" s="65"/>
    </row>
    <row r="1088" spans="3:48" x14ac:dyDescent="0.2">
      <c r="C1088" s="14"/>
      <c r="D1088" s="14"/>
      <c r="AA1088" s="65"/>
      <c r="AB1088" s="65"/>
      <c r="AC1088" s="65"/>
      <c r="AD1088" s="65"/>
      <c r="AE1088" s="65"/>
      <c r="AG1088" s="70"/>
      <c r="AN1088" s="65"/>
      <c r="AO1088" s="65"/>
      <c r="AP1088" s="65"/>
      <c r="AQ1088" s="65"/>
      <c r="AR1088" s="65"/>
      <c r="AS1088" s="65"/>
      <c r="AT1088" s="65"/>
      <c r="AU1088" s="65"/>
    </row>
    <row r="1089" spans="3:47" x14ac:dyDescent="0.2">
      <c r="C1089" s="14"/>
      <c r="D1089" s="14"/>
      <c r="AA1089" s="65"/>
      <c r="AB1089" s="65"/>
      <c r="AC1089" s="65"/>
      <c r="AD1089" s="65"/>
      <c r="AE1089" s="65"/>
      <c r="AG1089" s="70"/>
      <c r="AN1089" s="65"/>
      <c r="AO1089" s="65"/>
      <c r="AP1089" s="65"/>
      <c r="AQ1089" s="65"/>
      <c r="AR1089" s="65"/>
      <c r="AS1089" s="65"/>
      <c r="AT1089" s="65"/>
      <c r="AU1089" s="65"/>
    </row>
    <row r="1090" spans="3:47" x14ac:dyDescent="0.2">
      <c r="C1090" s="14"/>
      <c r="D1090" s="14"/>
      <c r="AA1090" s="65"/>
      <c r="AB1090" s="65"/>
      <c r="AC1090" s="65"/>
      <c r="AD1090" s="65"/>
      <c r="AE1090" s="65"/>
      <c r="AG1090" s="70"/>
      <c r="AN1090" s="65"/>
      <c r="AO1090" s="65"/>
      <c r="AP1090" s="65"/>
      <c r="AQ1090" s="65"/>
      <c r="AR1090" s="65"/>
      <c r="AS1090" s="65"/>
      <c r="AT1090" s="65"/>
      <c r="AU1090" s="65"/>
    </row>
    <row r="1091" spans="3:47" x14ac:dyDescent="0.2">
      <c r="C1091" s="14"/>
      <c r="D1091" s="14"/>
      <c r="AA1091" s="65"/>
      <c r="AB1091" s="65"/>
      <c r="AC1091" s="65"/>
      <c r="AD1091" s="65"/>
      <c r="AE1091" s="65"/>
      <c r="AG1091" s="70"/>
      <c r="AN1091" s="65"/>
      <c r="AO1091" s="65"/>
      <c r="AP1091" s="65"/>
      <c r="AQ1091" s="65"/>
      <c r="AR1091" s="65"/>
      <c r="AS1091" s="65"/>
      <c r="AT1091" s="65"/>
      <c r="AU1091" s="65"/>
    </row>
    <row r="1092" spans="3:47" x14ac:dyDescent="0.2">
      <c r="C1092" s="14"/>
      <c r="D1092" s="14"/>
      <c r="AA1092" s="65"/>
      <c r="AB1092" s="65"/>
      <c r="AC1092" s="65"/>
      <c r="AD1092" s="65"/>
      <c r="AE1092" s="65"/>
      <c r="AG1092" s="70"/>
      <c r="AN1092" s="65"/>
      <c r="AO1092" s="65"/>
      <c r="AP1092" s="65"/>
      <c r="AQ1092" s="65"/>
      <c r="AR1092" s="65"/>
      <c r="AS1092" s="65"/>
      <c r="AT1092" s="65"/>
      <c r="AU1092" s="65"/>
    </row>
    <row r="1093" spans="3:47" x14ac:dyDescent="0.2">
      <c r="C1093" s="14"/>
      <c r="D1093" s="14"/>
      <c r="AA1093" s="65"/>
      <c r="AB1093" s="65"/>
      <c r="AC1093" s="65"/>
      <c r="AD1093" s="65"/>
      <c r="AE1093" s="65"/>
      <c r="AG1093" s="70"/>
      <c r="AN1093" s="65"/>
      <c r="AO1093" s="65"/>
      <c r="AP1093" s="65"/>
      <c r="AQ1093" s="65"/>
      <c r="AR1093" s="65"/>
      <c r="AS1093" s="65"/>
      <c r="AT1093" s="65"/>
      <c r="AU1093" s="65"/>
    </row>
    <row r="1094" spans="3:47" x14ac:dyDescent="0.2">
      <c r="C1094" s="14"/>
      <c r="D1094" s="14"/>
      <c r="AA1094" s="65"/>
      <c r="AB1094" s="65"/>
      <c r="AC1094" s="65"/>
      <c r="AD1094" s="65"/>
      <c r="AE1094" s="65"/>
      <c r="AG1094" s="70"/>
      <c r="AN1094" s="65"/>
      <c r="AO1094" s="65"/>
      <c r="AP1094" s="65"/>
      <c r="AQ1094" s="65"/>
      <c r="AR1094" s="65"/>
      <c r="AS1094" s="65"/>
      <c r="AT1094" s="65"/>
      <c r="AU1094" s="65"/>
    </row>
    <row r="1095" spans="3:47" x14ac:dyDescent="0.2">
      <c r="C1095" s="14"/>
      <c r="D1095" s="14"/>
      <c r="AA1095" s="65"/>
      <c r="AB1095" s="65"/>
      <c r="AC1095" s="65"/>
      <c r="AD1095" s="65"/>
      <c r="AE1095" s="65"/>
      <c r="AG1095" s="70"/>
      <c r="AN1095" s="65"/>
      <c r="AO1095" s="65"/>
      <c r="AP1095" s="65"/>
      <c r="AQ1095" s="65"/>
      <c r="AR1095" s="65"/>
      <c r="AS1095" s="65"/>
      <c r="AT1095" s="65"/>
      <c r="AU1095" s="65"/>
    </row>
    <row r="1096" spans="3:47" x14ac:dyDescent="0.2">
      <c r="C1096" s="14"/>
      <c r="D1096" s="14"/>
      <c r="AA1096" s="65"/>
      <c r="AB1096" s="65"/>
      <c r="AC1096" s="65"/>
      <c r="AD1096" s="65"/>
      <c r="AE1096" s="65"/>
      <c r="AG1096" s="70"/>
      <c r="AN1096" s="65"/>
      <c r="AO1096" s="65"/>
      <c r="AP1096" s="65"/>
      <c r="AQ1096" s="65"/>
      <c r="AR1096" s="65"/>
      <c r="AS1096" s="65"/>
      <c r="AT1096" s="65"/>
      <c r="AU1096" s="65"/>
    </row>
    <row r="1097" spans="3:47" x14ac:dyDescent="0.2">
      <c r="C1097" s="14"/>
      <c r="D1097" s="14"/>
      <c r="AA1097" s="65"/>
      <c r="AB1097" s="65"/>
      <c r="AC1097" s="65"/>
      <c r="AD1097" s="65"/>
      <c r="AE1097" s="65"/>
      <c r="AG1097" s="70"/>
      <c r="AN1097" s="65"/>
      <c r="AO1097" s="65"/>
      <c r="AP1097" s="65"/>
      <c r="AQ1097" s="65"/>
      <c r="AR1097" s="65"/>
      <c r="AS1097" s="65"/>
      <c r="AT1097" s="65"/>
      <c r="AU1097" s="65"/>
    </row>
    <row r="1098" spans="3:47" x14ac:dyDescent="0.2">
      <c r="C1098" s="14"/>
      <c r="D1098" s="14"/>
      <c r="AA1098" s="65"/>
      <c r="AB1098" s="65"/>
      <c r="AC1098" s="65"/>
      <c r="AD1098" s="65"/>
      <c r="AE1098" s="65"/>
      <c r="AG1098" s="70"/>
      <c r="AN1098" s="65"/>
      <c r="AO1098" s="65"/>
      <c r="AP1098" s="65"/>
      <c r="AQ1098" s="65"/>
      <c r="AR1098" s="65"/>
      <c r="AS1098" s="65"/>
      <c r="AT1098" s="65"/>
      <c r="AU1098" s="65"/>
    </row>
    <row r="1099" spans="3:47" x14ac:dyDescent="0.2">
      <c r="C1099" s="14"/>
      <c r="D1099" s="14"/>
      <c r="AA1099" s="65"/>
      <c r="AB1099" s="65"/>
      <c r="AC1099" s="65"/>
      <c r="AD1099" s="65"/>
      <c r="AE1099" s="65"/>
      <c r="AG1099" s="70"/>
      <c r="AN1099" s="65"/>
      <c r="AO1099" s="65"/>
      <c r="AP1099" s="65"/>
      <c r="AQ1099" s="65"/>
      <c r="AR1099" s="65"/>
      <c r="AS1099" s="65"/>
      <c r="AT1099" s="65"/>
      <c r="AU1099" s="65"/>
    </row>
    <row r="1100" spans="3:47" x14ac:dyDescent="0.2">
      <c r="C1100" s="14"/>
      <c r="D1100" s="14"/>
      <c r="AA1100" s="65"/>
      <c r="AB1100" s="65"/>
      <c r="AC1100" s="65"/>
      <c r="AD1100" s="65"/>
      <c r="AE1100" s="65"/>
      <c r="AG1100" s="70"/>
      <c r="AN1100" s="65"/>
      <c r="AO1100" s="65"/>
      <c r="AP1100" s="65"/>
      <c r="AQ1100" s="65"/>
      <c r="AR1100" s="65"/>
      <c r="AS1100" s="65"/>
      <c r="AT1100" s="65"/>
      <c r="AU1100" s="65"/>
    </row>
    <row r="1101" spans="3:47" x14ac:dyDescent="0.2">
      <c r="C1101" s="14"/>
      <c r="D1101" s="14"/>
      <c r="AA1101" s="65"/>
      <c r="AB1101" s="65"/>
      <c r="AC1101" s="65"/>
      <c r="AD1101" s="65"/>
      <c r="AE1101" s="65"/>
      <c r="AG1101" s="70"/>
      <c r="AN1101" s="65"/>
      <c r="AO1101" s="65"/>
      <c r="AP1101" s="65"/>
      <c r="AQ1101" s="65"/>
      <c r="AR1101" s="65"/>
      <c r="AS1101" s="65"/>
      <c r="AT1101" s="65"/>
      <c r="AU1101" s="65"/>
    </row>
    <row r="1102" spans="3:47" x14ac:dyDescent="0.2">
      <c r="C1102" s="14"/>
      <c r="D1102" s="14"/>
      <c r="AA1102" s="65"/>
      <c r="AB1102" s="65"/>
      <c r="AC1102" s="65"/>
      <c r="AD1102" s="65"/>
      <c r="AE1102" s="65"/>
      <c r="AG1102" s="70"/>
      <c r="AN1102" s="65"/>
      <c r="AO1102" s="65"/>
      <c r="AP1102" s="65"/>
      <c r="AQ1102" s="65"/>
      <c r="AR1102" s="65"/>
      <c r="AS1102" s="65"/>
      <c r="AT1102" s="65"/>
      <c r="AU1102" s="65"/>
    </row>
    <row r="1103" spans="3:47" x14ac:dyDescent="0.2">
      <c r="C1103" s="14"/>
      <c r="D1103" s="14"/>
      <c r="AA1103" s="65"/>
      <c r="AB1103" s="65"/>
      <c r="AC1103" s="65"/>
      <c r="AD1103" s="65"/>
      <c r="AE1103" s="65"/>
      <c r="AG1103" s="70"/>
      <c r="AN1103" s="65"/>
      <c r="AO1103" s="65"/>
      <c r="AP1103" s="65"/>
      <c r="AQ1103" s="65"/>
      <c r="AR1103" s="65"/>
      <c r="AS1103" s="65"/>
      <c r="AT1103" s="65"/>
      <c r="AU1103" s="65"/>
    </row>
    <row r="1104" spans="3:47" x14ac:dyDescent="0.2">
      <c r="C1104" s="14"/>
      <c r="D1104" s="14"/>
      <c r="AA1104" s="65"/>
      <c r="AB1104" s="65"/>
      <c r="AC1104" s="65"/>
      <c r="AD1104" s="65"/>
      <c r="AE1104" s="65"/>
      <c r="AG1104" s="70"/>
      <c r="AN1104" s="65"/>
      <c r="AO1104" s="65"/>
      <c r="AP1104" s="65"/>
      <c r="AQ1104" s="65"/>
      <c r="AR1104" s="65"/>
      <c r="AS1104" s="65"/>
      <c r="AT1104" s="65"/>
      <c r="AU1104" s="65"/>
    </row>
    <row r="1105" spans="3:47" x14ac:dyDescent="0.2">
      <c r="C1105" s="14"/>
      <c r="D1105" s="14"/>
      <c r="AA1105" s="65"/>
      <c r="AB1105" s="65"/>
      <c r="AC1105" s="65"/>
      <c r="AD1105" s="65"/>
      <c r="AE1105" s="65"/>
      <c r="AG1105" s="70"/>
      <c r="AN1105" s="65"/>
      <c r="AO1105" s="65"/>
      <c r="AP1105" s="65"/>
      <c r="AQ1105" s="65"/>
      <c r="AR1105" s="65"/>
      <c r="AS1105" s="65"/>
      <c r="AT1105" s="65"/>
      <c r="AU1105" s="65"/>
    </row>
    <row r="1106" spans="3:47" x14ac:dyDescent="0.2">
      <c r="C1106" s="14"/>
      <c r="D1106" s="14"/>
      <c r="AA1106" s="65"/>
      <c r="AB1106" s="65"/>
      <c r="AC1106" s="65"/>
      <c r="AD1106" s="65"/>
      <c r="AE1106" s="65"/>
      <c r="AG1106" s="70"/>
      <c r="AN1106" s="65"/>
      <c r="AO1106" s="65"/>
      <c r="AP1106" s="65"/>
      <c r="AQ1106" s="65"/>
      <c r="AR1106" s="65"/>
      <c r="AS1106" s="65"/>
      <c r="AT1106" s="65"/>
      <c r="AU1106" s="65"/>
    </row>
    <row r="1107" spans="3:47" x14ac:dyDescent="0.2">
      <c r="C1107" s="14"/>
      <c r="D1107" s="14"/>
      <c r="AA1107" s="65"/>
      <c r="AB1107" s="65"/>
      <c r="AC1107" s="65"/>
      <c r="AD1107" s="65"/>
      <c r="AE1107" s="65"/>
      <c r="AG1107" s="70"/>
      <c r="AN1107" s="65"/>
      <c r="AO1107" s="65"/>
      <c r="AP1107" s="65"/>
      <c r="AQ1107" s="65"/>
      <c r="AR1107" s="65"/>
      <c r="AS1107" s="65"/>
      <c r="AT1107" s="65"/>
      <c r="AU1107" s="65"/>
    </row>
    <row r="1108" spans="3:47" x14ac:dyDescent="0.2">
      <c r="C1108" s="14"/>
      <c r="D1108" s="14"/>
      <c r="AA1108" s="65"/>
      <c r="AB1108" s="65"/>
      <c r="AC1108" s="65"/>
      <c r="AD1108" s="65"/>
      <c r="AE1108" s="65"/>
      <c r="AG1108" s="70"/>
      <c r="AN1108" s="65"/>
      <c r="AO1108" s="65"/>
      <c r="AP1108" s="65"/>
      <c r="AQ1108" s="65"/>
      <c r="AR1108" s="65"/>
      <c r="AS1108" s="65"/>
      <c r="AT1108" s="65"/>
      <c r="AU1108" s="65"/>
    </row>
    <row r="1109" spans="3:47" x14ac:dyDescent="0.2">
      <c r="C1109" s="14"/>
      <c r="D1109" s="14"/>
      <c r="AA1109" s="65"/>
      <c r="AB1109" s="65"/>
      <c r="AC1109" s="65"/>
      <c r="AD1109" s="65"/>
      <c r="AE1109" s="65"/>
      <c r="AG1109" s="70"/>
      <c r="AN1109" s="65"/>
      <c r="AO1109" s="65"/>
      <c r="AP1109" s="65"/>
      <c r="AQ1109" s="65"/>
      <c r="AR1109" s="65"/>
      <c r="AS1109" s="65"/>
      <c r="AT1109" s="65"/>
      <c r="AU1109" s="65"/>
    </row>
    <row r="1110" spans="3:47" x14ac:dyDescent="0.2">
      <c r="C1110" s="14"/>
      <c r="D1110" s="14"/>
      <c r="AA1110" s="65"/>
      <c r="AB1110" s="65"/>
      <c r="AC1110" s="65"/>
      <c r="AD1110" s="65"/>
      <c r="AE1110" s="65"/>
      <c r="AG1110" s="70"/>
      <c r="AN1110" s="65"/>
      <c r="AO1110" s="65"/>
      <c r="AP1110" s="65"/>
      <c r="AQ1110" s="65"/>
      <c r="AR1110" s="65"/>
      <c r="AS1110" s="65"/>
      <c r="AT1110" s="65"/>
      <c r="AU1110" s="65"/>
    </row>
    <row r="1111" spans="3:47" x14ac:dyDescent="0.2">
      <c r="C1111" s="14"/>
      <c r="D1111" s="14"/>
      <c r="AA1111" s="65"/>
      <c r="AB1111" s="65"/>
      <c r="AC1111" s="65"/>
      <c r="AD1111" s="65"/>
      <c r="AE1111" s="65"/>
      <c r="AG1111" s="70"/>
      <c r="AN1111" s="65"/>
      <c r="AO1111" s="65"/>
      <c r="AP1111" s="65"/>
      <c r="AQ1111" s="65"/>
      <c r="AR1111" s="65"/>
      <c r="AS1111" s="65"/>
      <c r="AT1111" s="65"/>
      <c r="AU1111" s="65"/>
    </row>
    <row r="1112" spans="3:47" x14ac:dyDescent="0.2">
      <c r="C1112" s="14"/>
      <c r="D1112" s="14"/>
      <c r="AA1112" s="65"/>
      <c r="AB1112" s="65"/>
      <c r="AC1112" s="65"/>
      <c r="AD1112" s="65"/>
      <c r="AE1112" s="65"/>
      <c r="AG1112" s="70"/>
      <c r="AN1112" s="65"/>
      <c r="AO1112" s="65"/>
      <c r="AP1112" s="65"/>
      <c r="AQ1112" s="65"/>
      <c r="AR1112" s="65"/>
      <c r="AS1112" s="65"/>
      <c r="AT1112" s="65"/>
      <c r="AU1112" s="65"/>
    </row>
    <row r="1113" spans="3:47" x14ac:dyDescent="0.2">
      <c r="C1113" s="14"/>
      <c r="D1113" s="14"/>
      <c r="AA1113" s="65"/>
      <c r="AB1113" s="65"/>
      <c r="AC1113" s="65"/>
      <c r="AD1113" s="65"/>
      <c r="AE1113" s="65"/>
      <c r="AG1113" s="70"/>
      <c r="AN1113" s="65"/>
      <c r="AO1113" s="65"/>
      <c r="AP1113" s="65"/>
      <c r="AQ1113" s="65"/>
      <c r="AR1113" s="65"/>
      <c r="AS1113" s="65"/>
      <c r="AT1113" s="65"/>
      <c r="AU1113" s="65"/>
    </row>
    <row r="1114" spans="3:47" x14ac:dyDescent="0.2">
      <c r="C1114" s="14"/>
      <c r="D1114" s="14"/>
      <c r="AA1114" s="65"/>
      <c r="AB1114" s="65"/>
      <c r="AC1114" s="65"/>
      <c r="AD1114" s="65"/>
      <c r="AE1114" s="65"/>
      <c r="AG1114" s="70"/>
      <c r="AN1114" s="65"/>
      <c r="AO1114" s="65"/>
      <c r="AP1114" s="65"/>
      <c r="AQ1114" s="65"/>
      <c r="AR1114" s="65"/>
      <c r="AS1114" s="65"/>
      <c r="AT1114" s="65"/>
      <c r="AU1114" s="65"/>
    </row>
    <row r="1115" spans="3:47" x14ac:dyDescent="0.2">
      <c r="C1115" s="14"/>
      <c r="D1115" s="14"/>
      <c r="AA1115" s="65"/>
      <c r="AB1115" s="65"/>
      <c r="AC1115" s="65"/>
      <c r="AD1115" s="65"/>
      <c r="AE1115" s="65"/>
      <c r="AG1115" s="70"/>
      <c r="AN1115" s="65"/>
      <c r="AO1115" s="65"/>
      <c r="AP1115" s="65"/>
      <c r="AQ1115" s="65"/>
      <c r="AR1115" s="65"/>
      <c r="AS1115" s="65"/>
      <c r="AT1115" s="65"/>
      <c r="AU1115" s="65"/>
    </row>
    <row r="1116" spans="3:47" x14ac:dyDescent="0.2">
      <c r="C1116" s="14"/>
      <c r="D1116" s="14"/>
      <c r="AA1116" s="65"/>
      <c r="AB1116" s="65"/>
      <c r="AC1116" s="65"/>
      <c r="AD1116" s="65"/>
      <c r="AE1116" s="65"/>
      <c r="AG1116" s="70"/>
      <c r="AN1116" s="65"/>
      <c r="AO1116" s="65"/>
      <c r="AP1116" s="65"/>
      <c r="AQ1116" s="65"/>
      <c r="AR1116" s="65"/>
      <c r="AS1116" s="65"/>
      <c r="AT1116" s="65"/>
      <c r="AU1116" s="65"/>
    </row>
    <row r="1117" spans="3:47" x14ac:dyDescent="0.2">
      <c r="C1117" s="14"/>
      <c r="D1117" s="14"/>
      <c r="AA1117" s="65"/>
      <c r="AB1117" s="65"/>
      <c r="AC1117" s="65"/>
      <c r="AD1117" s="65"/>
      <c r="AE1117" s="65"/>
      <c r="AG1117" s="70"/>
      <c r="AN1117" s="65"/>
      <c r="AO1117" s="65"/>
      <c r="AP1117" s="65"/>
      <c r="AQ1117" s="65"/>
      <c r="AR1117" s="65"/>
      <c r="AS1117" s="65"/>
      <c r="AT1117" s="65"/>
      <c r="AU1117" s="65"/>
    </row>
    <row r="1118" spans="3:47" x14ac:dyDescent="0.2">
      <c r="C1118" s="14"/>
      <c r="D1118" s="14"/>
      <c r="AA1118" s="65"/>
      <c r="AB1118" s="65"/>
      <c r="AC1118" s="65"/>
      <c r="AD1118" s="65"/>
      <c r="AE1118" s="65"/>
      <c r="AG1118" s="70"/>
      <c r="AN1118" s="65"/>
      <c r="AO1118" s="65"/>
      <c r="AP1118" s="65"/>
      <c r="AQ1118" s="65"/>
      <c r="AR1118" s="65"/>
      <c r="AS1118" s="65"/>
      <c r="AT1118" s="65"/>
      <c r="AU1118" s="65"/>
    </row>
    <row r="1119" spans="3:47" x14ac:dyDescent="0.2">
      <c r="C1119" s="14"/>
      <c r="D1119" s="14"/>
      <c r="AA1119" s="65"/>
      <c r="AB1119" s="65"/>
      <c r="AC1119" s="65"/>
      <c r="AD1119" s="65"/>
      <c r="AE1119" s="65"/>
      <c r="AG1119" s="70"/>
      <c r="AN1119" s="65"/>
      <c r="AO1119" s="65"/>
      <c r="AP1119" s="65"/>
      <c r="AQ1119" s="65"/>
      <c r="AR1119" s="65"/>
      <c r="AS1119" s="65"/>
      <c r="AT1119" s="65"/>
      <c r="AU1119" s="65"/>
    </row>
    <row r="1120" spans="3:47" x14ac:dyDescent="0.2">
      <c r="C1120" s="14"/>
      <c r="D1120" s="14"/>
      <c r="AA1120" s="65"/>
      <c r="AB1120" s="65"/>
      <c r="AC1120" s="65"/>
      <c r="AD1120" s="65"/>
      <c r="AE1120" s="65"/>
      <c r="AG1120" s="70"/>
      <c r="AN1120" s="65"/>
      <c r="AO1120" s="65"/>
      <c r="AP1120" s="65"/>
      <c r="AQ1120" s="65"/>
      <c r="AR1120" s="65"/>
      <c r="AS1120" s="65"/>
      <c r="AT1120" s="65"/>
      <c r="AU1120" s="65"/>
    </row>
    <row r="1121" spans="3:47" x14ac:dyDescent="0.2">
      <c r="C1121" s="14"/>
      <c r="D1121" s="14"/>
      <c r="AA1121" s="65"/>
      <c r="AB1121" s="65"/>
      <c r="AC1121" s="65"/>
      <c r="AD1121" s="65"/>
      <c r="AE1121" s="65"/>
      <c r="AG1121" s="70"/>
      <c r="AN1121" s="65"/>
      <c r="AO1121" s="65"/>
      <c r="AP1121" s="65"/>
      <c r="AQ1121" s="65"/>
      <c r="AR1121" s="65"/>
      <c r="AS1121" s="65"/>
      <c r="AT1121" s="65"/>
      <c r="AU1121" s="65"/>
    </row>
    <row r="1122" spans="3:47" x14ac:dyDescent="0.2">
      <c r="C1122" s="14"/>
      <c r="D1122" s="14"/>
      <c r="AA1122" s="65"/>
      <c r="AB1122" s="65"/>
      <c r="AC1122" s="65"/>
      <c r="AD1122" s="65"/>
      <c r="AE1122" s="65"/>
      <c r="AG1122" s="70"/>
      <c r="AN1122" s="65"/>
      <c r="AO1122" s="65"/>
      <c r="AP1122" s="65"/>
      <c r="AQ1122" s="65"/>
      <c r="AR1122" s="65"/>
      <c r="AS1122" s="65"/>
      <c r="AT1122" s="65"/>
      <c r="AU1122" s="65"/>
    </row>
    <row r="1123" spans="3:47" x14ac:dyDescent="0.2">
      <c r="C1123" s="14"/>
      <c r="D1123" s="14"/>
      <c r="AA1123" s="65"/>
      <c r="AB1123" s="65"/>
      <c r="AC1123" s="65"/>
      <c r="AD1123" s="65"/>
      <c r="AE1123" s="65"/>
      <c r="AG1123" s="70"/>
      <c r="AN1123" s="65"/>
      <c r="AO1123" s="65"/>
      <c r="AP1123" s="65"/>
      <c r="AQ1123" s="65"/>
      <c r="AR1123" s="65"/>
      <c r="AS1123" s="65"/>
      <c r="AT1123" s="65"/>
      <c r="AU1123" s="65"/>
    </row>
    <row r="1124" spans="3:47" x14ac:dyDescent="0.2">
      <c r="C1124" s="14"/>
      <c r="D1124" s="14"/>
      <c r="AA1124" s="65"/>
      <c r="AB1124" s="65"/>
      <c r="AC1124" s="65"/>
      <c r="AD1124" s="65"/>
      <c r="AE1124" s="65"/>
      <c r="AG1124" s="70"/>
      <c r="AN1124" s="65"/>
      <c r="AO1124" s="65"/>
      <c r="AP1124" s="65"/>
      <c r="AQ1124" s="65"/>
      <c r="AR1124" s="65"/>
      <c r="AS1124" s="65"/>
      <c r="AT1124" s="65"/>
      <c r="AU1124" s="65"/>
    </row>
    <row r="1125" spans="3:47" x14ac:dyDescent="0.2">
      <c r="C1125" s="14"/>
      <c r="D1125" s="14"/>
      <c r="AA1125" s="65"/>
      <c r="AB1125" s="65"/>
      <c r="AC1125" s="65"/>
      <c r="AD1125" s="65"/>
      <c r="AE1125" s="65"/>
      <c r="AG1125" s="70"/>
      <c r="AN1125" s="65"/>
      <c r="AO1125" s="65"/>
      <c r="AP1125" s="65"/>
      <c r="AQ1125" s="65"/>
      <c r="AR1125" s="65"/>
      <c r="AS1125" s="65"/>
      <c r="AT1125" s="65"/>
      <c r="AU1125" s="65"/>
    </row>
    <row r="1126" spans="3:47" x14ac:dyDescent="0.2">
      <c r="C1126" s="14"/>
      <c r="D1126" s="14"/>
      <c r="AA1126" s="65"/>
      <c r="AB1126" s="65"/>
      <c r="AC1126" s="65"/>
      <c r="AD1126" s="65"/>
      <c r="AE1126" s="65"/>
      <c r="AG1126" s="70"/>
      <c r="AN1126" s="65"/>
      <c r="AO1126" s="65"/>
      <c r="AP1126" s="65"/>
      <c r="AQ1126" s="65"/>
      <c r="AR1126" s="65"/>
      <c r="AS1126" s="65"/>
      <c r="AT1126" s="65"/>
      <c r="AU1126" s="65"/>
    </row>
    <row r="1127" spans="3:47" x14ac:dyDescent="0.2">
      <c r="C1127" s="14"/>
      <c r="D1127" s="14"/>
      <c r="AA1127" s="65"/>
      <c r="AB1127" s="65"/>
      <c r="AC1127" s="65"/>
      <c r="AD1127" s="65"/>
      <c r="AE1127" s="65"/>
      <c r="AG1127" s="70"/>
      <c r="AN1127" s="65"/>
      <c r="AO1127" s="65"/>
      <c r="AP1127" s="65"/>
      <c r="AQ1127" s="65"/>
      <c r="AR1127" s="65"/>
      <c r="AS1127" s="65"/>
      <c r="AT1127" s="65"/>
      <c r="AU1127" s="65"/>
    </row>
    <row r="1128" spans="3:47" x14ac:dyDescent="0.2">
      <c r="C1128" s="14"/>
      <c r="D1128" s="14"/>
      <c r="AA1128" s="65"/>
      <c r="AB1128" s="65"/>
      <c r="AC1128" s="65"/>
      <c r="AD1128" s="65"/>
      <c r="AE1128" s="65"/>
      <c r="AG1128" s="70"/>
      <c r="AN1128" s="65"/>
      <c r="AO1128" s="65"/>
      <c r="AP1128" s="65"/>
      <c r="AQ1128" s="65"/>
      <c r="AR1128" s="65"/>
      <c r="AS1128" s="65"/>
      <c r="AT1128" s="65"/>
      <c r="AU1128" s="65"/>
    </row>
    <row r="1129" spans="3:47" x14ac:dyDescent="0.2">
      <c r="C1129" s="14"/>
      <c r="D1129" s="14"/>
      <c r="AA1129" s="65"/>
      <c r="AB1129" s="65"/>
      <c r="AC1129" s="65"/>
      <c r="AD1129" s="65"/>
      <c r="AE1129" s="65"/>
      <c r="AG1129" s="70"/>
      <c r="AN1129" s="65"/>
      <c r="AO1129" s="65"/>
      <c r="AP1129" s="65"/>
      <c r="AQ1129" s="65"/>
      <c r="AR1129" s="65"/>
      <c r="AS1129" s="65"/>
      <c r="AT1129" s="65"/>
      <c r="AU1129" s="65"/>
    </row>
    <row r="1130" spans="3:47" x14ac:dyDescent="0.2">
      <c r="C1130" s="14"/>
      <c r="D1130" s="14"/>
      <c r="AA1130" s="65"/>
      <c r="AB1130" s="65"/>
      <c r="AC1130" s="65"/>
      <c r="AD1130" s="65"/>
      <c r="AE1130" s="65"/>
      <c r="AG1130" s="70"/>
      <c r="AN1130" s="65"/>
      <c r="AO1130" s="65"/>
      <c r="AP1130" s="65"/>
      <c r="AQ1130" s="65"/>
      <c r="AR1130" s="65"/>
      <c r="AS1130" s="65"/>
      <c r="AT1130" s="65"/>
      <c r="AU1130" s="65"/>
    </row>
    <row r="1131" spans="3:47" x14ac:dyDescent="0.2">
      <c r="C1131" s="14"/>
      <c r="D1131" s="14"/>
      <c r="AA1131" s="65"/>
      <c r="AB1131" s="65"/>
      <c r="AC1131" s="65"/>
      <c r="AD1131" s="65"/>
      <c r="AE1131" s="65"/>
      <c r="AG1131" s="70"/>
      <c r="AN1131" s="65"/>
      <c r="AO1131" s="65"/>
      <c r="AP1131" s="65"/>
      <c r="AQ1131" s="65"/>
      <c r="AR1131" s="65"/>
      <c r="AS1131" s="65"/>
      <c r="AT1131" s="65"/>
      <c r="AU1131" s="65"/>
    </row>
    <row r="1132" spans="3:47" x14ac:dyDescent="0.2">
      <c r="C1132" s="14"/>
      <c r="D1132" s="14"/>
      <c r="AA1132" s="65"/>
      <c r="AB1132" s="65"/>
      <c r="AC1132" s="65"/>
      <c r="AD1132" s="65"/>
      <c r="AE1132" s="65"/>
      <c r="AG1132" s="70"/>
      <c r="AN1132" s="65"/>
      <c r="AO1132" s="65"/>
      <c r="AP1132" s="65"/>
      <c r="AQ1132" s="65"/>
      <c r="AR1132" s="65"/>
      <c r="AS1132" s="65"/>
      <c r="AT1132" s="65"/>
      <c r="AU1132" s="65"/>
    </row>
    <row r="1133" spans="3:47" x14ac:dyDescent="0.2">
      <c r="C1133" s="14"/>
      <c r="D1133" s="14"/>
      <c r="AA1133" s="65"/>
      <c r="AB1133" s="65"/>
      <c r="AC1133" s="65"/>
      <c r="AD1133" s="65"/>
      <c r="AE1133" s="65"/>
      <c r="AG1133" s="70"/>
      <c r="AN1133" s="65"/>
      <c r="AO1133" s="65"/>
      <c r="AP1133" s="65"/>
      <c r="AQ1133" s="65"/>
      <c r="AR1133" s="65"/>
      <c r="AS1133" s="65"/>
      <c r="AT1133" s="65"/>
      <c r="AU1133" s="65"/>
    </row>
    <row r="1134" spans="3:47" x14ac:dyDescent="0.2">
      <c r="C1134" s="14"/>
      <c r="D1134" s="14"/>
      <c r="AA1134" s="65"/>
      <c r="AB1134" s="65"/>
      <c r="AC1134" s="65"/>
      <c r="AD1134" s="65"/>
      <c r="AE1134" s="65"/>
      <c r="AG1134" s="70"/>
      <c r="AN1134" s="65"/>
      <c r="AO1134" s="65"/>
      <c r="AP1134" s="65"/>
      <c r="AQ1134" s="65"/>
      <c r="AR1134" s="65"/>
      <c r="AS1134" s="65"/>
      <c r="AT1134" s="65"/>
      <c r="AU1134" s="65"/>
    </row>
    <row r="1135" spans="3:47" x14ac:dyDescent="0.2">
      <c r="C1135" s="14"/>
      <c r="D1135" s="14"/>
      <c r="AA1135" s="65"/>
      <c r="AB1135" s="65"/>
      <c r="AC1135" s="65"/>
      <c r="AD1135" s="65"/>
      <c r="AE1135" s="65"/>
      <c r="AG1135" s="70"/>
      <c r="AN1135" s="65"/>
      <c r="AO1135" s="65"/>
      <c r="AP1135" s="65"/>
      <c r="AQ1135" s="65"/>
      <c r="AR1135" s="65"/>
      <c r="AS1135" s="65"/>
      <c r="AT1135" s="65"/>
      <c r="AU1135" s="65"/>
    </row>
    <row r="1136" spans="3:47" x14ac:dyDescent="0.2">
      <c r="C1136" s="14"/>
      <c r="D1136" s="14"/>
      <c r="AA1136" s="65"/>
      <c r="AB1136" s="65"/>
      <c r="AC1136" s="65"/>
      <c r="AD1136" s="65"/>
      <c r="AE1136" s="65"/>
      <c r="AG1136" s="70"/>
      <c r="AN1136" s="65"/>
      <c r="AO1136" s="65"/>
      <c r="AP1136" s="65"/>
      <c r="AQ1136" s="65"/>
      <c r="AR1136" s="65"/>
      <c r="AS1136" s="65"/>
      <c r="AT1136" s="65"/>
      <c r="AU1136" s="65"/>
    </row>
    <row r="1137" spans="3:47" x14ac:dyDescent="0.2">
      <c r="C1137" s="14"/>
      <c r="D1137" s="14"/>
      <c r="AA1137" s="65"/>
      <c r="AB1137" s="65"/>
      <c r="AC1137" s="65"/>
      <c r="AD1137" s="65"/>
      <c r="AE1137" s="65"/>
      <c r="AG1137" s="70"/>
      <c r="AN1137" s="65"/>
      <c r="AO1137" s="65"/>
      <c r="AP1137" s="65"/>
      <c r="AQ1137" s="65"/>
      <c r="AR1137" s="65"/>
      <c r="AS1137" s="65"/>
      <c r="AT1137" s="65"/>
      <c r="AU1137" s="65"/>
    </row>
    <row r="1138" spans="3:47" x14ac:dyDescent="0.2">
      <c r="C1138" s="14"/>
      <c r="D1138" s="14"/>
      <c r="AA1138" s="65"/>
      <c r="AB1138" s="65"/>
      <c r="AC1138" s="65"/>
      <c r="AD1138" s="65"/>
      <c r="AE1138" s="65"/>
      <c r="AG1138" s="70"/>
      <c r="AN1138" s="65"/>
      <c r="AO1138" s="65"/>
      <c r="AP1138" s="65"/>
      <c r="AQ1138" s="65"/>
      <c r="AR1138" s="65"/>
      <c r="AS1138" s="65"/>
      <c r="AT1138" s="65"/>
      <c r="AU1138" s="65"/>
    </row>
    <row r="1139" spans="3:47" x14ac:dyDescent="0.2">
      <c r="C1139" s="14"/>
      <c r="D1139" s="14"/>
      <c r="AA1139" s="65"/>
      <c r="AB1139" s="65"/>
      <c r="AC1139" s="65"/>
      <c r="AD1139" s="65"/>
      <c r="AE1139" s="65"/>
      <c r="AG1139" s="70"/>
      <c r="AN1139" s="65"/>
      <c r="AO1139" s="65"/>
      <c r="AP1139" s="65"/>
      <c r="AQ1139" s="65"/>
      <c r="AR1139" s="65"/>
      <c r="AS1139" s="65"/>
      <c r="AT1139" s="65"/>
      <c r="AU1139" s="65"/>
    </row>
    <row r="1140" spans="3:47" x14ac:dyDescent="0.2">
      <c r="C1140" s="14"/>
      <c r="D1140" s="14"/>
      <c r="AA1140" s="65"/>
      <c r="AB1140" s="65"/>
      <c r="AC1140" s="65"/>
      <c r="AD1140" s="65"/>
      <c r="AE1140" s="65"/>
      <c r="AG1140" s="70"/>
      <c r="AN1140" s="65"/>
      <c r="AO1140" s="65"/>
      <c r="AP1140" s="65"/>
      <c r="AQ1140" s="65"/>
      <c r="AR1140" s="65"/>
      <c r="AS1140" s="65"/>
      <c r="AT1140" s="65"/>
      <c r="AU1140" s="65"/>
    </row>
    <row r="1141" spans="3:47" x14ac:dyDescent="0.2">
      <c r="C1141" s="14"/>
      <c r="D1141" s="14"/>
      <c r="AA1141" s="65"/>
      <c r="AB1141" s="65"/>
      <c r="AC1141" s="65"/>
      <c r="AD1141" s="65"/>
      <c r="AE1141" s="65"/>
      <c r="AG1141" s="70"/>
      <c r="AN1141" s="65"/>
      <c r="AO1141" s="65"/>
      <c r="AP1141" s="65"/>
      <c r="AQ1141" s="65"/>
      <c r="AR1141" s="65"/>
      <c r="AS1141" s="65"/>
      <c r="AT1141" s="65"/>
      <c r="AU1141" s="65"/>
    </row>
    <row r="1142" spans="3:47" x14ac:dyDescent="0.2">
      <c r="C1142" s="14"/>
      <c r="D1142" s="14"/>
      <c r="AA1142" s="65"/>
      <c r="AB1142" s="65"/>
      <c r="AC1142" s="65"/>
      <c r="AD1142" s="65"/>
      <c r="AE1142" s="65"/>
      <c r="AG1142" s="70"/>
      <c r="AN1142" s="65"/>
      <c r="AO1142" s="65"/>
      <c r="AP1142" s="65"/>
      <c r="AQ1142" s="65"/>
      <c r="AR1142" s="65"/>
      <c r="AS1142" s="65"/>
      <c r="AT1142" s="65"/>
      <c r="AU1142" s="65"/>
    </row>
    <row r="1143" spans="3:47" x14ac:dyDescent="0.2">
      <c r="C1143" s="14"/>
      <c r="D1143" s="14"/>
      <c r="AA1143" s="65"/>
      <c r="AB1143" s="65"/>
      <c r="AC1143" s="65"/>
      <c r="AD1143" s="65"/>
      <c r="AE1143" s="65"/>
      <c r="AG1143" s="70"/>
      <c r="AN1143" s="65"/>
      <c r="AO1143" s="65"/>
      <c r="AP1143" s="65"/>
      <c r="AQ1143" s="65"/>
      <c r="AR1143" s="65"/>
      <c r="AS1143" s="65"/>
      <c r="AT1143" s="65"/>
      <c r="AU1143" s="65"/>
    </row>
    <row r="1144" spans="3:47" x14ac:dyDescent="0.2">
      <c r="C1144" s="14"/>
      <c r="D1144" s="14"/>
      <c r="AA1144" s="65"/>
      <c r="AB1144" s="65"/>
      <c r="AC1144" s="65"/>
      <c r="AD1144" s="65"/>
      <c r="AE1144" s="65"/>
      <c r="AG1144" s="70"/>
      <c r="AN1144" s="65"/>
      <c r="AO1144" s="65"/>
      <c r="AP1144" s="65"/>
      <c r="AQ1144" s="65"/>
      <c r="AR1144" s="65"/>
      <c r="AS1144" s="65"/>
      <c r="AT1144" s="65"/>
      <c r="AU1144" s="65"/>
    </row>
    <row r="1145" spans="3:47" x14ac:dyDescent="0.2">
      <c r="C1145" s="14"/>
      <c r="D1145" s="14"/>
      <c r="AA1145" s="65"/>
      <c r="AB1145" s="65"/>
      <c r="AC1145" s="65"/>
      <c r="AD1145" s="65"/>
      <c r="AE1145" s="65"/>
      <c r="AG1145" s="70"/>
      <c r="AN1145" s="65"/>
      <c r="AO1145" s="65"/>
      <c r="AP1145" s="65"/>
      <c r="AQ1145" s="65"/>
      <c r="AR1145" s="65"/>
      <c r="AS1145" s="65"/>
      <c r="AT1145" s="65"/>
      <c r="AU1145" s="65"/>
    </row>
    <row r="1146" spans="3:47" x14ac:dyDescent="0.2">
      <c r="C1146" s="14"/>
      <c r="D1146" s="14"/>
      <c r="AA1146" s="65"/>
      <c r="AB1146" s="65"/>
      <c r="AC1146" s="65"/>
      <c r="AD1146" s="65"/>
      <c r="AE1146" s="65"/>
      <c r="AG1146" s="70"/>
      <c r="AN1146" s="65"/>
      <c r="AO1146" s="65"/>
      <c r="AP1146" s="65"/>
      <c r="AQ1146" s="65"/>
      <c r="AR1146" s="65"/>
      <c r="AS1146" s="65"/>
      <c r="AT1146" s="65"/>
      <c r="AU1146" s="65"/>
    </row>
    <row r="1147" spans="3:47" x14ac:dyDescent="0.2">
      <c r="C1147" s="14"/>
      <c r="D1147" s="14"/>
      <c r="AA1147" s="65"/>
      <c r="AB1147" s="65"/>
      <c r="AC1147" s="65"/>
      <c r="AD1147" s="65"/>
      <c r="AE1147" s="65"/>
      <c r="AG1147" s="70"/>
      <c r="AN1147" s="65"/>
      <c r="AO1147" s="65"/>
      <c r="AP1147" s="65"/>
      <c r="AQ1147" s="65"/>
      <c r="AR1147" s="65"/>
      <c r="AS1147" s="65"/>
      <c r="AT1147" s="65"/>
      <c r="AU1147" s="65"/>
    </row>
    <row r="1148" spans="3:47" x14ac:dyDescent="0.2">
      <c r="C1148" s="14"/>
      <c r="D1148" s="14"/>
      <c r="AA1148" s="65"/>
      <c r="AB1148" s="65"/>
      <c r="AC1148" s="65"/>
      <c r="AD1148" s="65"/>
      <c r="AE1148" s="65"/>
      <c r="AG1148" s="70"/>
      <c r="AN1148" s="65"/>
      <c r="AO1148" s="65"/>
      <c r="AP1148" s="65"/>
      <c r="AQ1148" s="65"/>
      <c r="AR1148" s="65"/>
      <c r="AS1148" s="65"/>
      <c r="AT1148" s="65"/>
      <c r="AU1148" s="65"/>
    </row>
    <row r="1149" spans="3:47" x14ac:dyDescent="0.2">
      <c r="C1149" s="14"/>
      <c r="D1149" s="14"/>
      <c r="AA1149" s="65"/>
      <c r="AB1149" s="65"/>
      <c r="AC1149" s="65"/>
      <c r="AD1149" s="65"/>
      <c r="AE1149" s="65"/>
      <c r="AG1149" s="70"/>
      <c r="AN1149" s="65"/>
      <c r="AO1149" s="65"/>
      <c r="AP1149" s="65"/>
      <c r="AQ1149" s="65"/>
      <c r="AR1149" s="65"/>
      <c r="AS1149" s="65"/>
      <c r="AT1149" s="65"/>
      <c r="AU1149" s="65"/>
    </row>
    <row r="1150" spans="3:47" x14ac:dyDescent="0.2">
      <c r="C1150" s="14"/>
      <c r="D1150" s="14"/>
      <c r="AA1150" s="65"/>
      <c r="AB1150" s="65"/>
      <c r="AC1150" s="65"/>
      <c r="AD1150" s="65"/>
      <c r="AE1150" s="65"/>
      <c r="AG1150" s="70"/>
      <c r="AN1150" s="65"/>
      <c r="AO1150" s="65"/>
      <c r="AP1150" s="65"/>
      <c r="AQ1150" s="65"/>
      <c r="AR1150" s="65"/>
      <c r="AS1150" s="65"/>
      <c r="AT1150" s="65"/>
      <c r="AU1150" s="65"/>
    </row>
    <row r="1151" spans="3:47" x14ac:dyDescent="0.2">
      <c r="C1151" s="14"/>
      <c r="D1151" s="14"/>
      <c r="AA1151" s="65"/>
      <c r="AB1151" s="65"/>
      <c r="AC1151" s="65"/>
      <c r="AD1151" s="65"/>
      <c r="AE1151" s="65"/>
      <c r="AG1151" s="70"/>
      <c r="AN1151" s="65"/>
      <c r="AO1151" s="65"/>
      <c r="AP1151" s="65"/>
      <c r="AQ1151" s="65"/>
      <c r="AR1151" s="65"/>
      <c r="AS1151" s="65"/>
      <c r="AT1151" s="65"/>
      <c r="AU1151" s="65"/>
    </row>
    <row r="1152" spans="3:47" x14ac:dyDescent="0.2">
      <c r="C1152" s="14"/>
      <c r="D1152" s="14"/>
      <c r="AA1152" s="65"/>
      <c r="AB1152" s="65"/>
      <c r="AC1152" s="65"/>
      <c r="AD1152" s="65"/>
      <c r="AE1152" s="65"/>
      <c r="AG1152" s="70"/>
      <c r="AN1152" s="65"/>
      <c r="AO1152" s="65"/>
      <c r="AP1152" s="65"/>
      <c r="AQ1152" s="65"/>
      <c r="AR1152" s="65"/>
      <c r="AS1152" s="65"/>
      <c r="AT1152" s="65"/>
      <c r="AU1152" s="65"/>
    </row>
    <row r="1153" spans="3:48" x14ac:dyDescent="0.2">
      <c r="C1153" s="14"/>
      <c r="D1153" s="14"/>
      <c r="AA1153" s="65"/>
      <c r="AB1153" s="65"/>
      <c r="AC1153" s="65"/>
      <c r="AD1153" s="65"/>
      <c r="AE1153" s="65"/>
      <c r="AG1153" s="70"/>
      <c r="AN1153" s="65"/>
      <c r="AO1153" s="65"/>
      <c r="AP1153" s="65"/>
      <c r="AQ1153" s="65"/>
      <c r="AR1153" s="65"/>
      <c r="AS1153" s="65"/>
      <c r="AT1153" s="65"/>
      <c r="AU1153" s="65"/>
    </row>
    <row r="1154" spans="3:48" x14ac:dyDescent="0.2">
      <c r="C1154" s="14"/>
      <c r="D1154" s="14"/>
      <c r="AA1154" s="65"/>
      <c r="AB1154" s="65"/>
      <c r="AC1154" s="65"/>
      <c r="AD1154" s="65"/>
      <c r="AE1154" s="65"/>
      <c r="AG1154" s="70"/>
      <c r="AN1154" s="65"/>
      <c r="AO1154" s="65"/>
      <c r="AP1154" s="65"/>
      <c r="AQ1154" s="65"/>
      <c r="AR1154" s="65"/>
      <c r="AS1154" s="65"/>
      <c r="AT1154" s="65"/>
      <c r="AU1154" s="65"/>
      <c r="AV1154" s="65"/>
    </row>
    <row r="1155" spans="3:48" x14ac:dyDescent="0.2">
      <c r="C1155" s="14"/>
      <c r="D1155" s="14"/>
      <c r="AA1155" s="65"/>
      <c r="AB1155" s="65"/>
      <c r="AC1155" s="65"/>
      <c r="AD1155" s="65"/>
      <c r="AE1155" s="65"/>
      <c r="AG1155" s="70"/>
      <c r="AN1155" s="65"/>
      <c r="AO1155" s="65"/>
      <c r="AP1155" s="65"/>
      <c r="AQ1155" s="65"/>
      <c r="AR1155" s="65"/>
      <c r="AS1155" s="65"/>
      <c r="AT1155" s="65"/>
      <c r="AU1155" s="65"/>
    </row>
    <row r="1156" spans="3:48" x14ac:dyDescent="0.2">
      <c r="C1156" s="14"/>
      <c r="D1156" s="14"/>
      <c r="AA1156" s="65"/>
      <c r="AB1156" s="65"/>
      <c r="AC1156" s="65"/>
      <c r="AD1156" s="65"/>
      <c r="AE1156" s="65"/>
      <c r="AG1156" s="70"/>
      <c r="AN1156" s="65"/>
      <c r="AO1156" s="65"/>
      <c r="AP1156" s="65"/>
      <c r="AQ1156" s="65"/>
      <c r="AR1156" s="65"/>
      <c r="AS1156" s="65"/>
      <c r="AT1156" s="65"/>
      <c r="AU1156" s="65"/>
    </row>
    <row r="1157" spans="3:48" x14ac:dyDescent="0.2">
      <c r="C1157" s="14"/>
      <c r="D1157" s="14"/>
      <c r="AA1157" s="65"/>
      <c r="AB1157" s="65"/>
      <c r="AC1157" s="65"/>
      <c r="AD1157" s="65"/>
      <c r="AE1157" s="65"/>
      <c r="AG1157" s="70"/>
      <c r="AN1157" s="65"/>
      <c r="AO1157" s="65"/>
      <c r="AP1157" s="65"/>
      <c r="AQ1157" s="65"/>
      <c r="AR1157" s="65"/>
      <c r="AS1157" s="65"/>
      <c r="AT1157" s="65"/>
      <c r="AU1157" s="65"/>
    </row>
    <row r="1158" spans="3:48" x14ac:dyDescent="0.2">
      <c r="C1158" s="14"/>
      <c r="D1158" s="14"/>
      <c r="AA1158" s="65"/>
      <c r="AB1158" s="65"/>
      <c r="AC1158" s="65"/>
      <c r="AD1158" s="65"/>
      <c r="AE1158" s="65"/>
      <c r="AG1158" s="70"/>
      <c r="AN1158" s="65"/>
      <c r="AO1158" s="65"/>
      <c r="AP1158" s="65"/>
      <c r="AQ1158" s="65"/>
      <c r="AR1158" s="65"/>
      <c r="AS1158" s="65"/>
      <c r="AT1158" s="65"/>
      <c r="AU1158" s="65"/>
    </row>
    <row r="1159" spans="3:48" x14ac:dyDescent="0.2">
      <c r="C1159" s="14"/>
      <c r="D1159" s="14"/>
      <c r="AA1159" s="65"/>
      <c r="AB1159" s="65"/>
      <c r="AC1159" s="65"/>
      <c r="AD1159" s="65"/>
      <c r="AE1159" s="65"/>
      <c r="AG1159" s="70"/>
      <c r="AN1159" s="65"/>
      <c r="AO1159" s="65"/>
      <c r="AP1159" s="65"/>
      <c r="AQ1159" s="65"/>
      <c r="AR1159" s="65"/>
      <c r="AS1159" s="65"/>
      <c r="AT1159" s="65"/>
      <c r="AU1159" s="65"/>
    </row>
    <row r="1160" spans="3:48" x14ac:dyDescent="0.2">
      <c r="C1160" s="14"/>
      <c r="D1160" s="14"/>
      <c r="AA1160" s="65"/>
      <c r="AB1160" s="65"/>
      <c r="AC1160" s="65"/>
      <c r="AD1160" s="65"/>
      <c r="AE1160" s="65"/>
      <c r="AG1160" s="70"/>
      <c r="AN1160" s="65"/>
      <c r="AO1160" s="65"/>
      <c r="AP1160" s="65"/>
      <c r="AQ1160" s="65"/>
      <c r="AR1160" s="65"/>
      <c r="AS1160" s="65"/>
      <c r="AT1160" s="65"/>
      <c r="AU1160" s="65"/>
    </row>
    <row r="1161" spans="3:48" x14ac:dyDescent="0.2">
      <c r="C1161" s="14"/>
      <c r="D1161" s="14"/>
      <c r="AA1161" s="65"/>
      <c r="AB1161" s="65"/>
      <c r="AC1161" s="65"/>
      <c r="AD1161" s="65"/>
      <c r="AE1161" s="65"/>
      <c r="AG1161" s="70"/>
      <c r="AN1161" s="65"/>
      <c r="AO1161" s="65"/>
      <c r="AP1161" s="65"/>
      <c r="AQ1161" s="65"/>
      <c r="AR1161" s="65"/>
      <c r="AS1161" s="65"/>
      <c r="AT1161" s="65"/>
      <c r="AU1161" s="65"/>
    </row>
    <row r="1162" spans="3:48" x14ac:dyDescent="0.2">
      <c r="C1162" s="14"/>
      <c r="D1162" s="14"/>
      <c r="AA1162" s="65"/>
      <c r="AB1162" s="65"/>
      <c r="AC1162" s="65"/>
      <c r="AD1162" s="65"/>
      <c r="AE1162" s="65"/>
      <c r="AG1162" s="70"/>
      <c r="AN1162" s="65"/>
      <c r="AO1162" s="65"/>
      <c r="AP1162" s="65"/>
      <c r="AQ1162" s="65"/>
      <c r="AR1162" s="65"/>
      <c r="AS1162" s="65"/>
      <c r="AT1162" s="65"/>
      <c r="AU1162" s="65"/>
    </row>
    <row r="1163" spans="3:48" x14ac:dyDescent="0.2">
      <c r="C1163" s="14"/>
      <c r="D1163" s="14"/>
      <c r="AA1163" s="65"/>
      <c r="AB1163" s="65"/>
      <c r="AC1163" s="65"/>
      <c r="AD1163" s="65"/>
      <c r="AE1163" s="65"/>
      <c r="AG1163" s="70"/>
      <c r="AN1163" s="65"/>
      <c r="AO1163" s="65"/>
      <c r="AP1163" s="65"/>
      <c r="AQ1163" s="65"/>
      <c r="AR1163" s="65"/>
      <c r="AS1163" s="65"/>
      <c r="AT1163" s="65"/>
      <c r="AU1163" s="65"/>
    </row>
    <row r="1164" spans="3:48" x14ac:dyDescent="0.2">
      <c r="C1164" s="14"/>
      <c r="D1164" s="14"/>
      <c r="AA1164" s="65"/>
      <c r="AB1164" s="65"/>
      <c r="AC1164" s="65"/>
      <c r="AD1164" s="65"/>
      <c r="AE1164" s="65"/>
      <c r="AG1164" s="70"/>
      <c r="AN1164" s="65"/>
      <c r="AO1164" s="65"/>
      <c r="AP1164" s="65"/>
      <c r="AQ1164" s="65"/>
      <c r="AR1164" s="65"/>
      <c r="AS1164" s="65"/>
      <c r="AT1164" s="65"/>
      <c r="AU1164" s="65"/>
    </row>
    <row r="1165" spans="3:48" x14ac:dyDescent="0.2">
      <c r="C1165" s="14"/>
      <c r="D1165" s="14"/>
      <c r="AA1165" s="65"/>
      <c r="AB1165" s="65"/>
      <c r="AC1165" s="65"/>
      <c r="AD1165" s="65"/>
      <c r="AE1165" s="65"/>
      <c r="AG1165" s="70"/>
      <c r="AN1165" s="65"/>
      <c r="AO1165" s="65"/>
      <c r="AP1165" s="65"/>
      <c r="AQ1165" s="65"/>
      <c r="AR1165" s="65"/>
      <c r="AS1165" s="65"/>
      <c r="AT1165" s="65"/>
      <c r="AU1165" s="65"/>
    </row>
    <row r="1166" spans="3:48" x14ac:dyDescent="0.2">
      <c r="C1166" s="14"/>
      <c r="D1166" s="14"/>
      <c r="AA1166" s="65"/>
      <c r="AB1166" s="65"/>
      <c r="AC1166" s="65"/>
      <c r="AD1166" s="65"/>
      <c r="AE1166" s="65"/>
      <c r="AG1166" s="70"/>
      <c r="AN1166" s="65"/>
      <c r="AO1166" s="65"/>
      <c r="AP1166" s="65"/>
      <c r="AQ1166" s="65"/>
      <c r="AR1166" s="65"/>
      <c r="AS1166" s="65"/>
      <c r="AT1166" s="65"/>
      <c r="AU1166" s="65"/>
    </row>
    <row r="1167" spans="3:48" x14ac:dyDescent="0.2">
      <c r="C1167" s="14"/>
      <c r="D1167" s="14"/>
      <c r="AA1167" s="65"/>
      <c r="AB1167" s="65"/>
      <c r="AC1167" s="65"/>
      <c r="AD1167" s="65"/>
      <c r="AE1167" s="65"/>
      <c r="AG1167" s="70"/>
      <c r="AN1167" s="65"/>
      <c r="AO1167" s="65"/>
      <c r="AP1167" s="65"/>
      <c r="AQ1167" s="65"/>
      <c r="AR1167" s="65"/>
      <c r="AS1167" s="65"/>
      <c r="AT1167" s="65"/>
      <c r="AU1167" s="65"/>
    </row>
    <row r="1168" spans="3:48" x14ac:dyDescent="0.2">
      <c r="C1168" s="14"/>
      <c r="D1168" s="14"/>
      <c r="AA1168" s="65"/>
      <c r="AB1168" s="65"/>
      <c r="AC1168" s="65"/>
      <c r="AD1168" s="65"/>
      <c r="AE1168" s="65"/>
      <c r="AG1168" s="70"/>
      <c r="AN1168" s="65"/>
      <c r="AO1168" s="65"/>
      <c r="AP1168" s="65"/>
      <c r="AQ1168" s="65"/>
      <c r="AR1168" s="65"/>
      <c r="AS1168" s="65"/>
      <c r="AT1168" s="65"/>
      <c r="AU1168" s="65"/>
    </row>
    <row r="1169" spans="3:64" x14ac:dyDescent="0.2">
      <c r="C1169" s="14"/>
      <c r="D1169" s="14"/>
      <c r="AA1169" s="65"/>
      <c r="AB1169" s="65"/>
      <c r="AC1169" s="65"/>
      <c r="AD1169" s="65"/>
      <c r="AE1169" s="65"/>
      <c r="AG1169" s="70"/>
      <c r="AN1169" s="65"/>
      <c r="AO1169" s="65"/>
      <c r="AP1169" s="65"/>
      <c r="AQ1169" s="65"/>
      <c r="AR1169" s="65"/>
      <c r="AS1169" s="65"/>
      <c r="AT1169" s="65"/>
      <c r="AU1169" s="65"/>
    </row>
    <row r="1170" spans="3:64" x14ac:dyDescent="0.2">
      <c r="C1170" s="14"/>
      <c r="D1170" s="14"/>
      <c r="AA1170" s="65"/>
      <c r="AB1170" s="65"/>
      <c r="AC1170" s="65"/>
      <c r="AD1170" s="65"/>
      <c r="AE1170" s="65"/>
      <c r="AG1170" s="70"/>
      <c r="AN1170" s="65"/>
      <c r="AO1170" s="65"/>
      <c r="AP1170" s="65"/>
      <c r="AQ1170" s="65"/>
      <c r="AR1170" s="65"/>
      <c r="AS1170" s="65"/>
      <c r="AT1170" s="65"/>
      <c r="AU1170" s="65"/>
    </row>
    <row r="1171" spans="3:64" x14ac:dyDescent="0.2">
      <c r="C1171" s="14"/>
      <c r="D1171" s="14"/>
      <c r="AA1171" s="65"/>
      <c r="AB1171" s="65"/>
      <c r="AC1171" s="65"/>
      <c r="AD1171" s="65"/>
      <c r="AE1171" s="65"/>
      <c r="AG1171" s="70"/>
      <c r="AN1171" s="65"/>
      <c r="AO1171" s="65"/>
      <c r="AP1171" s="65"/>
      <c r="AQ1171" s="65"/>
      <c r="AR1171" s="65"/>
      <c r="AS1171" s="65"/>
      <c r="AT1171" s="65"/>
      <c r="AU1171" s="65"/>
    </row>
    <row r="1172" spans="3:64" x14ac:dyDescent="0.2">
      <c r="C1172" s="14"/>
      <c r="D1172" s="14"/>
      <c r="AA1172" s="65"/>
      <c r="AB1172" s="65"/>
      <c r="AC1172" s="65"/>
      <c r="AD1172" s="65"/>
      <c r="AE1172" s="65"/>
      <c r="AG1172" s="70"/>
      <c r="AN1172" s="65"/>
      <c r="AO1172" s="65"/>
      <c r="AP1172" s="65"/>
      <c r="AQ1172" s="65"/>
      <c r="AR1172" s="65"/>
      <c r="AS1172" s="65"/>
      <c r="AT1172" s="65"/>
      <c r="AU1172" s="65"/>
    </row>
    <row r="1173" spans="3:64" x14ac:dyDescent="0.2">
      <c r="C1173" s="14"/>
      <c r="D1173" s="14"/>
      <c r="AA1173" s="65"/>
      <c r="AB1173" s="65"/>
      <c r="AC1173" s="65"/>
      <c r="AD1173" s="65"/>
      <c r="AE1173" s="65"/>
      <c r="AG1173" s="70"/>
      <c r="AN1173" s="65"/>
      <c r="AO1173" s="65"/>
      <c r="AP1173" s="65"/>
      <c r="AQ1173" s="65"/>
      <c r="AR1173" s="65"/>
      <c r="AS1173" s="65"/>
      <c r="AT1173" s="65"/>
      <c r="AU1173" s="65"/>
    </row>
    <row r="1174" spans="3:64" x14ac:dyDescent="0.2">
      <c r="C1174" s="14"/>
      <c r="D1174" s="14"/>
      <c r="AA1174" s="65"/>
      <c r="AB1174" s="65"/>
      <c r="AC1174" s="65"/>
      <c r="AD1174" s="65"/>
      <c r="AE1174" s="65"/>
      <c r="AG1174" s="70"/>
      <c r="AN1174" s="65"/>
      <c r="AO1174" s="65"/>
      <c r="AP1174" s="65"/>
      <c r="AQ1174" s="65"/>
      <c r="AR1174" s="65"/>
      <c r="AS1174" s="65"/>
      <c r="AT1174" s="65"/>
      <c r="AU1174" s="65"/>
      <c r="AV1174" s="65"/>
      <c r="AW1174" s="65"/>
      <c r="AX1174" s="65"/>
      <c r="AY1174" s="65"/>
      <c r="AZ1174" s="65"/>
      <c r="BA1174" s="65"/>
      <c r="BB1174" s="65"/>
      <c r="BC1174" s="65"/>
      <c r="BD1174" s="65"/>
      <c r="BE1174" s="65"/>
      <c r="BF1174" s="65"/>
      <c r="BG1174" s="65"/>
      <c r="BH1174" s="65"/>
      <c r="BI1174" s="65"/>
      <c r="BJ1174" s="65"/>
      <c r="BK1174" s="65"/>
      <c r="BL1174" s="65"/>
    </row>
    <row r="1175" spans="3:64" x14ac:dyDescent="0.2">
      <c r="C1175" s="14"/>
      <c r="D1175" s="14"/>
      <c r="AA1175" s="65"/>
      <c r="AB1175" s="65"/>
      <c r="AC1175" s="65"/>
      <c r="AD1175" s="65"/>
      <c r="AE1175" s="65"/>
      <c r="AG1175" s="70"/>
      <c r="AN1175" s="65"/>
      <c r="AO1175" s="65"/>
      <c r="AP1175" s="65"/>
      <c r="AQ1175" s="65"/>
      <c r="AR1175" s="65"/>
      <c r="AS1175" s="65"/>
      <c r="AT1175" s="65"/>
      <c r="AU1175" s="65"/>
    </row>
    <row r="1176" spans="3:64" x14ac:dyDescent="0.2">
      <c r="C1176" s="14"/>
      <c r="D1176" s="14"/>
      <c r="AA1176" s="65"/>
      <c r="AB1176" s="65"/>
      <c r="AC1176" s="65"/>
      <c r="AD1176" s="65"/>
      <c r="AE1176" s="65"/>
      <c r="AG1176" s="70"/>
      <c r="AN1176" s="65"/>
      <c r="AO1176" s="65"/>
      <c r="AP1176" s="65"/>
      <c r="AQ1176" s="65"/>
      <c r="AR1176" s="65"/>
      <c r="AS1176" s="65"/>
      <c r="AT1176" s="65"/>
      <c r="AU1176" s="65"/>
    </row>
    <row r="1177" spans="3:64" x14ac:dyDescent="0.2">
      <c r="C1177" s="14"/>
      <c r="D1177" s="14"/>
      <c r="AA1177" s="65"/>
      <c r="AB1177" s="65"/>
      <c r="AC1177" s="65"/>
      <c r="AD1177" s="65"/>
      <c r="AE1177" s="65"/>
      <c r="AG1177" s="70"/>
      <c r="AN1177" s="65"/>
      <c r="AO1177" s="65"/>
      <c r="AP1177" s="65"/>
      <c r="AQ1177" s="65"/>
      <c r="AR1177" s="65"/>
      <c r="AS1177" s="65"/>
      <c r="AT1177" s="65"/>
      <c r="AU1177" s="65"/>
    </row>
    <row r="1178" spans="3:64" x14ac:dyDescent="0.2">
      <c r="C1178" s="14"/>
      <c r="D1178" s="14"/>
      <c r="AA1178" s="65"/>
      <c r="AB1178" s="65"/>
      <c r="AC1178" s="65"/>
      <c r="AD1178" s="65"/>
      <c r="AE1178" s="65"/>
      <c r="AG1178" s="70"/>
      <c r="AN1178" s="65"/>
      <c r="AO1178" s="65"/>
      <c r="AP1178" s="65"/>
      <c r="AQ1178" s="65"/>
      <c r="AR1178" s="65"/>
      <c r="AS1178" s="65"/>
      <c r="AT1178" s="65"/>
      <c r="AU1178" s="65"/>
    </row>
    <row r="1179" spans="3:64" x14ac:dyDescent="0.2">
      <c r="C1179" s="14"/>
      <c r="D1179" s="14"/>
      <c r="AA1179" s="65"/>
      <c r="AB1179" s="65"/>
      <c r="AC1179" s="65"/>
      <c r="AD1179" s="65"/>
      <c r="AE1179" s="65"/>
      <c r="AG1179" s="70"/>
      <c r="AN1179" s="65"/>
      <c r="AO1179" s="65"/>
      <c r="AP1179" s="65"/>
      <c r="AQ1179" s="65"/>
      <c r="AR1179" s="65"/>
      <c r="AS1179" s="65"/>
      <c r="AT1179" s="65"/>
      <c r="AU1179" s="65"/>
    </row>
    <row r="1180" spans="3:64" x14ac:dyDescent="0.2">
      <c r="C1180" s="14"/>
      <c r="D1180" s="14"/>
      <c r="AA1180" s="65"/>
      <c r="AB1180" s="65"/>
      <c r="AC1180" s="65"/>
      <c r="AD1180" s="65"/>
      <c r="AE1180" s="65"/>
      <c r="AG1180" s="70"/>
      <c r="AN1180" s="65"/>
      <c r="AO1180" s="65"/>
      <c r="AP1180" s="65"/>
      <c r="AQ1180" s="65"/>
      <c r="AR1180" s="65"/>
      <c r="AS1180" s="65"/>
      <c r="AT1180" s="65"/>
      <c r="AU1180" s="65"/>
    </row>
    <row r="1181" spans="3:64" x14ac:dyDescent="0.2">
      <c r="C1181" s="14"/>
      <c r="D1181" s="14"/>
      <c r="AA1181" s="65"/>
      <c r="AB1181" s="65"/>
      <c r="AC1181" s="65"/>
      <c r="AD1181" s="65"/>
      <c r="AE1181" s="65"/>
      <c r="AG1181" s="70"/>
      <c r="AN1181" s="65"/>
      <c r="AO1181" s="65"/>
      <c r="AP1181" s="65"/>
      <c r="AQ1181" s="65"/>
      <c r="AR1181" s="65"/>
      <c r="AS1181" s="65"/>
      <c r="AT1181" s="65"/>
      <c r="AU1181" s="65"/>
    </row>
    <row r="1182" spans="3:64" x14ac:dyDescent="0.2">
      <c r="C1182" s="14"/>
      <c r="D1182" s="14"/>
      <c r="AA1182" s="65"/>
      <c r="AB1182" s="65"/>
      <c r="AC1182" s="65"/>
      <c r="AD1182" s="65"/>
      <c r="AE1182" s="65"/>
      <c r="AG1182" s="70"/>
      <c r="AN1182" s="65"/>
      <c r="AO1182" s="65"/>
      <c r="AP1182" s="65"/>
      <c r="AQ1182" s="65"/>
      <c r="AR1182" s="65"/>
      <c r="AS1182" s="65"/>
      <c r="AT1182" s="65"/>
      <c r="AU1182" s="65"/>
    </row>
    <row r="1183" spans="3:64" x14ac:dyDescent="0.2">
      <c r="C1183" s="14"/>
      <c r="D1183" s="14"/>
      <c r="AA1183" s="65"/>
      <c r="AB1183" s="65"/>
      <c r="AC1183" s="65"/>
      <c r="AD1183" s="65"/>
      <c r="AE1183" s="65"/>
      <c r="AG1183" s="70"/>
      <c r="AN1183" s="65"/>
      <c r="AO1183" s="65"/>
      <c r="AP1183" s="65"/>
      <c r="AQ1183" s="65"/>
      <c r="AR1183" s="65"/>
      <c r="AS1183" s="65"/>
      <c r="AT1183" s="65"/>
      <c r="AU1183" s="65"/>
    </row>
    <row r="1184" spans="3:64" x14ac:dyDescent="0.2">
      <c r="C1184" s="14"/>
      <c r="D1184" s="14"/>
      <c r="AA1184" s="65"/>
      <c r="AB1184" s="65"/>
      <c r="AC1184" s="65"/>
      <c r="AD1184" s="65"/>
      <c r="AE1184" s="65"/>
      <c r="AG1184" s="70"/>
      <c r="AN1184" s="65"/>
      <c r="AO1184" s="65"/>
      <c r="AP1184" s="65"/>
      <c r="AQ1184" s="65"/>
      <c r="AR1184" s="65"/>
      <c r="AS1184" s="65"/>
      <c r="AT1184" s="65"/>
      <c r="AU1184" s="65"/>
    </row>
    <row r="1185" spans="3:48" x14ac:dyDescent="0.2">
      <c r="C1185" s="14"/>
      <c r="D1185" s="14"/>
      <c r="AA1185" s="65"/>
      <c r="AB1185" s="65"/>
      <c r="AC1185" s="65"/>
      <c r="AD1185" s="65"/>
      <c r="AE1185" s="65"/>
      <c r="AG1185" s="70"/>
      <c r="AN1185" s="65"/>
      <c r="AO1185" s="65"/>
      <c r="AP1185" s="65"/>
      <c r="AQ1185" s="65"/>
      <c r="AR1185" s="65"/>
      <c r="AS1185" s="65"/>
      <c r="AT1185" s="65"/>
      <c r="AU1185" s="65"/>
    </row>
    <row r="1186" spans="3:48" x14ac:dyDescent="0.2">
      <c r="C1186" s="14"/>
      <c r="D1186" s="14"/>
      <c r="AA1186" s="65"/>
      <c r="AB1186" s="65"/>
      <c r="AC1186" s="65"/>
      <c r="AD1186" s="65"/>
      <c r="AE1186" s="65"/>
      <c r="AG1186" s="70"/>
      <c r="AN1186" s="65"/>
      <c r="AO1186" s="65"/>
      <c r="AP1186" s="65"/>
      <c r="AQ1186" s="65"/>
      <c r="AR1186" s="65"/>
      <c r="AS1186" s="65"/>
      <c r="AT1186" s="65"/>
      <c r="AU1186" s="65"/>
    </row>
    <row r="1187" spans="3:48" x14ac:dyDescent="0.2">
      <c r="C1187" s="14"/>
      <c r="D1187" s="14"/>
      <c r="AA1187" s="65"/>
      <c r="AB1187" s="65"/>
      <c r="AC1187" s="65"/>
      <c r="AD1187" s="65"/>
      <c r="AE1187" s="65"/>
      <c r="AG1187" s="70"/>
      <c r="AN1187" s="65"/>
      <c r="AO1187" s="65"/>
      <c r="AP1187" s="65"/>
      <c r="AQ1187" s="65"/>
      <c r="AR1187" s="65"/>
      <c r="AS1187" s="65"/>
      <c r="AT1187" s="65"/>
      <c r="AU1187" s="65"/>
      <c r="AV1187" s="65"/>
    </row>
    <row r="1188" spans="3:48" x14ac:dyDescent="0.2">
      <c r="C1188" s="14"/>
      <c r="D1188" s="14"/>
      <c r="AA1188" s="65"/>
      <c r="AB1188" s="65"/>
      <c r="AC1188" s="65"/>
      <c r="AD1188" s="65"/>
      <c r="AE1188" s="65"/>
      <c r="AG1188" s="70"/>
      <c r="AN1188" s="65"/>
      <c r="AO1188" s="65"/>
      <c r="AP1188" s="65"/>
      <c r="AQ1188" s="65"/>
      <c r="AR1188" s="65"/>
      <c r="AS1188" s="65"/>
      <c r="AT1188" s="65"/>
      <c r="AU1188" s="65"/>
    </row>
    <row r="1189" spans="3:48" x14ac:dyDescent="0.2">
      <c r="C1189" s="14"/>
      <c r="D1189" s="14"/>
      <c r="AA1189" s="65"/>
      <c r="AB1189" s="65"/>
      <c r="AC1189" s="65"/>
      <c r="AD1189" s="65"/>
      <c r="AE1189" s="65"/>
      <c r="AG1189" s="70"/>
      <c r="AN1189" s="65"/>
      <c r="AO1189" s="65"/>
      <c r="AP1189" s="65"/>
      <c r="AQ1189" s="65"/>
      <c r="AR1189" s="65"/>
      <c r="AS1189" s="65"/>
      <c r="AT1189" s="65"/>
      <c r="AU1189" s="65"/>
    </row>
    <row r="1190" spans="3:48" x14ac:dyDescent="0.2">
      <c r="C1190" s="14"/>
      <c r="D1190" s="14"/>
      <c r="AA1190" s="65"/>
      <c r="AB1190" s="65"/>
      <c r="AC1190" s="65"/>
      <c r="AD1190" s="65"/>
      <c r="AE1190" s="65"/>
      <c r="AG1190" s="70"/>
      <c r="AN1190" s="65"/>
      <c r="AO1190" s="65"/>
      <c r="AP1190" s="65"/>
      <c r="AQ1190" s="65"/>
      <c r="AR1190" s="65"/>
      <c r="AS1190" s="65"/>
      <c r="AT1190" s="65"/>
      <c r="AU1190" s="65"/>
      <c r="AV1190" s="65"/>
    </row>
    <row r="1191" spans="3:48" x14ac:dyDescent="0.2">
      <c r="C1191" s="14"/>
      <c r="D1191" s="14"/>
      <c r="AA1191" s="65"/>
      <c r="AB1191" s="65"/>
      <c r="AC1191" s="65"/>
      <c r="AD1191" s="65"/>
      <c r="AE1191" s="65"/>
      <c r="AG1191" s="70"/>
      <c r="AN1191" s="65"/>
      <c r="AO1191" s="65"/>
      <c r="AP1191" s="65"/>
      <c r="AQ1191" s="65"/>
      <c r="AR1191" s="65"/>
      <c r="AS1191" s="65"/>
      <c r="AT1191" s="65"/>
      <c r="AU1191" s="65"/>
    </row>
    <row r="1192" spans="3:48" x14ac:dyDescent="0.2">
      <c r="C1192" s="14"/>
      <c r="D1192" s="14"/>
      <c r="AA1192" s="65"/>
      <c r="AB1192" s="65"/>
      <c r="AC1192" s="65"/>
      <c r="AD1192" s="65"/>
      <c r="AE1192" s="65"/>
      <c r="AG1192" s="70"/>
      <c r="AN1192" s="65"/>
      <c r="AO1192" s="65"/>
      <c r="AP1192" s="65"/>
      <c r="AQ1192" s="65"/>
      <c r="AR1192" s="65"/>
      <c r="AS1192" s="65"/>
      <c r="AT1192" s="65"/>
      <c r="AU1192" s="65"/>
    </row>
    <row r="1193" spans="3:48" x14ac:dyDescent="0.2">
      <c r="C1193" s="14"/>
      <c r="D1193" s="14"/>
      <c r="AA1193" s="65"/>
      <c r="AB1193" s="65"/>
      <c r="AC1193" s="65"/>
      <c r="AD1193" s="65"/>
      <c r="AE1193" s="65"/>
      <c r="AG1193" s="70"/>
      <c r="AN1193" s="65"/>
      <c r="AO1193" s="65"/>
      <c r="AP1193" s="65"/>
      <c r="AQ1193" s="65"/>
      <c r="AR1193" s="65"/>
      <c r="AS1193" s="65"/>
      <c r="AT1193" s="65"/>
      <c r="AU1193" s="65"/>
    </row>
    <row r="1194" spans="3:48" x14ac:dyDescent="0.2">
      <c r="C1194" s="14"/>
      <c r="D1194" s="14"/>
      <c r="AA1194" s="65"/>
      <c r="AB1194" s="65"/>
      <c r="AC1194" s="65"/>
      <c r="AD1194" s="65"/>
      <c r="AE1194" s="65"/>
      <c r="AG1194" s="70"/>
      <c r="AN1194" s="65"/>
      <c r="AO1194" s="65"/>
      <c r="AP1194" s="65"/>
      <c r="AQ1194" s="65"/>
      <c r="AR1194" s="65"/>
      <c r="AS1194" s="65"/>
      <c r="AT1194" s="65"/>
      <c r="AU1194" s="65"/>
    </row>
    <row r="1195" spans="3:48" x14ac:dyDescent="0.2">
      <c r="C1195" s="14"/>
      <c r="D1195" s="14"/>
      <c r="AA1195" s="65"/>
      <c r="AB1195" s="65"/>
      <c r="AC1195" s="65"/>
      <c r="AD1195" s="65"/>
      <c r="AE1195" s="65"/>
      <c r="AG1195" s="70"/>
      <c r="AN1195" s="65"/>
      <c r="AO1195" s="65"/>
      <c r="AP1195" s="65"/>
      <c r="AQ1195" s="65"/>
      <c r="AR1195" s="65"/>
      <c r="AS1195" s="65"/>
      <c r="AT1195" s="65"/>
      <c r="AU1195" s="65"/>
    </row>
    <row r="1196" spans="3:48" x14ac:dyDescent="0.2">
      <c r="C1196" s="14"/>
      <c r="D1196" s="14"/>
      <c r="AA1196" s="65"/>
      <c r="AB1196" s="65"/>
      <c r="AC1196" s="65"/>
      <c r="AD1196" s="65"/>
      <c r="AE1196" s="65"/>
      <c r="AG1196" s="70"/>
      <c r="AN1196" s="65"/>
      <c r="AO1196" s="65"/>
      <c r="AP1196" s="65"/>
      <c r="AQ1196" s="65"/>
      <c r="AR1196" s="65"/>
      <c r="AS1196" s="65"/>
      <c r="AT1196" s="65"/>
      <c r="AU1196" s="65"/>
    </row>
    <row r="1197" spans="3:48" x14ac:dyDescent="0.2">
      <c r="C1197" s="14"/>
      <c r="D1197" s="14"/>
      <c r="AA1197" s="65"/>
      <c r="AB1197" s="65"/>
      <c r="AC1197" s="65"/>
      <c r="AD1197" s="65"/>
      <c r="AE1197" s="65"/>
      <c r="AG1197" s="70"/>
      <c r="AN1197" s="65"/>
      <c r="AO1197" s="65"/>
      <c r="AP1197" s="65"/>
      <c r="AQ1197" s="65"/>
      <c r="AR1197" s="65"/>
      <c r="AS1197" s="65"/>
      <c r="AT1197" s="65"/>
      <c r="AU1197" s="65"/>
    </row>
    <row r="1198" spans="3:48" x14ac:dyDescent="0.2">
      <c r="C1198" s="14"/>
      <c r="D1198" s="14"/>
      <c r="AA1198" s="65"/>
      <c r="AB1198" s="65"/>
      <c r="AC1198" s="65"/>
      <c r="AD1198" s="65"/>
      <c r="AE1198" s="65"/>
      <c r="AG1198" s="70"/>
      <c r="AN1198" s="65"/>
      <c r="AO1198" s="65"/>
      <c r="AP1198" s="65"/>
      <c r="AQ1198" s="65"/>
      <c r="AR1198" s="65"/>
      <c r="AS1198" s="65"/>
      <c r="AT1198" s="65"/>
      <c r="AU1198" s="65"/>
    </row>
    <row r="1199" spans="3:48" x14ac:dyDescent="0.2">
      <c r="C1199" s="14"/>
      <c r="D1199" s="14"/>
      <c r="AA1199" s="65"/>
      <c r="AB1199" s="65"/>
      <c r="AC1199" s="65"/>
      <c r="AD1199" s="65"/>
      <c r="AE1199" s="65"/>
      <c r="AG1199" s="70"/>
      <c r="AN1199" s="65"/>
      <c r="AO1199" s="65"/>
      <c r="AP1199" s="65"/>
      <c r="AQ1199" s="65"/>
      <c r="AR1199" s="65"/>
      <c r="AS1199" s="65"/>
      <c r="AT1199" s="65"/>
      <c r="AU1199" s="65"/>
    </row>
    <row r="1200" spans="3:48" x14ac:dyDescent="0.2">
      <c r="C1200" s="14"/>
      <c r="D1200" s="14"/>
      <c r="AA1200" s="65"/>
      <c r="AB1200" s="65"/>
      <c r="AC1200" s="65"/>
      <c r="AD1200" s="65"/>
      <c r="AE1200" s="65"/>
      <c r="AG1200" s="70"/>
      <c r="AN1200" s="65"/>
      <c r="AO1200" s="65"/>
      <c r="AP1200" s="65"/>
      <c r="AQ1200" s="65"/>
      <c r="AR1200" s="65"/>
      <c r="AS1200" s="65"/>
      <c r="AT1200" s="65"/>
      <c r="AU1200" s="65"/>
    </row>
    <row r="1201" spans="3:48" x14ac:dyDescent="0.2">
      <c r="C1201" s="14"/>
      <c r="D1201" s="14"/>
      <c r="AA1201" s="65"/>
      <c r="AB1201" s="65"/>
      <c r="AC1201" s="65"/>
      <c r="AD1201" s="65"/>
      <c r="AE1201" s="65"/>
      <c r="AG1201" s="70"/>
      <c r="AN1201" s="65"/>
      <c r="AO1201" s="65"/>
      <c r="AP1201" s="65"/>
      <c r="AQ1201" s="65"/>
      <c r="AR1201" s="65"/>
      <c r="AS1201" s="65"/>
      <c r="AT1201" s="65"/>
      <c r="AU1201" s="65"/>
    </row>
    <row r="1202" spans="3:48" x14ac:dyDescent="0.2">
      <c r="C1202" s="14"/>
      <c r="D1202" s="14"/>
      <c r="AA1202" s="65"/>
      <c r="AB1202" s="65"/>
      <c r="AC1202" s="65"/>
      <c r="AD1202" s="65"/>
      <c r="AE1202" s="65"/>
      <c r="AG1202" s="70"/>
      <c r="AN1202" s="65"/>
      <c r="AO1202" s="65"/>
      <c r="AP1202" s="65"/>
      <c r="AQ1202" s="65"/>
      <c r="AR1202" s="65"/>
      <c r="AS1202" s="65"/>
      <c r="AT1202" s="65"/>
      <c r="AU1202" s="65"/>
      <c r="AV1202" s="65"/>
    </row>
    <row r="1203" spans="3:48" x14ac:dyDescent="0.2">
      <c r="C1203" s="14"/>
      <c r="D1203" s="14"/>
      <c r="AA1203" s="65"/>
      <c r="AB1203" s="65"/>
      <c r="AC1203" s="65"/>
      <c r="AD1203" s="65"/>
      <c r="AE1203" s="65"/>
      <c r="AG1203" s="70"/>
      <c r="AN1203" s="65"/>
      <c r="AO1203" s="65"/>
      <c r="AP1203" s="65"/>
      <c r="AQ1203" s="65"/>
      <c r="AR1203" s="65"/>
      <c r="AS1203" s="65"/>
      <c r="AT1203" s="65"/>
      <c r="AU1203" s="65"/>
    </row>
    <row r="1204" spans="3:48" x14ac:dyDescent="0.2">
      <c r="C1204" s="14"/>
      <c r="D1204" s="14"/>
      <c r="AA1204" s="65"/>
      <c r="AB1204" s="65"/>
      <c r="AC1204" s="65"/>
      <c r="AD1204" s="65"/>
      <c r="AE1204" s="65"/>
      <c r="AG1204" s="70"/>
      <c r="AN1204" s="65"/>
      <c r="AO1204" s="65"/>
      <c r="AP1204" s="65"/>
      <c r="AQ1204" s="65"/>
      <c r="AR1204" s="65"/>
      <c r="AS1204" s="65"/>
      <c r="AT1204" s="65"/>
      <c r="AU1204" s="65"/>
    </row>
    <row r="1205" spans="3:48" x14ac:dyDescent="0.2">
      <c r="C1205" s="14"/>
      <c r="D1205" s="14"/>
      <c r="AA1205" s="65"/>
      <c r="AB1205" s="65"/>
      <c r="AC1205" s="65"/>
      <c r="AD1205" s="65"/>
      <c r="AE1205" s="65"/>
      <c r="AG1205" s="70"/>
      <c r="AN1205" s="65"/>
      <c r="AO1205" s="65"/>
      <c r="AP1205" s="65"/>
      <c r="AQ1205" s="65"/>
      <c r="AR1205" s="65"/>
      <c r="AS1205" s="65"/>
      <c r="AT1205" s="65"/>
      <c r="AU1205" s="65"/>
    </row>
    <row r="1206" spans="3:48" x14ac:dyDescent="0.2">
      <c r="C1206" s="14"/>
      <c r="D1206" s="14"/>
      <c r="AA1206" s="65"/>
      <c r="AB1206" s="65"/>
      <c r="AC1206" s="65"/>
      <c r="AD1206" s="65"/>
      <c r="AE1206" s="65"/>
      <c r="AG1206" s="70"/>
      <c r="AN1206" s="65"/>
      <c r="AO1206" s="65"/>
      <c r="AP1206" s="65"/>
      <c r="AQ1206" s="65"/>
      <c r="AR1206" s="65"/>
      <c r="AS1206" s="65"/>
      <c r="AT1206" s="65"/>
      <c r="AU1206" s="65"/>
    </row>
    <row r="1207" spans="3:48" x14ac:dyDescent="0.2">
      <c r="C1207" s="14"/>
      <c r="D1207" s="14"/>
      <c r="AA1207" s="65"/>
      <c r="AB1207" s="65"/>
      <c r="AC1207" s="65"/>
      <c r="AD1207" s="65"/>
      <c r="AE1207" s="65"/>
      <c r="AG1207" s="70"/>
      <c r="AN1207" s="65"/>
      <c r="AO1207" s="65"/>
      <c r="AP1207" s="65"/>
      <c r="AQ1207" s="65"/>
      <c r="AR1207" s="65"/>
      <c r="AS1207" s="65"/>
      <c r="AT1207" s="65"/>
      <c r="AU1207" s="65"/>
    </row>
    <row r="1208" spans="3:48" x14ac:dyDescent="0.2">
      <c r="C1208" s="14"/>
      <c r="D1208" s="14"/>
      <c r="AA1208" s="65"/>
      <c r="AB1208" s="65"/>
      <c r="AC1208" s="65"/>
      <c r="AD1208" s="65"/>
      <c r="AE1208" s="65"/>
      <c r="AG1208" s="70"/>
      <c r="AN1208" s="65"/>
      <c r="AO1208" s="65"/>
      <c r="AP1208" s="65"/>
      <c r="AQ1208" s="65"/>
      <c r="AR1208" s="65"/>
      <c r="AS1208" s="65"/>
      <c r="AT1208" s="65"/>
      <c r="AU1208" s="65"/>
    </row>
    <row r="1209" spans="3:48" x14ac:dyDescent="0.2">
      <c r="C1209" s="14"/>
      <c r="D1209" s="14"/>
      <c r="AA1209" s="65"/>
      <c r="AB1209" s="65"/>
      <c r="AC1209" s="65"/>
      <c r="AD1209" s="65"/>
      <c r="AE1209" s="65"/>
      <c r="AG1209" s="70"/>
      <c r="AN1209" s="65"/>
      <c r="AO1209" s="65"/>
      <c r="AP1209" s="65"/>
      <c r="AQ1209" s="65"/>
      <c r="AR1209" s="65"/>
      <c r="AS1209" s="65"/>
      <c r="AT1209" s="65"/>
      <c r="AU1209" s="65"/>
    </row>
    <row r="1210" spans="3:48" x14ac:dyDescent="0.2">
      <c r="C1210" s="14"/>
      <c r="D1210" s="14"/>
      <c r="AA1210" s="65"/>
      <c r="AB1210" s="65"/>
      <c r="AC1210" s="65"/>
      <c r="AD1210" s="65"/>
      <c r="AE1210" s="65"/>
      <c r="AG1210" s="70"/>
      <c r="AN1210" s="65"/>
      <c r="AO1210" s="65"/>
      <c r="AP1210" s="65"/>
      <c r="AQ1210" s="65"/>
      <c r="AR1210" s="65"/>
      <c r="AS1210" s="65"/>
      <c r="AT1210" s="65"/>
      <c r="AU1210" s="65"/>
    </row>
    <row r="1211" spans="3:48" x14ac:dyDescent="0.2">
      <c r="C1211" s="14"/>
      <c r="D1211" s="14"/>
      <c r="AA1211" s="65"/>
      <c r="AB1211" s="65"/>
      <c r="AC1211" s="65"/>
      <c r="AD1211" s="65"/>
      <c r="AE1211" s="65"/>
      <c r="AG1211" s="70"/>
      <c r="AN1211" s="65"/>
      <c r="AO1211" s="65"/>
      <c r="AP1211" s="65"/>
      <c r="AQ1211" s="65"/>
      <c r="AR1211" s="65"/>
      <c r="AS1211" s="65"/>
      <c r="AT1211" s="65"/>
      <c r="AU1211" s="65"/>
    </row>
    <row r="1212" spans="3:48" x14ac:dyDescent="0.2">
      <c r="C1212" s="14"/>
      <c r="D1212" s="14"/>
      <c r="AA1212" s="65"/>
      <c r="AB1212" s="65"/>
      <c r="AC1212" s="65"/>
      <c r="AD1212" s="65"/>
      <c r="AE1212" s="65"/>
      <c r="AG1212" s="70"/>
      <c r="AN1212" s="65"/>
      <c r="AO1212" s="65"/>
      <c r="AP1212" s="65"/>
      <c r="AQ1212" s="65"/>
      <c r="AR1212" s="65"/>
      <c r="AS1212" s="65"/>
      <c r="AT1212" s="65"/>
      <c r="AU1212" s="65"/>
    </row>
    <row r="1213" spans="3:48" x14ac:dyDescent="0.2">
      <c r="C1213" s="14"/>
      <c r="D1213" s="14"/>
      <c r="AA1213" s="65"/>
      <c r="AB1213" s="65"/>
      <c r="AC1213" s="65"/>
      <c r="AD1213" s="65"/>
      <c r="AE1213" s="65"/>
      <c r="AG1213" s="70"/>
      <c r="AN1213" s="65"/>
      <c r="AO1213" s="65"/>
      <c r="AP1213" s="65"/>
      <c r="AQ1213" s="65"/>
      <c r="AR1213" s="65"/>
      <c r="AS1213" s="65"/>
      <c r="AT1213" s="65"/>
      <c r="AU1213" s="65"/>
    </row>
    <row r="1214" spans="3:48" x14ac:dyDescent="0.2">
      <c r="C1214" s="14"/>
      <c r="D1214" s="14"/>
      <c r="AA1214" s="65"/>
      <c r="AB1214" s="65"/>
      <c r="AC1214" s="65"/>
      <c r="AD1214" s="65"/>
      <c r="AE1214" s="65"/>
      <c r="AG1214" s="70"/>
      <c r="AN1214" s="65"/>
      <c r="AO1214" s="65"/>
      <c r="AP1214" s="65"/>
      <c r="AQ1214" s="65"/>
      <c r="AR1214" s="65"/>
      <c r="AS1214" s="65"/>
      <c r="AT1214" s="65"/>
      <c r="AU1214" s="65"/>
    </row>
    <row r="1215" spans="3:48" x14ac:dyDescent="0.2">
      <c r="C1215" s="14"/>
      <c r="D1215" s="14"/>
      <c r="AA1215" s="65"/>
      <c r="AB1215" s="65"/>
      <c r="AC1215" s="65"/>
      <c r="AD1215" s="65"/>
      <c r="AE1215" s="65"/>
      <c r="AG1215" s="70"/>
      <c r="AN1215" s="65"/>
      <c r="AO1215" s="65"/>
      <c r="AP1215" s="65"/>
      <c r="AQ1215" s="65"/>
      <c r="AR1215" s="65"/>
      <c r="AS1215" s="65"/>
      <c r="AT1215" s="65"/>
      <c r="AU1215" s="65"/>
    </row>
    <row r="1216" spans="3:48" x14ac:dyDescent="0.2">
      <c r="C1216" s="14"/>
      <c r="D1216" s="14"/>
      <c r="AA1216" s="65"/>
      <c r="AB1216" s="65"/>
      <c r="AC1216" s="65"/>
      <c r="AD1216" s="65"/>
      <c r="AE1216" s="65"/>
      <c r="AG1216" s="70"/>
      <c r="AN1216" s="65"/>
      <c r="AO1216" s="65"/>
      <c r="AP1216" s="65"/>
      <c r="AQ1216" s="65"/>
      <c r="AR1216" s="65"/>
      <c r="AS1216" s="65"/>
      <c r="AT1216" s="65"/>
      <c r="AU1216" s="65"/>
    </row>
    <row r="1217" spans="3:64" x14ac:dyDescent="0.2">
      <c r="C1217" s="14"/>
      <c r="D1217" s="14"/>
      <c r="AA1217" s="65"/>
      <c r="AB1217" s="65"/>
      <c r="AC1217" s="65"/>
      <c r="AD1217" s="65"/>
      <c r="AE1217" s="65"/>
      <c r="AG1217" s="70"/>
      <c r="AN1217" s="65"/>
      <c r="AO1217" s="65"/>
      <c r="AP1217" s="65"/>
      <c r="AQ1217" s="65"/>
      <c r="AR1217" s="65"/>
      <c r="AS1217" s="65"/>
      <c r="AT1217" s="65"/>
      <c r="AU1217" s="65"/>
    </row>
    <row r="1218" spans="3:64" x14ac:dyDescent="0.2">
      <c r="C1218" s="14"/>
      <c r="D1218" s="14"/>
      <c r="AA1218" s="65"/>
      <c r="AB1218" s="65"/>
      <c r="AC1218" s="65"/>
      <c r="AD1218" s="65"/>
      <c r="AE1218" s="65"/>
      <c r="AG1218" s="70"/>
      <c r="AN1218" s="65"/>
      <c r="AO1218" s="65"/>
      <c r="AP1218" s="65"/>
      <c r="AQ1218" s="65"/>
      <c r="AR1218" s="65"/>
      <c r="AS1218" s="65"/>
      <c r="AT1218" s="65"/>
      <c r="AU1218" s="65"/>
    </row>
    <row r="1219" spans="3:64" x14ac:dyDescent="0.2">
      <c r="C1219" s="14"/>
      <c r="D1219" s="14"/>
      <c r="AA1219" s="65"/>
      <c r="AB1219" s="65"/>
      <c r="AC1219" s="65"/>
      <c r="AD1219" s="65"/>
      <c r="AE1219" s="65"/>
      <c r="AG1219" s="70"/>
      <c r="AN1219" s="65"/>
      <c r="AO1219" s="65"/>
      <c r="AP1219" s="65"/>
      <c r="AQ1219" s="65"/>
      <c r="AR1219" s="65"/>
      <c r="AS1219" s="65"/>
      <c r="AT1219" s="65"/>
      <c r="AU1219" s="65"/>
    </row>
    <row r="1220" spans="3:64" x14ac:dyDescent="0.2">
      <c r="C1220" s="14"/>
      <c r="D1220" s="14"/>
      <c r="AA1220" s="65"/>
      <c r="AB1220" s="65"/>
      <c r="AC1220" s="65"/>
      <c r="AD1220" s="65"/>
      <c r="AE1220" s="65"/>
      <c r="AG1220" s="70"/>
      <c r="AN1220" s="65"/>
      <c r="AO1220" s="65"/>
      <c r="AP1220" s="65"/>
      <c r="AQ1220" s="65"/>
      <c r="AR1220" s="65"/>
      <c r="AS1220" s="65"/>
      <c r="AT1220" s="65"/>
      <c r="AU1220" s="65"/>
    </row>
    <row r="1221" spans="3:64" x14ac:dyDescent="0.2">
      <c r="C1221" s="14"/>
      <c r="D1221" s="14"/>
      <c r="AA1221" s="65"/>
      <c r="AB1221" s="65"/>
      <c r="AC1221" s="65"/>
      <c r="AD1221" s="65"/>
      <c r="AE1221" s="65"/>
      <c r="AG1221" s="70"/>
      <c r="AN1221" s="65"/>
      <c r="AO1221" s="65"/>
      <c r="AP1221" s="65"/>
      <c r="AQ1221" s="65"/>
      <c r="AR1221" s="65"/>
      <c r="AS1221" s="65"/>
      <c r="AT1221" s="65"/>
      <c r="AU1221" s="65"/>
    </row>
    <row r="1222" spans="3:64" x14ac:dyDescent="0.2">
      <c r="C1222" s="14"/>
      <c r="D1222" s="14"/>
      <c r="AA1222" s="65"/>
      <c r="AB1222" s="65"/>
      <c r="AC1222" s="65"/>
      <c r="AD1222" s="65"/>
      <c r="AE1222" s="65"/>
      <c r="AG1222" s="70"/>
      <c r="AN1222" s="65"/>
      <c r="AO1222" s="65"/>
      <c r="AP1222" s="65"/>
      <c r="AQ1222" s="65"/>
      <c r="AR1222" s="65"/>
      <c r="AS1222" s="65"/>
      <c r="AT1222" s="65"/>
      <c r="AU1222" s="65"/>
    </row>
    <row r="1223" spans="3:64" x14ac:dyDescent="0.2">
      <c r="C1223" s="14"/>
      <c r="D1223" s="14"/>
      <c r="AA1223" s="65"/>
      <c r="AB1223" s="65"/>
      <c r="AC1223" s="65"/>
      <c r="AD1223" s="65"/>
      <c r="AE1223" s="65"/>
      <c r="AG1223" s="70"/>
      <c r="AN1223" s="65"/>
      <c r="AO1223" s="65"/>
      <c r="AP1223" s="65"/>
      <c r="AQ1223" s="65"/>
      <c r="AR1223" s="65"/>
      <c r="AS1223" s="65"/>
      <c r="AT1223" s="65"/>
      <c r="AU1223" s="65"/>
    </row>
    <row r="1224" spans="3:64" x14ac:dyDescent="0.2">
      <c r="C1224" s="14"/>
      <c r="D1224" s="14"/>
      <c r="AA1224" s="65"/>
      <c r="AB1224" s="65"/>
      <c r="AC1224" s="65"/>
      <c r="AD1224" s="65"/>
      <c r="AE1224" s="65"/>
      <c r="AG1224" s="70"/>
      <c r="AN1224" s="65"/>
      <c r="AO1224" s="65"/>
      <c r="AP1224" s="65"/>
      <c r="AQ1224" s="65"/>
      <c r="AR1224" s="65"/>
      <c r="AS1224" s="65"/>
      <c r="AT1224" s="65"/>
      <c r="AU1224" s="65"/>
    </row>
    <row r="1225" spans="3:64" x14ac:dyDescent="0.2">
      <c r="C1225" s="14"/>
      <c r="D1225" s="14"/>
      <c r="AA1225" s="65"/>
      <c r="AB1225" s="65"/>
      <c r="AC1225" s="65"/>
      <c r="AD1225" s="65"/>
      <c r="AE1225" s="65"/>
      <c r="AG1225" s="70"/>
      <c r="AN1225" s="65"/>
      <c r="AO1225" s="65"/>
      <c r="AP1225" s="65"/>
      <c r="AQ1225" s="65"/>
      <c r="AR1225" s="65"/>
      <c r="AS1225" s="65"/>
      <c r="AT1225" s="65"/>
      <c r="AU1225" s="65"/>
    </row>
    <row r="1226" spans="3:64" x14ac:dyDescent="0.2">
      <c r="C1226" s="14"/>
      <c r="D1226" s="14"/>
      <c r="AA1226" s="65"/>
      <c r="AB1226" s="65"/>
      <c r="AC1226" s="65"/>
      <c r="AD1226" s="65"/>
      <c r="AE1226" s="65"/>
      <c r="AG1226" s="70"/>
      <c r="AN1226" s="65"/>
      <c r="AO1226" s="65"/>
      <c r="AP1226" s="65"/>
      <c r="AQ1226" s="65"/>
      <c r="AR1226" s="65"/>
      <c r="AS1226" s="65"/>
      <c r="AT1226" s="65"/>
      <c r="AU1226" s="65"/>
    </row>
    <row r="1227" spans="3:64" x14ac:dyDescent="0.2">
      <c r="C1227" s="14"/>
      <c r="D1227" s="14"/>
      <c r="AA1227" s="65"/>
      <c r="AB1227" s="65"/>
      <c r="AC1227" s="65"/>
      <c r="AD1227" s="65"/>
      <c r="AE1227" s="65"/>
      <c r="AG1227" s="70"/>
      <c r="AN1227" s="65"/>
      <c r="AO1227" s="65"/>
      <c r="AP1227" s="65"/>
      <c r="AQ1227" s="65"/>
      <c r="AR1227" s="65"/>
      <c r="AS1227" s="65"/>
      <c r="AT1227" s="65"/>
      <c r="AU1227" s="65"/>
    </row>
    <row r="1228" spans="3:64" x14ac:dyDescent="0.2">
      <c r="C1228" s="14"/>
      <c r="D1228" s="14"/>
      <c r="AA1228" s="65"/>
      <c r="AB1228" s="65"/>
      <c r="AC1228" s="65"/>
      <c r="AD1228" s="65"/>
      <c r="AE1228" s="65"/>
      <c r="AG1228" s="70"/>
      <c r="AN1228" s="65"/>
      <c r="AO1228" s="65"/>
      <c r="AP1228" s="65"/>
      <c r="AQ1228" s="65"/>
      <c r="AR1228" s="65"/>
      <c r="AS1228" s="65"/>
      <c r="AT1228" s="65"/>
      <c r="AU1228" s="65"/>
    </row>
    <row r="1229" spans="3:64" x14ac:dyDescent="0.2">
      <c r="C1229" s="14"/>
      <c r="D1229" s="14"/>
      <c r="AA1229" s="65"/>
      <c r="AB1229" s="65"/>
      <c r="AC1229" s="65"/>
      <c r="AD1229" s="65"/>
      <c r="AE1229" s="65"/>
      <c r="AG1229" s="70"/>
      <c r="AN1229" s="65"/>
      <c r="AO1229" s="65"/>
      <c r="AP1229" s="65"/>
      <c r="AQ1229" s="65"/>
      <c r="AR1229" s="65"/>
      <c r="AS1229" s="65"/>
      <c r="AT1229" s="65"/>
      <c r="AU1229" s="65"/>
      <c r="AV1229" s="65"/>
      <c r="AW1229" s="65"/>
      <c r="AX1229" s="65"/>
      <c r="AY1229" s="65"/>
      <c r="AZ1229" s="65"/>
      <c r="BA1229" s="65"/>
      <c r="BB1229" s="65"/>
      <c r="BC1229" s="65"/>
      <c r="BD1229" s="65"/>
      <c r="BE1229" s="65"/>
      <c r="BF1229" s="65"/>
      <c r="BG1229" s="65"/>
      <c r="BH1229" s="65"/>
      <c r="BI1229" s="65"/>
      <c r="BJ1229" s="65"/>
      <c r="BK1229" s="65"/>
      <c r="BL1229" s="65"/>
    </row>
    <row r="1230" spans="3:64" x14ac:dyDescent="0.2">
      <c r="C1230" s="14"/>
      <c r="D1230" s="14"/>
      <c r="AA1230" s="65"/>
      <c r="AB1230" s="65"/>
      <c r="AC1230" s="65"/>
      <c r="AD1230" s="65"/>
      <c r="AE1230" s="65"/>
      <c r="AG1230" s="70"/>
      <c r="AN1230" s="65"/>
      <c r="AO1230" s="65"/>
      <c r="AP1230" s="65"/>
      <c r="AQ1230" s="65"/>
      <c r="AR1230" s="65"/>
      <c r="AS1230" s="65"/>
      <c r="AT1230" s="65"/>
      <c r="AU1230" s="65"/>
    </row>
    <row r="1231" spans="3:64" x14ac:dyDescent="0.2">
      <c r="C1231" s="14"/>
      <c r="D1231" s="14"/>
      <c r="AA1231" s="65"/>
      <c r="AB1231" s="65"/>
      <c r="AC1231" s="65"/>
      <c r="AD1231" s="65"/>
      <c r="AE1231" s="65"/>
      <c r="AG1231" s="70"/>
      <c r="AN1231" s="65"/>
      <c r="AO1231" s="65"/>
      <c r="AP1231" s="65"/>
      <c r="AQ1231" s="65"/>
      <c r="AR1231" s="65"/>
      <c r="AS1231" s="65"/>
      <c r="AT1231" s="65"/>
      <c r="AU1231" s="65"/>
    </row>
    <row r="1232" spans="3:64" x14ac:dyDescent="0.2">
      <c r="C1232" s="14"/>
      <c r="D1232" s="14"/>
      <c r="AA1232" s="65"/>
      <c r="AB1232" s="65"/>
      <c r="AC1232" s="65"/>
      <c r="AD1232" s="65"/>
      <c r="AE1232" s="65"/>
      <c r="AG1232" s="70"/>
      <c r="AN1232" s="65"/>
      <c r="AO1232" s="65"/>
      <c r="AP1232" s="65"/>
      <c r="AQ1232" s="65"/>
      <c r="AR1232" s="65"/>
      <c r="AS1232" s="65"/>
      <c r="AT1232" s="65"/>
      <c r="AU1232" s="65"/>
    </row>
    <row r="1233" spans="3:64" x14ac:dyDescent="0.2">
      <c r="C1233" s="14"/>
      <c r="D1233" s="14"/>
      <c r="AA1233" s="65"/>
      <c r="AB1233" s="65"/>
      <c r="AC1233" s="65"/>
      <c r="AD1233" s="65"/>
      <c r="AE1233" s="65"/>
      <c r="AG1233" s="70"/>
      <c r="AN1233" s="65"/>
      <c r="AO1233" s="65"/>
      <c r="AP1233" s="65"/>
      <c r="AQ1233" s="65"/>
      <c r="AR1233" s="65"/>
      <c r="AS1233" s="65"/>
      <c r="AT1233" s="65"/>
      <c r="AU1233" s="65"/>
    </row>
    <row r="1234" spans="3:64" x14ac:dyDescent="0.2">
      <c r="C1234" s="14"/>
      <c r="D1234" s="14"/>
      <c r="AA1234" s="65"/>
      <c r="AB1234" s="65"/>
      <c r="AC1234" s="65"/>
      <c r="AD1234" s="65"/>
      <c r="AE1234" s="65"/>
      <c r="AG1234" s="70"/>
      <c r="AN1234" s="65"/>
      <c r="AO1234" s="65"/>
      <c r="AP1234" s="65"/>
      <c r="AQ1234" s="65"/>
      <c r="AR1234" s="65"/>
      <c r="AS1234" s="65"/>
      <c r="AT1234" s="65"/>
      <c r="AU1234" s="65"/>
    </row>
    <row r="1235" spans="3:64" x14ac:dyDescent="0.2">
      <c r="C1235" s="14"/>
      <c r="D1235" s="14"/>
      <c r="AA1235" s="65"/>
      <c r="AB1235" s="65"/>
      <c r="AC1235" s="65"/>
      <c r="AD1235" s="65"/>
      <c r="AE1235" s="65"/>
      <c r="AG1235" s="70"/>
      <c r="AN1235" s="65"/>
      <c r="AO1235" s="65"/>
      <c r="AP1235" s="65"/>
      <c r="AQ1235" s="65"/>
      <c r="AR1235" s="65"/>
      <c r="AS1235" s="65"/>
      <c r="AT1235" s="65"/>
      <c r="AU1235" s="65"/>
    </row>
    <row r="1236" spans="3:64" x14ac:dyDescent="0.2">
      <c r="C1236" s="14"/>
      <c r="D1236" s="14"/>
      <c r="AA1236" s="65"/>
      <c r="AB1236" s="65"/>
      <c r="AC1236" s="65"/>
      <c r="AD1236" s="65"/>
      <c r="AE1236" s="65"/>
      <c r="AG1236" s="70"/>
      <c r="AN1236" s="65"/>
      <c r="AO1236" s="65"/>
      <c r="AP1236" s="65"/>
      <c r="AQ1236" s="65"/>
      <c r="AR1236" s="65"/>
      <c r="AS1236" s="65"/>
      <c r="AT1236" s="65"/>
      <c r="AU1236" s="65"/>
    </row>
    <row r="1237" spans="3:64" x14ac:dyDescent="0.2">
      <c r="C1237" s="14"/>
      <c r="D1237" s="14"/>
      <c r="AA1237" s="65"/>
      <c r="AB1237" s="65"/>
      <c r="AC1237" s="65"/>
      <c r="AD1237" s="65"/>
      <c r="AE1237" s="65"/>
      <c r="AG1237" s="70"/>
      <c r="AN1237" s="65"/>
      <c r="AO1237" s="65"/>
      <c r="AP1237" s="65"/>
      <c r="AQ1237" s="65"/>
      <c r="AR1237" s="65"/>
      <c r="AS1237" s="65"/>
      <c r="AT1237" s="65"/>
      <c r="AU1237" s="65"/>
    </row>
    <row r="1238" spans="3:64" x14ac:dyDescent="0.2">
      <c r="C1238" s="14"/>
      <c r="D1238" s="14"/>
      <c r="AA1238" s="65"/>
      <c r="AB1238" s="65"/>
      <c r="AC1238" s="65"/>
      <c r="AD1238" s="65"/>
      <c r="AE1238" s="65"/>
      <c r="AG1238" s="70"/>
      <c r="AN1238" s="65"/>
      <c r="AO1238" s="65"/>
      <c r="AP1238" s="65"/>
      <c r="AQ1238" s="65"/>
      <c r="AR1238" s="65"/>
      <c r="AS1238" s="65"/>
      <c r="AT1238" s="65"/>
      <c r="AU1238" s="65"/>
    </row>
    <row r="1239" spans="3:64" x14ac:dyDescent="0.2">
      <c r="C1239" s="14"/>
      <c r="D1239" s="14"/>
      <c r="AA1239" s="65"/>
      <c r="AB1239" s="65"/>
      <c r="AC1239" s="65"/>
      <c r="AD1239" s="65"/>
      <c r="AE1239" s="65"/>
      <c r="AG1239" s="70"/>
      <c r="AN1239" s="65"/>
      <c r="AO1239" s="65"/>
      <c r="AP1239" s="65"/>
      <c r="AQ1239" s="65"/>
      <c r="AR1239" s="65"/>
      <c r="AS1239" s="65"/>
      <c r="AT1239" s="65"/>
      <c r="AU1239" s="65"/>
    </row>
    <row r="1240" spans="3:64" x14ac:dyDescent="0.2">
      <c r="C1240" s="14"/>
      <c r="D1240" s="14"/>
      <c r="AA1240" s="65"/>
      <c r="AB1240" s="65"/>
      <c r="AC1240" s="65"/>
      <c r="AD1240" s="65"/>
      <c r="AE1240" s="65"/>
      <c r="AG1240" s="70"/>
      <c r="AN1240" s="65"/>
      <c r="AO1240" s="65"/>
      <c r="AP1240" s="65"/>
      <c r="AQ1240" s="65"/>
      <c r="AR1240" s="65"/>
      <c r="AS1240" s="65"/>
      <c r="AT1240" s="65"/>
      <c r="AU1240" s="65"/>
    </row>
    <row r="1241" spans="3:64" x14ac:dyDescent="0.2">
      <c r="C1241" s="14"/>
      <c r="D1241" s="14"/>
      <c r="AA1241" s="65"/>
      <c r="AB1241" s="65"/>
      <c r="AC1241" s="65"/>
      <c r="AD1241" s="65"/>
      <c r="AE1241" s="65"/>
      <c r="AG1241" s="70"/>
      <c r="AN1241" s="65"/>
      <c r="AO1241" s="65"/>
      <c r="AP1241" s="65"/>
      <c r="AQ1241" s="65"/>
      <c r="AR1241" s="65"/>
      <c r="AS1241" s="65"/>
      <c r="AT1241" s="65"/>
      <c r="AU1241" s="65"/>
    </row>
    <row r="1242" spans="3:64" x14ac:dyDescent="0.2">
      <c r="C1242" s="14"/>
      <c r="D1242" s="14"/>
      <c r="AA1242" s="65"/>
      <c r="AB1242" s="65"/>
      <c r="AC1242" s="65"/>
      <c r="AD1242" s="65"/>
      <c r="AE1242" s="65"/>
      <c r="AG1242" s="70"/>
      <c r="AN1242" s="65"/>
      <c r="AO1242" s="65"/>
      <c r="AP1242" s="65"/>
      <c r="AQ1242" s="65"/>
      <c r="AR1242" s="65"/>
      <c r="AS1242" s="65"/>
      <c r="AT1242" s="65"/>
      <c r="AU1242" s="65"/>
    </row>
    <row r="1243" spans="3:64" x14ac:dyDescent="0.2">
      <c r="C1243" s="14"/>
      <c r="D1243" s="14"/>
      <c r="AA1243" s="65"/>
      <c r="AB1243" s="65"/>
      <c r="AC1243" s="65"/>
      <c r="AD1243" s="65"/>
      <c r="AE1243" s="65"/>
      <c r="AG1243" s="70"/>
      <c r="AN1243" s="65"/>
      <c r="AO1243" s="65"/>
      <c r="AP1243" s="65"/>
      <c r="AQ1243" s="65"/>
      <c r="AR1243" s="65"/>
      <c r="AS1243" s="65"/>
      <c r="AT1243" s="65"/>
      <c r="AU1243" s="65"/>
    </row>
    <row r="1244" spans="3:64" x14ac:dyDescent="0.2">
      <c r="C1244" s="14"/>
      <c r="D1244" s="14"/>
      <c r="AA1244" s="65"/>
      <c r="AB1244" s="65"/>
      <c r="AC1244" s="65"/>
      <c r="AD1244" s="65"/>
      <c r="AE1244" s="65"/>
      <c r="AG1244" s="70"/>
      <c r="AN1244" s="65"/>
      <c r="AO1244" s="65"/>
      <c r="AP1244" s="65"/>
      <c r="AQ1244" s="65"/>
      <c r="AR1244" s="65"/>
      <c r="AS1244" s="65"/>
      <c r="AT1244" s="65"/>
      <c r="AU1244" s="65"/>
    </row>
    <row r="1245" spans="3:64" x14ac:dyDescent="0.2">
      <c r="C1245" s="14"/>
      <c r="D1245" s="14"/>
      <c r="AA1245" s="65"/>
      <c r="AB1245" s="65"/>
      <c r="AC1245" s="65"/>
      <c r="AD1245" s="65"/>
      <c r="AE1245" s="65"/>
      <c r="AG1245" s="70"/>
      <c r="AN1245" s="65"/>
      <c r="AO1245" s="65"/>
      <c r="AP1245" s="65"/>
      <c r="AQ1245" s="65"/>
      <c r="AR1245" s="65"/>
      <c r="AS1245" s="65"/>
      <c r="AT1245" s="65"/>
      <c r="AU1245" s="65"/>
    </row>
    <row r="1246" spans="3:64" x14ac:dyDescent="0.2">
      <c r="C1246" s="14"/>
      <c r="D1246" s="14"/>
      <c r="AA1246" s="65"/>
      <c r="AB1246" s="65"/>
      <c r="AC1246" s="65"/>
      <c r="AD1246" s="65"/>
      <c r="AE1246" s="65"/>
      <c r="AG1246" s="70"/>
      <c r="AN1246" s="65"/>
      <c r="AO1246" s="65"/>
      <c r="AP1246" s="65"/>
      <c r="AQ1246" s="65"/>
      <c r="AR1246" s="65"/>
      <c r="AS1246" s="65"/>
      <c r="AT1246" s="65"/>
      <c r="AU1246" s="65"/>
      <c r="AV1246" s="65"/>
      <c r="AW1246" s="65"/>
      <c r="AX1246" s="65"/>
      <c r="AY1246" s="65"/>
      <c r="AZ1246" s="65"/>
      <c r="BA1246" s="65"/>
      <c r="BB1246" s="65"/>
      <c r="BC1246" s="65"/>
      <c r="BD1246" s="65"/>
      <c r="BE1246" s="65"/>
      <c r="BF1246" s="65"/>
      <c r="BG1246" s="65"/>
      <c r="BH1246" s="65"/>
      <c r="BI1246" s="65"/>
      <c r="BJ1246" s="65"/>
      <c r="BK1246" s="65"/>
      <c r="BL1246" s="65"/>
    </row>
    <row r="1247" spans="3:64" x14ac:dyDescent="0.2">
      <c r="C1247" s="14"/>
      <c r="D1247" s="14"/>
      <c r="AA1247" s="65"/>
      <c r="AB1247" s="65"/>
      <c r="AC1247" s="65"/>
      <c r="AD1247" s="65"/>
      <c r="AE1247" s="65"/>
      <c r="AG1247" s="70"/>
      <c r="AN1247" s="65"/>
      <c r="AO1247" s="65"/>
      <c r="AP1247" s="65"/>
      <c r="AQ1247" s="65"/>
      <c r="AR1247" s="65"/>
      <c r="AS1247" s="65"/>
      <c r="AT1247" s="65"/>
      <c r="AU1247" s="65"/>
    </row>
    <row r="1248" spans="3:64" x14ac:dyDescent="0.2">
      <c r="C1248" s="14"/>
      <c r="D1248" s="14"/>
      <c r="AA1248" s="65"/>
      <c r="AB1248" s="65"/>
      <c r="AC1248" s="65"/>
      <c r="AD1248" s="65"/>
      <c r="AE1248" s="65"/>
      <c r="AG1248" s="70"/>
      <c r="AN1248" s="65"/>
      <c r="AO1248" s="65"/>
      <c r="AP1248" s="65"/>
      <c r="AQ1248" s="65"/>
      <c r="AR1248" s="65"/>
      <c r="AS1248" s="65"/>
      <c r="AT1248" s="65"/>
      <c r="AU1248" s="65"/>
    </row>
    <row r="1249" spans="3:64" x14ac:dyDescent="0.2">
      <c r="C1249" s="14"/>
      <c r="D1249" s="14"/>
      <c r="AA1249" s="65"/>
      <c r="AB1249" s="65"/>
      <c r="AC1249" s="65"/>
      <c r="AD1249" s="65"/>
      <c r="AE1249" s="65"/>
      <c r="AG1249" s="70"/>
      <c r="AN1249" s="65"/>
      <c r="AO1249" s="65"/>
      <c r="AP1249" s="65"/>
      <c r="AQ1249" s="65"/>
      <c r="AR1249" s="65"/>
      <c r="AS1249" s="65"/>
      <c r="AT1249" s="65"/>
      <c r="AU1249" s="65"/>
    </row>
    <row r="1250" spans="3:64" x14ac:dyDescent="0.2">
      <c r="C1250" s="14"/>
      <c r="D1250" s="14"/>
      <c r="AA1250" s="65"/>
      <c r="AB1250" s="65"/>
      <c r="AC1250" s="65"/>
      <c r="AD1250" s="65"/>
      <c r="AE1250" s="65"/>
      <c r="AG1250" s="70"/>
      <c r="AN1250" s="65"/>
      <c r="AO1250" s="65"/>
      <c r="AP1250" s="65"/>
      <c r="AQ1250" s="65"/>
      <c r="AR1250" s="65"/>
      <c r="AS1250" s="65"/>
      <c r="AT1250" s="65"/>
      <c r="AU1250" s="65"/>
    </row>
    <row r="1251" spans="3:64" x14ac:dyDescent="0.2">
      <c r="C1251" s="14"/>
      <c r="D1251" s="14"/>
      <c r="AA1251" s="65"/>
      <c r="AB1251" s="65"/>
      <c r="AC1251" s="65"/>
      <c r="AD1251" s="65"/>
      <c r="AE1251" s="65"/>
      <c r="AG1251" s="70"/>
      <c r="AN1251" s="65"/>
      <c r="AO1251" s="65"/>
      <c r="AP1251" s="65"/>
      <c r="AQ1251" s="65"/>
      <c r="AR1251" s="65"/>
      <c r="AS1251" s="65"/>
      <c r="AT1251" s="65"/>
      <c r="AU1251" s="65"/>
    </row>
    <row r="1252" spans="3:64" x14ac:dyDescent="0.2">
      <c r="C1252" s="14"/>
      <c r="D1252" s="14"/>
      <c r="AA1252" s="65"/>
      <c r="AB1252" s="65"/>
      <c r="AC1252" s="65"/>
      <c r="AD1252" s="65"/>
      <c r="AE1252" s="65"/>
      <c r="AG1252" s="70"/>
      <c r="AN1252" s="65"/>
      <c r="AO1252" s="65"/>
      <c r="AP1252" s="65"/>
      <c r="AQ1252" s="65"/>
      <c r="AR1252" s="65"/>
      <c r="AS1252" s="65"/>
      <c r="AT1252" s="65"/>
      <c r="AU1252" s="65"/>
    </row>
    <row r="1253" spans="3:64" x14ac:dyDescent="0.2">
      <c r="C1253" s="14"/>
      <c r="D1253" s="14"/>
      <c r="AA1253" s="65"/>
      <c r="AB1253" s="65"/>
      <c r="AC1253" s="65"/>
      <c r="AD1253" s="65"/>
      <c r="AE1253" s="65"/>
      <c r="AG1253" s="70"/>
      <c r="AN1253" s="65"/>
      <c r="AO1253" s="65"/>
      <c r="AP1253" s="65"/>
      <c r="AQ1253" s="65"/>
      <c r="AR1253" s="65"/>
      <c r="AS1253" s="65"/>
      <c r="AT1253" s="65"/>
      <c r="AU1253" s="65"/>
    </row>
    <row r="1254" spans="3:64" x14ac:dyDescent="0.2">
      <c r="C1254" s="14"/>
      <c r="D1254" s="14"/>
      <c r="AA1254" s="65"/>
      <c r="AB1254" s="65"/>
      <c r="AC1254" s="65"/>
      <c r="AD1254" s="65"/>
      <c r="AE1254" s="65"/>
      <c r="AG1254" s="70"/>
      <c r="AN1254" s="65"/>
      <c r="AO1254" s="65"/>
      <c r="AP1254" s="65"/>
      <c r="AQ1254" s="65"/>
      <c r="AR1254" s="65"/>
      <c r="AS1254" s="65"/>
      <c r="AT1254" s="65"/>
      <c r="AU1254" s="65"/>
    </row>
    <row r="1255" spans="3:64" x14ac:dyDescent="0.2">
      <c r="C1255" s="14"/>
      <c r="D1255" s="14"/>
      <c r="AA1255" s="65"/>
      <c r="AB1255" s="65"/>
      <c r="AC1255" s="65"/>
      <c r="AD1255" s="65"/>
      <c r="AE1255" s="65"/>
      <c r="AG1255" s="70"/>
      <c r="AN1255" s="65"/>
      <c r="AO1255" s="65"/>
      <c r="AP1255" s="65"/>
      <c r="AQ1255" s="65"/>
      <c r="AR1255" s="65"/>
      <c r="AS1255" s="65"/>
      <c r="AT1255" s="65"/>
      <c r="AU1255" s="65"/>
      <c r="AV1255" s="65"/>
      <c r="AW1255" s="65"/>
      <c r="AX1255" s="65"/>
      <c r="AY1255" s="65"/>
      <c r="AZ1255" s="65"/>
      <c r="BA1255" s="65"/>
      <c r="BB1255" s="65"/>
      <c r="BC1255" s="65"/>
      <c r="BD1255" s="65"/>
      <c r="BE1255" s="65"/>
      <c r="BF1255" s="65"/>
      <c r="BG1255" s="65"/>
      <c r="BH1255" s="65"/>
      <c r="BI1255" s="65"/>
      <c r="BJ1255" s="65"/>
      <c r="BK1255" s="65"/>
      <c r="BL1255" s="65"/>
    </row>
    <row r="1256" spans="3:64" x14ac:dyDescent="0.2">
      <c r="C1256" s="14"/>
      <c r="D1256" s="14"/>
      <c r="AA1256" s="65"/>
      <c r="AB1256" s="65"/>
      <c r="AC1256" s="65"/>
      <c r="AD1256" s="65"/>
      <c r="AE1256" s="65"/>
      <c r="AG1256" s="70"/>
      <c r="AN1256" s="65"/>
      <c r="AO1256" s="65"/>
      <c r="AP1256" s="65"/>
      <c r="AQ1256" s="65"/>
      <c r="AR1256" s="65"/>
      <c r="AS1256" s="65"/>
      <c r="AT1256" s="65"/>
      <c r="AU1256" s="65"/>
    </row>
    <row r="1257" spans="3:64" x14ac:dyDescent="0.2">
      <c r="C1257" s="14"/>
      <c r="D1257" s="14"/>
      <c r="AA1257" s="65"/>
      <c r="AB1257" s="65"/>
      <c r="AC1257" s="65"/>
      <c r="AD1257" s="65"/>
      <c r="AE1257" s="65"/>
      <c r="AG1257" s="70"/>
      <c r="AN1257" s="65"/>
      <c r="AO1257" s="65"/>
      <c r="AP1257" s="65"/>
      <c r="AQ1257" s="65"/>
      <c r="AR1257" s="65"/>
      <c r="AS1257" s="65"/>
      <c r="AT1257" s="65"/>
      <c r="AU1257" s="65"/>
    </row>
    <row r="1258" spans="3:64" x14ac:dyDescent="0.2">
      <c r="C1258" s="14"/>
      <c r="D1258" s="14"/>
      <c r="AA1258" s="65"/>
      <c r="AB1258" s="65"/>
      <c r="AC1258" s="65"/>
      <c r="AD1258" s="65"/>
      <c r="AE1258" s="65"/>
      <c r="AG1258" s="70"/>
      <c r="AN1258" s="65"/>
      <c r="AO1258" s="65"/>
      <c r="AP1258" s="65"/>
      <c r="AQ1258" s="65"/>
      <c r="AR1258" s="65"/>
      <c r="AS1258" s="65"/>
      <c r="AT1258" s="65"/>
      <c r="AU1258" s="65"/>
    </row>
    <row r="1259" spans="3:64" x14ac:dyDescent="0.2">
      <c r="C1259" s="14"/>
      <c r="D1259" s="14"/>
      <c r="AA1259" s="65"/>
      <c r="AB1259" s="65"/>
      <c r="AC1259" s="65"/>
      <c r="AD1259" s="65"/>
      <c r="AE1259" s="65"/>
      <c r="AG1259" s="70"/>
      <c r="AN1259" s="65"/>
      <c r="AO1259" s="65"/>
      <c r="AP1259" s="65"/>
      <c r="AQ1259" s="65"/>
      <c r="AR1259" s="65"/>
      <c r="AS1259" s="65"/>
      <c r="AT1259" s="65"/>
      <c r="AU1259" s="65"/>
    </row>
    <row r="1260" spans="3:64" x14ac:dyDescent="0.2">
      <c r="C1260" s="14"/>
      <c r="D1260" s="14"/>
      <c r="AA1260" s="65"/>
      <c r="AB1260" s="65"/>
      <c r="AC1260" s="65"/>
      <c r="AD1260" s="65"/>
      <c r="AE1260" s="65"/>
      <c r="AG1260" s="70"/>
      <c r="AN1260" s="65"/>
      <c r="AO1260" s="65"/>
      <c r="AP1260" s="65"/>
      <c r="AQ1260" s="65"/>
      <c r="AR1260" s="65"/>
      <c r="AS1260" s="65"/>
      <c r="AT1260" s="65"/>
      <c r="AU1260" s="65"/>
    </row>
    <row r="1261" spans="3:64" x14ac:dyDescent="0.2">
      <c r="C1261" s="14"/>
      <c r="D1261" s="14"/>
      <c r="AA1261" s="65"/>
      <c r="AB1261" s="65"/>
      <c r="AC1261" s="65"/>
      <c r="AD1261" s="65"/>
      <c r="AE1261" s="65"/>
      <c r="AG1261" s="70"/>
      <c r="AN1261" s="65"/>
      <c r="AO1261" s="65"/>
      <c r="AP1261" s="65"/>
      <c r="AQ1261" s="65"/>
      <c r="AR1261" s="65"/>
      <c r="AS1261" s="65"/>
      <c r="AT1261" s="65"/>
      <c r="AU1261" s="65"/>
    </row>
    <row r="1262" spans="3:64" x14ac:dyDescent="0.2">
      <c r="C1262" s="14"/>
      <c r="D1262" s="14"/>
      <c r="AA1262" s="65"/>
      <c r="AB1262" s="65"/>
      <c r="AC1262" s="65"/>
      <c r="AD1262" s="65"/>
      <c r="AE1262" s="65"/>
      <c r="AG1262" s="70"/>
      <c r="AN1262" s="65"/>
      <c r="AO1262" s="65"/>
      <c r="AP1262" s="65"/>
      <c r="AQ1262" s="65"/>
      <c r="AR1262" s="65"/>
      <c r="AS1262" s="65"/>
      <c r="AT1262" s="65"/>
      <c r="AU1262" s="65"/>
    </row>
    <row r="1263" spans="3:64" x14ac:dyDescent="0.2">
      <c r="C1263" s="14"/>
      <c r="D1263" s="14"/>
      <c r="AA1263" s="65"/>
      <c r="AB1263" s="65"/>
      <c r="AC1263" s="65"/>
      <c r="AD1263" s="65"/>
      <c r="AE1263" s="65"/>
      <c r="AG1263" s="70"/>
      <c r="AN1263" s="65"/>
      <c r="AO1263" s="65"/>
      <c r="AP1263" s="65"/>
      <c r="AQ1263" s="65"/>
      <c r="AR1263" s="65"/>
      <c r="AS1263" s="65"/>
      <c r="AT1263" s="65"/>
      <c r="AU1263" s="65"/>
    </row>
    <row r="1264" spans="3:64" x14ac:dyDescent="0.2">
      <c r="C1264" s="14"/>
      <c r="D1264" s="14"/>
      <c r="AA1264" s="65"/>
      <c r="AB1264" s="65"/>
      <c r="AC1264" s="65"/>
      <c r="AD1264" s="65"/>
      <c r="AE1264" s="65"/>
      <c r="AG1264" s="70"/>
      <c r="AN1264" s="65"/>
      <c r="AO1264" s="65"/>
      <c r="AP1264" s="65"/>
      <c r="AQ1264" s="65"/>
      <c r="AR1264" s="65"/>
      <c r="AS1264" s="65"/>
      <c r="AT1264" s="65"/>
      <c r="AU1264" s="65"/>
    </row>
    <row r="1265" spans="3:47" x14ac:dyDescent="0.2">
      <c r="C1265" s="14"/>
      <c r="D1265" s="14"/>
      <c r="AA1265" s="65"/>
      <c r="AB1265" s="65"/>
      <c r="AC1265" s="65"/>
      <c r="AD1265" s="65"/>
      <c r="AE1265" s="65"/>
      <c r="AG1265" s="70"/>
      <c r="AN1265" s="65"/>
      <c r="AO1265" s="65"/>
      <c r="AP1265" s="65"/>
      <c r="AQ1265" s="65"/>
      <c r="AR1265" s="65"/>
      <c r="AS1265" s="65"/>
      <c r="AT1265" s="65"/>
      <c r="AU1265" s="65"/>
    </row>
    <row r="1266" spans="3:47" x14ac:dyDescent="0.2">
      <c r="C1266" s="14"/>
      <c r="D1266" s="14"/>
      <c r="AA1266" s="65"/>
      <c r="AB1266" s="65"/>
      <c r="AC1266" s="65"/>
      <c r="AD1266" s="65"/>
      <c r="AE1266" s="65"/>
      <c r="AG1266" s="70"/>
      <c r="AN1266" s="65"/>
      <c r="AO1266" s="65"/>
      <c r="AP1266" s="65"/>
      <c r="AQ1266" s="65"/>
      <c r="AR1266" s="65"/>
      <c r="AS1266" s="65"/>
      <c r="AT1266" s="65"/>
      <c r="AU1266" s="65"/>
    </row>
    <row r="1267" spans="3:47" x14ac:dyDescent="0.2">
      <c r="C1267" s="14"/>
      <c r="D1267" s="14"/>
      <c r="AA1267" s="65"/>
      <c r="AB1267" s="65"/>
      <c r="AC1267" s="65"/>
      <c r="AD1267" s="65"/>
      <c r="AE1267" s="65"/>
      <c r="AG1267" s="70"/>
      <c r="AN1267" s="65"/>
      <c r="AO1267" s="65"/>
      <c r="AP1267" s="65"/>
      <c r="AQ1267" s="65"/>
      <c r="AR1267" s="65"/>
      <c r="AS1267" s="65"/>
      <c r="AT1267" s="65"/>
      <c r="AU1267" s="65"/>
    </row>
    <row r="1268" spans="3:47" x14ac:dyDescent="0.2">
      <c r="C1268" s="14"/>
      <c r="D1268" s="14"/>
      <c r="AA1268" s="65"/>
      <c r="AB1268" s="65"/>
      <c r="AC1268" s="65"/>
      <c r="AD1268" s="65"/>
      <c r="AE1268" s="65"/>
      <c r="AG1268" s="70"/>
      <c r="AN1268" s="65"/>
      <c r="AO1268" s="65"/>
      <c r="AP1268" s="65"/>
      <c r="AQ1268" s="65"/>
      <c r="AR1268" s="65"/>
      <c r="AS1268" s="65"/>
      <c r="AT1268" s="65"/>
      <c r="AU1268" s="65"/>
    </row>
    <row r="1269" spans="3:47" x14ac:dyDescent="0.2">
      <c r="C1269" s="14"/>
      <c r="D1269" s="14"/>
      <c r="AA1269" s="65"/>
      <c r="AB1269" s="65"/>
      <c r="AC1269" s="65"/>
      <c r="AD1269" s="65"/>
      <c r="AE1269" s="65"/>
      <c r="AG1269" s="70"/>
      <c r="AN1269" s="65"/>
      <c r="AO1269" s="65"/>
      <c r="AP1269" s="65"/>
      <c r="AQ1269" s="65"/>
      <c r="AR1269" s="65"/>
      <c r="AS1269" s="65"/>
      <c r="AT1269" s="65"/>
      <c r="AU1269" s="65"/>
    </row>
    <row r="1270" spans="3:47" x14ac:dyDescent="0.2">
      <c r="C1270" s="14"/>
      <c r="D1270" s="14"/>
      <c r="AA1270" s="65"/>
      <c r="AB1270" s="65"/>
      <c r="AC1270" s="65"/>
      <c r="AD1270" s="65"/>
      <c r="AE1270" s="65"/>
      <c r="AG1270" s="70"/>
      <c r="AN1270" s="65"/>
      <c r="AO1270" s="65"/>
      <c r="AP1270" s="65"/>
      <c r="AQ1270" s="65"/>
      <c r="AR1270" s="65"/>
      <c r="AS1270" s="65"/>
      <c r="AT1270" s="65"/>
      <c r="AU1270" s="65"/>
    </row>
    <row r="1271" spans="3:47" x14ac:dyDescent="0.2">
      <c r="C1271" s="14"/>
      <c r="D1271" s="14"/>
      <c r="AA1271" s="65"/>
      <c r="AB1271" s="65"/>
      <c r="AC1271" s="65"/>
      <c r="AD1271" s="65"/>
      <c r="AE1271" s="65"/>
      <c r="AG1271" s="70"/>
      <c r="AN1271" s="65"/>
      <c r="AO1271" s="65"/>
      <c r="AP1271" s="65"/>
      <c r="AQ1271" s="65"/>
      <c r="AR1271" s="65"/>
      <c r="AS1271" s="65"/>
      <c r="AT1271" s="65"/>
      <c r="AU1271" s="65"/>
    </row>
    <row r="1272" spans="3:47" x14ac:dyDescent="0.2">
      <c r="C1272" s="14"/>
      <c r="D1272" s="14"/>
      <c r="AA1272" s="65"/>
      <c r="AB1272" s="65"/>
      <c r="AC1272" s="65"/>
      <c r="AD1272" s="65"/>
      <c r="AE1272" s="65"/>
      <c r="AG1272" s="70"/>
      <c r="AN1272" s="65"/>
      <c r="AO1272" s="65"/>
      <c r="AP1272" s="65"/>
      <c r="AQ1272" s="65"/>
      <c r="AR1272" s="65"/>
      <c r="AS1272" s="65"/>
      <c r="AT1272" s="65"/>
      <c r="AU1272" s="65"/>
    </row>
    <row r="1273" spans="3:47" x14ac:dyDescent="0.2">
      <c r="C1273" s="14"/>
      <c r="D1273" s="14"/>
      <c r="AA1273" s="65"/>
      <c r="AB1273" s="65"/>
      <c r="AC1273" s="65"/>
      <c r="AD1273" s="65"/>
      <c r="AE1273" s="65"/>
      <c r="AG1273" s="70"/>
      <c r="AN1273" s="65"/>
      <c r="AO1273" s="65"/>
      <c r="AP1273" s="65"/>
      <c r="AQ1273" s="65"/>
      <c r="AR1273" s="65"/>
      <c r="AS1273" s="65"/>
      <c r="AT1273" s="65"/>
      <c r="AU1273" s="65"/>
    </row>
    <row r="1274" spans="3:47" x14ac:dyDescent="0.2">
      <c r="C1274" s="14"/>
      <c r="D1274" s="14"/>
      <c r="AA1274" s="65"/>
      <c r="AB1274" s="65"/>
      <c r="AC1274" s="65"/>
      <c r="AD1274" s="65"/>
      <c r="AE1274" s="65"/>
      <c r="AG1274" s="70"/>
      <c r="AN1274" s="65"/>
      <c r="AO1274" s="65"/>
      <c r="AP1274" s="65"/>
      <c r="AQ1274" s="65"/>
      <c r="AR1274" s="65"/>
      <c r="AS1274" s="65"/>
      <c r="AT1274" s="65"/>
      <c r="AU1274" s="65"/>
    </row>
    <row r="1275" spans="3:47" x14ac:dyDescent="0.2">
      <c r="C1275" s="14"/>
      <c r="D1275" s="14"/>
      <c r="AA1275" s="65"/>
      <c r="AB1275" s="65"/>
      <c r="AC1275" s="65"/>
      <c r="AD1275" s="65"/>
      <c r="AE1275" s="65"/>
      <c r="AG1275" s="70"/>
      <c r="AN1275" s="65"/>
      <c r="AO1275" s="65"/>
      <c r="AP1275" s="65"/>
      <c r="AQ1275" s="65"/>
      <c r="AR1275" s="65"/>
      <c r="AS1275" s="65"/>
      <c r="AT1275" s="65"/>
      <c r="AU1275" s="65"/>
    </row>
    <row r="1276" spans="3:47" x14ac:dyDescent="0.2">
      <c r="C1276" s="14"/>
      <c r="D1276" s="14"/>
      <c r="AA1276" s="65"/>
      <c r="AB1276" s="65"/>
      <c r="AC1276" s="65"/>
      <c r="AD1276" s="65"/>
      <c r="AE1276" s="65"/>
      <c r="AG1276" s="70"/>
      <c r="AN1276" s="65"/>
      <c r="AO1276" s="65"/>
      <c r="AP1276" s="65"/>
      <c r="AQ1276" s="65"/>
      <c r="AR1276" s="65"/>
      <c r="AS1276" s="65"/>
      <c r="AT1276" s="65"/>
      <c r="AU1276" s="65"/>
    </row>
    <row r="1277" spans="3:47" x14ac:dyDescent="0.2">
      <c r="C1277" s="14"/>
      <c r="D1277" s="14"/>
      <c r="AA1277" s="65"/>
      <c r="AB1277" s="65"/>
      <c r="AC1277" s="65"/>
      <c r="AD1277" s="65"/>
      <c r="AE1277" s="65"/>
      <c r="AG1277" s="70"/>
      <c r="AN1277" s="65"/>
      <c r="AO1277" s="65"/>
      <c r="AP1277" s="65"/>
      <c r="AQ1277" s="65"/>
      <c r="AR1277" s="65"/>
      <c r="AS1277" s="65"/>
      <c r="AT1277" s="65"/>
      <c r="AU1277" s="65"/>
    </row>
    <row r="1278" spans="3:47" x14ac:dyDescent="0.2">
      <c r="C1278" s="14"/>
      <c r="D1278" s="14"/>
      <c r="AA1278" s="65"/>
      <c r="AB1278" s="65"/>
      <c r="AC1278" s="65"/>
      <c r="AD1278" s="65"/>
      <c r="AE1278" s="65"/>
      <c r="AG1278" s="70"/>
      <c r="AN1278" s="65"/>
      <c r="AO1278" s="65"/>
      <c r="AP1278" s="65"/>
      <c r="AQ1278" s="65"/>
      <c r="AR1278" s="65"/>
      <c r="AS1278" s="65"/>
      <c r="AT1278" s="65"/>
      <c r="AU1278" s="65"/>
    </row>
    <row r="1279" spans="3:47" x14ac:dyDescent="0.2">
      <c r="C1279" s="14"/>
      <c r="D1279" s="14"/>
      <c r="AA1279" s="65"/>
      <c r="AB1279" s="65"/>
      <c r="AC1279" s="65"/>
      <c r="AD1279" s="65"/>
      <c r="AE1279" s="65"/>
      <c r="AG1279" s="70"/>
      <c r="AN1279" s="65"/>
      <c r="AO1279" s="65"/>
      <c r="AP1279" s="65"/>
      <c r="AQ1279" s="65"/>
      <c r="AR1279" s="65"/>
      <c r="AS1279" s="65"/>
      <c r="AT1279" s="65"/>
      <c r="AU1279" s="65"/>
    </row>
    <row r="1280" spans="3:47" x14ac:dyDescent="0.2">
      <c r="C1280" s="14"/>
      <c r="D1280" s="14"/>
      <c r="AA1280" s="65"/>
      <c r="AB1280" s="65"/>
      <c r="AC1280" s="65"/>
      <c r="AD1280" s="65"/>
      <c r="AE1280" s="65"/>
      <c r="AG1280" s="70"/>
      <c r="AN1280" s="65"/>
      <c r="AO1280" s="65"/>
      <c r="AP1280" s="65"/>
      <c r="AQ1280" s="65"/>
      <c r="AR1280" s="65"/>
      <c r="AS1280" s="65"/>
      <c r="AT1280" s="65"/>
      <c r="AU1280" s="65"/>
    </row>
    <row r="1281" spans="3:64" x14ac:dyDescent="0.2">
      <c r="C1281" s="14"/>
      <c r="D1281" s="14"/>
      <c r="AA1281" s="65"/>
      <c r="AB1281" s="65"/>
      <c r="AC1281" s="65"/>
      <c r="AD1281" s="65"/>
      <c r="AE1281" s="65"/>
      <c r="AG1281" s="70"/>
      <c r="AN1281" s="65"/>
      <c r="AO1281" s="65"/>
      <c r="AP1281" s="65"/>
      <c r="AQ1281" s="65"/>
      <c r="AR1281" s="65"/>
      <c r="AS1281" s="65"/>
      <c r="AT1281" s="65"/>
      <c r="AU1281" s="65"/>
    </row>
    <row r="1282" spans="3:64" x14ac:dyDescent="0.2">
      <c r="C1282" s="14"/>
      <c r="D1282" s="14"/>
      <c r="AA1282" s="65"/>
      <c r="AB1282" s="65"/>
      <c r="AC1282" s="65"/>
      <c r="AD1282" s="65"/>
      <c r="AE1282" s="65"/>
      <c r="AG1282" s="70"/>
      <c r="AN1282" s="65"/>
      <c r="AO1282" s="65"/>
      <c r="AP1282" s="65"/>
      <c r="AQ1282" s="65"/>
      <c r="AR1282" s="65"/>
      <c r="AS1282" s="65"/>
      <c r="AT1282" s="65"/>
      <c r="AU1282" s="65"/>
    </row>
    <row r="1283" spans="3:64" x14ac:dyDescent="0.2">
      <c r="C1283" s="14"/>
      <c r="D1283" s="14"/>
      <c r="AA1283" s="65"/>
      <c r="AB1283" s="65"/>
      <c r="AC1283" s="65"/>
      <c r="AD1283" s="65"/>
      <c r="AE1283" s="65"/>
      <c r="AG1283" s="70"/>
      <c r="AN1283" s="65"/>
      <c r="AO1283" s="65"/>
      <c r="AP1283" s="65"/>
      <c r="AQ1283" s="65"/>
      <c r="AR1283" s="65"/>
      <c r="AS1283" s="65"/>
      <c r="AT1283" s="65"/>
      <c r="AU1283" s="65"/>
    </row>
    <row r="1284" spans="3:64" x14ac:dyDescent="0.2">
      <c r="C1284" s="14"/>
      <c r="D1284" s="14"/>
      <c r="AA1284" s="65"/>
      <c r="AB1284" s="65"/>
      <c r="AC1284" s="65"/>
      <c r="AD1284" s="65"/>
      <c r="AE1284" s="65"/>
      <c r="AG1284" s="70"/>
      <c r="AN1284" s="65"/>
      <c r="AO1284" s="65"/>
      <c r="AP1284" s="65"/>
      <c r="AQ1284" s="65"/>
      <c r="AR1284" s="65"/>
      <c r="AS1284" s="65"/>
      <c r="AT1284" s="65"/>
      <c r="AU1284" s="65"/>
    </row>
    <row r="1285" spans="3:64" x14ac:dyDescent="0.2">
      <c r="C1285" s="14"/>
      <c r="D1285" s="14"/>
      <c r="AA1285" s="65"/>
      <c r="AB1285" s="65"/>
      <c r="AC1285" s="65"/>
      <c r="AD1285" s="65"/>
      <c r="AE1285" s="65"/>
      <c r="AG1285" s="70"/>
      <c r="AN1285" s="65"/>
      <c r="AO1285" s="65"/>
      <c r="AP1285" s="65"/>
      <c r="AQ1285" s="65"/>
      <c r="AR1285" s="65"/>
      <c r="AS1285" s="65"/>
      <c r="AT1285" s="65"/>
      <c r="AU1285" s="65"/>
    </row>
    <row r="1286" spans="3:64" x14ac:dyDescent="0.2">
      <c r="C1286" s="14"/>
      <c r="D1286" s="14"/>
      <c r="AA1286" s="65"/>
      <c r="AB1286" s="65"/>
      <c r="AC1286" s="65"/>
      <c r="AD1286" s="65"/>
      <c r="AE1286" s="65"/>
      <c r="AG1286" s="70"/>
      <c r="AN1286" s="65"/>
      <c r="AO1286" s="65"/>
      <c r="AP1286" s="65"/>
      <c r="AQ1286" s="65"/>
      <c r="AR1286" s="65"/>
      <c r="AS1286" s="65"/>
      <c r="AT1286" s="65"/>
      <c r="AU1286" s="65"/>
    </row>
    <row r="1287" spans="3:64" x14ac:dyDescent="0.2">
      <c r="C1287" s="14"/>
      <c r="D1287" s="14"/>
      <c r="AA1287" s="65"/>
      <c r="AB1287" s="65"/>
      <c r="AC1287" s="65"/>
      <c r="AD1287" s="65"/>
      <c r="AE1287" s="65"/>
      <c r="AG1287" s="70"/>
      <c r="AN1287" s="65"/>
      <c r="AO1287" s="65"/>
      <c r="AP1287" s="65"/>
      <c r="AQ1287" s="65"/>
      <c r="AR1287" s="65"/>
      <c r="AS1287" s="65"/>
      <c r="AT1287" s="65"/>
      <c r="AU1287" s="65"/>
    </row>
    <row r="1288" spans="3:64" x14ac:dyDescent="0.2">
      <c r="C1288" s="14"/>
      <c r="D1288" s="14"/>
      <c r="AA1288" s="65"/>
      <c r="AB1288" s="65"/>
      <c r="AC1288" s="65"/>
      <c r="AD1288" s="65"/>
      <c r="AE1288" s="65"/>
      <c r="AG1288" s="70"/>
      <c r="AN1288" s="65"/>
      <c r="AO1288" s="65"/>
      <c r="AP1288" s="65"/>
      <c r="AQ1288" s="65"/>
      <c r="AR1288" s="65"/>
      <c r="AS1288" s="65"/>
      <c r="AT1288" s="65"/>
      <c r="AU1288" s="65"/>
      <c r="AV1288" s="65"/>
      <c r="AW1288" s="65"/>
      <c r="AX1288" s="65"/>
      <c r="AY1288" s="65"/>
      <c r="AZ1288" s="65"/>
      <c r="BA1288" s="65"/>
      <c r="BB1288" s="65"/>
      <c r="BC1288" s="65"/>
      <c r="BD1288" s="65"/>
      <c r="BE1288" s="65"/>
      <c r="BF1288" s="65"/>
      <c r="BG1288" s="65"/>
      <c r="BH1288" s="65"/>
      <c r="BI1288" s="65"/>
      <c r="BJ1288" s="65"/>
      <c r="BK1288" s="65"/>
      <c r="BL1288" s="65"/>
    </row>
    <row r="1289" spans="3:64" x14ac:dyDescent="0.2">
      <c r="C1289" s="14"/>
      <c r="D1289" s="14"/>
      <c r="AA1289" s="65"/>
      <c r="AB1289" s="65"/>
      <c r="AC1289" s="65"/>
      <c r="AD1289" s="65"/>
      <c r="AE1289" s="65"/>
      <c r="AG1289" s="70"/>
      <c r="AN1289" s="65"/>
      <c r="AO1289" s="65"/>
      <c r="AP1289" s="65"/>
      <c r="AQ1289" s="65"/>
      <c r="AR1289" s="65"/>
      <c r="AS1289" s="65"/>
      <c r="AT1289" s="65"/>
      <c r="AU1289" s="65"/>
    </row>
    <row r="1290" spans="3:64" x14ac:dyDescent="0.2">
      <c r="C1290" s="14"/>
      <c r="D1290" s="14"/>
      <c r="AA1290" s="65"/>
      <c r="AB1290" s="65"/>
      <c r="AC1290" s="65"/>
      <c r="AD1290" s="65"/>
      <c r="AE1290" s="65"/>
      <c r="AG1290" s="70"/>
      <c r="AN1290" s="65"/>
      <c r="AO1290" s="65"/>
      <c r="AP1290" s="65"/>
      <c r="AQ1290" s="65"/>
      <c r="AR1290" s="65"/>
      <c r="AS1290" s="65"/>
      <c r="AT1290" s="65"/>
      <c r="AU1290" s="65"/>
      <c r="AV1290" s="65"/>
      <c r="AW1290" s="65"/>
      <c r="AX1290" s="65"/>
      <c r="AY1290" s="65"/>
      <c r="AZ1290" s="65"/>
      <c r="BA1290" s="65"/>
      <c r="BB1290" s="65"/>
      <c r="BC1290" s="65"/>
      <c r="BD1290" s="65"/>
      <c r="BE1290" s="65"/>
      <c r="BF1290" s="65"/>
      <c r="BG1290" s="65"/>
      <c r="BH1290" s="65"/>
      <c r="BI1290" s="65"/>
      <c r="BJ1290" s="65"/>
      <c r="BK1290" s="65"/>
      <c r="BL1290" s="65"/>
    </row>
    <row r="1291" spans="3:64" x14ac:dyDescent="0.2">
      <c r="C1291" s="14"/>
      <c r="D1291" s="14"/>
      <c r="AA1291" s="65"/>
      <c r="AB1291" s="65"/>
      <c r="AC1291" s="65"/>
      <c r="AD1291" s="65"/>
      <c r="AE1291" s="65"/>
      <c r="AG1291" s="70"/>
      <c r="AN1291" s="65"/>
      <c r="AO1291" s="65"/>
      <c r="AP1291" s="65"/>
      <c r="AQ1291" s="65"/>
      <c r="AR1291" s="65"/>
      <c r="AS1291" s="65"/>
      <c r="AT1291" s="65"/>
      <c r="AU1291" s="65"/>
    </row>
    <row r="1292" spans="3:64" x14ac:dyDescent="0.2">
      <c r="C1292" s="14"/>
      <c r="D1292" s="14"/>
      <c r="AA1292" s="65"/>
      <c r="AB1292" s="65"/>
      <c r="AC1292" s="65"/>
      <c r="AD1292" s="65"/>
      <c r="AE1292" s="65"/>
      <c r="AG1292" s="70"/>
      <c r="AN1292" s="65"/>
      <c r="AO1292" s="65"/>
      <c r="AP1292" s="65"/>
      <c r="AQ1292" s="65"/>
      <c r="AR1292" s="65"/>
      <c r="AS1292" s="65"/>
      <c r="AT1292" s="65"/>
      <c r="AU1292" s="65"/>
      <c r="AV1292" s="65"/>
    </row>
    <row r="1293" spans="3:64" x14ac:dyDescent="0.2">
      <c r="C1293" s="14"/>
      <c r="D1293" s="14"/>
      <c r="AA1293" s="65"/>
      <c r="AB1293" s="65"/>
      <c r="AC1293" s="65"/>
      <c r="AD1293" s="65"/>
      <c r="AE1293" s="65"/>
      <c r="AG1293" s="70"/>
      <c r="AN1293" s="65"/>
      <c r="AO1293" s="65"/>
      <c r="AP1293" s="65"/>
      <c r="AQ1293" s="65"/>
      <c r="AR1293" s="65"/>
      <c r="AS1293" s="65"/>
      <c r="AT1293" s="65"/>
      <c r="AU1293" s="65"/>
    </row>
    <row r="1294" spans="3:64" x14ac:dyDescent="0.2">
      <c r="C1294" s="14"/>
      <c r="D1294" s="14"/>
      <c r="AA1294" s="65"/>
      <c r="AB1294" s="65"/>
      <c r="AC1294" s="65"/>
      <c r="AD1294" s="65"/>
      <c r="AE1294" s="65"/>
      <c r="AG1294" s="70"/>
      <c r="AN1294" s="65"/>
      <c r="AO1294" s="65"/>
      <c r="AP1294" s="65"/>
      <c r="AQ1294" s="65"/>
      <c r="AR1294" s="65"/>
      <c r="AS1294" s="65"/>
      <c r="AT1294" s="65"/>
      <c r="AU1294" s="65"/>
      <c r="AV1294" s="65"/>
      <c r="AW1294" s="65"/>
      <c r="AX1294" s="65"/>
      <c r="AY1294" s="65"/>
      <c r="AZ1294" s="65"/>
      <c r="BA1294" s="65"/>
      <c r="BB1294" s="65"/>
      <c r="BC1294" s="65"/>
      <c r="BD1294" s="65"/>
      <c r="BE1294" s="65"/>
      <c r="BF1294" s="65"/>
      <c r="BG1294" s="65"/>
      <c r="BH1294" s="65"/>
      <c r="BI1294" s="65"/>
      <c r="BJ1294" s="65"/>
      <c r="BK1294" s="65"/>
      <c r="BL1294" s="65"/>
    </row>
    <row r="1295" spans="3:64" x14ac:dyDescent="0.2">
      <c r="C1295" s="14"/>
      <c r="D1295" s="14"/>
      <c r="AA1295" s="65"/>
      <c r="AB1295" s="65"/>
      <c r="AC1295" s="65"/>
      <c r="AD1295" s="65"/>
      <c r="AE1295" s="65"/>
      <c r="AG1295" s="70"/>
      <c r="AN1295" s="65"/>
      <c r="AO1295" s="65"/>
      <c r="AP1295" s="65"/>
      <c r="AQ1295" s="65"/>
      <c r="AR1295" s="65"/>
      <c r="AS1295" s="65"/>
      <c r="AT1295" s="65"/>
      <c r="AU1295" s="65"/>
    </row>
    <row r="1296" spans="3:64" x14ac:dyDescent="0.2">
      <c r="C1296" s="14"/>
      <c r="D1296" s="14"/>
      <c r="AA1296" s="65"/>
      <c r="AB1296" s="65"/>
      <c r="AC1296" s="65"/>
      <c r="AD1296" s="65"/>
      <c r="AE1296" s="65"/>
      <c r="AG1296" s="70"/>
      <c r="AN1296" s="65"/>
      <c r="AO1296" s="65"/>
      <c r="AP1296" s="65"/>
      <c r="AQ1296" s="65"/>
      <c r="AR1296" s="65"/>
      <c r="AS1296" s="65"/>
      <c r="AT1296" s="65"/>
      <c r="AU1296" s="65"/>
    </row>
    <row r="1297" spans="3:48" x14ac:dyDescent="0.2">
      <c r="C1297" s="14"/>
      <c r="D1297" s="14"/>
      <c r="AA1297" s="65"/>
      <c r="AB1297" s="65"/>
      <c r="AC1297" s="65"/>
      <c r="AD1297" s="65"/>
      <c r="AE1297" s="65"/>
      <c r="AG1297" s="70"/>
      <c r="AN1297" s="65"/>
      <c r="AO1297" s="65"/>
      <c r="AP1297" s="65"/>
      <c r="AQ1297" s="65"/>
      <c r="AR1297" s="65"/>
      <c r="AS1297" s="65"/>
      <c r="AT1297" s="65"/>
      <c r="AU1297" s="65"/>
    </row>
    <row r="1298" spans="3:48" x14ac:dyDescent="0.2">
      <c r="C1298" s="14"/>
      <c r="D1298" s="14"/>
      <c r="AA1298" s="65"/>
      <c r="AB1298" s="65"/>
      <c r="AC1298" s="65"/>
      <c r="AD1298" s="65"/>
      <c r="AE1298" s="65"/>
      <c r="AG1298" s="70"/>
      <c r="AN1298" s="65"/>
      <c r="AO1298" s="65"/>
      <c r="AP1298" s="65"/>
      <c r="AQ1298" s="65"/>
      <c r="AR1298" s="65"/>
      <c r="AS1298" s="65"/>
      <c r="AT1298" s="65"/>
      <c r="AU1298" s="65"/>
      <c r="AV1298" s="65"/>
    </row>
    <row r="1299" spans="3:48" x14ac:dyDescent="0.2">
      <c r="C1299" s="14"/>
      <c r="D1299" s="14"/>
      <c r="AA1299" s="65"/>
      <c r="AB1299" s="65"/>
      <c r="AC1299" s="65"/>
      <c r="AD1299" s="65"/>
      <c r="AE1299" s="65"/>
      <c r="AG1299" s="70"/>
      <c r="AN1299" s="65"/>
      <c r="AO1299" s="65"/>
      <c r="AP1299" s="65"/>
      <c r="AQ1299" s="65"/>
      <c r="AR1299" s="65"/>
      <c r="AS1299" s="65"/>
      <c r="AT1299" s="65"/>
      <c r="AU1299" s="65"/>
    </row>
    <row r="1300" spans="3:48" x14ac:dyDescent="0.2">
      <c r="C1300" s="14"/>
      <c r="D1300" s="14"/>
      <c r="AA1300" s="65"/>
      <c r="AB1300" s="65"/>
      <c r="AC1300" s="65"/>
      <c r="AD1300" s="65"/>
      <c r="AE1300" s="65"/>
      <c r="AG1300" s="70"/>
      <c r="AN1300" s="65"/>
      <c r="AO1300" s="65"/>
      <c r="AP1300" s="65"/>
      <c r="AQ1300" s="65"/>
      <c r="AR1300" s="65"/>
      <c r="AS1300" s="65"/>
      <c r="AT1300" s="65"/>
      <c r="AU1300" s="65"/>
    </row>
    <row r="1301" spans="3:48" x14ac:dyDescent="0.2">
      <c r="C1301" s="14"/>
      <c r="D1301" s="14"/>
      <c r="AA1301" s="65"/>
      <c r="AB1301" s="65"/>
      <c r="AC1301" s="65"/>
      <c r="AD1301" s="65"/>
      <c r="AE1301" s="65"/>
      <c r="AG1301" s="70"/>
      <c r="AN1301" s="65"/>
      <c r="AO1301" s="65"/>
      <c r="AP1301" s="65"/>
      <c r="AQ1301" s="65"/>
      <c r="AR1301" s="65"/>
      <c r="AS1301" s="65"/>
      <c r="AT1301" s="65"/>
      <c r="AU1301" s="65"/>
    </row>
    <row r="1302" spans="3:48" x14ac:dyDescent="0.2">
      <c r="C1302" s="14"/>
      <c r="D1302" s="14"/>
      <c r="AA1302" s="65"/>
      <c r="AB1302" s="65"/>
      <c r="AC1302" s="65"/>
      <c r="AD1302" s="65"/>
      <c r="AE1302" s="65"/>
      <c r="AG1302" s="70"/>
      <c r="AN1302" s="65"/>
      <c r="AO1302" s="65"/>
      <c r="AP1302" s="65"/>
      <c r="AQ1302" s="65"/>
      <c r="AR1302" s="65"/>
      <c r="AS1302" s="65"/>
      <c r="AT1302" s="65"/>
      <c r="AU1302" s="65"/>
    </row>
    <row r="1303" spans="3:48" x14ac:dyDescent="0.2">
      <c r="C1303" s="14"/>
      <c r="D1303" s="14"/>
      <c r="AA1303" s="65"/>
      <c r="AB1303" s="65"/>
      <c r="AC1303" s="65"/>
      <c r="AD1303" s="65"/>
      <c r="AE1303" s="65"/>
      <c r="AG1303" s="70"/>
      <c r="AN1303" s="65"/>
      <c r="AO1303" s="65"/>
      <c r="AP1303" s="65"/>
      <c r="AQ1303" s="65"/>
      <c r="AR1303" s="65"/>
      <c r="AS1303" s="65"/>
      <c r="AT1303" s="65"/>
      <c r="AU1303" s="65"/>
    </row>
    <row r="1304" spans="3:48" x14ac:dyDescent="0.2">
      <c r="C1304" s="14"/>
      <c r="D1304" s="14"/>
      <c r="AA1304" s="65"/>
      <c r="AB1304" s="65"/>
      <c r="AC1304" s="65"/>
      <c r="AD1304" s="65"/>
      <c r="AE1304" s="65"/>
      <c r="AG1304" s="70"/>
      <c r="AN1304" s="65"/>
      <c r="AO1304" s="65"/>
      <c r="AP1304" s="65"/>
      <c r="AQ1304" s="65"/>
      <c r="AR1304" s="65"/>
      <c r="AS1304" s="65"/>
      <c r="AT1304" s="65"/>
      <c r="AU1304" s="65"/>
    </row>
    <row r="1305" spans="3:48" x14ac:dyDescent="0.2">
      <c r="C1305" s="14"/>
      <c r="D1305" s="14"/>
      <c r="AA1305" s="65"/>
      <c r="AB1305" s="65"/>
      <c r="AC1305" s="65"/>
      <c r="AD1305" s="65"/>
      <c r="AE1305" s="65"/>
      <c r="AG1305" s="70"/>
      <c r="AN1305" s="65"/>
      <c r="AO1305" s="65"/>
      <c r="AP1305" s="65"/>
      <c r="AQ1305" s="65"/>
      <c r="AR1305" s="65"/>
      <c r="AS1305" s="65"/>
      <c r="AT1305" s="65"/>
      <c r="AU1305" s="65"/>
    </row>
    <row r="1306" spans="3:48" x14ac:dyDescent="0.2">
      <c r="C1306" s="14"/>
      <c r="D1306" s="14"/>
      <c r="AA1306" s="65"/>
      <c r="AB1306" s="65"/>
      <c r="AC1306" s="65"/>
      <c r="AD1306" s="65"/>
      <c r="AE1306" s="65"/>
      <c r="AG1306" s="70"/>
      <c r="AN1306" s="65"/>
      <c r="AO1306" s="65"/>
      <c r="AP1306" s="65"/>
      <c r="AQ1306" s="65"/>
      <c r="AR1306" s="65"/>
      <c r="AS1306" s="65"/>
      <c r="AT1306" s="65"/>
      <c r="AU1306" s="65"/>
    </row>
    <row r="1307" spans="3:48" x14ac:dyDescent="0.2">
      <c r="C1307" s="14"/>
      <c r="D1307" s="14"/>
      <c r="AA1307" s="65"/>
      <c r="AB1307" s="65"/>
      <c r="AC1307" s="65"/>
      <c r="AD1307" s="65"/>
      <c r="AE1307" s="65"/>
      <c r="AG1307" s="70"/>
      <c r="AN1307" s="65"/>
      <c r="AO1307" s="65"/>
      <c r="AP1307" s="65"/>
      <c r="AQ1307" s="65"/>
      <c r="AR1307" s="65"/>
      <c r="AS1307" s="65"/>
      <c r="AT1307" s="65"/>
      <c r="AU1307" s="65"/>
    </row>
    <row r="1308" spans="3:48" x14ac:dyDescent="0.2">
      <c r="C1308" s="14"/>
      <c r="D1308" s="14"/>
      <c r="AA1308" s="65"/>
      <c r="AB1308" s="65"/>
      <c r="AC1308" s="65"/>
      <c r="AD1308" s="65"/>
      <c r="AE1308" s="65"/>
      <c r="AG1308" s="70"/>
      <c r="AN1308" s="65"/>
      <c r="AO1308" s="65"/>
      <c r="AP1308" s="65"/>
      <c r="AQ1308" s="65"/>
      <c r="AR1308" s="65"/>
      <c r="AS1308" s="65"/>
      <c r="AT1308" s="65"/>
      <c r="AU1308" s="65"/>
    </row>
    <row r="1309" spans="3:48" x14ac:dyDescent="0.2">
      <c r="C1309" s="14"/>
      <c r="D1309" s="14"/>
      <c r="AA1309" s="65"/>
      <c r="AB1309" s="65"/>
      <c r="AC1309" s="65"/>
      <c r="AD1309" s="65"/>
      <c r="AE1309" s="65"/>
      <c r="AG1309" s="70"/>
      <c r="AN1309" s="65"/>
      <c r="AO1309" s="65"/>
      <c r="AP1309" s="65"/>
      <c r="AQ1309" s="65"/>
      <c r="AR1309" s="65"/>
      <c r="AS1309" s="65"/>
      <c r="AT1309" s="65"/>
      <c r="AU1309" s="65"/>
    </row>
    <row r="1310" spans="3:48" x14ac:dyDescent="0.2">
      <c r="C1310" s="14"/>
      <c r="D1310" s="14"/>
      <c r="AA1310" s="65"/>
      <c r="AB1310" s="65"/>
      <c r="AC1310" s="65"/>
      <c r="AD1310" s="65"/>
      <c r="AE1310" s="65"/>
      <c r="AG1310" s="70"/>
      <c r="AN1310" s="65"/>
      <c r="AO1310" s="65"/>
      <c r="AP1310" s="65"/>
      <c r="AQ1310" s="65"/>
      <c r="AR1310" s="65"/>
      <c r="AS1310" s="65"/>
      <c r="AT1310" s="65"/>
      <c r="AU1310" s="65"/>
    </row>
    <row r="1311" spans="3:48" x14ac:dyDescent="0.2">
      <c r="C1311" s="14"/>
      <c r="D1311" s="14"/>
      <c r="AA1311" s="65"/>
      <c r="AB1311" s="65"/>
      <c r="AC1311" s="65"/>
      <c r="AD1311" s="65"/>
      <c r="AE1311" s="65"/>
      <c r="AG1311" s="70"/>
      <c r="AN1311" s="65"/>
      <c r="AO1311" s="65"/>
      <c r="AP1311" s="65"/>
      <c r="AQ1311" s="65"/>
      <c r="AR1311" s="65"/>
      <c r="AS1311" s="65"/>
      <c r="AT1311" s="65"/>
      <c r="AU1311" s="65"/>
    </row>
    <row r="1312" spans="3:48" x14ac:dyDescent="0.2">
      <c r="C1312" s="14"/>
      <c r="D1312" s="14"/>
      <c r="AA1312" s="65"/>
      <c r="AB1312" s="65"/>
      <c r="AC1312" s="65"/>
      <c r="AD1312" s="65"/>
      <c r="AE1312" s="65"/>
      <c r="AG1312" s="70"/>
      <c r="AN1312" s="65"/>
      <c r="AO1312" s="65"/>
      <c r="AP1312" s="65"/>
      <c r="AQ1312" s="65"/>
      <c r="AR1312" s="65"/>
      <c r="AS1312" s="65"/>
      <c r="AT1312" s="65"/>
      <c r="AU1312" s="65"/>
    </row>
    <row r="1313" spans="3:64" x14ac:dyDescent="0.2">
      <c r="C1313" s="14"/>
      <c r="D1313" s="14"/>
      <c r="AA1313" s="65"/>
      <c r="AB1313" s="65"/>
      <c r="AC1313" s="65"/>
      <c r="AD1313" s="65"/>
      <c r="AE1313" s="65"/>
      <c r="AG1313" s="70"/>
      <c r="AN1313" s="65"/>
      <c r="AO1313" s="65"/>
      <c r="AP1313" s="65"/>
      <c r="AQ1313" s="65"/>
      <c r="AR1313" s="65"/>
      <c r="AS1313" s="65"/>
      <c r="AT1313" s="65"/>
      <c r="AU1313" s="65"/>
    </row>
    <row r="1314" spans="3:64" x14ac:dyDescent="0.2">
      <c r="C1314" s="14"/>
      <c r="D1314" s="14"/>
      <c r="AA1314" s="65"/>
      <c r="AB1314" s="65"/>
      <c r="AC1314" s="65"/>
      <c r="AD1314" s="65"/>
      <c r="AE1314" s="65"/>
      <c r="AG1314" s="70"/>
      <c r="AN1314" s="65"/>
      <c r="AO1314" s="65"/>
      <c r="AP1314" s="65"/>
      <c r="AQ1314" s="65"/>
      <c r="AR1314" s="65"/>
      <c r="AS1314" s="65"/>
      <c r="AT1314" s="65"/>
      <c r="AU1314" s="65"/>
    </row>
    <row r="1315" spans="3:64" x14ac:dyDescent="0.2">
      <c r="C1315" s="14"/>
      <c r="D1315" s="14"/>
      <c r="AA1315" s="65"/>
      <c r="AB1315" s="65"/>
      <c r="AC1315" s="65"/>
      <c r="AD1315" s="65"/>
      <c r="AE1315" s="65"/>
      <c r="AG1315" s="70"/>
      <c r="AN1315" s="65"/>
      <c r="AO1315" s="65"/>
      <c r="AP1315" s="65"/>
      <c r="AQ1315" s="65"/>
      <c r="AR1315" s="65"/>
      <c r="AS1315" s="65"/>
      <c r="AT1315" s="65"/>
      <c r="AU1315" s="65"/>
    </row>
    <row r="1316" spans="3:64" x14ac:dyDescent="0.2">
      <c r="C1316" s="14"/>
      <c r="D1316" s="14"/>
      <c r="AA1316" s="65"/>
      <c r="AB1316" s="65"/>
      <c r="AC1316" s="65"/>
      <c r="AD1316" s="65"/>
      <c r="AE1316" s="65"/>
      <c r="AG1316" s="70"/>
      <c r="AN1316" s="65"/>
      <c r="AO1316" s="65"/>
      <c r="AP1316" s="65"/>
      <c r="AQ1316" s="65"/>
      <c r="AR1316" s="65"/>
      <c r="AS1316" s="65"/>
      <c r="AT1316" s="65"/>
      <c r="AU1316" s="65"/>
    </row>
    <row r="1317" spans="3:64" x14ac:dyDescent="0.2">
      <c r="C1317" s="14"/>
      <c r="D1317" s="14"/>
      <c r="AA1317" s="65"/>
      <c r="AB1317" s="65"/>
      <c r="AC1317" s="65"/>
      <c r="AD1317" s="65"/>
      <c r="AE1317" s="65"/>
      <c r="AG1317" s="70"/>
      <c r="AN1317" s="65"/>
      <c r="AO1317" s="65"/>
      <c r="AP1317" s="65"/>
      <c r="AQ1317" s="65"/>
      <c r="AR1317" s="65"/>
      <c r="AS1317" s="65"/>
      <c r="AT1317" s="65"/>
      <c r="AU1317" s="65"/>
    </row>
    <row r="1318" spans="3:64" x14ac:dyDescent="0.2">
      <c r="C1318" s="14"/>
      <c r="D1318" s="14"/>
      <c r="AA1318" s="65"/>
      <c r="AB1318" s="65"/>
      <c r="AC1318" s="65"/>
      <c r="AD1318" s="65"/>
      <c r="AE1318" s="65"/>
      <c r="AG1318" s="70"/>
      <c r="AN1318" s="65"/>
      <c r="AO1318" s="65"/>
      <c r="AP1318" s="65"/>
      <c r="AQ1318" s="65"/>
      <c r="AR1318" s="65"/>
      <c r="AS1318" s="65"/>
      <c r="AT1318" s="65"/>
      <c r="AU1318" s="65"/>
    </row>
    <row r="1319" spans="3:64" x14ac:dyDescent="0.2">
      <c r="C1319" s="14"/>
      <c r="D1319" s="14"/>
      <c r="AA1319" s="65"/>
      <c r="AB1319" s="65"/>
      <c r="AC1319" s="65"/>
      <c r="AD1319" s="65"/>
      <c r="AE1319" s="65"/>
      <c r="AG1319" s="70"/>
      <c r="AN1319" s="65"/>
      <c r="AO1319" s="65"/>
      <c r="AP1319" s="65"/>
      <c r="AQ1319" s="65"/>
      <c r="AR1319" s="65"/>
      <c r="AS1319" s="65"/>
      <c r="AT1319" s="65"/>
      <c r="AU1319" s="65"/>
    </row>
    <row r="1320" spans="3:64" x14ac:dyDescent="0.2">
      <c r="C1320" s="14"/>
      <c r="D1320" s="14"/>
      <c r="AA1320" s="65"/>
      <c r="AB1320" s="65"/>
      <c r="AC1320" s="65"/>
      <c r="AD1320" s="65"/>
      <c r="AE1320" s="65"/>
      <c r="AG1320" s="70"/>
      <c r="AN1320" s="65"/>
      <c r="AO1320" s="65"/>
      <c r="AP1320" s="65"/>
      <c r="AQ1320" s="65"/>
      <c r="AR1320" s="65"/>
      <c r="AS1320" s="65"/>
      <c r="AT1320" s="65"/>
      <c r="AU1320" s="65"/>
    </row>
    <row r="1321" spans="3:64" x14ac:dyDescent="0.2">
      <c r="C1321" s="14"/>
      <c r="D1321" s="14"/>
      <c r="AA1321" s="65"/>
      <c r="AB1321" s="65"/>
      <c r="AC1321" s="65"/>
      <c r="AD1321" s="65"/>
      <c r="AE1321" s="65"/>
      <c r="AG1321" s="70"/>
      <c r="AN1321" s="65"/>
      <c r="AO1321" s="65"/>
      <c r="AP1321" s="65"/>
      <c r="AQ1321" s="65"/>
      <c r="AR1321" s="65"/>
      <c r="AS1321" s="65"/>
      <c r="AT1321" s="65"/>
      <c r="AU1321" s="65"/>
    </row>
    <row r="1322" spans="3:64" x14ac:dyDescent="0.2">
      <c r="C1322" s="14"/>
      <c r="D1322" s="14"/>
      <c r="AA1322" s="65"/>
      <c r="AB1322" s="65"/>
      <c r="AC1322" s="65"/>
      <c r="AD1322" s="65"/>
      <c r="AE1322" s="65"/>
      <c r="AG1322" s="70"/>
      <c r="AN1322" s="65"/>
      <c r="AO1322" s="65"/>
      <c r="AP1322" s="65"/>
      <c r="AQ1322" s="65"/>
      <c r="AR1322" s="65"/>
      <c r="AS1322" s="65"/>
      <c r="AT1322" s="65"/>
      <c r="AU1322" s="65"/>
      <c r="AV1322" s="65"/>
      <c r="AW1322" s="65"/>
      <c r="AX1322" s="65"/>
      <c r="AY1322" s="65"/>
      <c r="AZ1322" s="65"/>
      <c r="BA1322" s="65"/>
      <c r="BB1322" s="65"/>
      <c r="BC1322" s="65"/>
      <c r="BD1322" s="65"/>
      <c r="BE1322" s="65"/>
      <c r="BF1322" s="65"/>
      <c r="BG1322" s="65"/>
      <c r="BH1322" s="65"/>
      <c r="BI1322" s="65"/>
      <c r="BJ1322" s="65"/>
      <c r="BK1322" s="65"/>
      <c r="BL1322" s="65"/>
    </row>
    <row r="1323" spans="3:64" x14ac:dyDescent="0.2">
      <c r="C1323" s="14"/>
      <c r="D1323" s="14"/>
      <c r="AA1323" s="65"/>
      <c r="AB1323" s="65"/>
      <c r="AC1323" s="65"/>
      <c r="AD1323" s="65"/>
      <c r="AE1323" s="65"/>
      <c r="AG1323" s="70"/>
      <c r="AN1323" s="65"/>
      <c r="AO1323" s="65"/>
      <c r="AP1323" s="65"/>
      <c r="AQ1323" s="65"/>
      <c r="AR1323" s="65"/>
      <c r="AS1323" s="65"/>
      <c r="AT1323" s="65"/>
      <c r="AU1323" s="65"/>
    </row>
    <row r="1324" spans="3:64" x14ac:dyDescent="0.2">
      <c r="C1324" s="14"/>
      <c r="D1324" s="14"/>
      <c r="AA1324" s="65"/>
      <c r="AB1324" s="65"/>
      <c r="AC1324" s="65"/>
      <c r="AD1324" s="65"/>
      <c r="AE1324" s="65"/>
      <c r="AG1324" s="70"/>
      <c r="AN1324" s="65"/>
      <c r="AO1324" s="65"/>
      <c r="AP1324" s="65"/>
      <c r="AQ1324" s="65"/>
      <c r="AR1324" s="65"/>
      <c r="AS1324" s="65"/>
      <c r="AT1324" s="65"/>
      <c r="AU1324" s="65"/>
      <c r="AV1324" s="65"/>
      <c r="AW1324" s="65"/>
      <c r="AX1324" s="65"/>
      <c r="AY1324" s="65"/>
      <c r="AZ1324" s="65"/>
      <c r="BA1324" s="65"/>
      <c r="BB1324" s="65"/>
      <c r="BC1324" s="65"/>
      <c r="BD1324" s="65"/>
      <c r="BE1324" s="65"/>
      <c r="BF1324" s="65"/>
      <c r="BG1324" s="65"/>
      <c r="BH1324" s="65"/>
      <c r="BI1324" s="65"/>
      <c r="BJ1324" s="65"/>
      <c r="BK1324" s="65"/>
      <c r="BL1324" s="65"/>
    </row>
    <row r="1325" spans="3:64" x14ac:dyDescent="0.2">
      <c r="C1325" s="14"/>
      <c r="D1325" s="14"/>
      <c r="AA1325" s="65"/>
      <c r="AB1325" s="65"/>
      <c r="AC1325" s="65"/>
      <c r="AD1325" s="65"/>
      <c r="AE1325" s="65"/>
      <c r="AG1325" s="70"/>
      <c r="AN1325" s="65"/>
      <c r="AO1325" s="65"/>
      <c r="AP1325" s="65"/>
      <c r="AQ1325" s="65"/>
      <c r="AR1325" s="65"/>
      <c r="AS1325" s="65"/>
      <c r="AT1325" s="65"/>
      <c r="AU1325" s="65"/>
    </row>
    <row r="1326" spans="3:64" x14ac:dyDescent="0.2">
      <c r="C1326" s="14"/>
      <c r="D1326" s="14"/>
      <c r="AA1326" s="65"/>
      <c r="AB1326" s="65"/>
      <c r="AC1326" s="65"/>
      <c r="AD1326" s="65"/>
      <c r="AE1326" s="65"/>
      <c r="AG1326" s="70"/>
      <c r="AN1326" s="65"/>
      <c r="AO1326" s="65"/>
      <c r="AP1326" s="65"/>
      <c r="AQ1326" s="65"/>
      <c r="AR1326" s="65"/>
      <c r="AS1326" s="65"/>
      <c r="AT1326" s="65"/>
      <c r="AU1326" s="65"/>
      <c r="AV1326" s="65"/>
      <c r="AW1326" s="65"/>
      <c r="AX1326" s="65"/>
      <c r="AY1326" s="65"/>
      <c r="AZ1326" s="65"/>
      <c r="BA1326" s="65"/>
      <c r="BB1326" s="65"/>
      <c r="BC1326" s="65"/>
      <c r="BD1326" s="65"/>
      <c r="BE1326" s="65"/>
      <c r="BF1326" s="65"/>
      <c r="BG1326" s="65"/>
      <c r="BH1326" s="65"/>
      <c r="BI1326" s="65"/>
      <c r="BJ1326" s="65"/>
      <c r="BK1326" s="65"/>
      <c r="BL1326" s="65"/>
    </row>
    <row r="1327" spans="3:64" x14ac:dyDescent="0.2">
      <c r="C1327" s="14"/>
      <c r="D1327" s="14"/>
      <c r="AA1327" s="65"/>
      <c r="AB1327" s="65"/>
      <c r="AC1327" s="65"/>
      <c r="AD1327" s="65"/>
      <c r="AE1327" s="65"/>
      <c r="AG1327" s="70"/>
      <c r="AN1327" s="65"/>
      <c r="AO1327" s="65"/>
      <c r="AP1327" s="65"/>
      <c r="AQ1327" s="65"/>
      <c r="AR1327" s="65"/>
      <c r="AS1327" s="65"/>
      <c r="AT1327" s="65"/>
      <c r="AU1327" s="65"/>
    </row>
    <row r="1328" spans="3:64" x14ac:dyDescent="0.2">
      <c r="C1328" s="14"/>
      <c r="D1328" s="14"/>
      <c r="AA1328" s="65"/>
      <c r="AB1328" s="65"/>
      <c r="AC1328" s="65"/>
      <c r="AD1328" s="65"/>
      <c r="AE1328" s="65"/>
      <c r="AG1328" s="70"/>
      <c r="AN1328" s="65"/>
      <c r="AO1328" s="65"/>
      <c r="AP1328" s="65"/>
      <c r="AQ1328" s="65"/>
      <c r="AR1328" s="65"/>
      <c r="AS1328" s="65"/>
      <c r="AT1328" s="65"/>
      <c r="AU1328" s="65"/>
    </row>
    <row r="1329" spans="3:64" x14ac:dyDescent="0.2">
      <c r="C1329" s="14"/>
      <c r="D1329" s="14"/>
      <c r="AA1329" s="65"/>
      <c r="AB1329" s="65"/>
      <c r="AC1329" s="65"/>
      <c r="AD1329" s="65"/>
      <c r="AE1329" s="65"/>
      <c r="AG1329" s="70"/>
      <c r="AN1329" s="65"/>
      <c r="AO1329" s="65"/>
      <c r="AP1329" s="65"/>
      <c r="AQ1329" s="65"/>
      <c r="AR1329" s="65"/>
      <c r="AS1329" s="65"/>
      <c r="AT1329" s="65"/>
      <c r="AU1329" s="65"/>
    </row>
    <row r="1330" spans="3:64" x14ac:dyDescent="0.2">
      <c r="C1330" s="14"/>
      <c r="D1330" s="14"/>
      <c r="AA1330" s="65"/>
      <c r="AB1330" s="65"/>
      <c r="AC1330" s="65"/>
      <c r="AD1330" s="65"/>
      <c r="AE1330" s="65"/>
      <c r="AG1330" s="70"/>
      <c r="AN1330" s="65"/>
      <c r="AO1330" s="65"/>
      <c r="AP1330" s="65"/>
      <c r="AQ1330" s="65"/>
      <c r="AR1330" s="65"/>
      <c r="AS1330" s="65"/>
      <c r="AT1330" s="65"/>
      <c r="AU1330" s="65"/>
    </row>
    <row r="1331" spans="3:64" x14ac:dyDescent="0.2">
      <c r="C1331" s="14"/>
      <c r="D1331" s="14"/>
      <c r="AA1331" s="65"/>
      <c r="AB1331" s="65"/>
      <c r="AC1331" s="65"/>
      <c r="AD1331" s="65"/>
      <c r="AE1331" s="65"/>
      <c r="AG1331" s="70"/>
      <c r="AN1331" s="65"/>
      <c r="AO1331" s="65"/>
      <c r="AP1331" s="65"/>
      <c r="AQ1331" s="65"/>
      <c r="AR1331" s="65"/>
      <c r="AS1331" s="65"/>
      <c r="AT1331" s="65"/>
      <c r="AU1331" s="65"/>
    </row>
    <row r="1332" spans="3:64" x14ac:dyDescent="0.2">
      <c r="C1332" s="14"/>
      <c r="D1332" s="14"/>
      <c r="AA1332" s="65"/>
      <c r="AB1332" s="65"/>
      <c r="AC1332" s="65"/>
      <c r="AD1332" s="65"/>
      <c r="AE1332" s="65"/>
      <c r="AG1332" s="70"/>
      <c r="AN1332" s="65"/>
      <c r="AO1332" s="65"/>
      <c r="AP1332" s="65"/>
      <c r="AQ1332" s="65"/>
      <c r="AR1332" s="65"/>
      <c r="AS1332" s="65"/>
      <c r="AT1332" s="65"/>
      <c r="AU1332" s="65"/>
    </row>
    <row r="1333" spans="3:64" x14ac:dyDescent="0.2">
      <c r="C1333" s="14"/>
      <c r="D1333" s="14"/>
      <c r="AA1333" s="65"/>
      <c r="AB1333" s="65"/>
      <c r="AC1333" s="65"/>
      <c r="AD1333" s="65"/>
      <c r="AE1333" s="65"/>
      <c r="AG1333" s="70"/>
      <c r="AN1333" s="65"/>
      <c r="AO1333" s="65"/>
      <c r="AP1333" s="65"/>
      <c r="AQ1333" s="65"/>
      <c r="AR1333" s="65"/>
      <c r="AS1333" s="65"/>
      <c r="AT1333" s="65"/>
      <c r="AU1333" s="65"/>
    </row>
    <row r="1334" spans="3:64" x14ac:dyDescent="0.2">
      <c r="C1334" s="14"/>
      <c r="D1334" s="14"/>
      <c r="AA1334" s="65"/>
      <c r="AB1334" s="65"/>
      <c r="AC1334" s="65"/>
      <c r="AD1334" s="65"/>
      <c r="AE1334" s="65"/>
      <c r="AG1334" s="70"/>
      <c r="AN1334" s="65"/>
      <c r="AO1334" s="65"/>
      <c r="AP1334" s="65"/>
      <c r="AQ1334" s="65"/>
      <c r="AR1334" s="65"/>
      <c r="AS1334" s="65"/>
      <c r="AT1334" s="65"/>
      <c r="AU1334" s="65"/>
    </row>
    <row r="1335" spans="3:64" x14ac:dyDescent="0.2">
      <c r="C1335" s="14"/>
      <c r="D1335" s="14"/>
      <c r="AA1335" s="65"/>
      <c r="AB1335" s="65"/>
      <c r="AC1335" s="65"/>
      <c r="AD1335" s="65"/>
      <c r="AE1335" s="65"/>
      <c r="AG1335" s="70"/>
      <c r="AN1335" s="65"/>
      <c r="AO1335" s="65"/>
      <c r="AP1335" s="65"/>
      <c r="AQ1335" s="65"/>
      <c r="AR1335" s="65"/>
      <c r="AS1335" s="65"/>
      <c r="AT1335" s="65"/>
      <c r="AU1335" s="65"/>
      <c r="AV1335" s="65"/>
    </row>
    <row r="1336" spans="3:64" x14ac:dyDescent="0.2">
      <c r="C1336" s="14"/>
      <c r="D1336" s="14"/>
      <c r="AA1336" s="65"/>
      <c r="AB1336" s="65"/>
      <c r="AC1336" s="65"/>
      <c r="AD1336" s="65"/>
      <c r="AE1336" s="65"/>
      <c r="AG1336" s="70"/>
      <c r="AN1336" s="65"/>
      <c r="AO1336" s="65"/>
      <c r="AP1336" s="65"/>
      <c r="AQ1336" s="65"/>
      <c r="AR1336" s="65"/>
      <c r="AS1336" s="65"/>
      <c r="AT1336" s="65"/>
      <c r="AU1336" s="65"/>
    </row>
    <row r="1337" spans="3:64" x14ac:dyDescent="0.2">
      <c r="C1337" s="14"/>
      <c r="D1337" s="14"/>
      <c r="AA1337" s="65"/>
      <c r="AB1337" s="65"/>
      <c r="AC1337" s="65"/>
      <c r="AD1337" s="65"/>
      <c r="AE1337" s="65"/>
      <c r="AG1337" s="70"/>
      <c r="AN1337" s="65"/>
      <c r="AO1337" s="65"/>
      <c r="AP1337" s="65"/>
      <c r="AQ1337" s="65"/>
      <c r="AR1337" s="65"/>
      <c r="AS1337" s="65"/>
      <c r="AT1337" s="65"/>
      <c r="AU1337" s="65"/>
      <c r="AV1337" s="65"/>
    </row>
    <row r="1338" spans="3:64" x14ac:dyDescent="0.2">
      <c r="C1338" s="14"/>
      <c r="D1338" s="14"/>
      <c r="AA1338" s="65"/>
      <c r="AB1338" s="65"/>
      <c r="AC1338" s="65"/>
      <c r="AD1338" s="65"/>
      <c r="AE1338" s="65"/>
      <c r="AG1338" s="70"/>
      <c r="AN1338" s="65"/>
      <c r="AO1338" s="65"/>
      <c r="AP1338" s="65"/>
      <c r="AQ1338" s="65"/>
      <c r="AR1338" s="65"/>
      <c r="AS1338" s="65"/>
      <c r="AT1338" s="65"/>
      <c r="AU1338" s="65"/>
      <c r="AV1338" s="65"/>
      <c r="AW1338" s="65"/>
      <c r="AX1338" s="65"/>
      <c r="AY1338" s="65"/>
      <c r="AZ1338" s="65"/>
      <c r="BA1338" s="65"/>
      <c r="BB1338" s="65"/>
      <c r="BC1338" s="65"/>
      <c r="BD1338" s="65"/>
      <c r="BE1338" s="65"/>
      <c r="BF1338" s="65"/>
      <c r="BG1338" s="65"/>
      <c r="BH1338" s="65"/>
      <c r="BI1338" s="65"/>
      <c r="BJ1338" s="65"/>
      <c r="BK1338" s="65"/>
      <c r="BL1338" s="65"/>
    </row>
    <row r="1339" spans="3:64" x14ac:dyDescent="0.2">
      <c r="C1339" s="14"/>
      <c r="D1339" s="14"/>
      <c r="AA1339" s="65"/>
      <c r="AB1339" s="65"/>
      <c r="AC1339" s="65"/>
      <c r="AD1339" s="65"/>
      <c r="AE1339" s="65"/>
      <c r="AG1339" s="70"/>
      <c r="AN1339" s="65"/>
      <c r="AO1339" s="65"/>
      <c r="AP1339" s="65"/>
      <c r="AQ1339" s="65"/>
      <c r="AR1339" s="65"/>
      <c r="AS1339" s="65"/>
      <c r="AT1339" s="65"/>
      <c r="AU1339" s="65"/>
    </row>
    <row r="1340" spans="3:64" x14ac:dyDescent="0.2">
      <c r="C1340" s="14"/>
      <c r="D1340" s="14"/>
      <c r="AA1340" s="65"/>
      <c r="AB1340" s="65"/>
      <c r="AC1340" s="65"/>
      <c r="AD1340" s="65"/>
      <c r="AE1340" s="65"/>
      <c r="AG1340" s="70"/>
      <c r="AN1340" s="65"/>
      <c r="AO1340" s="65"/>
      <c r="AP1340" s="65"/>
      <c r="AQ1340" s="65"/>
      <c r="AR1340" s="65"/>
      <c r="AS1340" s="65"/>
      <c r="AT1340" s="65"/>
      <c r="AU1340" s="65"/>
    </row>
    <row r="1341" spans="3:64" x14ac:dyDescent="0.2">
      <c r="C1341" s="14"/>
      <c r="D1341" s="14"/>
      <c r="AA1341" s="65"/>
      <c r="AB1341" s="65"/>
      <c r="AC1341" s="65"/>
      <c r="AD1341" s="65"/>
      <c r="AE1341" s="65"/>
      <c r="AG1341" s="70"/>
      <c r="AN1341" s="65"/>
      <c r="AO1341" s="65"/>
      <c r="AP1341" s="65"/>
      <c r="AQ1341" s="65"/>
      <c r="AR1341" s="65"/>
      <c r="AS1341" s="65"/>
      <c r="AT1341" s="65"/>
      <c r="AU1341" s="65"/>
    </row>
    <row r="1342" spans="3:64" x14ac:dyDescent="0.2">
      <c r="C1342" s="14"/>
      <c r="D1342" s="14"/>
      <c r="AA1342" s="65"/>
      <c r="AB1342" s="65"/>
      <c r="AC1342" s="65"/>
      <c r="AD1342" s="65"/>
      <c r="AE1342" s="65"/>
      <c r="AG1342" s="70"/>
      <c r="AN1342" s="65"/>
      <c r="AO1342" s="65"/>
      <c r="AP1342" s="65"/>
      <c r="AQ1342" s="65"/>
      <c r="AR1342" s="65"/>
      <c r="AS1342" s="65"/>
      <c r="AT1342" s="65"/>
      <c r="AU1342" s="65"/>
    </row>
    <row r="1343" spans="3:64" x14ac:dyDescent="0.2">
      <c r="C1343" s="14"/>
      <c r="D1343" s="14"/>
      <c r="AA1343" s="65"/>
      <c r="AB1343" s="65"/>
      <c r="AC1343" s="65"/>
      <c r="AD1343" s="65"/>
      <c r="AE1343" s="65"/>
      <c r="AG1343" s="70"/>
      <c r="AN1343" s="65"/>
      <c r="AO1343" s="65"/>
      <c r="AP1343" s="65"/>
      <c r="AQ1343" s="65"/>
      <c r="AR1343" s="65"/>
      <c r="AS1343" s="65"/>
      <c r="AT1343" s="65"/>
      <c r="AU1343" s="65"/>
    </row>
    <row r="1344" spans="3:64" x14ac:dyDescent="0.2">
      <c r="C1344" s="14"/>
      <c r="D1344" s="14"/>
      <c r="AA1344" s="65"/>
      <c r="AB1344" s="65"/>
      <c r="AC1344" s="65"/>
      <c r="AD1344" s="65"/>
      <c r="AE1344" s="65"/>
      <c r="AG1344" s="70"/>
      <c r="AN1344" s="65"/>
      <c r="AO1344" s="65"/>
      <c r="AP1344" s="65"/>
      <c r="AQ1344" s="65"/>
      <c r="AR1344" s="65"/>
      <c r="AS1344" s="65"/>
      <c r="AT1344" s="65"/>
      <c r="AU1344" s="65"/>
    </row>
    <row r="1345" spans="3:64" x14ac:dyDescent="0.2">
      <c r="C1345" s="14"/>
      <c r="D1345" s="14"/>
      <c r="AA1345" s="65"/>
      <c r="AB1345" s="65"/>
      <c r="AC1345" s="65"/>
      <c r="AD1345" s="65"/>
      <c r="AE1345" s="65"/>
      <c r="AG1345" s="70"/>
      <c r="AN1345" s="65"/>
      <c r="AO1345" s="65"/>
      <c r="AP1345" s="65"/>
      <c r="AQ1345" s="65"/>
      <c r="AR1345" s="65"/>
      <c r="AS1345" s="65"/>
      <c r="AT1345" s="65"/>
      <c r="AU1345" s="65"/>
      <c r="AV1345" s="65"/>
      <c r="AW1345" s="65"/>
      <c r="AX1345" s="65"/>
      <c r="AY1345" s="65"/>
      <c r="AZ1345" s="65"/>
      <c r="BA1345" s="65"/>
      <c r="BB1345" s="65"/>
      <c r="BC1345" s="65"/>
      <c r="BD1345" s="65"/>
      <c r="BE1345" s="65"/>
      <c r="BF1345" s="65"/>
      <c r="BG1345" s="65"/>
      <c r="BH1345" s="65"/>
      <c r="BI1345" s="65"/>
      <c r="BJ1345" s="65"/>
      <c r="BK1345" s="65"/>
      <c r="BL1345" s="65"/>
    </row>
    <row r="1346" spans="3:64" x14ac:dyDescent="0.2">
      <c r="C1346" s="14"/>
      <c r="D1346" s="14"/>
      <c r="AA1346" s="65"/>
      <c r="AB1346" s="65"/>
      <c r="AC1346" s="65"/>
      <c r="AD1346" s="65"/>
      <c r="AE1346" s="65"/>
      <c r="AG1346" s="70"/>
      <c r="AN1346" s="65"/>
      <c r="AO1346" s="65"/>
      <c r="AP1346" s="65"/>
      <c r="AQ1346" s="65"/>
      <c r="AR1346" s="65"/>
      <c r="AS1346" s="65"/>
      <c r="AT1346" s="65"/>
      <c r="AU1346" s="65"/>
      <c r="AV1346" s="65"/>
      <c r="AX1346" s="65"/>
    </row>
    <row r="1347" spans="3:64" x14ac:dyDescent="0.2">
      <c r="C1347" s="14"/>
      <c r="D1347" s="14"/>
      <c r="AA1347" s="65"/>
      <c r="AB1347" s="65"/>
      <c r="AC1347" s="65"/>
      <c r="AD1347" s="65"/>
      <c r="AE1347" s="65"/>
      <c r="AG1347" s="70"/>
      <c r="AN1347" s="65"/>
      <c r="AO1347" s="65"/>
      <c r="AP1347" s="65"/>
      <c r="AQ1347" s="65"/>
      <c r="AR1347" s="65"/>
      <c r="AS1347" s="65"/>
      <c r="AT1347" s="65"/>
      <c r="AU1347" s="65"/>
      <c r="AV1347" s="65"/>
      <c r="AW1347" s="65"/>
      <c r="AX1347" s="65"/>
      <c r="AY1347" s="65"/>
      <c r="AZ1347" s="65"/>
      <c r="BA1347" s="65"/>
      <c r="BB1347" s="65"/>
      <c r="BC1347" s="65"/>
      <c r="BD1347" s="65"/>
      <c r="BE1347" s="65"/>
      <c r="BF1347" s="65"/>
      <c r="BG1347" s="65"/>
      <c r="BH1347" s="65"/>
      <c r="BI1347" s="65"/>
      <c r="BJ1347" s="65"/>
      <c r="BK1347" s="65"/>
      <c r="BL1347" s="65"/>
    </row>
    <row r="1348" spans="3:64" x14ac:dyDescent="0.2">
      <c r="C1348" s="14"/>
      <c r="D1348" s="14"/>
      <c r="AA1348" s="65"/>
      <c r="AB1348" s="65"/>
      <c r="AC1348" s="65"/>
      <c r="AD1348" s="65"/>
      <c r="AE1348" s="65"/>
      <c r="AG1348" s="70"/>
      <c r="AN1348" s="65"/>
      <c r="AO1348" s="65"/>
      <c r="AP1348" s="65"/>
      <c r="AQ1348" s="65"/>
      <c r="AR1348" s="65"/>
      <c r="AS1348" s="65"/>
      <c r="AT1348" s="65"/>
      <c r="AU1348" s="65"/>
      <c r="AV1348" s="65"/>
      <c r="AW1348" s="65"/>
      <c r="AX1348" s="65"/>
      <c r="AY1348" s="65"/>
      <c r="AZ1348" s="65"/>
      <c r="BA1348" s="65"/>
      <c r="BB1348" s="65"/>
      <c r="BC1348" s="65"/>
      <c r="BD1348" s="65"/>
      <c r="BE1348" s="65"/>
      <c r="BF1348" s="65"/>
      <c r="BG1348" s="65"/>
      <c r="BH1348" s="65"/>
      <c r="BI1348" s="65"/>
      <c r="BJ1348" s="65"/>
      <c r="BK1348" s="65"/>
      <c r="BL1348" s="65"/>
    </row>
    <row r="1349" spans="3:64" x14ac:dyDescent="0.2">
      <c r="C1349" s="14"/>
      <c r="D1349" s="14"/>
      <c r="AA1349" s="65"/>
      <c r="AB1349" s="65"/>
      <c r="AC1349" s="65"/>
      <c r="AD1349" s="65"/>
      <c r="AE1349" s="65"/>
      <c r="AG1349" s="70"/>
      <c r="AN1349" s="65"/>
      <c r="AO1349" s="65"/>
      <c r="AP1349" s="65"/>
      <c r="AQ1349" s="65"/>
      <c r="AR1349" s="65"/>
      <c r="AS1349" s="65"/>
      <c r="AT1349" s="65"/>
      <c r="AU1349" s="65"/>
    </row>
    <row r="1350" spans="3:64" x14ac:dyDescent="0.2">
      <c r="C1350" s="14"/>
      <c r="D1350" s="14"/>
      <c r="AA1350" s="65"/>
      <c r="AB1350" s="65"/>
      <c r="AC1350" s="65"/>
      <c r="AD1350" s="65"/>
      <c r="AE1350" s="65"/>
      <c r="AG1350" s="70"/>
      <c r="AN1350" s="65"/>
      <c r="AO1350" s="65"/>
      <c r="AP1350" s="65"/>
      <c r="AQ1350" s="65"/>
      <c r="AR1350" s="65"/>
      <c r="AS1350" s="65"/>
      <c r="AT1350" s="65"/>
      <c r="AU1350" s="65"/>
    </row>
    <row r="1351" spans="3:64" x14ac:dyDescent="0.2">
      <c r="C1351" s="14"/>
      <c r="D1351" s="14"/>
      <c r="AA1351" s="65"/>
      <c r="AB1351" s="65"/>
      <c r="AC1351" s="65"/>
      <c r="AD1351" s="65"/>
      <c r="AE1351" s="65"/>
      <c r="AG1351" s="70"/>
      <c r="AN1351" s="65"/>
      <c r="AO1351" s="65"/>
      <c r="AP1351" s="65"/>
      <c r="AQ1351" s="65"/>
      <c r="AR1351" s="65"/>
      <c r="AS1351" s="65"/>
      <c r="AT1351" s="65"/>
      <c r="AU1351" s="65"/>
    </row>
    <row r="1352" spans="3:64" x14ac:dyDescent="0.2">
      <c r="C1352" s="14"/>
      <c r="D1352" s="14"/>
      <c r="AA1352" s="65"/>
      <c r="AB1352" s="65"/>
      <c r="AC1352" s="65"/>
      <c r="AD1352" s="65"/>
      <c r="AE1352" s="65"/>
      <c r="AG1352" s="70"/>
      <c r="AN1352" s="65"/>
      <c r="AO1352" s="65"/>
      <c r="AP1352" s="65"/>
      <c r="AQ1352" s="65"/>
      <c r="AR1352" s="65"/>
      <c r="AS1352" s="65"/>
      <c r="AT1352" s="65"/>
      <c r="AU1352" s="65"/>
    </row>
    <row r="1353" spans="3:64" x14ac:dyDescent="0.2">
      <c r="C1353" s="14"/>
      <c r="D1353" s="14"/>
      <c r="AA1353" s="65"/>
      <c r="AB1353" s="65"/>
      <c r="AC1353" s="65"/>
      <c r="AD1353" s="65"/>
      <c r="AE1353" s="65"/>
      <c r="AG1353" s="70"/>
      <c r="AN1353" s="65"/>
      <c r="AO1353" s="65"/>
      <c r="AP1353" s="65"/>
      <c r="AQ1353" s="65"/>
      <c r="AR1353" s="65"/>
      <c r="AS1353" s="65"/>
      <c r="AT1353" s="65"/>
      <c r="AU1353" s="65"/>
    </row>
    <row r="1354" spans="3:64" x14ac:dyDescent="0.2">
      <c r="C1354" s="14"/>
      <c r="D1354" s="14"/>
      <c r="AA1354" s="65"/>
      <c r="AB1354" s="65"/>
      <c r="AC1354" s="65"/>
      <c r="AD1354" s="65"/>
      <c r="AE1354" s="65"/>
      <c r="AG1354" s="70"/>
      <c r="AN1354" s="65"/>
      <c r="AO1354" s="65"/>
      <c r="AP1354" s="65"/>
      <c r="AQ1354" s="65"/>
      <c r="AR1354" s="65"/>
      <c r="AS1354" s="65"/>
      <c r="AT1354" s="65"/>
      <c r="AU1354" s="65"/>
    </row>
    <row r="1355" spans="3:64" x14ac:dyDescent="0.2">
      <c r="C1355" s="14"/>
      <c r="D1355" s="14"/>
      <c r="AA1355" s="65"/>
      <c r="AB1355" s="65"/>
      <c r="AC1355" s="65"/>
      <c r="AD1355" s="65"/>
      <c r="AE1355" s="65"/>
      <c r="AG1355" s="70"/>
      <c r="AN1355" s="65"/>
      <c r="AO1355" s="65"/>
      <c r="AP1355" s="65"/>
      <c r="AQ1355" s="65"/>
      <c r="AR1355" s="65"/>
      <c r="AS1355" s="65"/>
      <c r="AT1355" s="65"/>
      <c r="AU1355" s="65"/>
    </row>
    <row r="1356" spans="3:64" x14ac:dyDescent="0.2">
      <c r="C1356" s="14"/>
      <c r="D1356" s="14"/>
      <c r="AA1356" s="65"/>
      <c r="AB1356" s="65"/>
      <c r="AC1356" s="65"/>
      <c r="AD1356" s="65"/>
      <c r="AE1356" s="65"/>
      <c r="AG1356" s="70"/>
      <c r="AN1356" s="65"/>
      <c r="AO1356" s="65"/>
      <c r="AP1356" s="65"/>
      <c r="AQ1356" s="65"/>
      <c r="AR1356" s="65"/>
      <c r="AS1356" s="65"/>
      <c r="AT1356" s="65"/>
      <c r="AU1356" s="65"/>
    </row>
    <row r="1357" spans="3:64" x14ac:dyDescent="0.2">
      <c r="C1357" s="14"/>
      <c r="D1357" s="14"/>
      <c r="AA1357" s="65"/>
      <c r="AB1357" s="65"/>
      <c r="AC1357" s="65"/>
      <c r="AD1357" s="65"/>
      <c r="AE1357" s="65"/>
      <c r="AG1357" s="70"/>
      <c r="AN1357" s="65"/>
      <c r="AO1357" s="65"/>
      <c r="AP1357" s="65"/>
      <c r="AQ1357" s="65"/>
      <c r="AR1357" s="65"/>
      <c r="AS1357" s="65"/>
      <c r="AT1357" s="65"/>
      <c r="AU1357" s="65"/>
    </row>
    <row r="1358" spans="3:64" x14ac:dyDescent="0.2">
      <c r="C1358" s="14"/>
      <c r="D1358" s="14"/>
      <c r="AA1358" s="65"/>
      <c r="AB1358" s="65"/>
      <c r="AC1358" s="65"/>
      <c r="AD1358" s="65"/>
      <c r="AE1358" s="65"/>
      <c r="AG1358" s="70"/>
      <c r="AN1358" s="65"/>
      <c r="AO1358" s="65"/>
      <c r="AP1358" s="65"/>
      <c r="AQ1358" s="65"/>
      <c r="AR1358" s="65"/>
      <c r="AS1358" s="65"/>
      <c r="AT1358" s="65"/>
      <c r="AU1358" s="65"/>
    </row>
    <row r="1359" spans="3:64" x14ac:dyDescent="0.2">
      <c r="C1359" s="14"/>
      <c r="D1359" s="14"/>
      <c r="AA1359" s="65"/>
      <c r="AB1359" s="65"/>
      <c r="AC1359" s="65"/>
      <c r="AD1359" s="65"/>
      <c r="AE1359" s="65"/>
      <c r="AG1359" s="70"/>
      <c r="AN1359" s="65"/>
      <c r="AO1359" s="65"/>
      <c r="AP1359" s="65"/>
      <c r="AQ1359" s="65"/>
      <c r="AR1359" s="65"/>
      <c r="AS1359" s="65"/>
      <c r="AT1359" s="65"/>
      <c r="AU1359" s="65"/>
    </row>
    <row r="1360" spans="3:64" x14ac:dyDescent="0.2">
      <c r="C1360" s="14"/>
      <c r="D1360" s="14"/>
      <c r="AA1360" s="65"/>
      <c r="AB1360" s="65"/>
      <c r="AC1360" s="65"/>
      <c r="AD1360" s="65"/>
      <c r="AE1360" s="65"/>
      <c r="AG1360" s="70"/>
      <c r="AN1360" s="65"/>
      <c r="AO1360" s="65"/>
      <c r="AP1360" s="65"/>
      <c r="AQ1360" s="65"/>
      <c r="AR1360" s="65"/>
      <c r="AS1360" s="65"/>
      <c r="AT1360" s="65"/>
      <c r="AU1360" s="65"/>
    </row>
    <row r="1361" spans="3:64" x14ac:dyDescent="0.2">
      <c r="C1361" s="14"/>
      <c r="D1361" s="14"/>
      <c r="AA1361" s="65"/>
      <c r="AB1361" s="65"/>
      <c r="AC1361" s="65"/>
      <c r="AD1361" s="65"/>
      <c r="AE1361" s="65"/>
      <c r="AG1361" s="70"/>
      <c r="AN1361" s="65"/>
      <c r="AO1361" s="65"/>
      <c r="AP1361" s="65"/>
      <c r="AQ1361" s="65"/>
      <c r="AR1361" s="65"/>
      <c r="AS1361" s="65"/>
      <c r="AT1361" s="65"/>
      <c r="AU1361" s="65"/>
    </row>
    <row r="1362" spans="3:64" x14ac:dyDescent="0.2">
      <c r="C1362" s="14"/>
      <c r="D1362" s="14"/>
      <c r="AA1362" s="65"/>
      <c r="AB1362" s="65"/>
      <c r="AC1362" s="65"/>
      <c r="AD1362" s="65"/>
      <c r="AE1362" s="65"/>
      <c r="AG1362" s="70"/>
      <c r="AN1362" s="65"/>
      <c r="AO1362" s="65"/>
      <c r="AP1362" s="65"/>
      <c r="AQ1362" s="65"/>
      <c r="AR1362" s="65"/>
      <c r="AS1362" s="65"/>
      <c r="AT1362" s="65"/>
      <c r="AU1362" s="65"/>
    </row>
    <row r="1363" spans="3:64" x14ac:dyDescent="0.2">
      <c r="C1363" s="14"/>
      <c r="D1363" s="14"/>
      <c r="AA1363" s="65"/>
      <c r="AB1363" s="65"/>
      <c r="AC1363" s="65"/>
      <c r="AD1363" s="65"/>
      <c r="AE1363" s="65"/>
      <c r="AG1363" s="70"/>
      <c r="AN1363" s="65"/>
      <c r="AO1363" s="65"/>
      <c r="AP1363" s="65"/>
      <c r="AQ1363" s="65"/>
      <c r="AR1363" s="65"/>
      <c r="AS1363" s="65"/>
      <c r="AT1363" s="65"/>
      <c r="AU1363" s="65"/>
    </row>
    <row r="1364" spans="3:64" x14ac:dyDescent="0.2">
      <c r="C1364" s="14"/>
      <c r="D1364" s="14"/>
      <c r="AA1364" s="65"/>
      <c r="AB1364" s="65"/>
      <c r="AC1364" s="65"/>
      <c r="AD1364" s="65"/>
      <c r="AE1364" s="65"/>
      <c r="AG1364" s="70"/>
      <c r="AN1364" s="65"/>
      <c r="AO1364" s="65"/>
      <c r="AP1364" s="65"/>
      <c r="AQ1364" s="65"/>
      <c r="AR1364" s="65"/>
      <c r="AS1364" s="65"/>
      <c r="AT1364" s="65"/>
      <c r="AU1364" s="65"/>
    </row>
    <row r="1365" spans="3:64" x14ac:dyDescent="0.2">
      <c r="C1365" s="14"/>
      <c r="D1365" s="14"/>
      <c r="AA1365" s="65"/>
      <c r="AB1365" s="65"/>
      <c r="AC1365" s="65"/>
      <c r="AD1365" s="65"/>
      <c r="AE1365" s="65"/>
      <c r="AG1365" s="70"/>
      <c r="AN1365" s="65"/>
      <c r="AO1365" s="65"/>
      <c r="AP1365" s="65"/>
      <c r="AQ1365" s="65"/>
      <c r="AR1365" s="65"/>
      <c r="AS1365" s="65"/>
      <c r="AT1365" s="65"/>
      <c r="AU1365" s="65"/>
    </row>
    <row r="1366" spans="3:64" x14ac:dyDescent="0.2">
      <c r="C1366" s="14"/>
      <c r="D1366" s="14"/>
      <c r="AA1366" s="65"/>
      <c r="AB1366" s="65"/>
      <c r="AC1366" s="65"/>
      <c r="AD1366" s="65"/>
      <c r="AE1366" s="65"/>
      <c r="AG1366" s="70"/>
      <c r="AN1366" s="65"/>
      <c r="AO1366" s="65"/>
      <c r="AP1366" s="65"/>
      <c r="AQ1366" s="65"/>
      <c r="AR1366" s="65"/>
      <c r="AS1366" s="65"/>
      <c r="AT1366" s="65"/>
      <c r="AU1366" s="65"/>
      <c r="AV1366" s="65"/>
      <c r="AX1366" s="65"/>
      <c r="AY1366" s="65"/>
      <c r="AZ1366" s="65"/>
      <c r="BA1366" s="65"/>
      <c r="BB1366" s="65"/>
      <c r="BC1366" s="65"/>
      <c r="BD1366" s="65"/>
      <c r="BE1366" s="65"/>
      <c r="BF1366" s="65"/>
      <c r="BG1366" s="65"/>
      <c r="BH1366" s="65"/>
      <c r="BI1366" s="65"/>
      <c r="BJ1366" s="65"/>
      <c r="BK1366" s="65"/>
      <c r="BL1366" s="65"/>
    </row>
    <row r="1367" spans="3:64" x14ac:dyDescent="0.2">
      <c r="C1367" s="14"/>
      <c r="D1367" s="14"/>
      <c r="AA1367" s="65"/>
      <c r="AB1367" s="65"/>
      <c r="AC1367" s="65"/>
      <c r="AD1367" s="65"/>
      <c r="AE1367" s="65"/>
      <c r="AG1367" s="70"/>
      <c r="AN1367" s="65"/>
      <c r="AO1367" s="65"/>
      <c r="AP1367" s="65"/>
      <c r="AQ1367" s="65"/>
      <c r="AR1367" s="65"/>
      <c r="AS1367" s="65"/>
      <c r="AT1367" s="65"/>
      <c r="AU1367" s="65"/>
    </row>
    <row r="1368" spans="3:64" x14ac:dyDescent="0.2">
      <c r="C1368" s="14"/>
      <c r="D1368" s="14"/>
      <c r="AA1368" s="65"/>
      <c r="AB1368" s="65"/>
      <c r="AC1368" s="65"/>
      <c r="AD1368" s="65"/>
      <c r="AE1368" s="65"/>
      <c r="AG1368" s="70"/>
      <c r="AN1368" s="65"/>
      <c r="AO1368" s="65"/>
      <c r="AP1368" s="65"/>
      <c r="AQ1368" s="65"/>
      <c r="AR1368" s="65"/>
      <c r="AS1368" s="65"/>
      <c r="AT1368" s="65"/>
      <c r="AU1368" s="65"/>
    </row>
    <row r="1369" spans="3:64" x14ac:dyDescent="0.2">
      <c r="C1369" s="14"/>
      <c r="D1369" s="14"/>
      <c r="AA1369" s="65"/>
      <c r="AB1369" s="65"/>
      <c r="AC1369" s="65"/>
      <c r="AD1369" s="65"/>
      <c r="AE1369" s="65"/>
      <c r="AG1369" s="70"/>
      <c r="AN1369" s="65"/>
      <c r="AO1369" s="65"/>
      <c r="AP1369" s="65"/>
      <c r="AQ1369" s="65"/>
      <c r="AR1369" s="65"/>
      <c r="AS1369" s="65"/>
      <c r="AT1369" s="65"/>
      <c r="AU1369" s="65"/>
    </row>
    <row r="1370" spans="3:64" x14ac:dyDescent="0.2">
      <c r="C1370" s="14"/>
      <c r="D1370" s="14"/>
      <c r="AA1370" s="65"/>
      <c r="AB1370" s="65"/>
      <c r="AC1370" s="65"/>
      <c r="AD1370" s="65"/>
      <c r="AE1370" s="65"/>
      <c r="AG1370" s="70"/>
      <c r="AN1370" s="65"/>
      <c r="AO1370" s="65"/>
      <c r="AP1370" s="65"/>
      <c r="AQ1370" s="65"/>
      <c r="AR1370" s="65"/>
      <c r="AS1370" s="65"/>
      <c r="AT1370" s="65"/>
      <c r="AU1370" s="65"/>
      <c r="AV1370" s="65"/>
      <c r="AX1370" s="65"/>
    </row>
    <row r="1371" spans="3:64" x14ac:dyDescent="0.2">
      <c r="C1371" s="14"/>
      <c r="D1371" s="14"/>
      <c r="AA1371" s="65"/>
      <c r="AB1371" s="65"/>
      <c r="AC1371" s="65"/>
      <c r="AD1371" s="65"/>
      <c r="AE1371" s="65"/>
      <c r="AG1371" s="70"/>
      <c r="AN1371" s="65"/>
      <c r="AO1371" s="65"/>
      <c r="AP1371" s="65"/>
      <c r="AQ1371" s="65"/>
      <c r="AR1371" s="65"/>
      <c r="AS1371" s="65"/>
      <c r="AT1371" s="65"/>
      <c r="AU1371" s="65"/>
    </row>
    <row r="1372" spans="3:64" x14ac:dyDescent="0.2">
      <c r="C1372" s="14"/>
      <c r="D1372" s="14"/>
      <c r="AA1372" s="65"/>
      <c r="AB1372" s="65"/>
      <c r="AC1372" s="65"/>
      <c r="AD1372" s="65"/>
      <c r="AE1372" s="65"/>
      <c r="AG1372" s="70"/>
      <c r="AN1372" s="65"/>
      <c r="AO1372" s="65"/>
      <c r="AP1372" s="65"/>
      <c r="AQ1372" s="65"/>
      <c r="AR1372" s="65"/>
      <c r="AS1372" s="65"/>
      <c r="AT1372" s="65"/>
      <c r="AU1372" s="65"/>
      <c r="AV1372" s="65"/>
      <c r="AX1372" s="65"/>
      <c r="AY1372" s="65"/>
      <c r="AZ1372" s="65"/>
      <c r="BA1372" s="65"/>
      <c r="BB1372" s="65"/>
      <c r="BC1372" s="65"/>
      <c r="BD1372" s="65"/>
      <c r="BE1372" s="65"/>
      <c r="BF1372" s="65"/>
      <c r="BG1372" s="65"/>
      <c r="BH1372" s="65"/>
      <c r="BI1372" s="65"/>
      <c r="BJ1372" s="65"/>
      <c r="BK1372" s="65"/>
      <c r="BL1372" s="65"/>
    </row>
    <row r="1373" spans="3:64" x14ac:dyDescent="0.2">
      <c r="C1373" s="14"/>
      <c r="D1373" s="14"/>
      <c r="AA1373" s="65"/>
      <c r="AB1373" s="65"/>
      <c r="AC1373" s="65"/>
      <c r="AD1373" s="65"/>
      <c r="AE1373" s="65"/>
      <c r="AG1373" s="70"/>
      <c r="AN1373" s="65"/>
      <c r="AO1373" s="65"/>
      <c r="AP1373" s="65"/>
      <c r="AQ1373" s="65"/>
      <c r="AR1373" s="65"/>
      <c r="AS1373" s="65"/>
      <c r="AT1373" s="65"/>
      <c r="AU1373" s="65"/>
    </row>
    <row r="1374" spans="3:64" x14ac:dyDescent="0.2">
      <c r="C1374" s="14"/>
      <c r="D1374" s="14"/>
      <c r="AA1374" s="65"/>
      <c r="AB1374" s="65"/>
      <c r="AC1374" s="65"/>
      <c r="AD1374" s="65"/>
      <c r="AE1374" s="65"/>
      <c r="AG1374" s="70"/>
      <c r="AN1374" s="65"/>
      <c r="AO1374" s="65"/>
      <c r="AP1374" s="65"/>
      <c r="AQ1374" s="65"/>
      <c r="AR1374" s="65"/>
      <c r="AS1374" s="65"/>
      <c r="AT1374" s="65"/>
      <c r="AU1374" s="65"/>
    </row>
    <row r="1375" spans="3:64" x14ac:dyDescent="0.2">
      <c r="C1375" s="14"/>
      <c r="D1375" s="14"/>
      <c r="AA1375" s="65"/>
      <c r="AB1375" s="65"/>
      <c r="AC1375" s="65"/>
      <c r="AD1375" s="65"/>
      <c r="AE1375" s="65"/>
      <c r="AG1375" s="70"/>
      <c r="AN1375" s="65"/>
      <c r="AO1375" s="65"/>
      <c r="AP1375" s="65"/>
      <c r="AQ1375" s="65"/>
      <c r="AR1375" s="65"/>
      <c r="AS1375" s="65"/>
      <c r="AT1375" s="65"/>
      <c r="AU1375" s="65"/>
      <c r="AV1375" s="65"/>
    </row>
    <row r="1376" spans="3:64" x14ac:dyDescent="0.2">
      <c r="C1376" s="14"/>
      <c r="D1376" s="14"/>
      <c r="AA1376" s="65"/>
      <c r="AB1376" s="65"/>
      <c r="AC1376" s="65"/>
      <c r="AD1376" s="65"/>
      <c r="AE1376" s="65"/>
      <c r="AG1376" s="70"/>
      <c r="AN1376" s="65"/>
      <c r="AO1376" s="65"/>
      <c r="AP1376" s="65"/>
      <c r="AQ1376" s="65"/>
      <c r="AR1376" s="65"/>
      <c r="AS1376" s="65"/>
      <c r="AT1376" s="65"/>
      <c r="AU1376" s="65"/>
      <c r="AV1376" s="65"/>
    </row>
    <row r="1377" spans="3:64" x14ac:dyDescent="0.2">
      <c r="C1377" s="14"/>
      <c r="D1377" s="14"/>
      <c r="AA1377" s="65"/>
      <c r="AB1377" s="65"/>
      <c r="AC1377" s="65"/>
      <c r="AD1377" s="65"/>
      <c r="AE1377" s="65"/>
      <c r="AG1377" s="70"/>
      <c r="AN1377" s="65"/>
      <c r="AO1377" s="65"/>
      <c r="AP1377" s="65"/>
      <c r="AQ1377" s="65"/>
      <c r="AR1377" s="65"/>
      <c r="AS1377" s="65"/>
      <c r="AT1377" s="65"/>
      <c r="AU1377" s="65"/>
      <c r="AV1377" s="65"/>
      <c r="AW1377" s="65"/>
      <c r="AX1377" s="65"/>
      <c r="AY1377" s="65"/>
      <c r="AZ1377" s="65"/>
      <c r="BA1377" s="65"/>
      <c r="BB1377" s="65"/>
      <c r="BC1377" s="65"/>
      <c r="BD1377" s="65"/>
      <c r="BE1377" s="65"/>
      <c r="BF1377" s="65"/>
      <c r="BG1377" s="65"/>
      <c r="BH1377" s="65"/>
      <c r="BI1377" s="65"/>
      <c r="BJ1377" s="65"/>
      <c r="BK1377" s="65"/>
      <c r="BL1377" s="65"/>
    </row>
    <row r="1378" spans="3:64" x14ac:dyDescent="0.2">
      <c r="C1378" s="14"/>
      <c r="D1378" s="14"/>
      <c r="AA1378" s="65"/>
      <c r="AB1378" s="65"/>
      <c r="AC1378" s="65"/>
      <c r="AD1378" s="65"/>
      <c r="AE1378" s="65"/>
      <c r="AG1378" s="70"/>
      <c r="AN1378" s="65"/>
      <c r="AO1378" s="65"/>
      <c r="AP1378" s="65"/>
      <c r="AQ1378" s="65"/>
      <c r="AR1378" s="65"/>
      <c r="AS1378" s="65"/>
      <c r="AT1378" s="65"/>
      <c r="AU1378" s="65"/>
    </row>
    <row r="1379" spans="3:64" x14ac:dyDescent="0.2">
      <c r="C1379" s="14"/>
      <c r="D1379" s="14"/>
      <c r="AA1379" s="65"/>
      <c r="AB1379" s="65"/>
      <c r="AC1379" s="65"/>
      <c r="AD1379" s="65"/>
      <c r="AE1379" s="65"/>
      <c r="AG1379" s="70"/>
      <c r="AN1379" s="65"/>
      <c r="AO1379" s="65"/>
      <c r="AP1379" s="65"/>
      <c r="AQ1379" s="65"/>
      <c r="AR1379" s="65"/>
      <c r="AS1379" s="65"/>
      <c r="AT1379" s="65"/>
      <c r="AU1379" s="65"/>
    </row>
    <row r="1380" spans="3:64" x14ac:dyDescent="0.2">
      <c r="C1380" s="14"/>
      <c r="D1380" s="14"/>
      <c r="AA1380" s="65"/>
      <c r="AB1380" s="65"/>
      <c r="AC1380" s="65"/>
      <c r="AD1380" s="65"/>
      <c r="AE1380" s="65"/>
      <c r="AG1380" s="70"/>
      <c r="AN1380" s="65"/>
      <c r="AO1380" s="65"/>
      <c r="AP1380" s="65"/>
      <c r="AQ1380" s="65"/>
      <c r="AR1380" s="65"/>
      <c r="AS1380" s="65"/>
      <c r="AT1380" s="65"/>
      <c r="AU1380" s="65"/>
      <c r="AV1380" s="65"/>
      <c r="AX1380" s="65"/>
      <c r="AY1380" s="65"/>
      <c r="AZ1380" s="65"/>
      <c r="BA1380" s="65"/>
      <c r="BB1380" s="65"/>
      <c r="BC1380" s="65"/>
      <c r="BD1380" s="65"/>
      <c r="BE1380" s="65"/>
      <c r="BF1380" s="65"/>
      <c r="BG1380" s="65"/>
      <c r="BH1380" s="65"/>
      <c r="BI1380" s="65"/>
      <c r="BJ1380" s="65"/>
      <c r="BK1380" s="65"/>
      <c r="BL1380" s="65"/>
    </row>
    <row r="1381" spans="3:64" x14ac:dyDescent="0.2">
      <c r="C1381" s="14"/>
      <c r="D1381" s="14"/>
      <c r="AA1381" s="65"/>
      <c r="AB1381" s="65"/>
      <c r="AC1381" s="65"/>
      <c r="AD1381" s="65"/>
      <c r="AE1381" s="65"/>
      <c r="AG1381" s="70"/>
      <c r="AN1381" s="65"/>
      <c r="AO1381" s="65"/>
      <c r="AP1381" s="65"/>
      <c r="AQ1381" s="65"/>
      <c r="AR1381" s="65"/>
      <c r="AS1381" s="65"/>
      <c r="AT1381" s="65"/>
      <c r="AU1381" s="65"/>
      <c r="AV1381" s="65"/>
      <c r="AW1381" s="65"/>
      <c r="AX1381" s="65"/>
      <c r="AY1381" s="65"/>
      <c r="AZ1381" s="65"/>
      <c r="BA1381" s="65"/>
      <c r="BB1381" s="65"/>
      <c r="BC1381" s="65"/>
      <c r="BD1381" s="65"/>
      <c r="BE1381" s="65"/>
      <c r="BF1381" s="65"/>
      <c r="BG1381" s="65"/>
      <c r="BH1381" s="65"/>
      <c r="BI1381" s="65"/>
      <c r="BJ1381" s="65"/>
      <c r="BK1381" s="65"/>
      <c r="BL1381" s="65"/>
    </row>
    <row r="1382" spans="3:64" x14ac:dyDescent="0.2">
      <c r="C1382" s="14"/>
      <c r="D1382" s="14"/>
      <c r="AA1382" s="65"/>
      <c r="AB1382" s="65"/>
      <c r="AC1382" s="65"/>
      <c r="AD1382" s="65"/>
      <c r="AE1382" s="65"/>
      <c r="AG1382" s="70"/>
      <c r="AN1382" s="65"/>
      <c r="AO1382" s="65"/>
      <c r="AP1382" s="65"/>
      <c r="AQ1382" s="65"/>
      <c r="AR1382" s="65"/>
      <c r="AS1382" s="65"/>
      <c r="AT1382" s="65"/>
      <c r="AU1382" s="65"/>
    </row>
    <row r="1383" spans="3:64" x14ac:dyDescent="0.2">
      <c r="C1383" s="14"/>
      <c r="D1383" s="14"/>
      <c r="AA1383" s="65"/>
      <c r="AB1383" s="65"/>
      <c r="AC1383" s="65"/>
      <c r="AD1383" s="65"/>
      <c r="AE1383" s="65"/>
      <c r="AG1383" s="70"/>
      <c r="AN1383" s="65"/>
      <c r="AO1383" s="65"/>
      <c r="AP1383" s="65"/>
      <c r="AQ1383" s="65"/>
      <c r="AR1383" s="65"/>
      <c r="AS1383" s="65"/>
      <c r="AT1383" s="65"/>
      <c r="AU1383" s="65"/>
    </row>
    <row r="1384" spans="3:64" x14ac:dyDescent="0.2">
      <c r="C1384" s="14"/>
      <c r="D1384" s="14"/>
      <c r="AA1384" s="65"/>
      <c r="AB1384" s="65"/>
      <c r="AC1384" s="65"/>
      <c r="AD1384" s="65"/>
      <c r="AE1384" s="65"/>
      <c r="AG1384" s="70"/>
      <c r="AN1384" s="65"/>
      <c r="AO1384" s="65"/>
      <c r="AP1384" s="65"/>
      <c r="AQ1384" s="65"/>
      <c r="AR1384" s="65"/>
      <c r="AS1384" s="65"/>
      <c r="AT1384" s="65"/>
      <c r="AU1384" s="65"/>
    </row>
    <row r="1385" spans="3:64" x14ac:dyDescent="0.2">
      <c r="C1385" s="14"/>
      <c r="D1385" s="14"/>
      <c r="AA1385" s="65"/>
      <c r="AB1385" s="65"/>
      <c r="AC1385" s="65"/>
      <c r="AD1385" s="65"/>
      <c r="AE1385" s="65"/>
      <c r="AG1385" s="70"/>
      <c r="AN1385" s="65"/>
      <c r="AO1385" s="65"/>
      <c r="AP1385" s="65"/>
      <c r="AQ1385" s="65"/>
      <c r="AR1385" s="65"/>
      <c r="AS1385" s="65"/>
      <c r="AT1385" s="65"/>
      <c r="AU1385" s="65"/>
    </row>
    <row r="1386" spans="3:64" x14ac:dyDescent="0.2">
      <c r="C1386" s="14"/>
      <c r="D1386" s="14"/>
      <c r="AA1386" s="65"/>
      <c r="AB1386" s="65"/>
      <c r="AC1386" s="65"/>
      <c r="AD1386" s="65"/>
      <c r="AE1386" s="65"/>
      <c r="AG1386" s="70"/>
      <c r="AN1386" s="65"/>
      <c r="AO1386" s="65"/>
      <c r="AP1386" s="65"/>
      <c r="AQ1386" s="65"/>
      <c r="AR1386" s="65"/>
      <c r="AS1386" s="65"/>
      <c r="AT1386" s="65"/>
      <c r="AU1386" s="65"/>
      <c r="AV1386" s="65"/>
      <c r="AX1386" s="65"/>
      <c r="AY1386" s="65"/>
      <c r="AZ1386" s="65"/>
      <c r="BA1386" s="65"/>
      <c r="BB1386" s="65"/>
      <c r="BC1386" s="65"/>
      <c r="BD1386" s="65"/>
      <c r="BE1386" s="65"/>
      <c r="BF1386" s="65"/>
      <c r="BG1386" s="65"/>
      <c r="BH1386" s="65"/>
      <c r="BI1386" s="65"/>
      <c r="BJ1386" s="65"/>
      <c r="BK1386" s="65"/>
      <c r="BL1386" s="65"/>
    </row>
    <row r="1387" spans="3:64" x14ac:dyDescent="0.2">
      <c r="C1387" s="14"/>
      <c r="D1387" s="14"/>
      <c r="AA1387" s="65"/>
      <c r="AB1387" s="65"/>
      <c r="AC1387" s="65"/>
      <c r="AD1387" s="65"/>
      <c r="AE1387" s="65"/>
      <c r="AG1387" s="70"/>
      <c r="AN1387" s="65"/>
      <c r="AO1387" s="65"/>
      <c r="AP1387" s="65"/>
      <c r="AQ1387" s="65"/>
      <c r="AR1387" s="65"/>
      <c r="AS1387" s="65"/>
      <c r="AT1387" s="65"/>
      <c r="AU1387" s="65"/>
      <c r="AV1387" s="65"/>
      <c r="AX1387" s="65"/>
      <c r="AY1387" s="65"/>
      <c r="AZ1387" s="65"/>
      <c r="BA1387" s="65"/>
      <c r="BB1387" s="65"/>
      <c r="BC1387" s="65"/>
      <c r="BD1387" s="65"/>
      <c r="BE1387" s="65"/>
      <c r="BF1387" s="65"/>
      <c r="BG1387" s="65"/>
      <c r="BH1387" s="65"/>
      <c r="BI1387" s="65"/>
      <c r="BJ1387" s="65"/>
      <c r="BK1387" s="65"/>
      <c r="BL1387" s="65"/>
    </row>
    <row r="1388" spans="3:64" x14ac:dyDescent="0.2">
      <c r="C1388" s="14"/>
      <c r="D1388" s="14"/>
      <c r="AA1388" s="65"/>
      <c r="AB1388" s="65"/>
      <c r="AC1388" s="65"/>
      <c r="AD1388" s="65"/>
      <c r="AE1388" s="65"/>
      <c r="AG1388" s="70"/>
      <c r="AN1388" s="65"/>
      <c r="AO1388" s="65"/>
      <c r="AP1388" s="65"/>
      <c r="AQ1388" s="65"/>
      <c r="AR1388" s="65"/>
      <c r="AS1388" s="65"/>
      <c r="AT1388" s="65"/>
      <c r="AU1388" s="65"/>
    </row>
    <row r="1389" spans="3:64" x14ac:dyDescent="0.2">
      <c r="C1389" s="14"/>
      <c r="D1389" s="14"/>
      <c r="AA1389" s="65"/>
      <c r="AB1389" s="65"/>
      <c r="AC1389" s="65"/>
      <c r="AD1389" s="65"/>
      <c r="AE1389" s="65"/>
      <c r="AG1389" s="70"/>
      <c r="AN1389" s="65"/>
      <c r="AO1389" s="65"/>
      <c r="AP1389" s="65"/>
      <c r="AQ1389" s="65"/>
      <c r="AR1389" s="65"/>
      <c r="AS1389" s="65"/>
      <c r="AT1389" s="65"/>
      <c r="AU1389" s="65"/>
    </row>
    <row r="1390" spans="3:64" x14ac:dyDescent="0.2">
      <c r="C1390" s="14"/>
      <c r="D1390" s="14"/>
      <c r="AA1390" s="65"/>
      <c r="AB1390" s="65"/>
      <c r="AC1390" s="65"/>
      <c r="AD1390" s="65"/>
      <c r="AE1390" s="65"/>
      <c r="AG1390" s="70"/>
      <c r="AN1390" s="65"/>
      <c r="AO1390" s="65"/>
      <c r="AP1390" s="65"/>
      <c r="AQ1390" s="65"/>
      <c r="AR1390" s="65"/>
      <c r="AS1390" s="65"/>
      <c r="AT1390" s="65"/>
      <c r="AU1390" s="65"/>
    </row>
    <row r="1391" spans="3:64" x14ac:dyDescent="0.2">
      <c r="C1391" s="14"/>
      <c r="D1391" s="14"/>
      <c r="AA1391" s="65"/>
      <c r="AB1391" s="65"/>
      <c r="AC1391" s="65"/>
      <c r="AD1391" s="65"/>
      <c r="AE1391" s="65"/>
      <c r="AG1391" s="70"/>
      <c r="AN1391" s="65"/>
      <c r="AO1391" s="65"/>
      <c r="AP1391" s="65"/>
      <c r="AQ1391" s="65"/>
      <c r="AR1391" s="65"/>
      <c r="AS1391" s="65"/>
      <c r="AT1391" s="65"/>
      <c r="AU1391" s="65"/>
    </row>
    <row r="1392" spans="3:64" x14ac:dyDescent="0.2">
      <c r="C1392" s="14"/>
      <c r="D1392" s="14"/>
      <c r="AA1392" s="65"/>
      <c r="AB1392" s="65"/>
      <c r="AC1392" s="65"/>
      <c r="AD1392" s="65"/>
      <c r="AE1392" s="65"/>
      <c r="AG1392" s="70"/>
      <c r="AN1392" s="65"/>
      <c r="AO1392" s="65"/>
      <c r="AP1392" s="65"/>
      <c r="AQ1392" s="65"/>
      <c r="AR1392" s="65"/>
      <c r="AS1392" s="65"/>
      <c r="AT1392" s="65"/>
      <c r="AU1392" s="65"/>
    </row>
    <row r="1393" spans="3:64" x14ac:dyDescent="0.2">
      <c r="C1393" s="14"/>
      <c r="D1393" s="14"/>
      <c r="AA1393" s="65"/>
      <c r="AB1393" s="65"/>
      <c r="AC1393" s="65"/>
      <c r="AD1393" s="65"/>
      <c r="AE1393" s="65"/>
      <c r="AG1393" s="70"/>
      <c r="AN1393" s="65"/>
      <c r="AO1393" s="65"/>
      <c r="AP1393" s="65"/>
      <c r="AQ1393" s="65"/>
      <c r="AR1393" s="65"/>
      <c r="AS1393" s="65"/>
      <c r="AT1393" s="65"/>
      <c r="AU1393" s="65"/>
    </row>
    <row r="1394" spans="3:64" x14ac:dyDescent="0.2">
      <c r="C1394" s="14"/>
      <c r="D1394" s="14"/>
      <c r="AA1394" s="65"/>
      <c r="AB1394" s="65"/>
      <c r="AC1394" s="65"/>
      <c r="AD1394" s="65"/>
      <c r="AE1394" s="65"/>
      <c r="AG1394" s="70"/>
      <c r="AN1394" s="65"/>
      <c r="AO1394" s="65"/>
      <c r="AP1394" s="65"/>
      <c r="AQ1394" s="65"/>
      <c r="AR1394" s="65"/>
      <c r="AS1394" s="65"/>
      <c r="AT1394" s="65"/>
      <c r="AU1394" s="65"/>
    </row>
    <row r="1395" spans="3:64" x14ac:dyDescent="0.2">
      <c r="C1395" s="14"/>
      <c r="D1395" s="14"/>
      <c r="AA1395" s="65"/>
      <c r="AB1395" s="65"/>
      <c r="AC1395" s="65"/>
      <c r="AD1395" s="65"/>
      <c r="AE1395" s="65"/>
      <c r="AG1395" s="70"/>
      <c r="AN1395" s="65"/>
      <c r="AO1395" s="65"/>
      <c r="AP1395" s="65"/>
      <c r="AQ1395" s="65"/>
      <c r="AR1395" s="65"/>
      <c r="AS1395" s="65"/>
      <c r="AT1395" s="65"/>
      <c r="AU1395" s="65"/>
      <c r="AV1395" s="65"/>
      <c r="AX1395" s="65"/>
      <c r="AY1395" s="65"/>
      <c r="AZ1395" s="65"/>
      <c r="BA1395" s="65"/>
      <c r="BB1395" s="65"/>
      <c r="BC1395" s="65"/>
      <c r="BD1395" s="65"/>
      <c r="BE1395" s="65"/>
      <c r="BF1395" s="65"/>
      <c r="BG1395" s="65"/>
      <c r="BH1395" s="65"/>
      <c r="BI1395" s="65"/>
      <c r="BJ1395" s="65"/>
      <c r="BK1395" s="65"/>
      <c r="BL1395" s="65"/>
    </row>
    <row r="1396" spans="3:64" x14ac:dyDescent="0.2">
      <c r="C1396" s="14"/>
      <c r="D1396" s="14"/>
      <c r="AA1396" s="65"/>
      <c r="AB1396" s="65"/>
      <c r="AC1396" s="65"/>
      <c r="AD1396" s="65"/>
      <c r="AE1396" s="65"/>
      <c r="AG1396" s="70"/>
      <c r="AN1396" s="65"/>
      <c r="AO1396" s="65"/>
      <c r="AP1396" s="65"/>
      <c r="AQ1396" s="65"/>
      <c r="AR1396" s="65"/>
      <c r="AS1396" s="65"/>
      <c r="AT1396" s="65"/>
      <c r="AU1396" s="65"/>
    </row>
    <row r="1397" spans="3:64" x14ac:dyDescent="0.2">
      <c r="C1397" s="14"/>
      <c r="D1397" s="14"/>
      <c r="AA1397" s="65"/>
      <c r="AB1397" s="65"/>
      <c r="AC1397" s="65"/>
      <c r="AD1397" s="65"/>
      <c r="AE1397" s="65"/>
      <c r="AG1397" s="70"/>
      <c r="AN1397" s="65"/>
      <c r="AO1397" s="65"/>
      <c r="AP1397" s="65"/>
      <c r="AQ1397" s="65"/>
      <c r="AR1397" s="65"/>
      <c r="AS1397" s="65"/>
      <c r="AT1397" s="65"/>
      <c r="AU1397" s="65"/>
    </row>
    <row r="1398" spans="3:64" x14ac:dyDescent="0.2">
      <c r="C1398" s="14"/>
      <c r="D1398" s="14"/>
      <c r="AA1398" s="65"/>
      <c r="AB1398" s="65"/>
      <c r="AC1398" s="65"/>
      <c r="AD1398" s="65"/>
      <c r="AE1398" s="65"/>
      <c r="AG1398" s="70"/>
      <c r="AN1398" s="65"/>
      <c r="AO1398" s="65"/>
      <c r="AP1398" s="65"/>
      <c r="AQ1398" s="65"/>
      <c r="AR1398" s="65"/>
      <c r="AS1398" s="65"/>
      <c r="AT1398" s="65"/>
      <c r="AU1398" s="65"/>
    </row>
    <row r="1399" spans="3:64" x14ac:dyDescent="0.2">
      <c r="C1399" s="14"/>
      <c r="D1399" s="14"/>
      <c r="AA1399" s="65"/>
      <c r="AB1399" s="65"/>
      <c r="AC1399" s="65"/>
      <c r="AD1399" s="65"/>
      <c r="AE1399" s="65"/>
      <c r="AG1399" s="70"/>
      <c r="AN1399" s="65"/>
      <c r="AO1399" s="65"/>
      <c r="AP1399" s="65"/>
      <c r="AQ1399" s="65"/>
      <c r="AR1399" s="65"/>
      <c r="AS1399" s="65"/>
      <c r="AT1399" s="65"/>
      <c r="AU1399" s="65"/>
    </row>
    <row r="1400" spans="3:64" x14ac:dyDescent="0.2">
      <c r="C1400" s="14"/>
      <c r="D1400" s="14"/>
      <c r="AA1400" s="65"/>
      <c r="AB1400" s="65"/>
      <c r="AC1400" s="65"/>
      <c r="AD1400" s="65"/>
      <c r="AE1400" s="65"/>
      <c r="AG1400" s="70"/>
      <c r="AN1400" s="65"/>
      <c r="AO1400" s="65"/>
      <c r="AP1400" s="65"/>
      <c r="AQ1400" s="65"/>
      <c r="AR1400" s="65"/>
      <c r="AS1400" s="65"/>
      <c r="AT1400" s="65"/>
      <c r="AU1400" s="65"/>
    </row>
    <row r="1401" spans="3:64" x14ac:dyDescent="0.2">
      <c r="C1401" s="14"/>
      <c r="D1401" s="14"/>
      <c r="AA1401" s="65"/>
      <c r="AB1401" s="65"/>
      <c r="AC1401" s="65"/>
      <c r="AD1401" s="65"/>
      <c r="AE1401" s="65"/>
      <c r="AG1401" s="70"/>
      <c r="AN1401" s="65"/>
      <c r="AO1401" s="65"/>
      <c r="AP1401" s="65"/>
      <c r="AQ1401" s="65"/>
      <c r="AR1401" s="65"/>
      <c r="AS1401" s="65"/>
      <c r="AT1401" s="65"/>
      <c r="AU1401" s="65"/>
      <c r="AV1401" s="65"/>
      <c r="AW1401" s="65"/>
      <c r="AX1401" s="65"/>
      <c r="AY1401" s="65"/>
      <c r="AZ1401" s="65"/>
      <c r="BA1401" s="65"/>
      <c r="BB1401" s="65"/>
      <c r="BC1401" s="65"/>
      <c r="BD1401" s="65"/>
      <c r="BE1401" s="65"/>
      <c r="BF1401" s="65"/>
      <c r="BG1401" s="65"/>
      <c r="BH1401" s="65"/>
      <c r="BI1401" s="65"/>
      <c r="BJ1401" s="65"/>
      <c r="BK1401" s="65"/>
      <c r="BL1401" s="65"/>
    </row>
    <row r="1402" spans="3:64" x14ac:dyDescent="0.2">
      <c r="C1402" s="14"/>
      <c r="D1402" s="14"/>
      <c r="AA1402" s="65"/>
      <c r="AB1402" s="65"/>
      <c r="AC1402" s="65"/>
      <c r="AD1402" s="65"/>
      <c r="AE1402" s="65"/>
      <c r="AG1402" s="70"/>
      <c r="AN1402" s="65"/>
      <c r="AO1402" s="65"/>
      <c r="AP1402" s="65"/>
      <c r="AQ1402" s="65"/>
      <c r="AR1402" s="65"/>
      <c r="AS1402" s="65"/>
      <c r="AT1402" s="65"/>
      <c r="AU1402" s="65"/>
    </row>
    <row r="1403" spans="3:64" x14ac:dyDescent="0.2">
      <c r="C1403" s="14"/>
      <c r="D1403" s="14"/>
      <c r="AA1403" s="65"/>
      <c r="AB1403" s="65"/>
      <c r="AC1403" s="65"/>
      <c r="AD1403" s="65"/>
      <c r="AE1403" s="65"/>
      <c r="AG1403" s="70"/>
      <c r="AN1403" s="65"/>
      <c r="AO1403" s="65"/>
      <c r="AP1403" s="65"/>
      <c r="AQ1403" s="65"/>
      <c r="AR1403" s="65"/>
      <c r="AS1403" s="65"/>
      <c r="AT1403" s="65"/>
      <c r="AU1403" s="65"/>
    </row>
    <row r="1404" spans="3:64" x14ac:dyDescent="0.2">
      <c r="C1404" s="14"/>
      <c r="D1404" s="14"/>
      <c r="AA1404" s="65"/>
      <c r="AB1404" s="65"/>
      <c r="AC1404" s="65"/>
      <c r="AD1404" s="65"/>
      <c r="AE1404" s="65"/>
      <c r="AG1404" s="70"/>
      <c r="AN1404" s="65"/>
      <c r="AO1404" s="65"/>
      <c r="AP1404" s="65"/>
      <c r="AQ1404" s="65"/>
      <c r="AR1404" s="65"/>
      <c r="AS1404" s="65"/>
      <c r="AT1404" s="65"/>
      <c r="AU1404" s="65"/>
    </row>
    <row r="1405" spans="3:64" x14ac:dyDescent="0.2">
      <c r="C1405" s="14"/>
      <c r="D1405" s="14"/>
      <c r="AA1405" s="65"/>
      <c r="AB1405" s="65"/>
      <c r="AC1405" s="65"/>
      <c r="AD1405" s="65"/>
      <c r="AE1405" s="65"/>
      <c r="AG1405" s="70"/>
      <c r="AN1405" s="65"/>
      <c r="AO1405" s="65"/>
      <c r="AP1405" s="65"/>
      <c r="AQ1405" s="65"/>
      <c r="AR1405" s="65"/>
      <c r="AS1405" s="65"/>
      <c r="AT1405" s="65"/>
      <c r="AU1405" s="65"/>
    </row>
    <row r="1406" spans="3:64" x14ac:dyDescent="0.2">
      <c r="C1406" s="14"/>
      <c r="D1406" s="14"/>
      <c r="AA1406" s="65"/>
      <c r="AB1406" s="65"/>
      <c r="AC1406" s="65"/>
      <c r="AD1406" s="65"/>
      <c r="AE1406" s="65"/>
      <c r="AG1406" s="70"/>
      <c r="AN1406" s="65"/>
      <c r="AO1406" s="65"/>
      <c r="AP1406" s="65"/>
      <c r="AQ1406" s="65"/>
      <c r="AR1406" s="65"/>
      <c r="AS1406" s="65"/>
      <c r="AT1406" s="65"/>
      <c r="AU1406" s="65"/>
    </row>
    <row r="1407" spans="3:64" x14ac:dyDescent="0.2">
      <c r="C1407" s="14"/>
      <c r="D1407" s="14"/>
      <c r="AA1407" s="65"/>
      <c r="AB1407" s="65"/>
      <c r="AC1407" s="65"/>
      <c r="AD1407" s="65"/>
      <c r="AE1407" s="65"/>
      <c r="AG1407" s="70"/>
      <c r="AN1407" s="65"/>
      <c r="AO1407" s="65"/>
      <c r="AP1407" s="65"/>
      <c r="AQ1407" s="65"/>
      <c r="AR1407" s="65"/>
      <c r="AS1407" s="65"/>
      <c r="AT1407" s="65"/>
      <c r="AU1407" s="65"/>
    </row>
    <row r="1408" spans="3:64" x14ac:dyDescent="0.2">
      <c r="C1408" s="14"/>
      <c r="D1408" s="14"/>
      <c r="AA1408" s="65"/>
      <c r="AB1408" s="65"/>
      <c r="AC1408" s="65"/>
      <c r="AD1408" s="65"/>
      <c r="AE1408" s="65"/>
      <c r="AG1408" s="70"/>
      <c r="AN1408" s="65"/>
      <c r="AO1408" s="65"/>
      <c r="AP1408" s="65"/>
      <c r="AQ1408" s="65"/>
      <c r="AR1408" s="65"/>
      <c r="AS1408" s="65"/>
      <c r="AT1408" s="65"/>
      <c r="AU1408" s="65"/>
    </row>
    <row r="1409" spans="3:64" x14ac:dyDescent="0.2">
      <c r="C1409" s="14"/>
      <c r="D1409" s="14"/>
      <c r="AA1409" s="65"/>
      <c r="AB1409" s="65"/>
      <c r="AC1409" s="65"/>
      <c r="AD1409" s="65"/>
      <c r="AE1409" s="65"/>
      <c r="AG1409" s="70"/>
      <c r="AN1409" s="65"/>
      <c r="AO1409" s="65"/>
      <c r="AP1409" s="65"/>
      <c r="AQ1409" s="65"/>
      <c r="AR1409" s="65"/>
      <c r="AS1409" s="65"/>
      <c r="AT1409" s="65"/>
      <c r="AU1409" s="65"/>
    </row>
    <row r="1410" spans="3:64" x14ac:dyDescent="0.2">
      <c r="C1410" s="14"/>
      <c r="D1410" s="14"/>
      <c r="AA1410" s="65"/>
      <c r="AB1410" s="65"/>
      <c r="AC1410" s="65"/>
      <c r="AD1410" s="65"/>
      <c r="AE1410" s="65"/>
      <c r="AG1410" s="70"/>
      <c r="AN1410" s="65"/>
      <c r="AO1410" s="65"/>
      <c r="AP1410" s="65"/>
      <c r="AQ1410" s="65"/>
      <c r="AR1410" s="65"/>
      <c r="AS1410" s="65"/>
      <c r="AT1410" s="65"/>
      <c r="AU1410" s="65"/>
    </row>
    <row r="1411" spans="3:64" x14ac:dyDescent="0.2">
      <c r="C1411" s="14"/>
      <c r="D1411" s="14"/>
      <c r="AA1411" s="65"/>
      <c r="AB1411" s="65"/>
      <c r="AC1411" s="65"/>
      <c r="AD1411" s="65"/>
      <c r="AE1411" s="65"/>
      <c r="AG1411" s="70"/>
      <c r="AN1411" s="65"/>
      <c r="AO1411" s="65"/>
      <c r="AP1411" s="65"/>
      <c r="AQ1411" s="65"/>
      <c r="AR1411" s="65"/>
      <c r="AS1411" s="65"/>
      <c r="AT1411" s="65"/>
      <c r="AU1411" s="65"/>
    </row>
    <row r="1412" spans="3:64" x14ac:dyDescent="0.2">
      <c r="C1412" s="14"/>
      <c r="D1412" s="14"/>
      <c r="AA1412" s="65"/>
      <c r="AB1412" s="65"/>
      <c r="AC1412" s="65"/>
      <c r="AD1412" s="65"/>
      <c r="AE1412" s="65"/>
      <c r="AG1412" s="70"/>
      <c r="AN1412" s="65"/>
      <c r="AO1412" s="65"/>
      <c r="AP1412" s="65"/>
      <c r="AQ1412" s="65"/>
      <c r="AR1412" s="65"/>
      <c r="AS1412" s="65"/>
      <c r="AT1412" s="65"/>
      <c r="AU1412" s="65"/>
    </row>
    <row r="1413" spans="3:64" x14ac:dyDescent="0.2">
      <c r="C1413" s="14"/>
      <c r="D1413" s="14"/>
      <c r="AA1413" s="65"/>
      <c r="AB1413" s="65"/>
      <c r="AC1413" s="65"/>
      <c r="AD1413" s="65"/>
      <c r="AE1413" s="65"/>
      <c r="AG1413" s="70"/>
      <c r="AN1413" s="65"/>
      <c r="AO1413" s="65"/>
      <c r="AP1413" s="65"/>
      <c r="AQ1413" s="65"/>
      <c r="AR1413" s="65"/>
      <c r="AS1413" s="65"/>
      <c r="AT1413" s="65"/>
      <c r="AU1413" s="65"/>
    </row>
    <row r="1414" spans="3:64" x14ac:dyDescent="0.2">
      <c r="C1414" s="14"/>
      <c r="D1414" s="14"/>
      <c r="AA1414" s="65"/>
      <c r="AB1414" s="65"/>
      <c r="AC1414" s="65"/>
      <c r="AD1414" s="65"/>
      <c r="AE1414" s="65"/>
      <c r="AG1414" s="70"/>
      <c r="AN1414" s="65"/>
      <c r="AO1414" s="65"/>
      <c r="AP1414" s="65"/>
      <c r="AQ1414" s="65"/>
      <c r="AR1414" s="65"/>
      <c r="AS1414" s="65"/>
      <c r="AT1414" s="65"/>
      <c r="AU1414" s="65"/>
    </row>
    <row r="1415" spans="3:64" x14ac:dyDescent="0.2">
      <c r="C1415" s="14"/>
      <c r="D1415" s="14"/>
      <c r="AA1415" s="65"/>
      <c r="AB1415" s="65"/>
      <c r="AC1415" s="65"/>
      <c r="AD1415" s="65"/>
      <c r="AE1415" s="65"/>
      <c r="AG1415" s="70"/>
      <c r="AN1415" s="65"/>
      <c r="AO1415" s="65"/>
      <c r="AP1415" s="65"/>
      <c r="AQ1415" s="65"/>
      <c r="AR1415" s="65"/>
      <c r="AS1415" s="65"/>
      <c r="AT1415" s="65"/>
      <c r="AU1415" s="65"/>
      <c r="AV1415" s="65"/>
      <c r="AW1415" s="65"/>
      <c r="AX1415" s="65"/>
      <c r="AY1415" s="65"/>
      <c r="AZ1415" s="65"/>
      <c r="BA1415" s="65"/>
      <c r="BB1415" s="65"/>
      <c r="BC1415" s="65"/>
      <c r="BD1415" s="65"/>
      <c r="BE1415" s="65"/>
      <c r="BF1415" s="65"/>
      <c r="BG1415" s="65"/>
      <c r="BH1415" s="65"/>
      <c r="BI1415" s="65"/>
      <c r="BJ1415" s="65"/>
      <c r="BK1415" s="65"/>
      <c r="BL1415" s="65"/>
    </row>
    <row r="1416" spans="3:64" x14ac:dyDescent="0.2">
      <c r="C1416" s="14"/>
      <c r="D1416" s="14"/>
      <c r="AA1416" s="65"/>
      <c r="AB1416" s="65"/>
      <c r="AC1416" s="65"/>
      <c r="AD1416" s="65"/>
      <c r="AE1416" s="65"/>
      <c r="AG1416" s="70"/>
      <c r="AN1416" s="65"/>
      <c r="AO1416" s="65"/>
      <c r="AP1416" s="65"/>
      <c r="AQ1416" s="65"/>
      <c r="AR1416" s="65"/>
      <c r="AS1416" s="65"/>
      <c r="AT1416" s="65"/>
      <c r="AU1416" s="65"/>
    </row>
    <row r="1417" spans="3:64" x14ac:dyDescent="0.2">
      <c r="C1417" s="14"/>
      <c r="D1417" s="14"/>
      <c r="AA1417" s="65"/>
      <c r="AB1417" s="65"/>
      <c r="AC1417" s="65"/>
      <c r="AD1417" s="65"/>
      <c r="AE1417" s="65"/>
      <c r="AG1417" s="70"/>
      <c r="AN1417" s="65"/>
      <c r="AO1417" s="65"/>
      <c r="AP1417" s="65"/>
      <c r="AQ1417" s="65"/>
      <c r="AR1417" s="65"/>
      <c r="AS1417" s="65"/>
      <c r="AT1417" s="65"/>
      <c r="AU1417" s="65"/>
    </row>
    <row r="1418" spans="3:64" x14ac:dyDescent="0.2">
      <c r="C1418" s="14"/>
      <c r="D1418" s="14"/>
      <c r="AA1418" s="65"/>
      <c r="AB1418" s="65"/>
      <c r="AC1418" s="65"/>
      <c r="AD1418" s="65"/>
      <c r="AE1418" s="65"/>
      <c r="AG1418" s="70"/>
      <c r="AN1418" s="65"/>
      <c r="AO1418" s="65"/>
      <c r="AP1418" s="65"/>
      <c r="AQ1418" s="65"/>
      <c r="AR1418" s="65"/>
      <c r="AS1418" s="65"/>
      <c r="AT1418" s="65"/>
      <c r="AU1418" s="65"/>
    </row>
    <row r="1419" spans="3:64" x14ac:dyDescent="0.2">
      <c r="C1419" s="14"/>
      <c r="D1419" s="14"/>
      <c r="AA1419" s="65"/>
      <c r="AB1419" s="65"/>
      <c r="AC1419" s="65"/>
      <c r="AD1419" s="65"/>
      <c r="AE1419" s="65"/>
      <c r="AG1419" s="70"/>
      <c r="AN1419" s="65"/>
      <c r="AO1419" s="65"/>
      <c r="AP1419" s="65"/>
      <c r="AQ1419" s="65"/>
      <c r="AR1419" s="65"/>
      <c r="AS1419" s="65"/>
      <c r="AT1419" s="65"/>
      <c r="AU1419" s="65"/>
    </row>
    <row r="1420" spans="3:64" x14ac:dyDescent="0.2">
      <c r="C1420" s="14"/>
      <c r="D1420" s="14"/>
      <c r="AA1420" s="65"/>
      <c r="AB1420" s="65"/>
      <c r="AC1420" s="65"/>
      <c r="AD1420" s="65"/>
      <c r="AE1420" s="65"/>
      <c r="AG1420" s="70"/>
      <c r="AN1420" s="65"/>
      <c r="AO1420" s="65"/>
      <c r="AP1420" s="65"/>
      <c r="AQ1420" s="65"/>
      <c r="AR1420" s="65"/>
      <c r="AS1420" s="65"/>
      <c r="AT1420" s="65"/>
      <c r="AU1420" s="65"/>
    </row>
    <row r="1421" spans="3:64" x14ac:dyDescent="0.2">
      <c r="C1421" s="14"/>
      <c r="D1421" s="14"/>
      <c r="AA1421" s="65"/>
      <c r="AB1421" s="65"/>
      <c r="AC1421" s="65"/>
      <c r="AD1421" s="65"/>
      <c r="AE1421" s="65"/>
      <c r="AG1421" s="70"/>
      <c r="AN1421" s="65"/>
      <c r="AO1421" s="65"/>
      <c r="AP1421" s="65"/>
      <c r="AQ1421" s="65"/>
      <c r="AR1421" s="65"/>
      <c r="AS1421" s="65"/>
      <c r="AT1421" s="65"/>
      <c r="AU1421" s="65"/>
    </row>
    <row r="1422" spans="3:64" x14ac:dyDescent="0.2">
      <c r="C1422" s="14"/>
      <c r="D1422" s="14"/>
      <c r="AA1422" s="65"/>
      <c r="AB1422" s="65"/>
      <c r="AC1422" s="65"/>
      <c r="AD1422" s="65"/>
      <c r="AE1422" s="65"/>
      <c r="AG1422" s="70"/>
      <c r="AN1422" s="65"/>
      <c r="AO1422" s="65"/>
      <c r="AP1422" s="65"/>
      <c r="AQ1422" s="65"/>
      <c r="AR1422" s="65"/>
      <c r="AS1422" s="65"/>
      <c r="AT1422" s="65"/>
      <c r="AU1422" s="65"/>
    </row>
    <row r="1423" spans="3:64" x14ac:dyDescent="0.2">
      <c r="C1423" s="14"/>
      <c r="D1423" s="14"/>
      <c r="AA1423" s="65"/>
      <c r="AB1423" s="65"/>
      <c r="AC1423" s="65"/>
      <c r="AD1423" s="65"/>
      <c r="AE1423" s="65"/>
      <c r="AG1423" s="70"/>
      <c r="AN1423" s="65"/>
      <c r="AO1423" s="65"/>
      <c r="AP1423" s="65"/>
      <c r="AQ1423" s="65"/>
      <c r="AR1423" s="65"/>
      <c r="AS1423" s="65"/>
      <c r="AT1423" s="65"/>
      <c r="AU1423" s="65"/>
    </row>
    <row r="1424" spans="3:64" x14ac:dyDescent="0.2">
      <c r="C1424" s="14"/>
      <c r="D1424" s="14"/>
      <c r="AA1424" s="65"/>
      <c r="AB1424" s="65"/>
      <c r="AC1424" s="65"/>
      <c r="AD1424" s="65"/>
      <c r="AE1424" s="65"/>
      <c r="AG1424" s="70"/>
      <c r="AN1424" s="65"/>
      <c r="AO1424" s="65"/>
      <c r="AP1424" s="65"/>
      <c r="AQ1424" s="65"/>
      <c r="AR1424" s="65"/>
      <c r="AS1424" s="65"/>
      <c r="AT1424" s="65"/>
      <c r="AU1424" s="65"/>
    </row>
    <row r="1425" spans="3:64" x14ac:dyDescent="0.2">
      <c r="C1425" s="14"/>
      <c r="D1425" s="14"/>
      <c r="AA1425" s="65"/>
      <c r="AB1425" s="65"/>
      <c r="AC1425" s="65"/>
      <c r="AD1425" s="65"/>
      <c r="AE1425" s="65"/>
      <c r="AG1425" s="70"/>
      <c r="AN1425" s="65"/>
      <c r="AO1425" s="65"/>
      <c r="AP1425" s="65"/>
      <c r="AQ1425" s="65"/>
      <c r="AR1425" s="65"/>
      <c r="AS1425" s="65"/>
      <c r="AT1425" s="65"/>
      <c r="AU1425" s="65"/>
    </row>
    <row r="1426" spans="3:64" x14ac:dyDescent="0.2">
      <c r="C1426" s="14"/>
      <c r="D1426" s="14"/>
      <c r="AA1426" s="65"/>
      <c r="AB1426" s="65"/>
      <c r="AC1426" s="65"/>
      <c r="AD1426" s="65"/>
      <c r="AE1426" s="65"/>
      <c r="AG1426" s="70"/>
      <c r="AN1426" s="65"/>
      <c r="AO1426" s="65"/>
      <c r="AP1426" s="65"/>
      <c r="AQ1426" s="65"/>
      <c r="AR1426" s="65"/>
      <c r="AS1426" s="65"/>
      <c r="AT1426" s="65"/>
      <c r="AU1426" s="65"/>
    </row>
    <row r="1427" spans="3:64" x14ac:dyDescent="0.2">
      <c r="C1427" s="14"/>
      <c r="D1427" s="14"/>
      <c r="AA1427" s="65"/>
      <c r="AB1427" s="65"/>
      <c r="AC1427" s="65"/>
      <c r="AD1427" s="65"/>
      <c r="AE1427" s="65"/>
      <c r="AG1427" s="70"/>
      <c r="AN1427" s="65"/>
      <c r="AO1427" s="65"/>
      <c r="AP1427" s="65"/>
      <c r="AQ1427" s="65"/>
      <c r="AR1427" s="65"/>
      <c r="AS1427" s="65"/>
      <c r="AT1427" s="65"/>
      <c r="AU1427" s="65"/>
    </row>
    <row r="1428" spans="3:64" x14ac:dyDescent="0.2">
      <c r="C1428" s="14"/>
      <c r="D1428" s="14"/>
      <c r="AA1428" s="65"/>
      <c r="AB1428" s="65"/>
      <c r="AC1428" s="65"/>
      <c r="AD1428" s="65"/>
      <c r="AE1428" s="65"/>
      <c r="AG1428" s="70"/>
      <c r="AN1428" s="65"/>
      <c r="AO1428" s="65"/>
      <c r="AP1428" s="65"/>
      <c r="AQ1428" s="65"/>
      <c r="AR1428" s="65"/>
      <c r="AS1428" s="65"/>
      <c r="AT1428" s="65"/>
      <c r="AU1428" s="65"/>
    </row>
    <row r="1429" spans="3:64" x14ac:dyDescent="0.2">
      <c r="C1429" s="14"/>
      <c r="D1429" s="14"/>
      <c r="AA1429" s="65"/>
      <c r="AB1429" s="65"/>
      <c r="AC1429" s="65"/>
      <c r="AD1429" s="65"/>
      <c r="AE1429" s="65"/>
      <c r="AG1429" s="70"/>
      <c r="AN1429" s="65"/>
      <c r="AO1429" s="65"/>
      <c r="AP1429" s="65"/>
      <c r="AQ1429" s="65"/>
      <c r="AR1429" s="65"/>
      <c r="AS1429" s="65"/>
      <c r="AT1429" s="65"/>
      <c r="AU1429" s="65"/>
    </row>
    <row r="1430" spans="3:64" x14ac:dyDescent="0.2">
      <c r="C1430" s="14"/>
      <c r="D1430" s="14"/>
      <c r="AA1430" s="65"/>
      <c r="AB1430" s="65"/>
      <c r="AC1430" s="65"/>
      <c r="AD1430" s="65"/>
      <c r="AE1430" s="65"/>
      <c r="AG1430" s="70"/>
      <c r="AN1430" s="65"/>
      <c r="AO1430" s="65"/>
      <c r="AP1430" s="65"/>
      <c r="AQ1430" s="65"/>
      <c r="AR1430" s="65"/>
      <c r="AS1430" s="65"/>
      <c r="AT1430" s="65"/>
      <c r="AU1430" s="65"/>
    </row>
    <row r="1431" spans="3:64" x14ac:dyDescent="0.2">
      <c r="C1431" s="14"/>
      <c r="D1431" s="14"/>
      <c r="AA1431" s="65"/>
      <c r="AB1431" s="65"/>
      <c r="AC1431" s="65"/>
      <c r="AD1431" s="65"/>
      <c r="AE1431" s="65"/>
      <c r="AG1431" s="70"/>
      <c r="AN1431" s="65"/>
      <c r="AO1431" s="65"/>
      <c r="AP1431" s="65"/>
      <c r="AQ1431" s="65"/>
      <c r="AR1431" s="65"/>
      <c r="AS1431" s="65"/>
      <c r="AT1431" s="65"/>
      <c r="AU1431" s="65"/>
    </row>
    <row r="1432" spans="3:64" x14ac:dyDescent="0.2">
      <c r="C1432" s="14"/>
      <c r="D1432" s="14"/>
      <c r="AA1432" s="65"/>
      <c r="AB1432" s="65"/>
      <c r="AC1432" s="65"/>
      <c r="AD1432" s="65"/>
      <c r="AE1432" s="65"/>
      <c r="AG1432" s="70"/>
      <c r="AN1432" s="65"/>
      <c r="AO1432" s="65"/>
      <c r="AP1432" s="65"/>
      <c r="AQ1432" s="65"/>
      <c r="AR1432" s="65"/>
      <c r="AS1432" s="65"/>
      <c r="AT1432" s="65"/>
      <c r="AU1432" s="65"/>
      <c r="AV1432" s="65"/>
      <c r="AW1432" s="65"/>
      <c r="AX1432" s="65"/>
      <c r="AY1432" s="65"/>
      <c r="AZ1432" s="65"/>
      <c r="BA1432" s="65"/>
      <c r="BB1432" s="65"/>
      <c r="BC1432" s="65"/>
      <c r="BD1432" s="65"/>
      <c r="BE1432" s="65"/>
      <c r="BF1432" s="65"/>
      <c r="BG1432" s="65"/>
      <c r="BH1432" s="65"/>
      <c r="BI1432" s="65"/>
      <c r="BJ1432" s="65"/>
      <c r="BK1432" s="65"/>
      <c r="BL1432" s="65"/>
    </row>
    <row r="1433" spans="3:64" x14ac:dyDescent="0.2">
      <c r="C1433" s="14"/>
      <c r="D1433" s="14"/>
      <c r="AA1433" s="65"/>
      <c r="AB1433" s="65"/>
      <c r="AC1433" s="65"/>
      <c r="AD1433" s="65"/>
      <c r="AE1433" s="65"/>
      <c r="AG1433" s="70"/>
      <c r="AN1433" s="65"/>
      <c r="AO1433" s="65"/>
      <c r="AP1433" s="65"/>
      <c r="AQ1433" s="65"/>
      <c r="AR1433" s="65"/>
      <c r="AS1433" s="65"/>
      <c r="AT1433" s="65"/>
      <c r="AU1433" s="65"/>
    </row>
    <row r="1434" spans="3:64" x14ac:dyDescent="0.2">
      <c r="C1434" s="14"/>
      <c r="D1434" s="14"/>
      <c r="AA1434" s="65"/>
      <c r="AB1434" s="65"/>
      <c r="AC1434" s="65"/>
      <c r="AD1434" s="65"/>
      <c r="AE1434" s="65"/>
      <c r="AG1434" s="70"/>
      <c r="AN1434" s="65"/>
      <c r="AO1434" s="65"/>
      <c r="AP1434" s="65"/>
      <c r="AQ1434" s="65"/>
      <c r="AR1434" s="65"/>
      <c r="AS1434" s="65"/>
      <c r="AT1434" s="65"/>
      <c r="AU1434" s="65"/>
      <c r="AV1434" s="65"/>
    </row>
    <row r="1435" spans="3:64" x14ac:dyDescent="0.2">
      <c r="C1435" s="14"/>
      <c r="D1435" s="14"/>
      <c r="AA1435" s="65"/>
      <c r="AB1435" s="65"/>
      <c r="AC1435" s="65"/>
      <c r="AD1435" s="65"/>
      <c r="AE1435" s="65"/>
      <c r="AG1435" s="70"/>
      <c r="AN1435" s="65"/>
      <c r="AO1435" s="65"/>
      <c r="AP1435" s="65"/>
      <c r="AQ1435" s="65"/>
      <c r="AR1435" s="65"/>
      <c r="AS1435" s="65"/>
      <c r="AT1435" s="65"/>
      <c r="AU1435" s="65"/>
      <c r="AV1435" s="65"/>
    </row>
    <row r="1436" spans="3:64" x14ac:dyDescent="0.2">
      <c r="C1436" s="14"/>
      <c r="D1436" s="14"/>
      <c r="AA1436" s="65"/>
      <c r="AB1436" s="65"/>
      <c r="AC1436" s="65"/>
      <c r="AD1436" s="65"/>
      <c r="AE1436" s="65"/>
      <c r="AG1436" s="70"/>
      <c r="AN1436" s="65"/>
      <c r="AO1436" s="65"/>
      <c r="AP1436" s="65"/>
      <c r="AQ1436" s="65"/>
      <c r="AR1436" s="65"/>
      <c r="AS1436" s="65"/>
      <c r="AT1436" s="65"/>
      <c r="AU1436" s="65"/>
      <c r="AV1436" s="65"/>
    </row>
    <row r="1437" spans="3:64" x14ac:dyDescent="0.2">
      <c r="C1437" s="14"/>
      <c r="D1437" s="14"/>
      <c r="AA1437" s="65"/>
      <c r="AB1437" s="65"/>
      <c r="AC1437" s="65"/>
      <c r="AD1437" s="65"/>
      <c r="AE1437" s="65"/>
      <c r="AG1437" s="70"/>
      <c r="AN1437" s="65"/>
      <c r="AO1437" s="65"/>
      <c r="AP1437" s="65"/>
      <c r="AQ1437" s="65"/>
      <c r="AR1437" s="65"/>
      <c r="AS1437" s="65"/>
      <c r="AT1437" s="65"/>
      <c r="AU1437" s="65"/>
      <c r="AV1437" s="65"/>
      <c r="AX1437" s="65"/>
    </row>
    <row r="1438" spans="3:64" x14ac:dyDescent="0.2">
      <c r="C1438" s="14"/>
      <c r="D1438" s="14"/>
      <c r="AA1438" s="65"/>
      <c r="AB1438" s="65"/>
      <c r="AC1438" s="65"/>
      <c r="AD1438" s="65"/>
      <c r="AE1438" s="65"/>
      <c r="AG1438" s="70"/>
      <c r="AN1438" s="65"/>
      <c r="AO1438" s="65"/>
      <c r="AP1438" s="65"/>
      <c r="AQ1438" s="65"/>
      <c r="AR1438" s="65"/>
      <c r="AS1438" s="65"/>
      <c r="AT1438" s="65"/>
      <c r="AU1438" s="65"/>
      <c r="AV1438" s="65"/>
      <c r="AX1438" s="65"/>
    </row>
    <row r="1439" spans="3:64" x14ac:dyDescent="0.2">
      <c r="C1439" s="14"/>
      <c r="D1439" s="14"/>
      <c r="AA1439" s="65"/>
      <c r="AB1439" s="65"/>
      <c r="AC1439" s="65"/>
      <c r="AD1439" s="65"/>
      <c r="AE1439" s="65"/>
      <c r="AG1439" s="70"/>
      <c r="AN1439" s="65"/>
      <c r="AO1439" s="65"/>
      <c r="AP1439" s="65"/>
      <c r="AQ1439" s="65"/>
      <c r="AR1439" s="65"/>
      <c r="AS1439" s="65"/>
      <c r="AT1439" s="65"/>
      <c r="AU1439" s="65"/>
      <c r="AV1439" s="65"/>
      <c r="AW1439" s="65"/>
      <c r="AX1439" s="65"/>
      <c r="AY1439" s="65"/>
      <c r="AZ1439" s="65"/>
      <c r="BA1439" s="65"/>
      <c r="BB1439" s="65"/>
      <c r="BC1439" s="65"/>
      <c r="BD1439" s="65"/>
      <c r="BE1439" s="65"/>
      <c r="BF1439" s="65"/>
      <c r="BG1439" s="65"/>
      <c r="BH1439" s="65"/>
      <c r="BI1439" s="65"/>
      <c r="BJ1439" s="65"/>
      <c r="BK1439" s="65"/>
      <c r="BL1439" s="65"/>
    </row>
    <row r="1440" spans="3:64" x14ac:dyDescent="0.2">
      <c r="C1440" s="14"/>
      <c r="D1440" s="14"/>
      <c r="AA1440" s="65"/>
      <c r="AB1440" s="65"/>
      <c r="AC1440" s="65"/>
      <c r="AD1440" s="65"/>
      <c r="AE1440" s="65"/>
      <c r="AG1440" s="70"/>
      <c r="AN1440" s="65"/>
      <c r="AO1440" s="65"/>
      <c r="AP1440" s="65"/>
      <c r="AQ1440" s="65"/>
      <c r="AR1440" s="65"/>
      <c r="AS1440" s="65"/>
      <c r="AT1440" s="65"/>
      <c r="AU1440" s="65"/>
    </row>
    <row r="1441" spans="3:64" x14ac:dyDescent="0.2">
      <c r="C1441" s="14"/>
      <c r="D1441" s="14"/>
      <c r="AA1441" s="65"/>
      <c r="AB1441" s="65"/>
      <c r="AC1441" s="65"/>
      <c r="AD1441" s="65"/>
      <c r="AE1441" s="65"/>
      <c r="AG1441" s="70"/>
      <c r="AN1441" s="65"/>
      <c r="AO1441" s="65"/>
      <c r="AP1441" s="65"/>
      <c r="AQ1441" s="65"/>
      <c r="AR1441" s="65"/>
      <c r="AS1441" s="65"/>
      <c r="AT1441" s="65"/>
      <c r="AU1441" s="65"/>
    </row>
    <row r="1442" spans="3:64" x14ac:dyDescent="0.2">
      <c r="C1442" s="14"/>
      <c r="D1442" s="14"/>
      <c r="AA1442" s="65"/>
      <c r="AB1442" s="65"/>
      <c r="AC1442" s="65"/>
      <c r="AD1442" s="65"/>
      <c r="AE1442" s="65"/>
      <c r="AG1442" s="70"/>
      <c r="AN1442" s="65"/>
      <c r="AO1442" s="65"/>
      <c r="AP1442" s="65"/>
      <c r="AQ1442" s="65"/>
      <c r="AR1442" s="65"/>
      <c r="AS1442" s="65"/>
      <c r="AT1442" s="65"/>
      <c r="AU1442" s="65"/>
    </row>
    <row r="1443" spans="3:64" x14ac:dyDescent="0.2">
      <c r="C1443" s="14"/>
      <c r="D1443" s="14"/>
      <c r="AA1443" s="65"/>
      <c r="AB1443" s="65"/>
      <c r="AC1443" s="65"/>
      <c r="AD1443" s="65"/>
      <c r="AE1443" s="65"/>
      <c r="AG1443" s="70"/>
      <c r="AN1443" s="65"/>
      <c r="AO1443" s="65"/>
      <c r="AP1443" s="65"/>
      <c r="AQ1443" s="65"/>
      <c r="AR1443" s="65"/>
      <c r="AS1443" s="65"/>
      <c r="AT1443" s="65"/>
      <c r="AU1443" s="65"/>
      <c r="AV1443" s="65"/>
      <c r="AW1443" s="65"/>
      <c r="AX1443" s="65"/>
      <c r="AY1443" s="65"/>
      <c r="AZ1443" s="65"/>
      <c r="BA1443" s="65"/>
      <c r="BB1443" s="65"/>
      <c r="BC1443" s="65"/>
      <c r="BD1443" s="65"/>
      <c r="BE1443" s="65"/>
      <c r="BF1443" s="65"/>
      <c r="BG1443" s="65"/>
      <c r="BH1443" s="65"/>
      <c r="BI1443" s="65"/>
      <c r="BJ1443" s="65"/>
      <c r="BK1443" s="65"/>
      <c r="BL1443" s="65"/>
    </row>
    <row r="1444" spans="3:64" x14ac:dyDescent="0.2">
      <c r="C1444" s="14"/>
      <c r="D1444" s="14"/>
      <c r="AA1444" s="65"/>
      <c r="AB1444" s="65"/>
      <c r="AC1444" s="65"/>
      <c r="AD1444" s="65"/>
      <c r="AE1444" s="65"/>
      <c r="AG1444" s="70"/>
      <c r="AN1444" s="65"/>
      <c r="AO1444" s="65"/>
      <c r="AP1444" s="65"/>
      <c r="AQ1444" s="65"/>
      <c r="AR1444" s="65"/>
      <c r="AS1444" s="65"/>
      <c r="AT1444" s="65"/>
      <c r="AU1444" s="65"/>
      <c r="AV1444" s="65"/>
      <c r="AX1444" s="65"/>
    </row>
    <row r="1445" spans="3:64" x14ac:dyDescent="0.2">
      <c r="C1445" s="14"/>
      <c r="D1445" s="14"/>
      <c r="AA1445" s="65"/>
      <c r="AB1445" s="65"/>
      <c r="AC1445" s="65"/>
      <c r="AD1445" s="65"/>
      <c r="AE1445" s="65"/>
      <c r="AG1445" s="70"/>
      <c r="AN1445" s="65"/>
      <c r="AO1445" s="65"/>
      <c r="AP1445" s="65"/>
      <c r="AQ1445" s="65"/>
      <c r="AR1445" s="65"/>
      <c r="AS1445" s="65"/>
      <c r="AT1445" s="65"/>
      <c r="AU1445" s="65"/>
      <c r="AV1445" s="65"/>
      <c r="AX1445" s="65"/>
      <c r="AY1445" s="65"/>
      <c r="AZ1445" s="65"/>
      <c r="BA1445" s="65"/>
      <c r="BB1445" s="65"/>
      <c r="BC1445" s="65"/>
      <c r="BD1445" s="65"/>
      <c r="BE1445" s="65"/>
      <c r="BF1445" s="65"/>
      <c r="BG1445" s="65"/>
      <c r="BH1445" s="65"/>
      <c r="BI1445" s="65"/>
      <c r="BJ1445" s="65"/>
      <c r="BK1445" s="65"/>
      <c r="BL1445" s="65"/>
    </row>
    <row r="1446" spans="3:64" x14ac:dyDescent="0.2">
      <c r="C1446" s="14"/>
      <c r="D1446" s="14"/>
      <c r="AA1446" s="65"/>
      <c r="AB1446" s="65"/>
      <c r="AC1446" s="65"/>
      <c r="AD1446" s="65"/>
      <c r="AE1446" s="65"/>
      <c r="AG1446" s="70"/>
      <c r="AN1446" s="65"/>
      <c r="AO1446" s="65"/>
      <c r="AP1446" s="65"/>
      <c r="AQ1446" s="65"/>
      <c r="AR1446" s="65"/>
      <c r="AS1446" s="65"/>
      <c r="AT1446" s="65"/>
      <c r="AU1446" s="65"/>
      <c r="AV1446" s="65"/>
      <c r="AW1446" s="65"/>
      <c r="AX1446" s="65"/>
      <c r="AY1446" s="65"/>
      <c r="AZ1446" s="65"/>
      <c r="BA1446" s="65"/>
      <c r="BB1446" s="65"/>
      <c r="BC1446" s="65"/>
      <c r="BD1446" s="65"/>
      <c r="BE1446" s="65"/>
      <c r="BF1446" s="65"/>
      <c r="BG1446" s="65"/>
      <c r="BH1446" s="65"/>
      <c r="BI1446" s="65"/>
      <c r="BJ1446" s="65"/>
      <c r="BK1446" s="65"/>
      <c r="BL1446" s="65"/>
    </row>
    <row r="1447" spans="3:64" x14ac:dyDescent="0.2">
      <c r="C1447" s="14"/>
      <c r="D1447" s="14"/>
      <c r="AA1447" s="65"/>
      <c r="AB1447" s="65"/>
      <c r="AC1447" s="65"/>
      <c r="AD1447" s="65"/>
      <c r="AE1447" s="65"/>
      <c r="AG1447" s="70"/>
      <c r="AN1447" s="65"/>
      <c r="AO1447" s="65"/>
      <c r="AP1447" s="65"/>
      <c r="AQ1447" s="65"/>
      <c r="AR1447" s="65"/>
      <c r="AS1447" s="65"/>
      <c r="AT1447" s="65"/>
      <c r="AU1447" s="65"/>
      <c r="AV1447" s="65"/>
      <c r="AW1447" s="65"/>
      <c r="AX1447" s="65"/>
      <c r="AY1447" s="65"/>
      <c r="AZ1447" s="65"/>
      <c r="BA1447" s="65"/>
      <c r="BB1447" s="65"/>
      <c r="BC1447" s="65"/>
      <c r="BD1447" s="65"/>
      <c r="BE1447" s="65"/>
      <c r="BF1447" s="65"/>
      <c r="BG1447" s="65"/>
      <c r="BH1447" s="65"/>
      <c r="BI1447" s="65"/>
      <c r="BJ1447" s="65"/>
      <c r="BK1447" s="65"/>
      <c r="BL1447" s="65"/>
    </row>
    <row r="1448" spans="3:64" x14ac:dyDescent="0.2">
      <c r="C1448" s="14"/>
      <c r="D1448" s="14"/>
      <c r="AA1448" s="65"/>
      <c r="AB1448" s="65"/>
      <c r="AC1448" s="65"/>
      <c r="AD1448" s="65"/>
      <c r="AE1448" s="65"/>
      <c r="AG1448" s="70"/>
      <c r="AN1448" s="65"/>
      <c r="AO1448" s="65"/>
      <c r="AP1448" s="65"/>
      <c r="AQ1448" s="65"/>
      <c r="AR1448" s="65"/>
      <c r="AS1448" s="65"/>
      <c r="AT1448" s="65"/>
      <c r="AU1448" s="65"/>
      <c r="AV1448" s="65"/>
    </row>
    <row r="1449" spans="3:64" x14ac:dyDescent="0.2">
      <c r="C1449" s="14"/>
      <c r="D1449" s="14"/>
      <c r="AA1449" s="65"/>
      <c r="AB1449" s="65"/>
      <c r="AC1449" s="65"/>
      <c r="AD1449" s="65"/>
      <c r="AE1449" s="65"/>
      <c r="AG1449" s="70"/>
      <c r="AN1449" s="65"/>
      <c r="AO1449" s="65"/>
      <c r="AP1449" s="65"/>
      <c r="AQ1449" s="65"/>
      <c r="AR1449" s="65"/>
      <c r="AS1449" s="65"/>
      <c r="AT1449" s="65"/>
      <c r="AU1449" s="65"/>
    </row>
    <row r="1450" spans="3:64" x14ac:dyDescent="0.2">
      <c r="C1450" s="14"/>
      <c r="D1450" s="14"/>
      <c r="AA1450" s="65"/>
      <c r="AB1450" s="65"/>
      <c r="AC1450" s="65"/>
      <c r="AD1450" s="65"/>
      <c r="AE1450" s="65"/>
      <c r="AG1450" s="70"/>
      <c r="AN1450" s="65"/>
      <c r="AO1450" s="65"/>
      <c r="AP1450" s="65"/>
      <c r="AQ1450" s="65"/>
      <c r="AR1450" s="65"/>
      <c r="AS1450" s="65"/>
      <c r="AT1450" s="65"/>
      <c r="AU1450" s="65"/>
      <c r="AV1450" s="65"/>
      <c r="AX1450" s="65"/>
    </row>
    <row r="1451" spans="3:64" x14ac:dyDescent="0.2">
      <c r="C1451" s="14"/>
      <c r="D1451" s="14"/>
      <c r="AA1451" s="65"/>
      <c r="AB1451" s="65"/>
      <c r="AC1451" s="65"/>
      <c r="AD1451" s="65"/>
      <c r="AE1451" s="65"/>
      <c r="AG1451" s="70"/>
      <c r="AN1451" s="65"/>
      <c r="AO1451" s="65"/>
      <c r="AP1451" s="65"/>
      <c r="AQ1451" s="65"/>
      <c r="AR1451" s="65"/>
      <c r="AS1451" s="65"/>
      <c r="AT1451" s="65"/>
      <c r="AU1451" s="65"/>
      <c r="AV1451" s="65"/>
      <c r="AX1451" s="65"/>
      <c r="AY1451" s="65"/>
      <c r="AZ1451" s="65"/>
      <c r="BA1451" s="65"/>
      <c r="BB1451" s="65"/>
      <c r="BC1451" s="65"/>
      <c r="BD1451" s="65"/>
      <c r="BE1451" s="65"/>
      <c r="BF1451" s="65"/>
      <c r="BG1451" s="65"/>
      <c r="BH1451" s="65"/>
      <c r="BI1451" s="65"/>
      <c r="BJ1451" s="65"/>
      <c r="BK1451" s="65"/>
      <c r="BL1451" s="65"/>
    </row>
    <row r="1452" spans="3:64" x14ac:dyDescent="0.2">
      <c r="C1452" s="14"/>
      <c r="D1452" s="14"/>
      <c r="AA1452" s="65"/>
      <c r="AB1452" s="65"/>
      <c r="AC1452" s="65"/>
      <c r="AD1452" s="65"/>
      <c r="AE1452" s="65"/>
      <c r="AG1452" s="70"/>
      <c r="AN1452" s="65"/>
      <c r="AO1452" s="65"/>
      <c r="AP1452" s="65"/>
      <c r="AQ1452" s="65"/>
      <c r="AR1452" s="65"/>
      <c r="AS1452" s="65"/>
      <c r="AT1452" s="65"/>
      <c r="AU1452" s="65"/>
      <c r="AV1452" s="65"/>
      <c r="AW1452" s="65"/>
      <c r="AX1452" s="65"/>
      <c r="AY1452" s="65"/>
      <c r="AZ1452" s="65"/>
      <c r="BA1452" s="65"/>
      <c r="BB1452" s="65"/>
      <c r="BC1452" s="65"/>
      <c r="BD1452" s="65"/>
      <c r="BE1452" s="65"/>
      <c r="BF1452" s="65"/>
      <c r="BG1452" s="65"/>
      <c r="BH1452" s="65"/>
      <c r="BI1452" s="65"/>
      <c r="BJ1452" s="65"/>
      <c r="BK1452" s="65"/>
      <c r="BL1452" s="65"/>
    </row>
    <row r="1453" spans="3:64" x14ac:dyDescent="0.2">
      <c r="C1453" s="14"/>
      <c r="D1453" s="14"/>
      <c r="AA1453" s="65"/>
      <c r="AB1453" s="65"/>
      <c r="AC1453" s="65"/>
      <c r="AD1453" s="65"/>
      <c r="AE1453" s="65"/>
      <c r="AG1453" s="70"/>
      <c r="AN1453" s="65"/>
      <c r="AO1453" s="65"/>
      <c r="AP1453" s="65"/>
      <c r="AQ1453" s="65"/>
      <c r="AR1453" s="65"/>
      <c r="AS1453" s="65"/>
      <c r="AT1453" s="65"/>
      <c r="AU1453" s="65"/>
      <c r="AV1453" s="65"/>
      <c r="AW1453" s="65"/>
      <c r="AX1453" s="65"/>
      <c r="AY1453" s="65"/>
      <c r="AZ1453" s="65"/>
      <c r="BA1453" s="65"/>
      <c r="BB1453" s="65"/>
      <c r="BC1453" s="65"/>
      <c r="BD1453" s="65"/>
      <c r="BE1453" s="65"/>
      <c r="BF1453" s="65"/>
      <c r="BG1453" s="65"/>
      <c r="BH1453" s="65"/>
      <c r="BI1453" s="65"/>
      <c r="BJ1453" s="65"/>
      <c r="BK1453" s="65"/>
      <c r="BL1453" s="65"/>
    </row>
    <row r="1454" spans="3:64" x14ac:dyDescent="0.2">
      <c r="C1454" s="14"/>
      <c r="D1454" s="14"/>
      <c r="AA1454" s="65"/>
      <c r="AB1454" s="65"/>
      <c r="AC1454" s="65"/>
      <c r="AD1454" s="65"/>
      <c r="AE1454" s="65"/>
      <c r="AG1454" s="70"/>
      <c r="AN1454" s="65"/>
      <c r="AO1454" s="65"/>
      <c r="AP1454" s="65"/>
      <c r="AQ1454" s="65"/>
      <c r="AR1454" s="65"/>
      <c r="AS1454" s="65"/>
      <c r="AT1454" s="65"/>
      <c r="AU1454" s="65"/>
    </row>
    <row r="1455" spans="3:64" x14ac:dyDescent="0.2">
      <c r="C1455" s="14"/>
      <c r="D1455" s="14"/>
      <c r="AA1455" s="65"/>
      <c r="AB1455" s="65"/>
      <c r="AC1455" s="65"/>
      <c r="AD1455" s="65"/>
      <c r="AE1455" s="65"/>
      <c r="AG1455" s="70"/>
      <c r="AN1455" s="65"/>
      <c r="AO1455" s="65"/>
      <c r="AP1455" s="65"/>
      <c r="AQ1455" s="65"/>
      <c r="AR1455" s="65"/>
      <c r="AS1455" s="65"/>
      <c r="AT1455" s="65"/>
      <c r="AU1455" s="65"/>
    </row>
    <row r="1456" spans="3:64" x14ac:dyDescent="0.2">
      <c r="C1456" s="14"/>
      <c r="D1456" s="14"/>
      <c r="AA1456" s="65"/>
      <c r="AB1456" s="65"/>
      <c r="AC1456" s="65"/>
      <c r="AD1456" s="65"/>
      <c r="AE1456" s="65"/>
      <c r="AG1456" s="70"/>
      <c r="AN1456" s="65"/>
      <c r="AO1456" s="65"/>
      <c r="AP1456" s="65"/>
      <c r="AQ1456" s="65"/>
      <c r="AR1456" s="65"/>
      <c r="AS1456" s="65"/>
      <c r="AT1456" s="65"/>
      <c r="AU1456" s="65"/>
      <c r="AV1456" s="65"/>
      <c r="AX1456" s="65"/>
      <c r="AY1456" s="65"/>
      <c r="AZ1456" s="65"/>
      <c r="BA1456" s="65"/>
      <c r="BB1456" s="65"/>
      <c r="BC1456" s="65"/>
      <c r="BD1456" s="65"/>
      <c r="BE1456" s="65"/>
      <c r="BF1456" s="65"/>
      <c r="BG1456" s="65"/>
      <c r="BH1456" s="65"/>
      <c r="BI1456" s="65"/>
      <c r="BJ1456" s="65"/>
      <c r="BK1456" s="65"/>
      <c r="BL1456" s="65"/>
    </row>
    <row r="1457" spans="3:64" x14ac:dyDescent="0.2">
      <c r="C1457" s="14"/>
      <c r="D1457" s="14"/>
      <c r="AA1457" s="65"/>
      <c r="AB1457" s="65"/>
      <c r="AC1457" s="65"/>
      <c r="AD1457" s="65"/>
      <c r="AE1457" s="65"/>
      <c r="AG1457" s="70"/>
      <c r="AN1457" s="65"/>
      <c r="AO1457" s="65"/>
      <c r="AP1457" s="65"/>
      <c r="AQ1457" s="65"/>
      <c r="AR1457" s="65"/>
      <c r="AS1457" s="65"/>
      <c r="AT1457" s="65"/>
      <c r="AU1457" s="65"/>
      <c r="AV1457" s="65"/>
      <c r="AW1457" s="65"/>
      <c r="AX1457" s="65"/>
      <c r="AY1457" s="65"/>
      <c r="AZ1457" s="65"/>
      <c r="BA1457" s="65"/>
      <c r="BB1457" s="65"/>
      <c r="BC1457" s="65"/>
      <c r="BD1457" s="65"/>
      <c r="BE1457" s="65"/>
      <c r="BF1457" s="65"/>
      <c r="BG1457" s="65"/>
      <c r="BH1457" s="65"/>
      <c r="BI1457" s="65"/>
      <c r="BJ1457" s="65"/>
      <c r="BK1457" s="65"/>
      <c r="BL1457" s="65"/>
    </row>
    <row r="1458" spans="3:64" x14ac:dyDescent="0.2">
      <c r="C1458" s="14"/>
      <c r="D1458" s="14"/>
      <c r="AA1458" s="65"/>
      <c r="AB1458" s="65"/>
      <c r="AC1458" s="65"/>
      <c r="AD1458" s="65"/>
      <c r="AE1458" s="65"/>
      <c r="AG1458" s="70"/>
      <c r="AN1458" s="65"/>
      <c r="AO1458" s="65"/>
      <c r="AP1458" s="65"/>
      <c r="AQ1458" s="65"/>
      <c r="AR1458" s="65"/>
      <c r="AS1458" s="65"/>
      <c r="AT1458" s="65"/>
      <c r="AU1458" s="65"/>
      <c r="AV1458" s="65"/>
      <c r="AW1458" s="65"/>
      <c r="AX1458" s="65"/>
      <c r="AY1458" s="65"/>
      <c r="AZ1458" s="65"/>
      <c r="BA1458" s="65"/>
      <c r="BB1458" s="65"/>
      <c r="BC1458" s="65"/>
      <c r="BD1458" s="65"/>
      <c r="BE1458" s="65"/>
      <c r="BF1458" s="65"/>
      <c r="BG1458" s="65"/>
      <c r="BH1458" s="65"/>
      <c r="BI1458" s="65"/>
      <c r="BJ1458" s="65"/>
      <c r="BK1458" s="65"/>
      <c r="BL1458" s="65"/>
    </row>
    <row r="1459" spans="3:64" x14ac:dyDescent="0.2">
      <c r="C1459" s="14"/>
      <c r="D1459" s="14"/>
      <c r="AA1459" s="65"/>
      <c r="AB1459" s="65"/>
      <c r="AC1459" s="65"/>
      <c r="AD1459" s="65"/>
      <c r="AE1459" s="65"/>
      <c r="AG1459" s="70"/>
      <c r="AN1459" s="65"/>
      <c r="AO1459" s="65"/>
      <c r="AP1459" s="65"/>
      <c r="AQ1459" s="65"/>
      <c r="AR1459" s="65"/>
      <c r="AS1459" s="65"/>
      <c r="AT1459" s="65"/>
      <c r="AU1459" s="65"/>
    </row>
    <row r="1460" spans="3:64" x14ac:dyDescent="0.2">
      <c r="C1460" s="14"/>
      <c r="D1460" s="14"/>
      <c r="AA1460" s="65"/>
      <c r="AB1460" s="65"/>
      <c r="AC1460" s="65"/>
      <c r="AD1460" s="65"/>
      <c r="AE1460" s="65"/>
      <c r="AG1460" s="70"/>
      <c r="AN1460" s="65"/>
      <c r="AO1460" s="65"/>
      <c r="AP1460" s="65"/>
      <c r="AQ1460" s="65"/>
      <c r="AR1460" s="65"/>
      <c r="AS1460" s="65"/>
      <c r="AT1460" s="65"/>
      <c r="AU1460" s="65"/>
      <c r="AV1460" s="65"/>
      <c r="AW1460" s="65"/>
      <c r="AX1460" s="65"/>
      <c r="AY1460" s="65"/>
      <c r="AZ1460" s="65"/>
      <c r="BA1460" s="65"/>
      <c r="BB1460" s="65"/>
      <c r="BC1460" s="65"/>
      <c r="BD1460" s="65"/>
      <c r="BE1460" s="65"/>
      <c r="BF1460" s="65"/>
      <c r="BG1460" s="65"/>
      <c r="BH1460" s="65"/>
      <c r="BI1460" s="65"/>
      <c r="BJ1460" s="65"/>
      <c r="BK1460" s="65"/>
      <c r="BL1460" s="65"/>
    </row>
    <row r="1461" spans="3:64" x14ac:dyDescent="0.2">
      <c r="C1461" s="14"/>
      <c r="D1461" s="14"/>
      <c r="AA1461" s="65"/>
      <c r="AB1461" s="65"/>
      <c r="AC1461" s="65"/>
      <c r="AD1461" s="65"/>
      <c r="AE1461" s="65"/>
      <c r="AG1461" s="70"/>
      <c r="AN1461" s="65"/>
      <c r="AO1461" s="65"/>
      <c r="AP1461" s="65"/>
      <c r="AQ1461" s="65"/>
      <c r="AR1461" s="65"/>
      <c r="AS1461" s="65"/>
      <c r="AT1461" s="65"/>
      <c r="AU1461" s="65"/>
      <c r="AV1461" s="65"/>
    </row>
    <row r="1462" spans="3:64" x14ac:dyDescent="0.2">
      <c r="C1462" s="14"/>
      <c r="D1462" s="14"/>
      <c r="AA1462" s="65"/>
      <c r="AB1462" s="65"/>
      <c r="AC1462" s="65"/>
      <c r="AD1462" s="65"/>
      <c r="AE1462" s="65"/>
      <c r="AG1462" s="70"/>
      <c r="AN1462" s="65"/>
      <c r="AO1462" s="65"/>
      <c r="AP1462" s="65"/>
      <c r="AQ1462" s="65"/>
      <c r="AR1462" s="65"/>
      <c r="AS1462" s="65"/>
      <c r="AT1462" s="65"/>
      <c r="AU1462" s="65"/>
      <c r="AV1462" s="65"/>
    </row>
    <row r="1463" spans="3:64" x14ac:dyDescent="0.2">
      <c r="C1463" s="14"/>
      <c r="D1463" s="14"/>
      <c r="AA1463" s="65"/>
      <c r="AB1463" s="65"/>
      <c r="AC1463" s="65"/>
      <c r="AD1463" s="65"/>
      <c r="AE1463" s="65"/>
      <c r="AG1463" s="70"/>
      <c r="AN1463" s="65"/>
      <c r="AO1463" s="65"/>
      <c r="AP1463" s="65"/>
      <c r="AQ1463" s="65"/>
      <c r="AR1463" s="65"/>
      <c r="AS1463" s="65"/>
      <c r="AT1463" s="65"/>
      <c r="AU1463" s="65"/>
      <c r="AV1463" s="65"/>
    </row>
    <row r="1464" spans="3:64" x14ac:dyDescent="0.2">
      <c r="C1464" s="14"/>
      <c r="D1464" s="14"/>
      <c r="AA1464" s="65"/>
      <c r="AB1464" s="65"/>
      <c r="AC1464" s="65"/>
      <c r="AD1464" s="65"/>
      <c r="AE1464" s="65"/>
      <c r="AG1464" s="70"/>
      <c r="AN1464" s="65"/>
      <c r="AO1464" s="65"/>
      <c r="AP1464" s="65"/>
      <c r="AQ1464" s="65"/>
      <c r="AR1464" s="65"/>
      <c r="AS1464" s="65"/>
      <c r="AT1464" s="65"/>
      <c r="AU1464" s="65"/>
      <c r="AV1464" s="65"/>
      <c r="AW1464" s="65"/>
      <c r="AX1464" s="65"/>
      <c r="AY1464" s="65"/>
      <c r="AZ1464" s="65"/>
      <c r="BA1464" s="65"/>
      <c r="BB1464" s="65"/>
      <c r="BC1464" s="65"/>
      <c r="BD1464" s="65"/>
      <c r="BE1464" s="65"/>
      <c r="BF1464" s="65"/>
      <c r="BG1464" s="65"/>
      <c r="BH1464" s="65"/>
      <c r="BI1464" s="65"/>
      <c r="BJ1464" s="65"/>
      <c r="BK1464" s="65"/>
      <c r="BL1464" s="65"/>
    </row>
    <row r="1465" spans="3:64" x14ac:dyDescent="0.2">
      <c r="C1465" s="14"/>
      <c r="D1465" s="14"/>
      <c r="AA1465" s="65"/>
      <c r="AB1465" s="65"/>
      <c r="AC1465" s="65"/>
      <c r="AD1465" s="65"/>
      <c r="AE1465" s="65"/>
      <c r="AG1465" s="70"/>
      <c r="AN1465" s="65"/>
      <c r="AO1465" s="65"/>
      <c r="AP1465" s="65"/>
      <c r="AQ1465" s="65"/>
      <c r="AR1465" s="65"/>
      <c r="AS1465" s="65"/>
      <c r="AT1465" s="65"/>
      <c r="AU1465" s="65"/>
      <c r="AV1465" s="65"/>
      <c r="AW1465" s="65"/>
      <c r="AX1465" s="65"/>
      <c r="AY1465" s="65"/>
      <c r="AZ1465" s="65"/>
      <c r="BA1465" s="65"/>
      <c r="BB1465" s="65"/>
      <c r="BC1465" s="65"/>
      <c r="BD1465" s="65"/>
      <c r="BE1465" s="65"/>
      <c r="BF1465" s="65"/>
      <c r="BG1465" s="65"/>
      <c r="BH1465" s="65"/>
      <c r="BI1465" s="65"/>
      <c r="BJ1465" s="65"/>
      <c r="BK1465" s="65"/>
      <c r="BL1465" s="65"/>
    </row>
    <row r="1466" spans="3:64" x14ac:dyDescent="0.2">
      <c r="C1466" s="14"/>
      <c r="D1466" s="14"/>
      <c r="AA1466" s="65"/>
      <c r="AB1466" s="65"/>
      <c r="AC1466" s="65"/>
      <c r="AD1466" s="65"/>
      <c r="AE1466" s="65"/>
      <c r="AG1466" s="70"/>
      <c r="AN1466" s="65"/>
      <c r="AO1466" s="65"/>
      <c r="AP1466" s="65"/>
      <c r="AQ1466" s="65"/>
      <c r="AR1466" s="65"/>
      <c r="AS1466" s="65"/>
      <c r="AT1466" s="65"/>
      <c r="AU1466" s="65"/>
    </row>
    <row r="1467" spans="3:64" x14ac:dyDescent="0.2">
      <c r="C1467" s="14"/>
      <c r="D1467" s="14"/>
      <c r="AA1467" s="65"/>
      <c r="AB1467" s="65"/>
      <c r="AC1467" s="65"/>
      <c r="AD1467" s="65"/>
      <c r="AE1467" s="65"/>
      <c r="AG1467" s="70"/>
      <c r="AN1467" s="65"/>
      <c r="AO1467" s="65"/>
      <c r="AP1467" s="65"/>
      <c r="AQ1467" s="65"/>
      <c r="AR1467" s="65"/>
      <c r="AS1467" s="65"/>
      <c r="AT1467" s="65"/>
      <c r="AU1467" s="65"/>
      <c r="AV1467" s="65"/>
      <c r="AW1467" s="65"/>
      <c r="AX1467" s="65"/>
      <c r="AY1467" s="65"/>
      <c r="AZ1467" s="65"/>
      <c r="BA1467" s="65"/>
      <c r="BB1467" s="65"/>
      <c r="BC1467" s="65"/>
      <c r="BD1467" s="65"/>
      <c r="BE1467" s="65"/>
      <c r="BF1467" s="65"/>
      <c r="BG1467" s="65"/>
      <c r="BH1467" s="65"/>
      <c r="BI1467" s="65"/>
      <c r="BJ1467" s="65"/>
      <c r="BK1467" s="65"/>
      <c r="BL1467" s="65"/>
    </row>
    <row r="1468" spans="3:64" x14ac:dyDescent="0.2">
      <c r="C1468" s="14"/>
      <c r="D1468" s="14"/>
      <c r="AA1468" s="65"/>
      <c r="AB1468" s="65"/>
      <c r="AC1468" s="65"/>
      <c r="AD1468" s="65"/>
      <c r="AE1468" s="65"/>
      <c r="AG1468" s="70"/>
      <c r="AN1468" s="65"/>
      <c r="AO1468" s="65"/>
      <c r="AP1468" s="65"/>
      <c r="AQ1468" s="65"/>
      <c r="AR1468" s="65"/>
      <c r="AS1468" s="65"/>
      <c r="AT1468" s="65"/>
      <c r="AU1468" s="65"/>
      <c r="AV1468" s="65"/>
    </row>
    <row r="1469" spans="3:64" x14ac:dyDescent="0.2">
      <c r="C1469" s="14"/>
      <c r="D1469" s="14"/>
      <c r="AA1469" s="65"/>
      <c r="AB1469" s="65"/>
      <c r="AC1469" s="65"/>
      <c r="AD1469" s="65"/>
      <c r="AE1469" s="65"/>
      <c r="AG1469" s="70"/>
      <c r="AN1469" s="65"/>
      <c r="AO1469" s="65"/>
      <c r="AP1469" s="65"/>
      <c r="AQ1469" s="65"/>
      <c r="AR1469" s="65"/>
      <c r="AS1469" s="65"/>
      <c r="AT1469" s="65"/>
      <c r="AU1469" s="65"/>
      <c r="AV1469" s="65"/>
    </row>
    <row r="1470" spans="3:64" x14ac:dyDescent="0.2">
      <c r="C1470" s="14"/>
      <c r="D1470" s="14"/>
      <c r="AA1470" s="65"/>
      <c r="AB1470" s="65"/>
      <c r="AC1470" s="65"/>
      <c r="AD1470" s="65"/>
      <c r="AE1470" s="65"/>
      <c r="AG1470" s="70"/>
      <c r="AN1470" s="65"/>
      <c r="AO1470" s="65"/>
      <c r="AP1470" s="65"/>
      <c r="AQ1470" s="65"/>
      <c r="AR1470" s="65"/>
      <c r="AS1470" s="65"/>
      <c r="AT1470" s="65"/>
      <c r="AU1470" s="65"/>
    </row>
    <row r="1471" spans="3:64" x14ac:dyDescent="0.2">
      <c r="C1471" s="14"/>
      <c r="D1471" s="14"/>
      <c r="AA1471" s="65"/>
      <c r="AB1471" s="65"/>
      <c r="AC1471" s="65"/>
      <c r="AD1471" s="65"/>
      <c r="AE1471" s="65"/>
      <c r="AG1471" s="70"/>
      <c r="AN1471" s="65"/>
      <c r="AO1471" s="65"/>
      <c r="AP1471" s="65"/>
      <c r="AQ1471" s="65"/>
      <c r="AR1471" s="65"/>
      <c r="AS1471" s="65"/>
      <c r="AT1471" s="65"/>
      <c r="AU1471" s="65"/>
      <c r="AV1471" s="65"/>
      <c r="AX1471" s="65"/>
      <c r="AY1471" s="65"/>
      <c r="AZ1471" s="65"/>
      <c r="BA1471" s="65"/>
      <c r="BB1471" s="65"/>
      <c r="BC1471" s="65"/>
      <c r="BD1471" s="65"/>
      <c r="BE1471" s="65"/>
      <c r="BF1471" s="65"/>
      <c r="BG1471" s="65"/>
      <c r="BH1471" s="65"/>
      <c r="BI1471" s="65"/>
      <c r="BJ1471" s="65"/>
      <c r="BK1471" s="65"/>
      <c r="BL1471" s="65"/>
    </row>
    <row r="1472" spans="3:64" x14ac:dyDescent="0.2">
      <c r="C1472" s="14"/>
      <c r="D1472" s="14"/>
      <c r="AA1472" s="65"/>
      <c r="AB1472" s="65"/>
      <c r="AC1472" s="65"/>
      <c r="AD1472" s="65"/>
      <c r="AE1472" s="65"/>
      <c r="AG1472" s="70"/>
      <c r="AN1472" s="65"/>
      <c r="AO1472" s="65"/>
      <c r="AP1472" s="65"/>
      <c r="AQ1472" s="65"/>
      <c r="AR1472" s="65"/>
      <c r="AS1472" s="65"/>
      <c r="AT1472" s="65"/>
      <c r="AU1472" s="65"/>
      <c r="AV1472" s="65"/>
      <c r="AX1472" s="65"/>
    </row>
    <row r="1473" spans="3:64" x14ac:dyDescent="0.2">
      <c r="C1473" s="14"/>
      <c r="D1473" s="14"/>
      <c r="AA1473" s="65"/>
      <c r="AB1473" s="65"/>
      <c r="AC1473" s="65"/>
      <c r="AD1473" s="65"/>
      <c r="AE1473" s="65"/>
      <c r="AG1473" s="70"/>
      <c r="AN1473" s="65"/>
      <c r="AO1473" s="65"/>
      <c r="AP1473" s="65"/>
      <c r="AQ1473" s="65"/>
      <c r="AR1473" s="65"/>
      <c r="AS1473" s="65"/>
      <c r="AT1473" s="65"/>
      <c r="AU1473" s="65"/>
      <c r="AV1473" s="65"/>
      <c r="AX1473" s="65"/>
    </row>
    <row r="1474" spans="3:64" x14ac:dyDescent="0.2">
      <c r="C1474" s="14"/>
      <c r="D1474" s="14"/>
      <c r="AA1474" s="65"/>
      <c r="AB1474" s="65"/>
      <c r="AC1474" s="65"/>
      <c r="AD1474" s="65"/>
      <c r="AE1474" s="65"/>
      <c r="AG1474" s="70"/>
      <c r="AN1474" s="65"/>
      <c r="AO1474" s="65"/>
      <c r="AP1474" s="65"/>
      <c r="AQ1474" s="65"/>
      <c r="AR1474" s="65"/>
      <c r="AS1474" s="65"/>
      <c r="AT1474" s="65"/>
      <c r="AU1474" s="65"/>
      <c r="AV1474" s="65"/>
      <c r="AW1474" s="65"/>
      <c r="AX1474" s="65"/>
      <c r="AY1474" s="65"/>
      <c r="AZ1474" s="65"/>
      <c r="BA1474" s="65"/>
      <c r="BB1474" s="65"/>
      <c r="BC1474" s="65"/>
      <c r="BD1474" s="65"/>
      <c r="BE1474" s="65"/>
      <c r="BF1474" s="65"/>
      <c r="BG1474" s="65"/>
      <c r="BH1474" s="65"/>
      <c r="BI1474" s="65"/>
      <c r="BJ1474" s="65"/>
      <c r="BK1474" s="65"/>
      <c r="BL1474" s="65"/>
    </row>
    <row r="1475" spans="3:64" x14ac:dyDescent="0.2">
      <c r="C1475" s="14"/>
      <c r="D1475" s="14"/>
      <c r="AA1475" s="65"/>
      <c r="AB1475" s="65"/>
      <c r="AC1475" s="65"/>
      <c r="AD1475" s="65"/>
      <c r="AE1475" s="65"/>
      <c r="AG1475" s="70"/>
      <c r="AN1475" s="65"/>
      <c r="AO1475" s="65"/>
      <c r="AP1475" s="65"/>
      <c r="AQ1475" s="65"/>
      <c r="AR1475" s="65"/>
      <c r="AS1475" s="65"/>
      <c r="AT1475" s="65"/>
      <c r="AU1475" s="65"/>
      <c r="AV1475" s="65"/>
      <c r="AW1475" s="65"/>
      <c r="AX1475" s="65"/>
      <c r="AY1475" s="65"/>
      <c r="AZ1475" s="65"/>
      <c r="BA1475" s="65"/>
      <c r="BB1475" s="65"/>
      <c r="BC1475" s="65"/>
      <c r="BD1475" s="65"/>
      <c r="BE1475" s="65"/>
      <c r="BF1475" s="65"/>
      <c r="BG1475" s="65"/>
      <c r="BH1475" s="65"/>
      <c r="BI1475" s="65"/>
      <c r="BJ1475" s="65"/>
      <c r="BK1475" s="65"/>
      <c r="BL1475" s="65"/>
    </row>
    <row r="1476" spans="3:64" x14ac:dyDescent="0.2">
      <c r="C1476" s="14"/>
      <c r="D1476" s="14"/>
      <c r="AA1476" s="65"/>
      <c r="AB1476" s="65"/>
      <c r="AC1476" s="65"/>
      <c r="AD1476" s="65"/>
      <c r="AE1476" s="65"/>
      <c r="AG1476" s="70"/>
      <c r="AN1476" s="65"/>
      <c r="AO1476" s="65"/>
      <c r="AP1476" s="65"/>
      <c r="AQ1476" s="65"/>
      <c r="AR1476" s="65"/>
      <c r="AS1476" s="65"/>
      <c r="AT1476" s="65"/>
      <c r="AU1476" s="65"/>
      <c r="AV1476" s="65"/>
      <c r="AW1476" s="65"/>
      <c r="AX1476" s="65"/>
      <c r="AY1476" s="65"/>
      <c r="AZ1476" s="65"/>
      <c r="BA1476" s="65"/>
      <c r="BB1476" s="65"/>
      <c r="BC1476" s="65"/>
      <c r="BD1476" s="65"/>
      <c r="BE1476" s="65"/>
      <c r="BF1476" s="65"/>
      <c r="BG1476" s="65"/>
      <c r="BH1476" s="65"/>
      <c r="BI1476" s="65"/>
      <c r="BJ1476" s="65"/>
      <c r="BK1476" s="65"/>
      <c r="BL1476" s="65"/>
    </row>
    <row r="1477" spans="3:64" x14ac:dyDescent="0.2">
      <c r="C1477" s="14"/>
      <c r="D1477" s="14"/>
      <c r="AA1477" s="65"/>
      <c r="AB1477" s="65"/>
      <c r="AC1477" s="65"/>
      <c r="AD1477" s="65"/>
      <c r="AE1477" s="65"/>
      <c r="AG1477" s="70"/>
      <c r="AN1477" s="65"/>
      <c r="AO1477" s="65"/>
      <c r="AP1477" s="65"/>
      <c r="AQ1477" s="65"/>
      <c r="AR1477" s="65"/>
      <c r="AS1477" s="65"/>
      <c r="AT1477" s="65"/>
      <c r="AU1477" s="65"/>
      <c r="AV1477" s="65"/>
      <c r="AW1477" s="65"/>
      <c r="AX1477" s="65"/>
      <c r="AY1477" s="65"/>
      <c r="AZ1477" s="65"/>
      <c r="BA1477" s="65"/>
      <c r="BB1477" s="65"/>
      <c r="BC1477" s="65"/>
      <c r="BD1477" s="65"/>
      <c r="BE1477" s="65"/>
      <c r="BF1477" s="65"/>
      <c r="BG1477" s="65"/>
      <c r="BH1477" s="65"/>
      <c r="BI1477" s="65"/>
      <c r="BJ1477" s="65"/>
      <c r="BK1477" s="65"/>
      <c r="BL1477" s="65"/>
    </row>
    <row r="1478" spans="3:64" x14ac:dyDescent="0.2">
      <c r="C1478" s="14"/>
      <c r="D1478" s="14"/>
      <c r="AA1478" s="65"/>
      <c r="AB1478" s="65"/>
      <c r="AC1478" s="65"/>
      <c r="AD1478" s="65"/>
      <c r="AE1478" s="65"/>
      <c r="AG1478" s="70"/>
      <c r="AN1478" s="65"/>
      <c r="AO1478" s="65"/>
      <c r="AP1478" s="65"/>
      <c r="AQ1478" s="65"/>
      <c r="AR1478" s="65"/>
      <c r="AS1478" s="65"/>
      <c r="AT1478" s="65"/>
      <c r="AU1478" s="65"/>
      <c r="AV1478" s="65"/>
    </row>
    <row r="1479" spans="3:64" x14ac:dyDescent="0.2">
      <c r="C1479" s="14"/>
      <c r="D1479" s="14"/>
      <c r="AA1479" s="65"/>
      <c r="AB1479" s="65"/>
      <c r="AC1479" s="65"/>
      <c r="AD1479" s="65"/>
      <c r="AE1479" s="65"/>
      <c r="AG1479" s="70"/>
      <c r="AN1479" s="65"/>
      <c r="AO1479" s="65"/>
      <c r="AP1479" s="65"/>
      <c r="AQ1479" s="65"/>
      <c r="AR1479" s="65"/>
      <c r="AS1479" s="65"/>
      <c r="AT1479" s="65"/>
      <c r="AU1479" s="65"/>
    </row>
    <row r="1480" spans="3:64" x14ac:dyDescent="0.2">
      <c r="C1480" s="14"/>
      <c r="D1480" s="14"/>
      <c r="AA1480" s="65"/>
      <c r="AB1480" s="65"/>
      <c r="AC1480" s="65"/>
      <c r="AD1480" s="65"/>
      <c r="AE1480" s="65"/>
      <c r="AG1480" s="70"/>
      <c r="AN1480" s="65"/>
      <c r="AO1480" s="65"/>
      <c r="AP1480" s="65"/>
      <c r="AQ1480" s="65"/>
      <c r="AR1480" s="65"/>
      <c r="AS1480" s="65"/>
      <c r="AT1480" s="65"/>
      <c r="AU1480" s="65"/>
    </row>
    <row r="1481" spans="3:64" x14ac:dyDescent="0.2">
      <c r="C1481" s="14"/>
      <c r="D1481" s="14"/>
      <c r="AA1481" s="65"/>
      <c r="AB1481" s="65"/>
      <c r="AC1481" s="65"/>
      <c r="AD1481" s="65"/>
      <c r="AE1481" s="65"/>
      <c r="AG1481" s="70"/>
      <c r="AN1481" s="65"/>
      <c r="AO1481" s="65"/>
      <c r="AP1481" s="65"/>
      <c r="AQ1481" s="65"/>
      <c r="AR1481" s="65"/>
      <c r="AS1481" s="65"/>
      <c r="AT1481" s="65"/>
      <c r="AU1481" s="65"/>
      <c r="AV1481" s="65"/>
    </row>
    <row r="1482" spans="3:64" x14ac:dyDescent="0.2">
      <c r="C1482" s="14"/>
      <c r="D1482" s="14"/>
      <c r="AA1482" s="65"/>
      <c r="AB1482" s="65"/>
      <c r="AC1482" s="65"/>
      <c r="AD1482" s="65"/>
      <c r="AE1482" s="65"/>
      <c r="AG1482" s="70"/>
      <c r="AN1482" s="65"/>
      <c r="AO1482" s="65"/>
      <c r="AP1482" s="65"/>
      <c r="AQ1482" s="65"/>
      <c r="AR1482" s="65"/>
      <c r="AS1482" s="65"/>
      <c r="AT1482" s="65"/>
      <c r="AU1482" s="65"/>
      <c r="AV1482" s="65"/>
      <c r="AW1482" s="65"/>
      <c r="AX1482" s="65"/>
      <c r="AY1482" s="65"/>
      <c r="AZ1482" s="65"/>
      <c r="BA1482" s="65"/>
      <c r="BB1482" s="65"/>
      <c r="BC1482" s="65"/>
      <c r="BD1482" s="65"/>
      <c r="BE1482" s="65"/>
      <c r="BF1482" s="65"/>
      <c r="BG1482" s="65"/>
      <c r="BH1482" s="65"/>
      <c r="BI1482" s="65"/>
      <c r="BJ1482" s="65"/>
      <c r="BK1482" s="65"/>
      <c r="BL1482" s="65"/>
    </row>
    <row r="1483" spans="3:64" x14ac:dyDescent="0.2">
      <c r="C1483" s="14"/>
      <c r="D1483" s="14"/>
      <c r="AA1483" s="65"/>
      <c r="AB1483" s="65"/>
      <c r="AC1483" s="65"/>
      <c r="AD1483" s="65"/>
      <c r="AE1483" s="65"/>
      <c r="AG1483" s="70"/>
      <c r="AN1483" s="65"/>
      <c r="AO1483" s="65"/>
      <c r="AP1483" s="65"/>
      <c r="AQ1483" s="65"/>
      <c r="AR1483" s="65"/>
      <c r="AS1483" s="65"/>
      <c r="AT1483" s="65"/>
      <c r="AU1483" s="65"/>
      <c r="AV1483" s="65"/>
      <c r="AW1483" s="65"/>
      <c r="AX1483" s="65"/>
      <c r="AY1483" s="65"/>
      <c r="AZ1483" s="65"/>
      <c r="BA1483" s="65"/>
      <c r="BB1483" s="65"/>
      <c r="BC1483" s="65"/>
      <c r="BD1483" s="65"/>
      <c r="BE1483" s="65"/>
      <c r="BF1483" s="65"/>
      <c r="BG1483" s="65"/>
      <c r="BH1483" s="65"/>
      <c r="BI1483" s="65"/>
      <c r="BJ1483" s="65"/>
      <c r="BK1483" s="65"/>
      <c r="BL1483" s="65"/>
    </row>
    <row r="1484" spans="3:64" x14ac:dyDescent="0.2">
      <c r="C1484" s="14"/>
      <c r="D1484" s="14"/>
      <c r="AA1484" s="65"/>
      <c r="AB1484" s="65"/>
      <c r="AC1484" s="65"/>
      <c r="AD1484" s="65"/>
      <c r="AE1484" s="65"/>
      <c r="AG1484" s="70"/>
      <c r="AN1484" s="65"/>
      <c r="AO1484" s="65"/>
      <c r="AP1484" s="65"/>
      <c r="AQ1484" s="65"/>
      <c r="AR1484" s="65"/>
      <c r="AS1484" s="65"/>
      <c r="AT1484" s="65"/>
      <c r="AU1484" s="65"/>
    </row>
    <row r="1485" spans="3:64" x14ac:dyDescent="0.2">
      <c r="C1485" s="14"/>
      <c r="D1485" s="14"/>
      <c r="AA1485" s="65"/>
      <c r="AB1485" s="65"/>
      <c r="AC1485" s="65"/>
      <c r="AD1485" s="65"/>
      <c r="AE1485" s="65"/>
      <c r="AG1485" s="70"/>
      <c r="AN1485" s="65"/>
      <c r="AO1485" s="65"/>
      <c r="AP1485" s="65"/>
      <c r="AQ1485" s="65"/>
      <c r="AR1485" s="65"/>
      <c r="AS1485" s="65"/>
      <c r="AT1485" s="65"/>
      <c r="AU1485" s="65"/>
      <c r="AV1485" s="65"/>
      <c r="AX1485" s="65"/>
    </row>
    <row r="1486" spans="3:64" x14ac:dyDescent="0.2">
      <c r="C1486" s="14"/>
      <c r="D1486" s="14"/>
      <c r="AA1486" s="65"/>
      <c r="AB1486" s="65"/>
      <c r="AC1486" s="65"/>
      <c r="AD1486" s="65"/>
      <c r="AE1486" s="65"/>
      <c r="AG1486" s="70"/>
      <c r="AN1486" s="65"/>
      <c r="AO1486" s="65"/>
      <c r="AP1486" s="65"/>
      <c r="AQ1486" s="65"/>
      <c r="AR1486" s="65"/>
      <c r="AS1486" s="65"/>
      <c r="AT1486" s="65"/>
      <c r="AU1486" s="65"/>
      <c r="AV1486" s="65"/>
    </row>
    <row r="1487" spans="3:64" x14ac:dyDescent="0.2">
      <c r="C1487" s="14"/>
      <c r="D1487" s="14"/>
      <c r="AA1487" s="65"/>
      <c r="AB1487" s="65"/>
      <c r="AC1487" s="65"/>
      <c r="AD1487" s="65"/>
      <c r="AE1487" s="65"/>
      <c r="AG1487" s="70"/>
      <c r="AN1487" s="65"/>
      <c r="AO1487" s="65"/>
      <c r="AP1487" s="65"/>
      <c r="AQ1487" s="65"/>
      <c r="AR1487" s="65"/>
      <c r="AS1487" s="65"/>
      <c r="AT1487" s="65"/>
      <c r="AU1487" s="65"/>
    </row>
    <row r="1488" spans="3:64" x14ac:dyDescent="0.2">
      <c r="C1488" s="14"/>
      <c r="D1488" s="14"/>
      <c r="AA1488" s="65"/>
      <c r="AB1488" s="65"/>
      <c r="AC1488" s="65"/>
      <c r="AD1488" s="65"/>
      <c r="AE1488" s="65"/>
      <c r="AG1488" s="70"/>
      <c r="AN1488" s="65"/>
      <c r="AO1488" s="65"/>
      <c r="AP1488" s="65"/>
      <c r="AQ1488" s="65"/>
      <c r="AR1488" s="65"/>
      <c r="AS1488" s="65"/>
      <c r="AT1488" s="65"/>
      <c r="AU1488" s="65"/>
    </row>
    <row r="1489" spans="3:64" x14ac:dyDescent="0.2">
      <c r="C1489" s="14"/>
      <c r="D1489" s="14"/>
      <c r="AA1489" s="65"/>
      <c r="AB1489" s="65"/>
      <c r="AC1489" s="65"/>
      <c r="AD1489" s="65"/>
      <c r="AE1489" s="65"/>
      <c r="AG1489" s="70"/>
      <c r="AN1489" s="65"/>
      <c r="AO1489" s="65"/>
      <c r="AP1489" s="65"/>
      <c r="AQ1489" s="65"/>
      <c r="AR1489" s="65"/>
      <c r="AS1489" s="65"/>
      <c r="AT1489" s="65"/>
      <c r="AU1489" s="65"/>
    </row>
    <row r="1490" spans="3:64" x14ac:dyDescent="0.2">
      <c r="C1490" s="14"/>
      <c r="D1490" s="14"/>
      <c r="AA1490" s="65"/>
      <c r="AB1490" s="65"/>
      <c r="AC1490" s="65"/>
      <c r="AD1490" s="65"/>
      <c r="AE1490" s="65"/>
      <c r="AG1490" s="70"/>
      <c r="AN1490" s="65"/>
      <c r="AO1490" s="65"/>
      <c r="AP1490" s="65"/>
      <c r="AQ1490" s="65"/>
      <c r="AR1490" s="65"/>
      <c r="AS1490" s="65"/>
      <c r="AT1490" s="65"/>
      <c r="AU1490" s="65"/>
    </row>
    <row r="1491" spans="3:64" x14ac:dyDescent="0.2">
      <c r="C1491" s="14"/>
      <c r="D1491" s="14"/>
      <c r="AA1491" s="65"/>
      <c r="AB1491" s="65"/>
      <c r="AC1491" s="65"/>
      <c r="AD1491" s="65"/>
      <c r="AE1491" s="65"/>
      <c r="AG1491" s="70"/>
      <c r="AN1491" s="65"/>
      <c r="AO1491" s="65"/>
      <c r="AP1491" s="65"/>
      <c r="AQ1491" s="65"/>
      <c r="AR1491" s="65"/>
      <c r="AS1491" s="65"/>
      <c r="AT1491" s="65"/>
      <c r="AU1491" s="65"/>
      <c r="AV1491" s="65"/>
      <c r="AW1491" s="65"/>
      <c r="AX1491" s="65"/>
      <c r="AY1491" s="65"/>
      <c r="AZ1491" s="65"/>
      <c r="BA1491" s="65"/>
      <c r="BB1491" s="65"/>
      <c r="BC1491" s="65"/>
      <c r="BD1491" s="65"/>
      <c r="BE1491" s="65"/>
      <c r="BF1491" s="65"/>
      <c r="BG1491" s="65"/>
      <c r="BH1491" s="65"/>
      <c r="BI1491" s="65"/>
      <c r="BJ1491" s="65"/>
      <c r="BK1491" s="65"/>
      <c r="BL1491" s="65"/>
    </row>
    <row r="1492" spans="3:64" x14ac:dyDescent="0.2">
      <c r="C1492" s="14"/>
      <c r="D1492" s="14"/>
      <c r="AA1492" s="65"/>
      <c r="AB1492" s="65"/>
      <c r="AC1492" s="65"/>
      <c r="AD1492" s="65"/>
      <c r="AE1492" s="65"/>
      <c r="AG1492" s="70"/>
      <c r="AN1492" s="65"/>
      <c r="AO1492" s="65"/>
      <c r="AP1492" s="65"/>
      <c r="AQ1492" s="65"/>
      <c r="AR1492" s="65"/>
      <c r="AS1492" s="65"/>
      <c r="AT1492" s="65"/>
      <c r="AU1492" s="65"/>
    </row>
    <row r="1493" spans="3:64" x14ac:dyDescent="0.2">
      <c r="C1493" s="14"/>
      <c r="D1493" s="14"/>
      <c r="AA1493" s="65"/>
      <c r="AB1493" s="65"/>
      <c r="AC1493" s="65"/>
      <c r="AD1493" s="65"/>
      <c r="AE1493" s="65"/>
      <c r="AG1493" s="70"/>
      <c r="AN1493" s="65"/>
      <c r="AO1493" s="65"/>
      <c r="AP1493" s="65"/>
      <c r="AQ1493" s="65"/>
      <c r="AR1493" s="65"/>
      <c r="AS1493" s="65"/>
      <c r="AT1493" s="65"/>
      <c r="AU1493" s="65"/>
      <c r="AV1493" s="65"/>
      <c r="AW1493" s="65"/>
      <c r="AX1493" s="65"/>
      <c r="AY1493" s="65"/>
      <c r="AZ1493" s="65"/>
      <c r="BA1493" s="65"/>
      <c r="BB1493" s="65"/>
      <c r="BC1493" s="65"/>
      <c r="BD1493" s="65"/>
      <c r="BE1493" s="65"/>
      <c r="BF1493" s="65"/>
      <c r="BG1493" s="65"/>
      <c r="BH1493" s="65"/>
      <c r="BI1493" s="65"/>
      <c r="BJ1493" s="65"/>
      <c r="BK1493" s="65"/>
      <c r="BL1493" s="65"/>
    </row>
    <row r="1494" spans="3:64" x14ac:dyDescent="0.2">
      <c r="C1494" s="14"/>
      <c r="D1494" s="14"/>
      <c r="AA1494" s="65"/>
      <c r="AB1494" s="65"/>
      <c r="AC1494" s="65"/>
      <c r="AD1494" s="65"/>
      <c r="AE1494" s="65"/>
      <c r="AG1494" s="70"/>
      <c r="AN1494" s="65"/>
      <c r="AO1494" s="65"/>
      <c r="AP1494" s="65"/>
      <c r="AQ1494" s="65"/>
      <c r="AR1494" s="65"/>
      <c r="AS1494" s="65"/>
      <c r="AT1494" s="65"/>
      <c r="AU1494" s="65"/>
      <c r="AV1494" s="65"/>
      <c r="AX1494" s="65"/>
    </row>
    <row r="1495" spans="3:64" x14ac:dyDescent="0.2">
      <c r="C1495" s="14"/>
      <c r="D1495" s="14"/>
      <c r="AA1495" s="65"/>
      <c r="AB1495" s="65"/>
      <c r="AC1495" s="65"/>
      <c r="AD1495" s="65"/>
      <c r="AE1495" s="65"/>
      <c r="AG1495" s="70"/>
      <c r="AN1495" s="65"/>
      <c r="AO1495" s="65"/>
      <c r="AP1495" s="65"/>
      <c r="AQ1495" s="65"/>
      <c r="AR1495" s="65"/>
      <c r="AS1495" s="65"/>
      <c r="AT1495" s="65"/>
      <c r="AU1495" s="65"/>
      <c r="AV1495" s="65"/>
    </row>
    <row r="1496" spans="3:64" x14ac:dyDescent="0.2">
      <c r="C1496" s="14"/>
      <c r="D1496" s="14"/>
      <c r="AA1496" s="65"/>
      <c r="AB1496" s="65"/>
      <c r="AC1496" s="65"/>
      <c r="AD1496" s="65"/>
      <c r="AE1496" s="65"/>
      <c r="AG1496" s="70"/>
      <c r="AN1496" s="65"/>
      <c r="AO1496" s="65"/>
      <c r="AP1496" s="65"/>
      <c r="AQ1496" s="65"/>
      <c r="AR1496" s="65"/>
      <c r="AS1496" s="65"/>
      <c r="AT1496" s="65"/>
      <c r="AU1496" s="65"/>
      <c r="AV1496" s="65"/>
    </row>
    <row r="1497" spans="3:64" x14ac:dyDescent="0.2">
      <c r="C1497" s="14"/>
      <c r="D1497" s="14"/>
      <c r="AA1497" s="65"/>
      <c r="AB1497" s="65"/>
      <c r="AC1497" s="65"/>
      <c r="AD1497" s="65"/>
      <c r="AE1497" s="65"/>
      <c r="AG1497" s="70"/>
      <c r="AN1497" s="65"/>
      <c r="AO1497" s="65"/>
      <c r="AP1497" s="65"/>
      <c r="AQ1497" s="65"/>
      <c r="AR1497" s="65"/>
      <c r="AS1497" s="65"/>
      <c r="AT1497" s="65"/>
      <c r="AU1497" s="65"/>
      <c r="AV1497" s="65"/>
      <c r="AX1497" s="65"/>
    </row>
    <row r="1498" spans="3:64" x14ac:dyDescent="0.2">
      <c r="C1498" s="14"/>
      <c r="D1498" s="14"/>
      <c r="AA1498" s="65"/>
      <c r="AB1498" s="65"/>
      <c r="AC1498" s="65"/>
      <c r="AD1498" s="65"/>
      <c r="AE1498" s="65"/>
      <c r="AG1498" s="70"/>
      <c r="AN1498" s="65"/>
      <c r="AO1498" s="65"/>
      <c r="AP1498" s="65"/>
      <c r="AQ1498" s="65"/>
      <c r="AR1498" s="65"/>
      <c r="AS1498" s="65"/>
      <c r="AT1498" s="65"/>
      <c r="AU1498" s="65"/>
      <c r="AV1498" s="65"/>
      <c r="AW1498" s="65"/>
      <c r="AX1498" s="65"/>
      <c r="AY1498" s="65"/>
      <c r="AZ1498" s="65"/>
      <c r="BA1498" s="65"/>
      <c r="BB1498" s="65"/>
      <c r="BC1498" s="65"/>
      <c r="BD1498" s="65"/>
      <c r="BE1498" s="65"/>
      <c r="BF1498" s="65"/>
      <c r="BG1498" s="65"/>
      <c r="BH1498" s="65"/>
      <c r="BI1498" s="65"/>
      <c r="BJ1498" s="65"/>
      <c r="BK1498" s="65"/>
      <c r="BL1498" s="65"/>
    </row>
    <row r="1499" spans="3:64" x14ac:dyDescent="0.2">
      <c r="C1499" s="14"/>
      <c r="D1499" s="14"/>
      <c r="AA1499" s="65"/>
      <c r="AB1499" s="65"/>
      <c r="AC1499" s="65"/>
      <c r="AD1499" s="65"/>
      <c r="AE1499" s="65"/>
      <c r="AG1499" s="70"/>
      <c r="AN1499" s="65"/>
      <c r="AO1499" s="65"/>
      <c r="AP1499" s="65"/>
      <c r="AQ1499" s="65"/>
      <c r="AR1499" s="65"/>
      <c r="AS1499" s="65"/>
      <c r="AT1499" s="65"/>
      <c r="AU1499" s="65"/>
      <c r="AV1499" s="65"/>
    </row>
    <row r="1500" spans="3:64" x14ac:dyDescent="0.2">
      <c r="C1500" s="14"/>
      <c r="D1500" s="14"/>
      <c r="AA1500" s="65"/>
      <c r="AB1500" s="65"/>
      <c r="AC1500" s="65"/>
      <c r="AD1500" s="65"/>
      <c r="AE1500" s="65"/>
      <c r="AG1500" s="70"/>
      <c r="AN1500" s="65"/>
      <c r="AO1500" s="65"/>
      <c r="AP1500" s="65"/>
      <c r="AQ1500" s="65"/>
      <c r="AR1500" s="65"/>
      <c r="AS1500" s="65"/>
      <c r="AT1500" s="65"/>
      <c r="AU1500" s="65"/>
      <c r="AV1500" s="65"/>
      <c r="AX1500" s="65"/>
    </row>
    <row r="1501" spans="3:64" x14ac:dyDescent="0.2">
      <c r="C1501" s="14"/>
      <c r="D1501" s="14"/>
      <c r="AA1501" s="65"/>
      <c r="AB1501" s="65"/>
      <c r="AC1501" s="65"/>
      <c r="AD1501" s="65"/>
      <c r="AE1501" s="65"/>
      <c r="AG1501" s="70"/>
      <c r="AN1501" s="65"/>
      <c r="AO1501" s="65"/>
      <c r="AP1501" s="65"/>
      <c r="AQ1501" s="65"/>
      <c r="AR1501" s="65"/>
      <c r="AS1501" s="65"/>
      <c r="AT1501" s="65"/>
      <c r="AU1501" s="65"/>
      <c r="AV1501" s="65"/>
      <c r="AW1501" s="65"/>
      <c r="AX1501" s="65"/>
      <c r="AY1501" s="65"/>
      <c r="AZ1501" s="65"/>
      <c r="BA1501" s="65"/>
      <c r="BB1501" s="65"/>
      <c r="BC1501" s="65"/>
      <c r="BD1501" s="65"/>
      <c r="BE1501" s="65"/>
      <c r="BF1501" s="65"/>
      <c r="BG1501" s="65"/>
      <c r="BH1501" s="65"/>
      <c r="BI1501" s="65"/>
      <c r="BJ1501" s="65"/>
      <c r="BK1501" s="65"/>
      <c r="BL1501" s="65"/>
    </row>
    <row r="1502" spans="3:64" x14ac:dyDescent="0.2">
      <c r="C1502" s="14"/>
      <c r="D1502" s="14"/>
      <c r="AA1502" s="65"/>
      <c r="AB1502" s="65"/>
      <c r="AC1502" s="65"/>
      <c r="AD1502" s="65"/>
      <c r="AE1502" s="65"/>
      <c r="AG1502" s="70"/>
      <c r="AN1502" s="65"/>
      <c r="AO1502" s="65"/>
      <c r="AP1502" s="65"/>
      <c r="AQ1502" s="65"/>
      <c r="AR1502" s="65"/>
      <c r="AS1502" s="65"/>
      <c r="AT1502" s="65"/>
      <c r="AU1502" s="65"/>
      <c r="AV1502" s="65"/>
    </row>
    <row r="1503" spans="3:64" x14ac:dyDescent="0.2">
      <c r="C1503" s="14"/>
      <c r="D1503" s="14"/>
      <c r="AA1503" s="65"/>
      <c r="AB1503" s="65"/>
      <c r="AC1503" s="65"/>
      <c r="AD1503" s="65"/>
      <c r="AE1503" s="65"/>
      <c r="AG1503" s="70"/>
      <c r="AN1503" s="65"/>
      <c r="AO1503" s="65"/>
      <c r="AP1503" s="65"/>
      <c r="AQ1503" s="65"/>
      <c r="AR1503" s="65"/>
      <c r="AS1503" s="65"/>
      <c r="AT1503" s="65"/>
      <c r="AU1503" s="65"/>
      <c r="AV1503" s="65"/>
    </row>
    <row r="1504" spans="3:64" x14ac:dyDescent="0.2">
      <c r="C1504" s="14"/>
      <c r="D1504" s="14"/>
      <c r="AA1504" s="65"/>
      <c r="AB1504" s="65"/>
      <c r="AC1504" s="65"/>
      <c r="AD1504" s="65"/>
      <c r="AE1504" s="65"/>
      <c r="AG1504" s="70"/>
      <c r="AN1504" s="65"/>
      <c r="AO1504" s="65"/>
      <c r="AP1504" s="65"/>
      <c r="AQ1504" s="65"/>
      <c r="AR1504" s="65"/>
      <c r="AS1504" s="65"/>
      <c r="AT1504" s="65"/>
      <c r="AU1504" s="65"/>
      <c r="AV1504" s="65"/>
      <c r="AX1504" s="65"/>
      <c r="AY1504" s="65"/>
      <c r="AZ1504" s="65"/>
      <c r="BA1504" s="65"/>
      <c r="BB1504" s="65"/>
      <c r="BC1504" s="65"/>
      <c r="BD1504" s="65"/>
      <c r="BE1504" s="65"/>
      <c r="BF1504" s="65"/>
      <c r="BG1504" s="65"/>
      <c r="BH1504" s="65"/>
      <c r="BI1504" s="65"/>
      <c r="BJ1504" s="65"/>
      <c r="BK1504" s="65"/>
      <c r="BL1504" s="65"/>
    </row>
    <row r="1505" spans="3:64" x14ac:dyDescent="0.2">
      <c r="C1505" s="14"/>
      <c r="D1505" s="14"/>
      <c r="AA1505" s="65"/>
      <c r="AB1505" s="65"/>
      <c r="AC1505" s="65"/>
      <c r="AD1505" s="65"/>
      <c r="AE1505" s="65"/>
      <c r="AG1505" s="70"/>
      <c r="AN1505" s="65"/>
      <c r="AO1505" s="65"/>
      <c r="AP1505" s="65"/>
      <c r="AQ1505" s="65"/>
      <c r="AR1505" s="65"/>
      <c r="AS1505" s="65"/>
      <c r="AT1505" s="65"/>
      <c r="AU1505" s="65"/>
      <c r="AV1505" s="65"/>
    </row>
    <row r="1506" spans="3:64" x14ac:dyDescent="0.2">
      <c r="C1506" s="14"/>
      <c r="D1506" s="14"/>
      <c r="AA1506" s="65"/>
      <c r="AB1506" s="65"/>
      <c r="AC1506" s="65"/>
      <c r="AD1506" s="65"/>
      <c r="AE1506" s="65"/>
      <c r="AG1506" s="70"/>
      <c r="AN1506" s="65"/>
      <c r="AO1506" s="65"/>
      <c r="AP1506" s="65"/>
      <c r="AQ1506" s="65"/>
      <c r="AR1506" s="65"/>
      <c r="AS1506" s="65"/>
      <c r="AT1506" s="65"/>
      <c r="AU1506" s="65"/>
      <c r="AV1506" s="65"/>
      <c r="AX1506" s="65"/>
      <c r="AY1506" s="65"/>
      <c r="AZ1506" s="65"/>
      <c r="BA1506" s="65"/>
      <c r="BB1506" s="65"/>
      <c r="BC1506" s="65"/>
      <c r="BD1506" s="65"/>
      <c r="BE1506" s="65"/>
      <c r="BF1506" s="65"/>
      <c r="BG1506" s="65"/>
      <c r="BH1506" s="65"/>
      <c r="BI1506" s="65"/>
      <c r="BJ1506" s="65"/>
      <c r="BK1506" s="65"/>
      <c r="BL1506" s="65"/>
    </row>
    <row r="1507" spans="3:64" x14ac:dyDescent="0.2">
      <c r="C1507" s="14"/>
      <c r="D1507" s="14"/>
      <c r="AA1507" s="65"/>
      <c r="AB1507" s="65"/>
      <c r="AC1507" s="65"/>
      <c r="AD1507" s="65"/>
      <c r="AE1507" s="65"/>
      <c r="AG1507" s="70"/>
      <c r="AN1507" s="65"/>
      <c r="AO1507" s="65"/>
      <c r="AP1507" s="65"/>
      <c r="AQ1507" s="65"/>
      <c r="AR1507" s="65"/>
      <c r="AS1507" s="65"/>
      <c r="AT1507" s="65"/>
      <c r="AU1507" s="65"/>
    </row>
    <row r="1508" spans="3:64" x14ac:dyDescent="0.2">
      <c r="C1508" s="14"/>
      <c r="D1508" s="14"/>
      <c r="AA1508" s="65"/>
      <c r="AB1508" s="65"/>
      <c r="AC1508" s="65"/>
      <c r="AD1508" s="65"/>
      <c r="AE1508" s="65"/>
      <c r="AG1508" s="70"/>
      <c r="AN1508" s="65"/>
      <c r="AO1508" s="65"/>
      <c r="AP1508" s="65"/>
      <c r="AQ1508" s="65"/>
      <c r="AR1508" s="65"/>
      <c r="AS1508" s="65"/>
      <c r="AT1508" s="65"/>
      <c r="AU1508" s="65"/>
      <c r="AV1508" s="65"/>
      <c r="AX1508" s="65"/>
    </row>
    <row r="1509" spans="3:64" x14ac:dyDescent="0.2">
      <c r="C1509" s="14"/>
      <c r="D1509" s="14"/>
      <c r="AA1509" s="65"/>
      <c r="AB1509" s="65"/>
      <c r="AC1509" s="65"/>
      <c r="AD1509" s="65"/>
      <c r="AE1509" s="65"/>
      <c r="AG1509" s="70"/>
      <c r="AN1509" s="65"/>
      <c r="AO1509" s="65"/>
      <c r="AP1509" s="65"/>
      <c r="AQ1509" s="65"/>
      <c r="AR1509" s="65"/>
      <c r="AS1509" s="65"/>
      <c r="AT1509" s="65"/>
      <c r="AU1509" s="65"/>
    </row>
    <row r="1510" spans="3:64" x14ac:dyDescent="0.2">
      <c r="C1510" s="14"/>
      <c r="D1510" s="14"/>
      <c r="AA1510" s="65"/>
      <c r="AB1510" s="65"/>
      <c r="AC1510" s="65"/>
      <c r="AD1510" s="65"/>
      <c r="AE1510" s="65"/>
      <c r="AG1510" s="70"/>
      <c r="AN1510" s="65"/>
      <c r="AO1510" s="65"/>
      <c r="AP1510" s="65"/>
      <c r="AQ1510" s="65"/>
      <c r="AR1510" s="65"/>
      <c r="AS1510" s="65"/>
      <c r="AT1510" s="65"/>
      <c r="AU1510" s="65"/>
      <c r="AV1510" s="65"/>
    </row>
    <row r="1511" spans="3:64" x14ac:dyDescent="0.2">
      <c r="C1511" s="14"/>
      <c r="D1511" s="14"/>
      <c r="AA1511" s="65"/>
      <c r="AB1511" s="65"/>
      <c r="AC1511" s="65"/>
      <c r="AD1511" s="65"/>
      <c r="AE1511" s="65"/>
      <c r="AG1511" s="70"/>
      <c r="AN1511" s="65"/>
      <c r="AO1511" s="65"/>
      <c r="AP1511" s="65"/>
      <c r="AQ1511" s="65"/>
      <c r="AR1511" s="65"/>
      <c r="AS1511" s="65"/>
      <c r="AT1511" s="65"/>
      <c r="AU1511" s="65"/>
      <c r="AV1511" s="65"/>
      <c r="AW1511" s="65"/>
      <c r="AX1511" s="65"/>
      <c r="AY1511" s="65"/>
      <c r="AZ1511" s="65"/>
      <c r="BA1511" s="65"/>
      <c r="BB1511" s="65"/>
      <c r="BC1511" s="65"/>
      <c r="BD1511" s="65"/>
      <c r="BE1511" s="65"/>
      <c r="BF1511" s="65"/>
      <c r="BG1511" s="65"/>
      <c r="BH1511" s="65"/>
      <c r="BI1511" s="65"/>
      <c r="BJ1511" s="65"/>
      <c r="BK1511" s="65"/>
      <c r="BL1511" s="65"/>
    </row>
    <row r="1512" spans="3:64" x14ac:dyDescent="0.2">
      <c r="C1512" s="14"/>
      <c r="D1512" s="14"/>
      <c r="AA1512" s="65"/>
      <c r="AB1512" s="65"/>
      <c r="AC1512" s="65"/>
      <c r="AD1512" s="65"/>
      <c r="AE1512" s="65"/>
      <c r="AG1512" s="70"/>
      <c r="AN1512" s="65"/>
      <c r="AO1512" s="65"/>
      <c r="AP1512" s="65"/>
      <c r="AQ1512" s="65"/>
      <c r="AR1512" s="65"/>
      <c r="AS1512" s="65"/>
      <c r="AT1512" s="65"/>
      <c r="AU1512" s="65"/>
    </row>
    <row r="1513" spans="3:64" x14ac:dyDescent="0.2">
      <c r="C1513" s="14"/>
      <c r="D1513" s="14"/>
      <c r="AA1513" s="65"/>
      <c r="AB1513" s="65"/>
      <c r="AC1513" s="65"/>
      <c r="AD1513" s="65"/>
      <c r="AE1513" s="65"/>
      <c r="AG1513" s="70"/>
      <c r="AN1513" s="65"/>
      <c r="AO1513" s="65"/>
      <c r="AP1513" s="65"/>
      <c r="AQ1513" s="65"/>
      <c r="AR1513" s="65"/>
      <c r="AS1513" s="65"/>
      <c r="AT1513" s="65"/>
      <c r="AU1513" s="65"/>
      <c r="AV1513" s="65"/>
      <c r="AX1513" s="65"/>
    </row>
    <row r="1514" spans="3:64" x14ac:dyDescent="0.2">
      <c r="C1514" s="14"/>
      <c r="D1514" s="14"/>
      <c r="AA1514" s="65"/>
      <c r="AB1514" s="65"/>
      <c r="AC1514" s="65"/>
      <c r="AD1514" s="65"/>
      <c r="AE1514" s="65"/>
      <c r="AG1514" s="70"/>
      <c r="AN1514" s="65"/>
      <c r="AO1514" s="65"/>
      <c r="AP1514" s="65"/>
      <c r="AQ1514" s="65"/>
      <c r="AR1514" s="65"/>
      <c r="AS1514" s="65"/>
      <c r="AT1514" s="65"/>
      <c r="AU1514" s="65"/>
      <c r="AV1514" s="65"/>
      <c r="AW1514" s="65"/>
      <c r="AX1514" s="65"/>
      <c r="AY1514" s="65"/>
      <c r="AZ1514" s="65"/>
      <c r="BA1514" s="65"/>
      <c r="BB1514" s="65"/>
      <c r="BC1514" s="65"/>
      <c r="BD1514" s="65"/>
      <c r="BE1514" s="65"/>
      <c r="BF1514" s="65"/>
      <c r="BG1514" s="65"/>
      <c r="BH1514" s="65"/>
      <c r="BI1514" s="65"/>
      <c r="BJ1514" s="65"/>
      <c r="BK1514" s="65"/>
      <c r="BL1514" s="65"/>
    </row>
    <row r="1515" spans="3:64" x14ac:dyDescent="0.2">
      <c r="C1515" s="14"/>
      <c r="D1515" s="14"/>
      <c r="AA1515" s="65"/>
      <c r="AB1515" s="65"/>
      <c r="AC1515" s="65"/>
      <c r="AD1515" s="65"/>
      <c r="AE1515" s="65"/>
      <c r="AG1515" s="70"/>
      <c r="AN1515" s="65"/>
      <c r="AO1515" s="65"/>
      <c r="AP1515" s="65"/>
      <c r="AQ1515" s="65"/>
      <c r="AR1515" s="65"/>
      <c r="AS1515" s="65"/>
      <c r="AT1515" s="65"/>
      <c r="AU1515" s="65"/>
      <c r="AV1515" s="65"/>
      <c r="AW1515" s="65"/>
      <c r="AX1515" s="65"/>
      <c r="AY1515" s="65"/>
      <c r="AZ1515" s="65"/>
      <c r="BA1515" s="65"/>
      <c r="BB1515" s="65"/>
      <c r="BC1515" s="65"/>
      <c r="BD1515" s="65"/>
      <c r="BE1515" s="65"/>
      <c r="BF1515" s="65"/>
      <c r="BG1515" s="65"/>
      <c r="BH1515" s="65"/>
      <c r="BI1515" s="65"/>
      <c r="BJ1515" s="65"/>
      <c r="BK1515" s="65"/>
      <c r="BL1515" s="65"/>
    </row>
    <row r="1516" spans="3:64" x14ac:dyDescent="0.2">
      <c r="C1516" s="14"/>
      <c r="D1516" s="14"/>
      <c r="AA1516" s="65"/>
      <c r="AB1516" s="65"/>
      <c r="AC1516" s="65"/>
      <c r="AD1516" s="65"/>
      <c r="AE1516" s="65"/>
      <c r="AG1516" s="70"/>
      <c r="AN1516" s="65"/>
      <c r="AO1516" s="65"/>
      <c r="AP1516" s="65"/>
      <c r="AQ1516" s="65"/>
      <c r="AR1516" s="65"/>
      <c r="AS1516" s="65"/>
      <c r="AT1516" s="65"/>
      <c r="AU1516" s="65"/>
      <c r="AV1516" s="65"/>
      <c r="AW1516" s="65"/>
      <c r="AX1516" s="65"/>
      <c r="AY1516" s="65"/>
      <c r="AZ1516" s="65"/>
      <c r="BA1516" s="65"/>
      <c r="BB1516" s="65"/>
      <c r="BC1516" s="65"/>
      <c r="BD1516" s="65"/>
      <c r="BE1516" s="65"/>
      <c r="BF1516" s="65"/>
      <c r="BG1516" s="65"/>
      <c r="BH1516" s="65"/>
      <c r="BI1516" s="65"/>
      <c r="BJ1516" s="65"/>
      <c r="BK1516" s="65"/>
      <c r="BL1516" s="65"/>
    </row>
    <row r="1517" spans="3:64" x14ac:dyDescent="0.2">
      <c r="C1517" s="14"/>
      <c r="D1517" s="14"/>
      <c r="AA1517" s="65"/>
      <c r="AB1517" s="65"/>
      <c r="AC1517" s="65"/>
      <c r="AD1517" s="65"/>
      <c r="AE1517" s="65"/>
      <c r="AG1517" s="70"/>
      <c r="AN1517" s="65"/>
      <c r="AO1517" s="65"/>
      <c r="AP1517" s="65"/>
      <c r="AQ1517" s="65"/>
      <c r="AR1517" s="65"/>
      <c r="AS1517" s="65"/>
      <c r="AT1517" s="65"/>
      <c r="AU1517" s="65"/>
      <c r="AV1517" s="65"/>
    </row>
    <row r="1518" spans="3:64" x14ac:dyDescent="0.2">
      <c r="C1518" s="14"/>
      <c r="D1518" s="14"/>
      <c r="AA1518" s="65"/>
      <c r="AB1518" s="65"/>
      <c r="AC1518" s="65"/>
      <c r="AD1518" s="65"/>
      <c r="AE1518" s="65"/>
      <c r="AG1518" s="70"/>
      <c r="AN1518" s="65"/>
      <c r="AO1518" s="65"/>
      <c r="AP1518" s="65"/>
      <c r="AQ1518" s="65"/>
      <c r="AR1518" s="65"/>
      <c r="AS1518" s="65"/>
      <c r="AT1518" s="65"/>
      <c r="AU1518" s="65"/>
      <c r="AV1518" s="65"/>
    </row>
    <row r="1519" spans="3:64" x14ac:dyDescent="0.2">
      <c r="C1519" s="14"/>
      <c r="D1519" s="14"/>
      <c r="AA1519" s="65"/>
      <c r="AB1519" s="65"/>
      <c r="AC1519" s="65"/>
      <c r="AD1519" s="65"/>
      <c r="AE1519" s="65"/>
      <c r="AG1519" s="70"/>
      <c r="AN1519" s="65"/>
      <c r="AO1519" s="65"/>
      <c r="AP1519" s="65"/>
      <c r="AQ1519" s="65"/>
      <c r="AR1519" s="65"/>
      <c r="AS1519" s="65"/>
      <c r="AT1519" s="65"/>
      <c r="AU1519" s="65"/>
      <c r="AV1519" s="65"/>
      <c r="AX1519" s="65"/>
      <c r="AY1519" s="65"/>
      <c r="AZ1519" s="65"/>
      <c r="BA1519" s="65"/>
      <c r="BB1519" s="65"/>
      <c r="BC1519" s="65"/>
      <c r="BD1519" s="65"/>
      <c r="BE1519" s="65"/>
      <c r="BF1519" s="65"/>
      <c r="BG1519" s="65"/>
      <c r="BH1519" s="65"/>
      <c r="BI1519" s="65"/>
      <c r="BJ1519" s="65"/>
      <c r="BK1519" s="65"/>
      <c r="BL1519" s="65"/>
    </row>
    <row r="1520" spans="3:64" x14ac:dyDescent="0.2">
      <c r="C1520" s="14"/>
      <c r="D1520" s="14"/>
      <c r="AA1520" s="65"/>
      <c r="AB1520" s="65"/>
      <c r="AC1520" s="65"/>
      <c r="AD1520" s="65"/>
      <c r="AE1520" s="65"/>
      <c r="AG1520" s="70"/>
      <c r="AN1520" s="65"/>
      <c r="AO1520" s="65"/>
      <c r="AP1520" s="65"/>
      <c r="AQ1520" s="65"/>
      <c r="AR1520" s="65"/>
      <c r="AS1520" s="65"/>
      <c r="AT1520" s="65"/>
      <c r="AU1520" s="65"/>
      <c r="AV1520" s="65"/>
    </row>
    <row r="1521" spans="3:64" x14ac:dyDescent="0.2">
      <c r="C1521" s="14"/>
      <c r="D1521" s="14"/>
      <c r="AA1521" s="65"/>
      <c r="AB1521" s="65"/>
      <c r="AC1521" s="65"/>
      <c r="AD1521" s="65"/>
      <c r="AE1521" s="65"/>
      <c r="AG1521" s="70"/>
      <c r="AN1521" s="65"/>
      <c r="AO1521" s="65"/>
      <c r="AP1521" s="65"/>
      <c r="AQ1521" s="65"/>
      <c r="AR1521" s="65"/>
      <c r="AS1521" s="65"/>
      <c r="AT1521" s="65"/>
      <c r="AU1521" s="65"/>
      <c r="AV1521" s="65"/>
      <c r="AX1521" s="65"/>
      <c r="AY1521" s="65"/>
      <c r="AZ1521" s="65"/>
      <c r="BA1521" s="65"/>
      <c r="BB1521" s="65"/>
      <c r="BC1521" s="65"/>
      <c r="BD1521" s="65"/>
      <c r="BE1521" s="65"/>
      <c r="BF1521" s="65"/>
      <c r="BG1521" s="65"/>
      <c r="BH1521" s="65"/>
      <c r="BI1521" s="65"/>
      <c r="BJ1521" s="65"/>
      <c r="BK1521" s="65"/>
      <c r="BL1521" s="65"/>
    </row>
    <row r="1522" spans="3:64" x14ac:dyDescent="0.2">
      <c r="C1522" s="14"/>
      <c r="D1522" s="14"/>
      <c r="AA1522" s="65"/>
      <c r="AB1522" s="65"/>
      <c r="AC1522" s="65"/>
      <c r="AD1522" s="65"/>
      <c r="AE1522" s="65"/>
      <c r="AG1522" s="70"/>
      <c r="AN1522" s="65"/>
      <c r="AO1522" s="65"/>
      <c r="AP1522" s="65"/>
      <c r="AQ1522" s="65"/>
      <c r="AR1522" s="65"/>
      <c r="AS1522" s="65"/>
      <c r="AT1522" s="65"/>
      <c r="AU1522" s="65"/>
      <c r="AV1522" s="65"/>
    </row>
    <row r="1523" spans="3:64" x14ac:dyDescent="0.2">
      <c r="C1523" s="14"/>
      <c r="D1523" s="14"/>
      <c r="AA1523" s="65"/>
      <c r="AB1523" s="65"/>
      <c r="AC1523" s="65"/>
      <c r="AD1523" s="65"/>
      <c r="AE1523" s="65"/>
      <c r="AG1523" s="70"/>
      <c r="AN1523" s="65"/>
      <c r="AO1523" s="65"/>
      <c r="AP1523" s="65"/>
      <c r="AQ1523" s="65"/>
      <c r="AR1523" s="65"/>
      <c r="AS1523" s="65"/>
      <c r="AT1523" s="65"/>
      <c r="AU1523" s="65"/>
      <c r="AV1523" s="65"/>
    </row>
    <row r="1524" spans="3:64" x14ac:dyDescent="0.2">
      <c r="C1524" s="14"/>
      <c r="D1524" s="14"/>
      <c r="AA1524" s="65"/>
      <c r="AB1524" s="65"/>
      <c r="AC1524" s="65"/>
      <c r="AD1524" s="65"/>
      <c r="AE1524" s="65"/>
      <c r="AG1524" s="70"/>
      <c r="AN1524" s="65"/>
      <c r="AO1524" s="65"/>
      <c r="AP1524" s="65"/>
      <c r="AQ1524" s="65"/>
      <c r="AR1524" s="65"/>
      <c r="AS1524" s="65"/>
      <c r="AT1524" s="65"/>
      <c r="AU1524" s="65"/>
      <c r="AV1524" s="65"/>
      <c r="AX1524" s="65"/>
    </row>
    <row r="1525" spans="3:64" x14ac:dyDescent="0.2">
      <c r="C1525" s="14"/>
      <c r="D1525" s="14"/>
      <c r="AA1525" s="65"/>
      <c r="AB1525" s="65"/>
      <c r="AC1525" s="65"/>
      <c r="AD1525" s="65"/>
      <c r="AE1525" s="65"/>
      <c r="AG1525" s="70"/>
      <c r="AN1525" s="65"/>
      <c r="AO1525" s="65"/>
      <c r="AP1525" s="65"/>
      <c r="AQ1525" s="65"/>
      <c r="AR1525" s="65"/>
      <c r="AS1525" s="65"/>
      <c r="AT1525" s="65"/>
      <c r="AU1525" s="65"/>
      <c r="AV1525" s="65"/>
    </row>
    <row r="1526" spans="3:64" x14ac:dyDescent="0.2">
      <c r="C1526" s="14"/>
      <c r="D1526" s="14"/>
      <c r="AA1526" s="65"/>
      <c r="AB1526" s="65"/>
      <c r="AC1526" s="65"/>
      <c r="AD1526" s="65"/>
      <c r="AE1526" s="65"/>
      <c r="AG1526" s="70"/>
      <c r="AN1526" s="65"/>
      <c r="AO1526" s="65"/>
      <c r="AP1526" s="65"/>
      <c r="AQ1526" s="65"/>
      <c r="AR1526" s="65"/>
      <c r="AS1526" s="65"/>
      <c r="AT1526" s="65"/>
      <c r="AU1526" s="65"/>
      <c r="AV1526" s="65"/>
      <c r="AX1526" s="65"/>
    </row>
    <row r="1527" spans="3:64" x14ac:dyDescent="0.2">
      <c r="C1527" s="14"/>
      <c r="D1527" s="14"/>
      <c r="AA1527" s="65"/>
      <c r="AB1527" s="65"/>
      <c r="AC1527" s="65"/>
      <c r="AD1527" s="65"/>
      <c r="AE1527" s="65"/>
      <c r="AG1527" s="70"/>
      <c r="AN1527" s="65"/>
      <c r="AO1527" s="65"/>
      <c r="AP1527" s="65"/>
      <c r="AQ1527" s="65"/>
      <c r="AR1527" s="65"/>
      <c r="AS1527" s="65"/>
      <c r="AT1527" s="65"/>
      <c r="AU1527" s="65"/>
      <c r="AV1527" s="65"/>
    </row>
    <row r="1528" spans="3:64" x14ac:dyDescent="0.2">
      <c r="C1528" s="14"/>
      <c r="D1528" s="14"/>
      <c r="AA1528" s="65"/>
      <c r="AB1528" s="65"/>
      <c r="AC1528" s="65"/>
      <c r="AD1528" s="65"/>
      <c r="AE1528" s="65"/>
      <c r="AG1528" s="70"/>
      <c r="AN1528" s="65"/>
      <c r="AO1528" s="65"/>
      <c r="AP1528" s="65"/>
      <c r="AQ1528" s="65"/>
      <c r="AR1528" s="65"/>
      <c r="AS1528" s="65"/>
      <c r="AT1528" s="65"/>
      <c r="AU1528" s="65"/>
      <c r="AV1528" s="65"/>
    </row>
    <row r="1529" spans="3:64" x14ac:dyDescent="0.2">
      <c r="C1529" s="14"/>
      <c r="D1529" s="14"/>
      <c r="AA1529" s="65"/>
      <c r="AB1529" s="65"/>
      <c r="AC1529" s="65"/>
      <c r="AD1529" s="65"/>
      <c r="AE1529" s="65"/>
      <c r="AG1529" s="70"/>
      <c r="AN1529" s="65"/>
      <c r="AO1529" s="65"/>
      <c r="AP1529" s="65"/>
      <c r="AQ1529" s="65"/>
      <c r="AR1529" s="65"/>
      <c r="AS1529" s="65"/>
      <c r="AT1529" s="65"/>
      <c r="AU1529" s="65"/>
      <c r="AV1529" s="65"/>
    </row>
    <row r="1530" spans="3:64" x14ac:dyDescent="0.2">
      <c r="C1530" s="14"/>
      <c r="D1530" s="14"/>
      <c r="AA1530" s="65"/>
      <c r="AB1530" s="65"/>
      <c r="AC1530" s="65"/>
      <c r="AD1530" s="65"/>
      <c r="AE1530" s="65"/>
      <c r="AG1530" s="70"/>
      <c r="AN1530" s="65"/>
      <c r="AO1530" s="65"/>
      <c r="AP1530" s="65"/>
      <c r="AQ1530" s="65"/>
      <c r="AR1530" s="65"/>
      <c r="AS1530" s="65"/>
      <c r="AT1530" s="65"/>
      <c r="AU1530" s="65"/>
    </row>
    <row r="1531" spans="3:64" x14ac:dyDescent="0.2">
      <c r="C1531" s="14"/>
      <c r="D1531" s="14"/>
      <c r="AA1531" s="65"/>
      <c r="AB1531" s="65"/>
      <c r="AC1531" s="65"/>
      <c r="AD1531" s="65"/>
      <c r="AE1531" s="65"/>
      <c r="AG1531" s="70"/>
      <c r="AN1531" s="65"/>
      <c r="AO1531" s="65"/>
      <c r="AP1531" s="65"/>
      <c r="AQ1531" s="65"/>
      <c r="AR1531" s="65"/>
      <c r="AS1531" s="65"/>
      <c r="AT1531" s="65"/>
      <c r="AU1531" s="65"/>
      <c r="AV1531" s="65"/>
    </row>
    <row r="1532" spans="3:64" x14ac:dyDescent="0.2">
      <c r="C1532" s="14"/>
      <c r="D1532" s="14"/>
      <c r="AA1532" s="65"/>
      <c r="AB1532" s="65"/>
      <c r="AC1532" s="65"/>
      <c r="AD1532" s="65"/>
      <c r="AE1532" s="65"/>
      <c r="AG1532" s="70"/>
      <c r="AN1532" s="65"/>
      <c r="AO1532" s="65"/>
      <c r="AP1532" s="65"/>
      <c r="AQ1532" s="65"/>
      <c r="AR1532" s="65"/>
      <c r="AS1532" s="65"/>
      <c r="AT1532" s="65"/>
      <c r="AU1532" s="65"/>
      <c r="AV1532" s="65"/>
      <c r="AW1532" s="65"/>
      <c r="AX1532" s="65"/>
      <c r="AY1532" s="65"/>
      <c r="AZ1532" s="65"/>
      <c r="BA1532" s="65"/>
      <c r="BB1532" s="65"/>
      <c r="BC1532" s="65"/>
      <c r="BD1532" s="65"/>
      <c r="BE1532" s="65"/>
      <c r="BF1532" s="65"/>
      <c r="BG1532" s="65"/>
      <c r="BH1532" s="65"/>
      <c r="BI1532" s="65"/>
      <c r="BJ1532" s="65"/>
      <c r="BK1532" s="65"/>
      <c r="BL1532" s="65"/>
    </row>
    <row r="1533" spans="3:64" x14ac:dyDescent="0.2">
      <c r="C1533" s="14"/>
      <c r="D1533" s="14"/>
      <c r="AA1533" s="65"/>
      <c r="AB1533" s="65"/>
      <c r="AC1533" s="65"/>
      <c r="AD1533" s="65"/>
      <c r="AE1533" s="65"/>
      <c r="AG1533" s="70"/>
      <c r="AN1533" s="65"/>
      <c r="AO1533" s="65"/>
      <c r="AP1533" s="65"/>
      <c r="AQ1533" s="65"/>
      <c r="AR1533" s="65"/>
      <c r="AS1533" s="65"/>
      <c r="AT1533" s="65"/>
      <c r="AU1533" s="65"/>
    </row>
    <row r="1534" spans="3:64" x14ac:dyDescent="0.2">
      <c r="C1534" s="14"/>
      <c r="D1534" s="14"/>
      <c r="AA1534" s="65"/>
      <c r="AB1534" s="65"/>
      <c r="AC1534" s="65"/>
      <c r="AD1534" s="65"/>
      <c r="AE1534" s="65"/>
      <c r="AG1534" s="70"/>
      <c r="AN1534" s="65"/>
      <c r="AO1534" s="65"/>
      <c r="AP1534" s="65"/>
      <c r="AQ1534" s="65"/>
      <c r="AR1534" s="65"/>
      <c r="AS1534" s="65"/>
      <c r="AT1534" s="65"/>
      <c r="AU1534" s="65"/>
    </row>
    <row r="1535" spans="3:64" x14ac:dyDescent="0.2">
      <c r="C1535" s="14"/>
      <c r="D1535" s="14"/>
      <c r="AA1535" s="65"/>
      <c r="AB1535" s="65"/>
      <c r="AC1535" s="65"/>
      <c r="AD1535" s="65"/>
      <c r="AE1535" s="65"/>
      <c r="AG1535" s="70"/>
      <c r="AN1535" s="65"/>
      <c r="AO1535" s="65"/>
      <c r="AP1535" s="65"/>
      <c r="AQ1535" s="65"/>
      <c r="AR1535" s="65"/>
      <c r="AS1535" s="65"/>
      <c r="AT1535" s="65"/>
      <c r="AU1535" s="65"/>
    </row>
    <row r="1536" spans="3:64" x14ac:dyDescent="0.2">
      <c r="C1536" s="14"/>
      <c r="D1536" s="14"/>
      <c r="AA1536" s="65"/>
      <c r="AB1536" s="65"/>
      <c r="AC1536" s="65"/>
      <c r="AD1536" s="65"/>
      <c r="AE1536" s="65"/>
      <c r="AG1536" s="70"/>
      <c r="AN1536" s="65"/>
      <c r="AO1536" s="65"/>
      <c r="AP1536" s="65"/>
      <c r="AQ1536" s="65"/>
      <c r="AR1536" s="65"/>
      <c r="AS1536" s="65"/>
      <c r="AT1536" s="65"/>
      <c r="AU1536" s="65"/>
      <c r="AV1536" s="65"/>
    </row>
    <row r="1537" spans="3:64" x14ac:dyDescent="0.2">
      <c r="C1537" s="14"/>
      <c r="D1537" s="14"/>
      <c r="AA1537" s="65"/>
      <c r="AB1537" s="65"/>
      <c r="AC1537" s="65"/>
      <c r="AD1537" s="65"/>
      <c r="AE1537" s="65"/>
      <c r="AG1537" s="70"/>
      <c r="AN1537" s="65"/>
      <c r="AO1537" s="65"/>
      <c r="AP1537" s="65"/>
      <c r="AQ1537" s="65"/>
      <c r="AR1537" s="65"/>
      <c r="AS1537" s="65"/>
      <c r="AT1537" s="65"/>
      <c r="AU1537" s="65"/>
      <c r="AV1537" s="65"/>
    </row>
    <row r="1538" spans="3:64" x14ac:dyDescent="0.2">
      <c r="C1538" s="14"/>
      <c r="D1538" s="14"/>
      <c r="AA1538" s="65"/>
      <c r="AB1538" s="65"/>
      <c r="AC1538" s="65"/>
      <c r="AD1538" s="65"/>
      <c r="AE1538" s="65"/>
      <c r="AG1538" s="70"/>
      <c r="AN1538" s="65"/>
      <c r="AO1538" s="65"/>
      <c r="AP1538" s="65"/>
      <c r="AQ1538" s="65"/>
      <c r="AR1538" s="65"/>
      <c r="AS1538" s="65"/>
      <c r="AT1538" s="65"/>
      <c r="AU1538" s="65"/>
      <c r="AV1538" s="65"/>
    </row>
    <row r="1539" spans="3:64" x14ac:dyDescent="0.2">
      <c r="C1539" s="14"/>
      <c r="D1539" s="14"/>
      <c r="AA1539" s="65"/>
      <c r="AB1539" s="65"/>
      <c r="AC1539" s="65"/>
      <c r="AD1539" s="65"/>
      <c r="AE1539" s="65"/>
      <c r="AG1539" s="70"/>
      <c r="AN1539" s="65"/>
      <c r="AO1539" s="65"/>
      <c r="AP1539" s="65"/>
      <c r="AQ1539" s="65"/>
      <c r="AR1539" s="65"/>
      <c r="AS1539" s="65"/>
      <c r="AT1539" s="65"/>
      <c r="AU1539" s="65"/>
    </row>
    <row r="1540" spans="3:64" x14ac:dyDescent="0.2">
      <c r="C1540" s="14"/>
      <c r="D1540" s="14"/>
      <c r="AA1540" s="65"/>
      <c r="AB1540" s="65"/>
      <c r="AC1540" s="65"/>
      <c r="AD1540" s="65"/>
      <c r="AE1540" s="65"/>
      <c r="AG1540" s="70"/>
      <c r="AN1540" s="65"/>
      <c r="AO1540" s="65"/>
      <c r="AP1540" s="65"/>
      <c r="AQ1540" s="65"/>
      <c r="AR1540" s="65"/>
      <c r="AS1540" s="65"/>
      <c r="AT1540" s="65"/>
      <c r="AU1540" s="65"/>
      <c r="AV1540" s="65"/>
      <c r="AW1540" s="65"/>
      <c r="AX1540" s="65"/>
      <c r="AY1540" s="65"/>
      <c r="AZ1540" s="65"/>
      <c r="BA1540" s="65"/>
      <c r="BB1540" s="65"/>
      <c r="BC1540" s="65"/>
      <c r="BD1540" s="65"/>
      <c r="BE1540" s="65"/>
      <c r="BF1540" s="65"/>
      <c r="BG1540" s="65"/>
      <c r="BH1540" s="65"/>
      <c r="BI1540" s="65"/>
      <c r="BJ1540" s="65"/>
      <c r="BK1540" s="65"/>
      <c r="BL1540" s="65"/>
    </row>
    <row r="1541" spans="3:64" x14ac:dyDescent="0.2">
      <c r="C1541" s="14"/>
      <c r="D1541" s="14"/>
      <c r="AA1541" s="65"/>
      <c r="AB1541" s="65"/>
      <c r="AC1541" s="65"/>
      <c r="AD1541" s="65"/>
      <c r="AE1541" s="65"/>
      <c r="AG1541" s="70"/>
      <c r="AN1541" s="65"/>
      <c r="AO1541" s="65"/>
      <c r="AP1541" s="65"/>
      <c r="AQ1541" s="65"/>
      <c r="AR1541" s="65"/>
      <c r="AS1541" s="65"/>
      <c r="AT1541" s="65"/>
      <c r="AU1541" s="65"/>
      <c r="AV1541" s="65"/>
      <c r="AX1541" s="65"/>
      <c r="AY1541" s="65"/>
      <c r="AZ1541" s="65"/>
      <c r="BA1541" s="65"/>
      <c r="BB1541" s="65"/>
      <c r="BC1541" s="65"/>
      <c r="BD1541" s="65"/>
      <c r="BE1541" s="65"/>
      <c r="BF1541" s="65"/>
      <c r="BG1541" s="65"/>
      <c r="BH1541" s="65"/>
      <c r="BI1541" s="65"/>
      <c r="BJ1541" s="65"/>
      <c r="BK1541" s="65"/>
      <c r="BL1541" s="65"/>
    </row>
    <row r="1542" spans="3:64" x14ac:dyDescent="0.2">
      <c r="C1542" s="14"/>
      <c r="D1542" s="14"/>
      <c r="AA1542" s="65"/>
      <c r="AB1542" s="65"/>
      <c r="AC1542" s="65"/>
      <c r="AD1542" s="65"/>
      <c r="AE1542" s="65"/>
      <c r="AG1542" s="70"/>
      <c r="AN1542" s="65"/>
      <c r="AO1542" s="65"/>
      <c r="AP1542" s="65"/>
      <c r="AQ1542" s="65"/>
      <c r="AR1542" s="65"/>
      <c r="AS1542" s="65"/>
      <c r="AT1542" s="65"/>
      <c r="AU1542" s="65"/>
    </row>
    <row r="1543" spans="3:64" x14ac:dyDescent="0.2">
      <c r="C1543" s="14"/>
      <c r="D1543" s="14"/>
      <c r="AA1543" s="65"/>
      <c r="AB1543" s="65"/>
      <c r="AC1543" s="65"/>
      <c r="AD1543" s="65"/>
      <c r="AE1543" s="65"/>
      <c r="AG1543" s="70"/>
      <c r="AN1543" s="65"/>
      <c r="AO1543" s="65"/>
      <c r="AP1543" s="65"/>
      <c r="AQ1543" s="65"/>
      <c r="AR1543" s="65"/>
      <c r="AS1543" s="65"/>
      <c r="AT1543" s="65"/>
      <c r="AU1543" s="65"/>
      <c r="AV1543" s="65"/>
    </row>
    <row r="1544" spans="3:64" x14ac:dyDescent="0.2">
      <c r="C1544" s="14"/>
      <c r="D1544" s="14"/>
      <c r="AA1544" s="65"/>
      <c r="AB1544" s="65"/>
      <c r="AC1544" s="65"/>
      <c r="AD1544" s="65"/>
      <c r="AE1544" s="65"/>
      <c r="AG1544" s="70"/>
      <c r="AN1544" s="65"/>
      <c r="AO1544" s="65"/>
      <c r="AP1544" s="65"/>
      <c r="AQ1544" s="65"/>
      <c r="AR1544" s="65"/>
      <c r="AS1544" s="65"/>
      <c r="AT1544" s="65"/>
      <c r="AU1544" s="65"/>
    </row>
    <row r="1545" spans="3:64" x14ac:dyDescent="0.2">
      <c r="C1545" s="14"/>
      <c r="D1545" s="14"/>
      <c r="AA1545" s="65"/>
      <c r="AB1545" s="65"/>
      <c r="AC1545" s="65"/>
      <c r="AD1545" s="65"/>
      <c r="AE1545" s="65"/>
      <c r="AG1545" s="70"/>
      <c r="AN1545" s="65"/>
      <c r="AO1545" s="65"/>
      <c r="AP1545" s="65"/>
      <c r="AQ1545" s="65"/>
      <c r="AR1545" s="65"/>
      <c r="AS1545" s="65"/>
      <c r="AT1545" s="65"/>
      <c r="AU1545" s="65"/>
      <c r="AV1545" s="65"/>
      <c r="AW1545" s="65"/>
      <c r="AX1545" s="65"/>
      <c r="AY1545" s="65"/>
      <c r="AZ1545" s="65"/>
      <c r="BA1545" s="65"/>
      <c r="BB1545" s="65"/>
      <c r="BC1545" s="65"/>
      <c r="BD1545" s="65"/>
      <c r="BE1545" s="65"/>
      <c r="BF1545" s="65"/>
      <c r="BG1545" s="65"/>
      <c r="BH1545" s="65"/>
      <c r="BI1545" s="65"/>
      <c r="BJ1545" s="65"/>
      <c r="BK1545" s="65"/>
      <c r="BL1545" s="65"/>
    </row>
    <row r="1546" spans="3:64" x14ac:dyDescent="0.2">
      <c r="C1546" s="14"/>
      <c r="D1546" s="14"/>
      <c r="AA1546" s="65"/>
      <c r="AB1546" s="65"/>
      <c r="AC1546" s="65"/>
      <c r="AD1546" s="65"/>
      <c r="AE1546" s="65"/>
      <c r="AG1546" s="70"/>
      <c r="AN1546" s="65"/>
      <c r="AO1546" s="65"/>
      <c r="AP1546" s="65"/>
      <c r="AQ1546" s="65"/>
      <c r="AR1546" s="65"/>
      <c r="AS1546" s="65"/>
      <c r="AT1546" s="65"/>
      <c r="AU1546" s="65"/>
    </row>
    <row r="1547" spans="3:64" x14ac:dyDescent="0.2">
      <c r="C1547" s="14"/>
      <c r="D1547" s="14"/>
      <c r="AA1547" s="65"/>
      <c r="AB1547" s="65"/>
      <c r="AC1547" s="65"/>
      <c r="AD1547" s="65"/>
      <c r="AE1547" s="65"/>
      <c r="AG1547" s="70"/>
      <c r="AN1547" s="65"/>
      <c r="AO1547" s="65"/>
      <c r="AP1547" s="65"/>
      <c r="AQ1547" s="65"/>
      <c r="AR1547" s="65"/>
      <c r="AS1547" s="65"/>
      <c r="AT1547" s="65"/>
      <c r="AU1547" s="65"/>
      <c r="AV1547" s="65"/>
      <c r="AX1547" s="65"/>
    </row>
    <row r="1548" spans="3:64" x14ac:dyDescent="0.2">
      <c r="C1548" s="14"/>
      <c r="D1548" s="14"/>
      <c r="AA1548" s="65"/>
      <c r="AB1548" s="65"/>
      <c r="AC1548" s="65"/>
      <c r="AD1548" s="65"/>
      <c r="AE1548" s="65"/>
      <c r="AG1548" s="70"/>
      <c r="AN1548" s="65"/>
      <c r="AO1548" s="65"/>
      <c r="AP1548" s="65"/>
      <c r="AQ1548" s="65"/>
      <c r="AR1548" s="65"/>
      <c r="AS1548" s="65"/>
      <c r="AT1548" s="65"/>
      <c r="AU1548" s="65"/>
      <c r="AV1548" s="65"/>
      <c r="AX1548" s="65"/>
    </row>
    <row r="1549" spans="3:64" x14ac:dyDescent="0.2">
      <c r="C1549" s="14"/>
      <c r="D1549" s="14"/>
      <c r="AA1549" s="65"/>
      <c r="AB1549" s="65"/>
      <c r="AC1549" s="65"/>
      <c r="AD1549" s="65"/>
      <c r="AE1549" s="65"/>
      <c r="AG1549" s="70"/>
      <c r="AN1549" s="65"/>
      <c r="AO1549" s="65"/>
      <c r="AP1549" s="65"/>
      <c r="AQ1549" s="65"/>
      <c r="AR1549" s="65"/>
      <c r="AS1549" s="65"/>
      <c r="AT1549" s="65"/>
      <c r="AU1549" s="65"/>
      <c r="AV1549" s="65"/>
      <c r="AX1549" s="65"/>
    </row>
    <row r="1550" spans="3:64" x14ac:dyDescent="0.2">
      <c r="C1550" s="14"/>
      <c r="D1550" s="14"/>
      <c r="AA1550" s="65"/>
      <c r="AB1550" s="65"/>
      <c r="AC1550" s="65"/>
      <c r="AD1550" s="65"/>
      <c r="AE1550" s="65"/>
      <c r="AG1550" s="70"/>
      <c r="AN1550" s="65"/>
      <c r="AO1550" s="65"/>
      <c r="AP1550" s="65"/>
      <c r="AQ1550" s="65"/>
      <c r="AR1550" s="65"/>
      <c r="AS1550" s="65"/>
      <c r="AT1550" s="65"/>
      <c r="AU1550" s="65"/>
      <c r="AV1550" s="65"/>
    </row>
    <row r="1551" spans="3:64" x14ac:dyDescent="0.2">
      <c r="C1551" s="14"/>
      <c r="D1551" s="14"/>
      <c r="AA1551" s="65"/>
      <c r="AB1551" s="65"/>
      <c r="AC1551" s="65"/>
      <c r="AD1551" s="65"/>
      <c r="AE1551" s="65"/>
      <c r="AG1551" s="70"/>
      <c r="AN1551" s="65"/>
      <c r="AO1551" s="65"/>
      <c r="AP1551" s="65"/>
      <c r="AQ1551" s="65"/>
      <c r="AR1551" s="65"/>
      <c r="AS1551" s="65"/>
      <c r="AT1551" s="65"/>
      <c r="AU1551" s="65"/>
    </row>
    <row r="1552" spans="3:64" x14ac:dyDescent="0.2">
      <c r="C1552" s="14"/>
      <c r="D1552" s="14"/>
      <c r="AA1552" s="65"/>
      <c r="AB1552" s="65"/>
      <c r="AC1552" s="65"/>
      <c r="AD1552" s="65"/>
      <c r="AE1552" s="65"/>
      <c r="AG1552" s="70"/>
      <c r="AN1552" s="65"/>
      <c r="AO1552" s="65"/>
      <c r="AP1552" s="65"/>
      <c r="AQ1552" s="65"/>
      <c r="AR1552" s="65"/>
      <c r="AS1552" s="65"/>
      <c r="AT1552" s="65"/>
      <c r="AU1552" s="65"/>
      <c r="AV1552" s="65"/>
    </row>
    <row r="1553" spans="3:64" x14ac:dyDescent="0.2">
      <c r="C1553" s="14"/>
      <c r="D1553" s="14"/>
      <c r="AA1553" s="65"/>
      <c r="AB1553" s="65"/>
      <c r="AC1553" s="65"/>
      <c r="AD1553" s="65"/>
      <c r="AE1553" s="65"/>
      <c r="AG1553" s="70"/>
      <c r="AN1553" s="65"/>
      <c r="AO1553" s="65"/>
      <c r="AP1553" s="65"/>
      <c r="AQ1553" s="65"/>
      <c r="AR1553" s="65"/>
      <c r="AS1553" s="65"/>
      <c r="AT1553" s="65"/>
      <c r="AU1553" s="65"/>
      <c r="AV1553" s="65"/>
    </row>
    <row r="1554" spans="3:64" x14ac:dyDescent="0.2">
      <c r="C1554" s="14"/>
      <c r="D1554" s="14"/>
      <c r="AA1554" s="65"/>
      <c r="AB1554" s="65"/>
      <c r="AC1554" s="65"/>
      <c r="AD1554" s="65"/>
      <c r="AE1554" s="65"/>
      <c r="AG1554" s="70"/>
      <c r="AN1554" s="65"/>
      <c r="AO1554" s="65"/>
      <c r="AP1554" s="65"/>
      <c r="AQ1554" s="65"/>
      <c r="AR1554" s="65"/>
      <c r="AS1554" s="65"/>
      <c r="AT1554" s="65"/>
      <c r="AU1554" s="65"/>
      <c r="AV1554" s="65"/>
      <c r="AW1554" s="65"/>
      <c r="AX1554" s="65"/>
      <c r="AY1554" s="65"/>
      <c r="AZ1554" s="65"/>
      <c r="BA1554" s="65"/>
      <c r="BB1554" s="65"/>
      <c r="BC1554" s="65"/>
      <c r="BD1554" s="65"/>
      <c r="BE1554" s="65"/>
      <c r="BF1554" s="65"/>
      <c r="BG1554" s="65"/>
      <c r="BH1554" s="65"/>
      <c r="BI1554" s="65"/>
      <c r="BJ1554" s="65"/>
      <c r="BK1554" s="65"/>
      <c r="BL1554" s="65"/>
    </row>
    <row r="1555" spans="3:64" x14ac:dyDescent="0.2">
      <c r="C1555" s="14"/>
      <c r="D1555" s="14"/>
      <c r="AA1555" s="65"/>
      <c r="AB1555" s="65"/>
      <c r="AC1555" s="65"/>
      <c r="AD1555" s="65"/>
      <c r="AE1555" s="65"/>
      <c r="AG1555" s="70"/>
      <c r="AN1555" s="65"/>
      <c r="AO1555" s="65"/>
      <c r="AP1555" s="65"/>
      <c r="AQ1555" s="65"/>
      <c r="AR1555" s="65"/>
      <c r="AS1555" s="65"/>
      <c r="AT1555" s="65"/>
      <c r="AU1555" s="65"/>
    </row>
    <row r="1556" spans="3:64" x14ac:dyDescent="0.2">
      <c r="C1556" s="14"/>
      <c r="D1556" s="14"/>
      <c r="AA1556" s="65"/>
      <c r="AB1556" s="65"/>
      <c r="AC1556" s="65"/>
      <c r="AD1556" s="65"/>
      <c r="AE1556" s="65"/>
      <c r="AG1556" s="70"/>
      <c r="AN1556" s="65"/>
      <c r="AO1556" s="65"/>
      <c r="AP1556" s="65"/>
      <c r="AQ1556" s="65"/>
      <c r="AR1556" s="65"/>
      <c r="AS1556" s="65"/>
      <c r="AT1556" s="65"/>
      <c r="AU1556" s="65"/>
    </row>
    <row r="1557" spans="3:64" x14ac:dyDescent="0.2">
      <c r="C1557" s="14"/>
      <c r="D1557" s="14"/>
      <c r="AA1557" s="65"/>
      <c r="AB1557" s="65"/>
      <c r="AC1557" s="65"/>
      <c r="AD1557" s="65"/>
      <c r="AE1557" s="65"/>
      <c r="AG1557" s="70"/>
      <c r="AN1557" s="65"/>
      <c r="AO1557" s="65"/>
      <c r="AP1557" s="65"/>
      <c r="AQ1557" s="65"/>
      <c r="AR1557" s="65"/>
      <c r="AS1557" s="65"/>
      <c r="AT1557" s="65"/>
      <c r="AU1557" s="65"/>
      <c r="AV1557" s="65"/>
      <c r="AW1557" s="65"/>
      <c r="AX1557" s="65"/>
      <c r="AY1557" s="65"/>
      <c r="AZ1557" s="65"/>
      <c r="BA1557" s="65"/>
      <c r="BB1557" s="65"/>
      <c r="BC1557" s="65"/>
      <c r="BD1557" s="65"/>
      <c r="BE1557" s="65"/>
      <c r="BF1557" s="65"/>
      <c r="BG1557" s="65"/>
      <c r="BH1557" s="65"/>
      <c r="BI1557" s="65"/>
      <c r="BJ1557" s="65"/>
      <c r="BK1557" s="65"/>
      <c r="BL1557" s="65"/>
    </row>
    <row r="1558" spans="3:64" x14ac:dyDescent="0.2">
      <c r="C1558" s="14"/>
      <c r="D1558" s="14"/>
      <c r="AA1558" s="65"/>
      <c r="AB1558" s="65"/>
      <c r="AC1558" s="65"/>
      <c r="AD1558" s="65"/>
      <c r="AE1558" s="65"/>
      <c r="AG1558" s="70"/>
      <c r="AN1558" s="65"/>
      <c r="AO1558" s="65"/>
      <c r="AP1558" s="65"/>
      <c r="AQ1558" s="65"/>
      <c r="AR1558" s="65"/>
      <c r="AS1558" s="65"/>
      <c r="AT1558" s="65"/>
      <c r="AU1558" s="65"/>
      <c r="AV1558" s="65"/>
      <c r="AX1558" s="65"/>
      <c r="AY1558" s="65"/>
      <c r="AZ1558" s="65"/>
      <c r="BA1558" s="65"/>
      <c r="BB1558" s="65"/>
      <c r="BC1558" s="65"/>
      <c r="BD1558" s="65"/>
      <c r="BE1558" s="65"/>
      <c r="BF1558" s="65"/>
      <c r="BG1558" s="65"/>
      <c r="BH1558" s="65"/>
      <c r="BI1558" s="65"/>
      <c r="BJ1558" s="65"/>
      <c r="BK1558" s="65"/>
      <c r="BL1558" s="65"/>
    </row>
    <row r="1559" spans="3:64" x14ac:dyDescent="0.2">
      <c r="C1559" s="14"/>
      <c r="D1559" s="14"/>
      <c r="AA1559" s="65"/>
      <c r="AB1559" s="65"/>
      <c r="AC1559" s="65"/>
      <c r="AD1559" s="65"/>
      <c r="AE1559" s="65"/>
      <c r="AG1559" s="70"/>
      <c r="AN1559" s="65"/>
      <c r="AO1559" s="65"/>
      <c r="AP1559" s="65"/>
      <c r="AQ1559" s="65"/>
      <c r="AR1559" s="65"/>
      <c r="AS1559" s="65"/>
      <c r="AT1559" s="65"/>
      <c r="AU1559" s="65"/>
      <c r="AV1559" s="65"/>
      <c r="AX1559" s="65"/>
    </row>
    <row r="1560" spans="3:64" x14ac:dyDescent="0.2">
      <c r="C1560" s="14"/>
      <c r="D1560" s="14"/>
      <c r="AA1560" s="65"/>
      <c r="AB1560" s="65"/>
      <c r="AC1560" s="65"/>
      <c r="AD1560" s="65"/>
      <c r="AE1560" s="65"/>
      <c r="AG1560" s="70"/>
      <c r="AN1560" s="65"/>
      <c r="AO1560" s="65"/>
      <c r="AP1560" s="65"/>
      <c r="AQ1560" s="65"/>
      <c r="AR1560" s="65"/>
      <c r="AS1560" s="65"/>
      <c r="AT1560" s="65"/>
      <c r="AU1560" s="65"/>
    </row>
    <row r="1561" spans="3:64" x14ac:dyDescent="0.2">
      <c r="C1561" s="14"/>
      <c r="D1561" s="14"/>
      <c r="AA1561" s="65"/>
      <c r="AB1561" s="65"/>
      <c r="AC1561" s="65"/>
      <c r="AD1561" s="65"/>
      <c r="AE1561" s="65"/>
      <c r="AG1561" s="70"/>
      <c r="AN1561" s="65"/>
      <c r="AO1561" s="65"/>
      <c r="AP1561" s="65"/>
      <c r="AQ1561" s="65"/>
      <c r="AR1561" s="65"/>
      <c r="AS1561" s="65"/>
      <c r="AT1561" s="65"/>
      <c r="AU1561" s="65"/>
      <c r="AV1561" s="65"/>
    </row>
    <row r="1562" spans="3:64" x14ac:dyDescent="0.2">
      <c r="C1562" s="14"/>
      <c r="D1562" s="14"/>
      <c r="AA1562" s="65"/>
      <c r="AB1562" s="65"/>
      <c r="AC1562" s="65"/>
      <c r="AD1562" s="65"/>
      <c r="AE1562" s="65"/>
      <c r="AG1562" s="70"/>
      <c r="AN1562" s="65"/>
      <c r="AO1562" s="65"/>
      <c r="AP1562" s="65"/>
      <c r="AQ1562" s="65"/>
      <c r="AR1562" s="65"/>
      <c r="AS1562" s="65"/>
      <c r="AT1562" s="65"/>
      <c r="AU1562" s="65"/>
      <c r="AV1562" s="65"/>
    </row>
    <row r="1563" spans="3:64" x14ac:dyDescent="0.2">
      <c r="C1563" s="14"/>
      <c r="D1563" s="14"/>
      <c r="AA1563" s="65"/>
      <c r="AB1563" s="65"/>
      <c r="AC1563" s="65"/>
      <c r="AD1563" s="65"/>
      <c r="AE1563" s="65"/>
      <c r="AG1563" s="70"/>
      <c r="AN1563" s="65"/>
      <c r="AO1563" s="65"/>
      <c r="AP1563" s="65"/>
      <c r="AQ1563" s="65"/>
      <c r="AR1563" s="65"/>
      <c r="AS1563" s="65"/>
      <c r="AT1563" s="65"/>
      <c r="AU1563" s="65"/>
      <c r="AV1563" s="65"/>
      <c r="AX1563" s="65"/>
    </row>
    <row r="1564" spans="3:64" x14ac:dyDescent="0.2">
      <c r="C1564" s="14"/>
      <c r="D1564" s="14"/>
      <c r="AA1564" s="65"/>
      <c r="AB1564" s="65"/>
      <c r="AC1564" s="65"/>
      <c r="AD1564" s="65"/>
      <c r="AE1564" s="65"/>
      <c r="AG1564" s="70"/>
      <c r="AN1564" s="65"/>
      <c r="AO1564" s="65"/>
      <c r="AP1564" s="65"/>
      <c r="AQ1564" s="65"/>
      <c r="AR1564" s="65"/>
      <c r="AS1564" s="65"/>
      <c r="AT1564" s="65"/>
      <c r="AU1564" s="65"/>
      <c r="AV1564" s="65"/>
      <c r="AX1564" s="65"/>
      <c r="AY1564" s="65"/>
      <c r="AZ1564" s="65"/>
      <c r="BA1564" s="65"/>
      <c r="BB1564" s="65"/>
      <c r="BC1564" s="65"/>
      <c r="BD1564" s="65"/>
      <c r="BE1564" s="65"/>
      <c r="BF1564" s="65"/>
      <c r="BG1564" s="65"/>
      <c r="BH1564" s="65"/>
      <c r="BI1564" s="65"/>
      <c r="BJ1564" s="65"/>
      <c r="BK1564" s="65"/>
      <c r="BL1564" s="65"/>
    </row>
    <row r="1565" spans="3:64" x14ac:dyDescent="0.2">
      <c r="C1565" s="14"/>
      <c r="D1565" s="14"/>
      <c r="AA1565" s="65"/>
      <c r="AB1565" s="65"/>
      <c r="AC1565" s="65"/>
      <c r="AD1565" s="65"/>
      <c r="AE1565" s="65"/>
      <c r="AG1565" s="70"/>
      <c r="AN1565" s="65"/>
      <c r="AO1565" s="65"/>
      <c r="AP1565" s="65"/>
      <c r="AQ1565" s="65"/>
      <c r="AR1565" s="65"/>
      <c r="AS1565" s="65"/>
      <c r="AT1565" s="65"/>
      <c r="AU1565" s="65"/>
      <c r="AV1565" s="65"/>
    </row>
    <row r="1566" spans="3:64" x14ac:dyDescent="0.2">
      <c r="C1566" s="14"/>
      <c r="D1566" s="14"/>
      <c r="AA1566" s="65"/>
      <c r="AB1566" s="65"/>
      <c r="AC1566" s="65"/>
      <c r="AD1566" s="65"/>
      <c r="AE1566" s="65"/>
      <c r="AG1566" s="70"/>
      <c r="AN1566" s="65"/>
      <c r="AO1566" s="65"/>
      <c r="AP1566" s="65"/>
      <c r="AQ1566" s="65"/>
      <c r="AR1566" s="65"/>
      <c r="AS1566" s="65"/>
      <c r="AT1566" s="65"/>
      <c r="AU1566" s="65"/>
      <c r="AV1566" s="65"/>
    </row>
    <row r="1567" spans="3:64" x14ac:dyDescent="0.2">
      <c r="C1567" s="14"/>
      <c r="D1567" s="14"/>
      <c r="AA1567" s="65"/>
      <c r="AB1567" s="65"/>
      <c r="AC1567" s="65"/>
      <c r="AD1567" s="65"/>
      <c r="AE1567" s="65"/>
      <c r="AG1567" s="70"/>
      <c r="AN1567" s="65"/>
      <c r="AO1567" s="65"/>
      <c r="AP1567" s="65"/>
      <c r="AQ1567" s="65"/>
      <c r="AR1567" s="65"/>
      <c r="AS1567" s="65"/>
      <c r="AT1567" s="65"/>
      <c r="AU1567" s="65"/>
      <c r="AV1567" s="65"/>
    </row>
    <row r="1568" spans="3:64" x14ac:dyDescent="0.2">
      <c r="C1568" s="14"/>
      <c r="D1568" s="14"/>
      <c r="AA1568" s="65"/>
      <c r="AB1568" s="65"/>
      <c r="AC1568" s="65"/>
      <c r="AD1568" s="65"/>
      <c r="AE1568" s="65"/>
      <c r="AG1568" s="70"/>
      <c r="AN1568" s="65"/>
      <c r="AO1568" s="65"/>
      <c r="AP1568" s="65"/>
      <c r="AQ1568" s="65"/>
      <c r="AR1568" s="65"/>
      <c r="AS1568" s="65"/>
      <c r="AT1568" s="65"/>
      <c r="AU1568" s="65"/>
      <c r="AV1568" s="65"/>
      <c r="AX1568" s="65"/>
    </row>
    <row r="1569" spans="3:64" x14ac:dyDescent="0.2">
      <c r="C1569" s="14"/>
      <c r="D1569" s="14"/>
      <c r="AA1569" s="65"/>
      <c r="AB1569" s="65"/>
      <c r="AC1569" s="65"/>
      <c r="AD1569" s="65"/>
      <c r="AE1569" s="65"/>
      <c r="AG1569" s="70"/>
      <c r="AN1569" s="65"/>
      <c r="AO1569" s="65"/>
      <c r="AP1569" s="65"/>
      <c r="AQ1569" s="65"/>
      <c r="AR1569" s="65"/>
      <c r="AS1569" s="65"/>
      <c r="AT1569" s="65"/>
      <c r="AU1569" s="65"/>
      <c r="AV1569" s="65"/>
      <c r="AX1569" s="65"/>
      <c r="AY1569" s="65"/>
      <c r="AZ1569" s="65"/>
      <c r="BA1569" s="65"/>
      <c r="BB1569" s="65"/>
      <c r="BC1569" s="65"/>
      <c r="BD1569" s="65"/>
      <c r="BE1569" s="65"/>
      <c r="BF1569" s="65"/>
      <c r="BG1569" s="65"/>
      <c r="BH1569" s="65"/>
      <c r="BI1569" s="65"/>
      <c r="BJ1569" s="65"/>
      <c r="BK1569" s="65"/>
      <c r="BL1569" s="65"/>
    </row>
    <row r="1570" spans="3:64" x14ac:dyDescent="0.2">
      <c r="C1570" s="14"/>
      <c r="D1570" s="14"/>
      <c r="AA1570" s="65"/>
      <c r="AB1570" s="65"/>
      <c r="AC1570" s="65"/>
      <c r="AD1570" s="65"/>
      <c r="AE1570" s="65"/>
      <c r="AG1570" s="70"/>
      <c r="AN1570" s="65"/>
      <c r="AO1570" s="65"/>
      <c r="AP1570" s="65"/>
      <c r="AQ1570" s="65"/>
      <c r="AR1570" s="65"/>
      <c r="AS1570" s="65"/>
      <c r="AT1570" s="65"/>
      <c r="AU1570" s="65"/>
    </row>
    <row r="1571" spans="3:64" x14ac:dyDescent="0.2">
      <c r="C1571" s="14"/>
      <c r="D1571" s="14"/>
      <c r="AA1571" s="65"/>
      <c r="AB1571" s="65"/>
      <c r="AC1571" s="65"/>
      <c r="AD1571" s="65"/>
      <c r="AE1571" s="65"/>
      <c r="AG1571" s="70"/>
      <c r="AN1571" s="65"/>
      <c r="AO1571" s="65"/>
      <c r="AP1571" s="65"/>
      <c r="AQ1571" s="65"/>
      <c r="AR1571" s="65"/>
      <c r="AS1571" s="65"/>
      <c r="AT1571" s="65"/>
      <c r="AU1571" s="65"/>
      <c r="AV1571" s="65"/>
    </row>
    <row r="1572" spans="3:64" x14ac:dyDescent="0.2">
      <c r="C1572" s="14"/>
      <c r="D1572" s="14"/>
      <c r="AA1572" s="65"/>
      <c r="AB1572" s="65"/>
      <c r="AC1572" s="65"/>
      <c r="AD1572" s="65"/>
      <c r="AE1572" s="65"/>
      <c r="AG1572" s="70"/>
      <c r="AN1572" s="65"/>
      <c r="AO1572" s="65"/>
      <c r="AP1572" s="65"/>
      <c r="AQ1572" s="65"/>
      <c r="AR1572" s="65"/>
      <c r="AS1572" s="65"/>
      <c r="AT1572" s="65"/>
      <c r="AU1572" s="65"/>
      <c r="AV1572" s="65"/>
    </row>
    <row r="1573" spans="3:64" x14ac:dyDescent="0.2">
      <c r="C1573" s="14"/>
      <c r="D1573" s="14"/>
      <c r="AA1573" s="65"/>
      <c r="AB1573" s="65"/>
      <c r="AC1573" s="65"/>
      <c r="AD1573" s="65"/>
      <c r="AE1573" s="65"/>
      <c r="AG1573" s="70"/>
      <c r="AN1573" s="65"/>
      <c r="AO1573" s="65"/>
      <c r="AP1573" s="65"/>
      <c r="AQ1573" s="65"/>
      <c r="AR1573" s="65"/>
      <c r="AS1573" s="65"/>
      <c r="AT1573" s="65"/>
      <c r="AU1573" s="65"/>
      <c r="AV1573" s="65"/>
      <c r="AX1573" s="65"/>
    </row>
    <row r="1574" spans="3:64" x14ac:dyDescent="0.2">
      <c r="C1574" s="14"/>
      <c r="D1574" s="14"/>
      <c r="AA1574" s="65"/>
      <c r="AB1574" s="65"/>
      <c r="AC1574" s="65"/>
      <c r="AD1574" s="65"/>
      <c r="AE1574" s="65"/>
      <c r="AG1574" s="70"/>
      <c r="AN1574" s="65"/>
      <c r="AO1574" s="65"/>
      <c r="AP1574" s="65"/>
      <c r="AQ1574" s="65"/>
      <c r="AR1574" s="65"/>
      <c r="AS1574" s="65"/>
      <c r="AT1574" s="65"/>
      <c r="AU1574" s="65"/>
      <c r="AV1574" s="65"/>
    </row>
    <row r="1575" spans="3:64" x14ac:dyDescent="0.2">
      <c r="C1575" s="14"/>
      <c r="D1575" s="14"/>
      <c r="AA1575" s="65"/>
      <c r="AB1575" s="65"/>
      <c r="AC1575" s="65"/>
      <c r="AD1575" s="65"/>
      <c r="AE1575" s="65"/>
      <c r="AG1575" s="70"/>
      <c r="AN1575" s="65"/>
      <c r="AO1575" s="65"/>
      <c r="AP1575" s="65"/>
      <c r="AQ1575" s="65"/>
      <c r="AR1575" s="65"/>
      <c r="AS1575" s="65"/>
      <c r="AT1575" s="65"/>
      <c r="AU1575" s="65"/>
    </row>
    <row r="1576" spans="3:64" x14ac:dyDescent="0.2">
      <c r="C1576" s="14"/>
      <c r="D1576" s="14"/>
      <c r="AA1576" s="65"/>
      <c r="AB1576" s="65"/>
      <c r="AC1576" s="65"/>
      <c r="AD1576" s="65"/>
      <c r="AE1576" s="65"/>
      <c r="AG1576" s="70"/>
      <c r="AN1576" s="65"/>
      <c r="AO1576" s="65"/>
      <c r="AP1576" s="65"/>
      <c r="AQ1576" s="65"/>
      <c r="AR1576" s="65"/>
      <c r="AS1576" s="65"/>
      <c r="AT1576" s="65"/>
      <c r="AU1576" s="65"/>
    </row>
    <row r="1577" spans="3:64" x14ac:dyDescent="0.2">
      <c r="C1577" s="14"/>
      <c r="D1577" s="14"/>
      <c r="AA1577" s="65"/>
      <c r="AB1577" s="65"/>
      <c r="AC1577" s="65"/>
      <c r="AD1577" s="65"/>
      <c r="AE1577" s="65"/>
      <c r="AG1577" s="70"/>
      <c r="AN1577" s="65"/>
      <c r="AO1577" s="65"/>
      <c r="AP1577" s="65"/>
      <c r="AQ1577" s="65"/>
      <c r="AR1577" s="65"/>
      <c r="AS1577" s="65"/>
      <c r="AT1577" s="65"/>
      <c r="AU1577" s="65"/>
      <c r="AV1577" s="65"/>
      <c r="AW1577" s="65"/>
      <c r="AX1577" s="65"/>
      <c r="AY1577" s="65"/>
      <c r="AZ1577" s="65"/>
      <c r="BA1577" s="65"/>
      <c r="BB1577" s="65"/>
      <c r="BC1577" s="65"/>
      <c r="BD1577" s="65"/>
      <c r="BE1577" s="65"/>
      <c r="BF1577" s="65"/>
      <c r="BG1577" s="65"/>
      <c r="BH1577" s="65"/>
      <c r="BI1577" s="65"/>
      <c r="BJ1577" s="65"/>
      <c r="BK1577" s="65"/>
      <c r="BL1577" s="65"/>
    </row>
    <row r="1578" spans="3:64" x14ac:dyDescent="0.2">
      <c r="C1578" s="14"/>
      <c r="D1578" s="14"/>
      <c r="AA1578" s="65"/>
      <c r="AB1578" s="65"/>
      <c r="AC1578" s="65"/>
      <c r="AD1578" s="65"/>
      <c r="AE1578" s="65"/>
      <c r="AG1578" s="70"/>
      <c r="AN1578" s="65"/>
      <c r="AO1578" s="65"/>
      <c r="AP1578" s="65"/>
      <c r="AQ1578" s="65"/>
      <c r="AR1578" s="65"/>
      <c r="AS1578" s="65"/>
      <c r="AT1578" s="65"/>
      <c r="AU1578" s="65"/>
    </row>
    <row r="1579" spans="3:64" x14ac:dyDescent="0.2">
      <c r="C1579" s="14"/>
      <c r="D1579" s="14"/>
      <c r="AA1579" s="65"/>
      <c r="AB1579" s="65"/>
      <c r="AC1579" s="65"/>
      <c r="AD1579" s="65"/>
      <c r="AE1579" s="65"/>
      <c r="AG1579" s="70"/>
      <c r="AN1579" s="65"/>
      <c r="AO1579" s="65"/>
      <c r="AP1579" s="65"/>
      <c r="AQ1579" s="65"/>
      <c r="AR1579" s="65"/>
      <c r="AS1579" s="65"/>
      <c r="AT1579" s="65"/>
      <c r="AU1579" s="65"/>
      <c r="AV1579" s="65"/>
      <c r="AW1579" s="65"/>
      <c r="AX1579" s="65"/>
      <c r="AY1579" s="65"/>
      <c r="AZ1579" s="65"/>
      <c r="BA1579" s="65"/>
      <c r="BB1579" s="65"/>
      <c r="BC1579" s="65"/>
      <c r="BD1579" s="65"/>
      <c r="BE1579" s="65"/>
      <c r="BF1579" s="65"/>
      <c r="BG1579" s="65"/>
      <c r="BH1579" s="65"/>
      <c r="BI1579" s="65"/>
      <c r="BJ1579" s="65"/>
      <c r="BK1579" s="65"/>
      <c r="BL1579" s="65"/>
    </row>
    <row r="1580" spans="3:64" x14ac:dyDescent="0.2">
      <c r="C1580" s="14"/>
      <c r="D1580" s="14"/>
      <c r="AA1580" s="65"/>
      <c r="AB1580" s="65"/>
      <c r="AC1580" s="65"/>
      <c r="AD1580" s="65"/>
      <c r="AE1580" s="65"/>
      <c r="AG1580" s="70"/>
      <c r="AN1580" s="65"/>
      <c r="AO1580" s="65"/>
      <c r="AP1580" s="65"/>
      <c r="AQ1580" s="65"/>
      <c r="AR1580" s="65"/>
      <c r="AS1580" s="65"/>
      <c r="AT1580" s="65"/>
      <c r="AU1580" s="65"/>
      <c r="AV1580" s="65"/>
      <c r="AX1580" s="65"/>
      <c r="AY1580" s="65"/>
      <c r="AZ1580" s="65"/>
      <c r="BA1580" s="65"/>
      <c r="BB1580" s="65"/>
      <c r="BC1580" s="65"/>
      <c r="BD1580" s="65"/>
      <c r="BE1580" s="65"/>
      <c r="BF1580" s="65"/>
      <c r="BG1580" s="65"/>
      <c r="BH1580" s="65"/>
      <c r="BI1580" s="65"/>
      <c r="BJ1580" s="65"/>
      <c r="BK1580" s="65"/>
      <c r="BL1580" s="65"/>
    </row>
    <row r="1581" spans="3:64" x14ac:dyDescent="0.2">
      <c r="C1581" s="14"/>
      <c r="D1581" s="14"/>
      <c r="AA1581" s="65"/>
      <c r="AB1581" s="65"/>
      <c r="AC1581" s="65"/>
      <c r="AD1581" s="65"/>
      <c r="AE1581" s="65"/>
      <c r="AG1581" s="70"/>
      <c r="AN1581" s="65"/>
      <c r="AO1581" s="65"/>
      <c r="AP1581" s="65"/>
      <c r="AQ1581" s="65"/>
      <c r="AR1581" s="65"/>
      <c r="AS1581" s="65"/>
      <c r="AT1581" s="65"/>
      <c r="AU1581" s="65"/>
      <c r="AV1581" s="65"/>
      <c r="AW1581" s="65"/>
      <c r="AX1581" s="65"/>
      <c r="AY1581" s="65"/>
      <c r="AZ1581" s="65"/>
      <c r="BA1581" s="65"/>
      <c r="BB1581" s="65"/>
      <c r="BC1581" s="65"/>
      <c r="BD1581" s="65"/>
      <c r="BE1581" s="65"/>
      <c r="BF1581" s="65"/>
      <c r="BG1581" s="65"/>
      <c r="BH1581" s="65"/>
      <c r="BI1581" s="65"/>
      <c r="BJ1581" s="65"/>
      <c r="BK1581" s="65"/>
      <c r="BL1581" s="65"/>
    </row>
    <row r="1582" spans="3:64" x14ac:dyDescent="0.2">
      <c r="C1582" s="14"/>
      <c r="D1582" s="14"/>
      <c r="AA1582" s="65"/>
      <c r="AB1582" s="65"/>
      <c r="AC1582" s="65"/>
      <c r="AD1582" s="65"/>
      <c r="AE1582" s="65"/>
      <c r="AG1582" s="70"/>
      <c r="AN1582" s="65"/>
      <c r="AO1582" s="65"/>
      <c r="AP1582" s="65"/>
      <c r="AQ1582" s="65"/>
      <c r="AR1582" s="65"/>
      <c r="AS1582" s="65"/>
      <c r="AT1582" s="65"/>
      <c r="AU1582" s="65"/>
      <c r="AV1582" s="65"/>
      <c r="AX1582" s="65"/>
      <c r="AY1582" s="65"/>
      <c r="AZ1582" s="65"/>
      <c r="BA1582" s="65"/>
      <c r="BB1582" s="65"/>
      <c r="BC1582" s="65"/>
      <c r="BD1582" s="65"/>
      <c r="BE1582" s="65"/>
      <c r="BF1582" s="65"/>
      <c r="BG1582" s="65"/>
      <c r="BH1582" s="65"/>
      <c r="BI1582" s="65"/>
      <c r="BJ1582" s="65"/>
      <c r="BK1582" s="65"/>
      <c r="BL1582" s="65"/>
    </row>
    <row r="1583" spans="3:64" x14ac:dyDescent="0.2">
      <c r="C1583" s="14"/>
      <c r="D1583" s="14"/>
      <c r="AA1583" s="65"/>
      <c r="AB1583" s="65"/>
      <c r="AC1583" s="65"/>
      <c r="AD1583" s="65"/>
      <c r="AE1583" s="65"/>
      <c r="AG1583" s="70"/>
      <c r="AN1583" s="65"/>
      <c r="AO1583" s="65"/>
      <c r="AP1583" s="65"/>
      <c r="AQ1583" s="65"/>
      <c r="AR1583" s="65"/>
      <c r="AS1583" s="65"/>
      <c r="AT1583" s="65"/>
      <c r="AU1583" s="65"/>
      <c r="AV1583" s="65"/>
      <c r="AW1583" s="65"/>
      <c r="AX1583" s="65"/>
      <c r="AY1583" s="65"/>
      <c r="AZ1583" s="65"/>
      <c r="BA1583" s="65"/>
      <c r="BB1583" s="65"/>
      <c r="BC1583" s="65"/>
      <c r="BD1583" s="65"/>
      <c r="BE1583" s="65"/>
      <c r="BF1583" s="65"/>
      <c r="BG1583" s="65"/>
      <c r="BH1583" s="65"/>
      <c r="BI1583" s="65"/>
      <c r="BJ1583" s="65"/>
      <c r="BK1583" s="65"/>
      <c r="BL1583" s="65"/>
    </row>
    <row r="1584" spans="3:64" x14ac:dyDescent="0.2">
      <c r="C1584" s="14"/>
      <c r="D1584" s="14"/>
      <c r="AA1584" s="65"/>
      <c r="AB1584" s="65"/>
      <c r="AC1584" s="65"/>
      <c r="AD1584" s="65"/>
      <c r="AE1584" s="65"/>
      <c r="AG1584" s="70"/>
      <c r="AN1584" s="65"/>
      <c r="AO1584" s="65"/>
      <c r="AP1584" s="65"/>
      <c r="AQ1584" s="65"/>
      <c r="AR1584" s="65"/>
      <c r="AS1584" s="65"/>
      <c r="AT1584" s="65"/>
      <c r="AU1584" s="65"/>
      <c r="AV1584" s="65"/>
      <c r="AX1584" s="65"/>
    </row>
    <row r="1585" spans="3:64" x14ac:dyDescent="0.2">
      <c r="C1585" s="14"/>
      <c r="D1585" s="14"/>
      <c r="AA1585" s="65"/>
      <c r="AB1585" s="65"/>
      <c r="AC1585" s="65"/>
      <c r="AD1585" s="65"/>
      <c r="AE1585" s="65"/>
      <c r="AG1585" s="70"/>
      <c r="AN1585" s="65"/>
      <c r="AO1585" s="65"/>
      <c r="AP1585" s="65"/>
      <c r="AQ1585" s="65"/>
      <c r="AR1585" s="65"/>
      <c r="AS1585" s="65"/>
      <c r="AT1585" s="65"/>
      <c r="AU1585" s="65"/>
      <c r="AV1585" s="65"/>
      <c r="AW1585" s="65"/>
      <c r="AX1585" s="65"/>
      <c r="AY1585" s="65"/>
      <c r="AZ1585" s="65"/>
      <c r="BA1585" s="65"/>
      <c r="BB1585" s="65"/>
      <c r="BC1585" s="65"/>
      <c r="BD1585" s="65"/>
      <c r="BE1585" s="65"/>
      <c r="BF1585" s="65"/>
      <c r="BG1585" s="65"/>
      <c r="BH1585" s="65"/>
      <c r="BI1585" s="65"/>
      <c r="BJ1585" s="65"/>
      <c r="BK1585" s="65"/>
      <c r="BL1585" s="65"/>
    </row>
    <row r="1586" spans="3:64" x14ac:dyDescent="0.2">
      <c r="C1586" s="14"/>
      <c r="D1586" s="14"/>
      <c r="AA1586" s="65"/>
      <c r="AB1586" s="65"/>
      <c r="AC1586" s="65"/>
      <c r="AD1586" s="65"/>
      <c r="AE1586" s="65"/>
      <c r="AG1586" s="70"/>
      <c r="AN1586" s="65"/>
      <c r="AO1586" s="65"/>
      <c r="AP1586" s="65"/>
      <c r="AQ1586" s="65"/>
      <c r="AR1586" s="65"/>
      <c r="AS1586" s="65"/>
      <c r="AT1586" s="65"/>
      <c r="AU1586" s="65"/>
      <c r="AV1586" s="65"/>
      <c r="AX1586" s="65"/>
    </row>
    <row r="1587" spans="3:64" x14ac:dyDescent="0.2">
      <c r="C1587" s="14"/>
      <c r="D1587" s="14"/>
      <c r="AA1587" s="65"/>
      <c r="AB1587" s="65"/>
      <c r="AC1587" s="65"/>
      <c r="AD1587" s="65"/>
      <c r="AE1587" s="65"/>
      <c r="AG1587" s="70"/>
      <c r="AN1587" s="65"/>
      <c r="AO1587" s="65"/>
      <c r="AP1587" s="65"/>
      <c r="AQ1587" s="65"/>
      <c r="AR1587" s="65"/>
      <c r="AS1587" s="65"/>
      <c r="AT1587" s="65"/>
      <c r="AU1587" s="65"/>
      <c r="AV1587" s="65"/>
      <c r="AW1587" s="65"/>
      <c r="AX1587" s="65"/>
      <c r="AY1587" s="65"/>
      <c r="AZ1587" s="65"/>
      <c r="BA1587" s="65"/>
      <c r="BB1587" s="65"/>
      <c r="BC1587" s="65"/>
      <c r="BD1587" s="65"/>
      <c r="BE1587" s="65"/>
      <c r="BF1587" s="65"/>
      <c r="BG1587" s="65"/>
      <c r="BH1587" s="65"/>
      <c r="BI1587" s="65"/>
      <c r="BJ1587" s="65"/>
      <c r="BK1587" s="65"/>
      <c r="BL1587" s="65"/>
    </row>
    <row r="1588" spans="3:64" x14ac:dyDescent="0.2">
      <c r="C1588" s="14"/>
      <c r="D1588" s="14"/>
      <c r="AA1588" s="65"/>
      <c r="AB1588" s="65"/>
      <c r="AC1588" s="65"/>
      <c r="AD1588" s="65"/>
      <c r="AE1588" s="65"/>
      <c r="AG1588" s="70"/>
      <c r="AN1588" s="65"/>
      <c r="AO1588" s="65"/>
      <c r="AP1588" s="65"/>
      <c r="AQ1588" s="65"/>
      <c r="AR1588" s="65"/>
      <c r="AS1588" s="65"/>
      <c r="AT1588" s="65"/>
      <c r="AU1588" s="65"/>
      <c r="AV1588" s="65"/>
      <c r="AW1588" s="65"/>
      <c r="AX1588" s="65"/>
      <c r="AY1588" s="65"/>
      <c r="AZ1588" s="65"/>
      <c r="BA1588" s="65"/>
      <c r="BB1588" s="65"/>
      <c r="BC1588" s="65"/>
      <c r="BD1588" s="65"/>
      <c r="BE1588" s="65"/>
      <c r="BF1588" s="65"/>
      <c r="BG1588" s="65"/>
      <c r="BH1588" s="65"/>
      <c r="BI1588" s="65"/>
      <c r="BJ1588" s="65"/>
      <c r="BK1588" s="65"/>
      <c r="BL1588" s="65"/>
    </row>
    <row r="1589" spans="3:64" x14ac:dyDescent="0.2">
      <c r="C1589" s="14"/>
      <c r="D1589" s="14"/>
      <c r="AA1589" s="65"/>
      <c r="AB1589" s="65"/>
      <c r="AC1589" s="65"/>
      <c r="AD1589" s="65"/>
      <c r="AE1589" s="65"/>
      <c r="AG1589" s="70"/>
      <c r="AN1589" s="65"/>
      <c r="AO1589" s="65"/>
      <c r="AP1589" s="65"/>
      <c r="AQ1589" s="65"/>
      <c r="AR1589" s="65"/>
      <c r="AS1589" s="65"/>
      <c r="AT1589" s="65"/>
      <c r="AU1589" s="65"/>
      <c r="AV1589" s="65"/>
      <c r="AW1589" s="65"/>
      <c r="AX1589" s="65"/>
      <c r="AY1589" s="65"/>
      <c r="AZ1589" s="65"/>
      <c r="BA1589" s="65"/>
      <c r="BB1589" s="65"/>
      <c r="BC1589" s="65"/>
      <c r="BD1589" s="65"/>
      <c r="BE1589" s="65"/>
      <c r="BF1589" s="65"/>
      <c r="BG1589" s="65"/>
      <c r="BH1589" s="65"/>
      <c r="BI1589" s="65"/>
      <c r="BJ1589" s="65"/>
      <c r="BK1589" s="65"/>
      <c r="BL1589" s="65"/>
    </row>
    <row r="1590" spans="3:64" x14ac:dyDescent="0.2">
      <c r="C1590" s="14"/>
      <c r="D1590" s="14"/>
      <c r="AA1590" s="65"/>
      <c r="AB1590" s="65"/>
      <c r="AC1590" s="65"/>
      <c r="AD1590" s="65"/>
      <c r="AE1590" s="65"/>
      <c r="AG1590" s="70"/>
      <c r="AN1590" s="65"/>
      <c r="AO1590" s="65"/>
      <c r="AP1590" s="65"/>
      <c r="AQ1590" s="65"/>
      <c r="AR1590" s="65"/>
      <c r="AS1590" s="65"/>
      <c r="AT1590" s="65"/>
      <c r="AU1590" s="65"/>
      <c r="AV1590" s="65"/>
      <c r="AW1590" s="65"/>
      <c r="AX1590" s="65"/>
      <c r="AY1590" s="65"/>
      <c r="AZ1590" s="65"/>
      <c r="BA1590" s="65"/>
      <c r="BB1590" s="65"/>
      <c r="BC1590" s="65"/>
      <c r="BD1590" s="65"/>
      <c r="BE1590" s="65"/>
      <c r="BF1590" s="65"/>
      <c r="BG1590" s="65"/>
      <c r="BH1590" s="65"/>
      <c r="BI1590" s="65"/>
      <c r="BJ1590" s="65"/>
      <c r="BK1590" s="65"/>
      <c r="BL1590" s="65"/>
    </row>
    <row r="1591" spans="3:64" x14ac:dyDescent="0.2">
      <c r="C1591" s="14"/>
      <c r="D1591" s="14"/>
      <c r="AA1591" s="65"/>
      <c r="AB1591" s="65"/>
      <c r="AC1591" s="65"/>
      <c r="AD1591" s="65"/>
      <c r="AE1591" s="65"/>
      <c r="AG1591" s="70"/>
      <c r="AN1591" s="65"/>
      <c r="AO1591" s="65"/>
      <c r="AP1591" s="65"/>
      <c r="AQ1591" s="65"/>
      <c r="AR1591" s="65"/>
      <c r="AS1591" s="65"/>
      <c r="AT1591" s="65"/>
      <c r="AU1591" s="65"/>
      <c r="AV1591" s="65"/>
      <c r="AX1591" s="65"/>
    </row>
    <row r="1592" spans="3:64" x14ac:dyDescent="0.2">
      <c r="C1592" s="14"/>
      <c r="D1592" s="14"/>
      <c r="AA1592" s="65"/>
      <c r="AB1592" s="65"/>
      <c r="AC1592" s="65"/>
      <c r="AD1592" s="65"/>
      <c r="AE1592" s="65"/>
      <c r="AG1592" s="70"/>
      <c r="AN1592" s="65"/>
      <c r="AO1592" s="65"/>
      <c r="AP1592" s="65"/>
      <c r="AQ1592" s="65"/>
      <c r="AR1592" s="65"/>
      <c r="AS1592" s="65"/>
      <c r="AT1592" s="65"/>
      <c r="AU1592" s="65"/>
    </row>
    <row r="1593" spans="3:64" x14ac:dyDescent="0.2">
      <c r="C1593" s="14"/>
      <c r="D1593" s="14"/>
      <c r="AA1593" s="65"/>
      <c r="AB1593" s="65"/>
      <c r="AC1593" s="65"/>
      <c r="AD1593" s="65"/>
      <c r="AE1593" s="65"/>
      <c r="AG1593" s="70"/>
      <c r="AN1593" s="65"/>
      <c r="AO1593" s="65"/>
      <c r="AP1593" s="65"/>
      <c r="AQ1593" s="65"/>
      <c r="AR1593" s="65"/>
      <c r="AS1593" s="65"/>
      <c r="AT1593" s="65"/>
      <c r="AU1593" s="65"/>
    </row>
    <row r="1594" spans="3:64" x14ac:dyDescent="0.2">
      <c r="C1594" s="14"/>
      <c r="D1594" s="14"/>
      <c r="AA1594" s="65"/>
      <c r="AB1594" s="65"/>
      <c r="AC1594" s="65"/>
      <c r="AD1594" s="65"/>
      <c r="AE1594" s="65"/>
      <c r="AG1594" s="70"/>
      <c r="AN1594" s="65"/>
      <c r="AO1594" s="65"/>
      <c r="AP1594" s="65"/>
      <c r="AQ1594" s="65"/>
      <c r="AR1594" s="65"/>
      <c r="AS1594" s="65"/>
      <c r="AT1594" s="65"/>
      <c r="AU1594" s="65"/>
    </row>
    <row r="1595" spans="3:64" x14ac:dyDescent="0.2">
      <c r="C1595" s="14"/>
      <c r="D1595" s="14"/>
      <c r="AA1595" s="65"/>
      <c r="AB1595" s="65"/>
      <c r="AC1595" s="65"/>
      <c r="AD1595" s="65"/>
      <c r="AE1595" s="65"/>
      <c r="AG1595" s="70"/>
      <c r="AN1595" s="65"/>
      <c r="AO1595" s="65"/>
      <c r="AP1595" s="65"/>
      <c r="AQ1595" s="65"/>
      <c r="AR1595" s="65"/>
      <c r="AS1595" s="65"/>
      <c r="AT1595" s="65"/>
      <c r="AU1595" s="65"/>
      <c r="AV1595" s="65"/>
    </row>
    <row r="1596" spans="3:64" x14ac:dyDescent="0.2">
      <c r="C1596" s="14"/>
      <c r="D1596" s="14"/>
      <c r="AA1596" s="65"/>
      <c r="AB1596" s="65"/>
      <c r="AC1596" s="65"/>
      <c r="AD1596" s="65"/>
      <c r="AE1596" s="65"/>
      <c r="AG1596" s="70"/>
      <c r="AN1596" s="65"/>
      <c r="AO1596" s="65"/>
      <c r="AP1596" s="65"/>
      <c r="AQ1596" s="65"/>
      <c r="AR1596" s="65"/>
      <c r="AS1596" s="65"/>
      <c r="AT1596" s="65"/>
      <c r="AU1596" s="65"/>
      <c r="AV1596" s="65"/>
      <c r="AX1596" s="65"/>
    </row>
    <row r="1597" spans="3:64" x14ac:dyDescent="0.2">
      <c r="C1597" s="14"/>
      <c r="D1597" s="14"/>
      <c r="AA1597" s="65"/>
      <c r="AB1597" s="65"/>
      <c r="AC1597" s="65"/>
      <c r="AD1597" s="65"/>
      <c r="AE1597" s="65"/>
      <c r="AG1597" s="70"/>
      <c r="AN1597" s="65"/>
      <c r="AO1597" s="65"/>
      <c r="AP1597" s="65"/>
      <c r="AQ1597" s="65"/>
      <c r="AR1597" s="65"/>
      <c r="AS1597" s="65"/>
      <c r="AT1597" s="65"/>
      <c r="AU1597" s="65"/>
      <c r="AV1597" s="65"/>
      <c r="AW1597" s="65"/>
      <c r="AX1597" s="65"/>
      <c r="AY1597" s="65"/>
      <c r="AZ1597" s="65"/>
      <c r="BA1597" s="65"/>
      <c r="BB1597" s="65"/>
      <c r="BC1597" s="65"/>
      <c r="BD1597" s="65"/>
      <c r="BE1597" s="65"/>
      <c r="BF1597" s="65"/>
      <c r="BG1597" s="65"/>
      <c r="BH1597" s="65"/>
      <c r="BI1597" s="65"/>
      <c r="BJ1597" s="65"/>
      <c r="BK1597" s="65"/>
      <c r="BL1597" s="65"/>
    </row>
    <row r="1598" spans="3:64" x14ac:dyDescent="0.2">
      <c r="C1598" s="14"/>
      <c r="D1598" s="14"/>
      <c r="AA1598" s="65"/>
      <c r="AB1598" s="65"/>
      <c r="AC1598" s="65"/>
      <c r="AD1598" s="65"/>
      <c r="AE1598" s="65"/>
      <c r="AG1598" s="70"/>
      <c r="AN1598" s="65"/>
      <c r="AO1598" s="65"/>
      <c r="AP1598" s="65"/>
      <c r="AQ1598" s="65"/>
      <c r="AR1598" s="65"/>
      <c r="AS1598" s="65"/>
      <c r="AT1598" s="65"/>
      <c r="AU1598" s="65"/>
      <c r="AV1598" s="65"/>
    </row>
    <row r="1599" spans="3:64" x14ac:dyDescent="0.2">
      <c r="C1599" s="14"/>
      <c r="D1599" s="14"/>
      <c r="AA1599" s="65"/>
      <c r="AB1599" s="65"/>
      <c r="AC1599" s="65"/>
      <c r="AD1599" s="65"/>
      <c r="AE1599" s="65"/>
      <c r="AG1599" s="70"/>
      <c r="AN1599" s="65"/>
      <c r="AO1599" s="65"/>
      <c r="AP1599" s="65"/>
      <c r="AQ1599" s="65"/>
      <c r="AR1599" s="65"/>
      <c r="AS1599" s="65"/>
      <c r="AT1599" s="65"/>
      <c r="AU1599" s="65"/>
      <c r="AV1599" s="65"/>
      <c r="AX1599" s="65"/>
    </row>
    <row r="1600" spans="3:64" x14ac:dyDescent="0.2">
      <c r="C1600" s="14"/>
      <c r="D1600" s="14"/>
      <c r="AA1600" s="65"/>
      <c r="AB1600" s="65"/>
      <c r="AC1600" s="65"/>
      <c r="AD1600" s="65"/>
      <c r="AE1600" s="65"/>
      <c r="AG1600" s="70"/>
      <c r="AN1600" s="65"/>
      <c r="AO1600" s="65"/>
      <c r="AP1600" s="65"/>
      <c r="AQ1600" s="65"/>
      <c r="AR1600" s="65"/>
      <c r="AS1600" s="65"/>
      <c r="AT1600" s="65"/>
      <c r="AU1600" s="65"/>
    </row>
    <row r="1601" spans="3:64" x14ac:dyDescent="0.2">
      <c r="C1601" s="14"/>
      <c r="D1601" s="14"/>
      <c r="AA1601" s="65"/>
      <c r="AB1601" s="65"/>
      <c r="AC1601" s="65"/>
      <c r="AD1601" s="65"/>
      <c r="AE1601" s="65"/>
      <c r="AG1601" s="70"/>
      <c r="AN1601" s="65"/>
      <c r="AO1601" s="65"/>
      <c r="AP1601" s="65"/>
      <c r="AQ1601" s="65"/>
      <c r="AR1601" s="65"/>
      <c r="AS1601" s="65"/>
      <c r="AT1601" s="65"/>
      <c r="AU1601" s="65"/>
      <c r="AV1601" s="65"/>
      <c r="AX1601" s="65"/>
    </row>
    <row r="1602" spans="3:64" x14ac:dyDescent="0.2">
      <c r="C1602" s="14"/>
      <c r="D1602" s="14"/>
      <c r="AA1602" s="65"/>
      <c r="AB1602" s="65"/>
      <c r="AC1602" s="65"/>
      <c r="AD1602" s="65"/>
      <c r="AE1602" s="65"/>
      <c r="AG1602" s="70"/>
      <c r="AN1602" s="65"/>
      <c r="AO1602" s="65"/>
      <c r="AP1602" s="65"/>
      <c r="AQ1602" s="65"/>
      <c r="AR1602" s="65"/>
      <c r="AS1602" s="65"/>
      <c r="AT1602" s="65"/>
      <c r="AU1602" s="65"/>
    </row>
    <row r="1603" spans="3:64" x14ac:dyDescent="0.2">
      <c r="C1603" s="14"/>
      <c r="D1603" s="14"/>
      <c r="AA1603" s="65"/>
      <c r="AB1603" s="65"/>
      <c r="AC1603" s="65"/>
      <c r="AD1603" s="65"/>
      <c r="AE1603" s="65"/>
      <c r="AG1603" s="70"/>
      <c r="AN1603" s="65"/>
      <c r="AO1603" s="65"/>
      <c r="AP1603" s="65"/>
      <c r="AQ1603" s="65"/>
      <c r="AR1603" s="65"/>
      <c r="AS1603" s="65"/>
      <c r="AT1603" s="65"/>
      <c r="AU1603" s="65"/>
      <c r="AV1603" s="65"/>
    </row>
    <row r="1604" spans="3:64" x14ac:dyDescent="0.2">
      <c r="C1604" s="14"/>
      <c r="D1604" s="14"/>
      <c r="AA1604" s="65"/>
      <c r="AB1604" s="65"/>
      <c r="AC1604" s="65"/>
      <c r="AD1604" s="65"/>
      <c r="AE1604" s="65"/>
      <c r="AG1604" s="70"/>
      <c r="AN1604" s="65"/>
      <c r="AO1604" s="65"/>
      <c r="AP1604" s="65"/>
      <c r="AQ1604" s="65"/>
      <c r="AR1604" s="65"/>
      <c r="AS1604" s="65"/>
      <c r="AT1604" s="65"/>
      <c r="AU1604" s="65"/>
      <c r="AV1604" s="65"/>
      <c r="AW1604" s="65"/>
      <c r="AX1604" s="65"/>
      <c r="AY1604" s="65"/>
      <c r="AZ1604" s="65"/>
      <c r="BA1604" s="65"/>
      <c r="BB1604" s="65"/>
      <c r="BC1604" s="65"/>
      <c r="BD1604" s="65"/>
      <c r="BE1604" s="65"/>
      <c r="BF1604" s="65"/>
      <c r="BG1604" s="65"/>
      <c r="BH1604" s="65"/>
      <c r="BI1604" s="65"/>
      <c r="BJ1604" s="65"/>
      <c r="BK1604" s="65"/>
      <c r="BL1604" s="65"/>
    </row>
    <row r="1605" spans="3:64" x14ac:dyDescent="0.2">
      <c r="C1605" s="14"/>
      <c r="D1605" s="14"/>
      <c r="AA1605" s="65"/>
      <c r="AB1605" s="65"/>
      <c r="AC1605" s="65"/>
      <c r="AD1605" s="65"/>
      <c r="AE1605" s="65"/>
      <c r="AG1605" s="70"/>
      <c r="AN1605" s="65"/>
      <c r="AO1605" s="65"/>
      <c r="AP1605" s="65"/>
      <c r="AQ1605" s="65"/>
      <c r="AR1605" s="65"/>
      <c r="AS1605" s="65"/>
      <c r="AT1605" s="65"/>
      <c r="AU1605" s="65"/>
    </row>
    <row r="1606" spans="3:64" x14ac:dyDescent="0.2">
      <c r="C1606" s="14"/>
      <c r="D1606" s="14"/>
      <c r="AA1606" s="65"/>
      <c r="AB1606" s="65"/>
      <c r="AC1606" s="65"/>
      <c r="AD1606" s="65"/>
      <c r="AE1606" s="65"/>
      <c r="AG1606" s="70"/>
      <c r="AN1606" s="65"/>
      <c r="AO1606" s="65"/>
      <c r="AP1606" s="65"/>
      <c r="AQ1606" s="65"/>
      <c r="AR1606" s="65"/>
      <c r="AS1606" s="65"/>
      <c r="AT1606" s="65"/>
      <c r="AU1606" s="65"/>
      <c r="AV1606" s="65"/>
    </row>
    <row r="1607" spans="3:64" x14ac:dyDescent="0.2">
      <c r="C1607" s="14"/>
      <c r="D1607" s="14"/>
      <c r="AA1607" s="65"/>
      <c r="AB1607" s="65"/>
      <c r="AC1607" s="65"/>
      <c r="AD1607" s="65"/>
      <c r="AE1607" s="65"/>
      <c r="AG1607" s="70"/>
      <c r="AN1607" s="65"/>
      <c r="AO1607" s="65"/>
      <c r="AP1607" s="65"/>
      <c r="AQ1607" s="65"/>
      <c r="AR1607" s="65"/>
      <c r="AS1607" s="65"/>
      <c r="AT1607" s="65"/>
      <c r="AU1607" s="65"/>
    </row>
    <row r="1608" spans="3:64" x14ac:dyDescent="0.2">
      <c r="C1608" s="14"/>
      <c r="D1608" s="14"/>
      <c r="AA1608" s="65"/>
      <c r="AB1608" s="65"/>
      <c r="AC1608" s="65"/>
      <c r="AD1608" s="65"/>
      <c r="AE1608" s="65"/>
      <c r="AG1608" s="70"/>
      <c r="AN1608" s="65"/>
      <c r="AO1608" s="65"/>
      <c r="AP1608" s="65"/>
      <c r="AQ1608" s="65"/>
      <c r="AR1608" s="65"/>
      <c r="AS1608" s="65"/>
      <c r="AT1608" s="65"/>
      <c r="AU1608" s="65"/>
      <c r="AV1608" s="65"/>
      <c r="AX1608" s="65"/>
    </row>
    <row r="1609" spans="3:64" x14ac:dyDescent="0.2">
      <c r="C1609" s="14"/>
      <c r="D1609" s="14"/>
      <c r="AA1609" s="65"/>
      <c r="AB1609" s="65"/>
      <c r="AC1609" s="65"/>
      <c r="AD1609" s="65"/>
      <c r="AE1609" s="65"/>
      <c r="AG1609" s="70"/>
      <c r="AN1609" s="65"/>
      <c r="AO1609" s="65"/>
      <c r="AP1609" s="65"/>
      <c r="AQ1609" s="65"/>
      <c r="AR1609" s="65"/>
      <c r="AS1609" s="65"/>
      <c r="AT1609" s="65"/>
      <c r="AU1609" s="65"/>
      <c r="AV1609" s="65"/>
    </row>
    <row r="1610" spans="3:64" x14ac:dyDescent="0.2">
      <c r="C1610" s="14"/>
      <c r="D1610" s="14"/>
      <c r="AA1610" s="65"/>
      <c r="AB1610" s="65"/>
      <c r="AC1610" s="65"/>
      <c r="AD1610" s="65"/>
      <c r="AE1610" s="65"/>
      <c r="AG1610" s="70"/>
      <c r="AN1610" s="65"/>
      <c r="AO1610" s="65"/>
      <c r="AP1610" s="65"/>
      <c r="AQ1610" s="65"/>
      <c r="AR1610" s="65"/>
      <c r="AS1610" s="65"/>
      <c r="AT1610" s="65"/>
      <c r="AU1610" s="65"/>
    </row>
    <row r="1611" spans="3:64" x14ac:dyDescent="0.2">
      <c r="C1611" s="14"/>
      <c r="D1611" s="14"/>
      <c r="AA1611" s="65"/>
      <c r="AB1611" s="65"/>
      <c r="AC1611" s="65"/>
      <c r="AD1611" s="65"/>
      <c r="AE1611" s="65"/>
      <c r="AG1611" s="70"/>
      <c r="AN1611" s="65"/>
      <c r="AO1611" s="65"/>
      <c r="AP1611" s="65"/>
      <c r="AQ1611" s="65"/>
      <c r="AR1611" s="65"/>
      <c r="AS1611" s="65"/>
      <c r="AT1611" s="65"/>
      <c r="AU1611" s="65"/>
    </row>
    <row r="1612" spans="3:64" x14ac:dyDescent="0.2">
      <c r="C1612" s="14"/>
      <c r="D1612" s="14"/>
      <c r="AA1612" s="65"/>
      <c r="AB1612" s="65"/>
      <c r="AC1612" s="65"/>
      <c r="AD1612" s="65"/>
      <c r="AE1612" s="65"/>
      <c r="AG1612" s="70"/>
      <c r="AN1612" s="65"/>
      <c r="AO1612" s="65"/>
      <c r="AP1612" s="65"/>
      <c r="AQ1612" s="65"/>
      <c r="AR1612" s="65"/>
      <c r="AS1612" s="65"/>
      <c r="AT1612" s="65"/>
      <c r="AU1612" s="65"/>
      <c r="AV1612" s="65"/>
      <c r="AX1612" s="65"/>
      <c r="AY1612" s="65"/>
      <c r="AZ1612" s="65"/>
      <c r="BA1612" s="65"/>
      <c r="BB1612" s="65"/>
      <c r="BC1612" s="65"/>
      <c r="BD1612" s="65"/>
      <c r="BE1612" s="65"/>
      <c r="BF1612" s="65"/>
      <c r="BG1612" s="65"/>
      <c r="BH1612" s="65"/>
      <c r="BI1612" s="65"/>
      <c r="BJ1612" s="65"/>
      <c r="BK1612" s="65"/>
      <c r="BL1612" s="65"/>
    </row>
    <row r="1613" spans="3:64" x14ac:dyDescent="0.2">
      <c r="C1613" s="14"/>
      <c r="D1613" s="14"/>
      <c r="AA1613" s="65"/>
      <c r="AB1613" s="65"/>
      <c r="AC1613" s="65"/>
      <c r="AD1613" s="65"/>
      <c r="AE1613" s="65"/>
      <c r="AG1613" s="70"/>
      <c r="AN1613" s="65"/>
      <c r="AO1613" s="65"/>
      <c r="AP1613" s="65"/>
      <c r="AQ1613" s="65"/>
      <c r="AR1613" s="65"/>
      <c r="AS1613" s="65"/>
      <c r="AT1613" s="65"/>
      <c r="AU1613" s="65"/>
      <c r="AV1613" s="65"/>
    </row>
    <row r="1614" spans="3:64" x14ac:dyDescent="0.2">
      <c r="C1614" s="14"/>
      <c r="D1614" s="14"/>
      <c r="AA1614" s="65"/>
      <c r="AB1614" s="65"/>
      <c r="AC1614" s="65"/>
      <c r="AD1614" s="65"/>
      <c r="AE1614" s="65"/>
      <c r="AG1614" s="70"/>
      <c r="AN1614" s="65"/>
      <c r="AO1614" s="65"/>
      <c r="AP1614" s="65"/>
      <c r="AQ1614" s="65"/>
      <c r="AR1614" s="65"/>
      <c r="AS1614" s="65"/>
      <c r="AT1614" s="65"/>
      <c r="AU1614" s="65"/>
      <c r="AV1614" s="65"/>
    </row>
    <row r="1615" spans="3:64" x14ac:dyDescent="0.2">
      <c r="C1615" s="14"/>
      <c r="D1615" s="14"/>
      <c r="AA1615" s="65"/>
      <c r="AB1615" s="65"/>
      <c r="AC1615" s="65"/>
      <c r="AD1615" s="65"/>
      <c r="AE1615" s="65"/>
      <c r="AG1615" s="70"/>
      <c r="AN1615" s="65"/>
      <c r="AO1615" s="65"/>
      <c r="AP1615" s="65"/>
      <c r="AQ1615" s="65"/>
      <c r="AR1615" s="65"/>
      <c r="AS1615" s="65"/>
      <c r="AT1615" s="65"/>
      <c r="AU1615" s="65"/>
      <c r="AV1615" s="65"/>
    </row>
    <row r="1616" spans="3:64" x14ac:dyDescent="0.2">
      <c r="C1616" s="14"/>
      <c r="D1616" s="14"/>
      <c r="AA1616" s="65"/>
      <c r="AB1616" s="65"/>
      <c r="AC1616" s="65"/>
      <c r="AD1616" s="65"/>
      <c r="AE1616" s="65"/>
      <c r="AG1616" s="70"/>
      <c r="AN1616" s="65"/>
      <c r="AO1616" s="65"/>
      <c r="AP1616" s="65"/>
      <c r="AQ1616" s="65"/>
      <c r="AR1616" s="65"/>
      <c r="AS1616" s="65"/>
      <c r="AT1616" s="65"/>
      <c r="AU1616" s="65"/>
      <c r="AV1616" s="65"/>
      <c r="AX1616" s="65"/>
    </row>
    <row r="1617" spans="3:64" x14ac:dyDescent="0.2">
      <c r="C1617" s="14"/>
      <c r="D1617" s="14"/>
      <c r="AA1617" s="65"/>
      <c r="AB1617" s="65"/>
      <c r="AC1617" s="65"/>
      <c r="AD1617" s="65"/>
      <c r="AE1617" s="65"/>
      <c r="AG1617" s="70"/>
      <c r="AN1617" s="65"/>
      <c r="AO1617" s="65"/>
      <c r="AP1617" s="65"/>
      <c r="AQ1617" s="65"/>
      <c r="AR1617" s="65"/>
      <c r="AS1617" s="65"/>
      <c r="AT1617" s="65"/>
      <c r="AU1617" s="65"/>
      <c r="AV1617" s="65"/>
    </row>
    <row r="1618" spans="3:64" x14ac:dyDescent="0.2">
      <c r="C1618" s="14"/>
      <c r="D1618" s="14"/>
      <c r="AA1618" s="65"/>
      <c r="AB1618" s="65"/>
      <c r="AC1618" s="65"/>
      <c r="AD1618" s="65"/>
      <c r="AE1618" s="65"/>
      <c r="AG1618" s="70"/>
      <c r="AN1618" s="65"/>
      <c r="AO1618" s="65"/>
      <c r="AP1618" s="65"/>
      <c r="AQ1618" s="65"/>
      <c r="AR1618" s="65"/>
      <c r="AS1618" s="65"/>
      <c r="AT1618" s="65"/>
      <c r="AU1618" s="65"/>
      <c r="AV1618" s="65"/>
    </row>
    <row r="1619" spans="3:64" x14ac:dyDescent="0.2">
      <c r="C1619" s="14"/>
      <c r="D1619" s="14"/>
      <c r="AA1619" s="65"/>
      <c r="AB1619" s="65"/>
      <c r="AC1619" s="65"/>
      <c r="AD1619" s="65"/>
      <c r="AE1619" s="65"/>
      <c r="AG1619" s="70"/>
      <c r="AN1619" s="65"/>
      <c r="AO1619" s="65"/>
      <c r="AP1619" s="65"/>
      <c r="AQ1619" s="65"/>
      <c r="AR1619" s="65"/>
      <c r="AS1619" s="65"/>
      <c r="AT1619" s="65"/>
      <c r="AU1619" s="65"/>
      <c r="AV1619" s="65"/>
      <c r="AW1619" s="65"/>
      <c r="AX1619" s="65"/>
      <c r="AY1619" s="65"/>
      <c r="AZ1619" s="65"/>
      <c r="BA1619" s="65"/>
      <c r="BB1619" s="65"/>
      <c r="BC1619" s="65"/>
      <c r="BD1619" s="65"/>
      <c r="BE1619" s="65"/>
      <c r="BF1619" s="65"/>
      <c r="BG1619" s="65"/>
      <c r="BH1619" s="65"/>
      <c r="BI1619" s="65"/>
      <c r="BJ1619" s="65"/>
      <c r="BK1619" s="65"/>
      <c r="BL1619" s="65"/>
    </row>
    <row r="1620" spans="3:64" x14ac:dyDescent="0.2">
      <c r="C1620" s="14"/>
      <c r="D1620" s="14"/>
      <c r="AA1620" s="65"/>
      <c r="AB1620" s="65"/>
      <c r="AC1620" s="65"/>
      <c r="AD1620" s="65"/>
      <c r="AE1620" s="65"/>
      <c r="AG1620" s="70"/>
      <c r="AN1620" s="65"/>
      <c r="AO1620" s="65"/>
      <c r="AP1620" s="65"/>
      <c r="AQ1620" s="65"/>
      <c r="AR1620" s="65"/>
      <c r="AS1620" s="65"/>
      <c r="AT1620" s="65"/>
      <c r="AU1620" s="65"/>
      <c r="AV1620" s="65"/>
      <c r="AX1620" s="65"/>
      <c r="AY1620" s="65"/>
      <c r="AZ1620" s="65"/>
      <c r="BA1620" s="65"/>
      <c r="BB1620" s="65"/>
      <c r="BC1620" s="65"/>
      <c r="BD1620" s="65"/>
      <c r="BE1620" s="65"/>
      <c r="BF1620" s="65"/>
      <c r="BG1620" s="65"/>
      <c r="BH1620" s="65"/>
      <c r="BI1620" s="65"/>
      <c r="BJ1620" s="65"/>
      <c r="BK1620" s="65"/>
      <c r="BL1620" s="65"/>
    </row>
    <row r="1621" spans="3:64" x14ac:dyDescent="0.2">
      <c r="C1621" s="14"/>
      <c r="D1621" s="14"/>
      <c r="AA1621" s="65"/>
      <c r="AB1621" s="65"/>
      <c r="AC1621" s="65"/>
      <c r="AD1621" s="65"/>
      <c r="AE1621" s="65"/>
      <c r="AG1621" s="70"/>
      <c r="AN1621" s="65"/>
      <c r="AO1621" s="65"/>
      <c r="AP1621" s="65"/>
      <c r="AQ1621" s="65"/>
      <c r="AR1621" s="65"/>
      <c r="AS1621" s="65"/>
      <c r="AT1621" s="65"/>
      <c r="AU1621" s="65"/>
      <c r="AV1621" s="65"/>
      <c r="AX1621" s="65"/>
    </row>
    <row r="1622" spans="3:64" x14ac:dyDescent="0.2">
      <c r="C1622" s="14"/>
      <c r="D1622" s="14"/>
      <c r="AA1622" s="65"/>
      <c r="AB1622" s="65"/>
      <c r="AC1622" s="65"/>
      <c r="AD1622" s="65"/>
      <c r="AE1622" s="65"/>
      <c r="AG1622" s="70"/>
      <c r="AN1622" s="65"/>
      <c r="AO1622" s="65"/>
      <c r="AP1622" s="65"/>
      <c r="AQ1622" s="65"/>
      <c r="AR1622" s="65"/>
      <c r="AS1622" s="65"/>
      <c r="AT1622" s="65"/>
      <c r="AU1622" s="65"/>
      <c r="AV1622" s="65"/>
      <c r="AW1622" s="65"/>
      <c r="AX1622" s="65"/>
      <c r="AY1622" s="65"/>
      <c r="AZ1622" s="65"/>
      <c r="BA1622" s="65"/>
      <c r="BB1622" s="65"/>
      <c r="BC1622" s="65"/>
      <c r="BD1622" s="65"/>
      <c r="BE1622" s="65"/>
      <c r="BF1622" s="65"/>
      <c r="BG1622" s="65"/>
      <c r="BH1622" s="65"/>
      <c r="BI1622" s="65"/>
      <c r="BJ1622" s="65"/>
      <c r="BK1622" s="65"/>
      <c r="BL1622" s="65"/>
    </row>
    <row r="1623" spans="3:64" x14ac:dyDescent="0.2">
      <c r="C1623" s="14"/>
      <c r="D1623" s="14"/>
      <c r="AA1623" s="65"/>
      <c r="AB1623" s="65"/>
      <c r="AC1623" s="65"/>
      <c r="AD1623" s="65"/>
      <c r="AE1623" s="65"/>
      <c r="AG1623" s="70"/>
      <c r="AN1623" s="65"/>
      <c r="AO1623" s="65"/>
      <c r="AP1623" s="65"/>
      <c r="AQ1623" s="65"/>
      <c r="AR1623" s="65"/>
      <c r="AS1623" s="65"/>
      <c r="AT1623" s="65"/>
      <c r="AU1623" s="65"/>
    </row>
    <row r="1624" spans="3:64" x14ac:dyDescent="0.2">
      <c r="C1624" s="14"/>
      <c r="D1624" s="14"/>
      <c r="AA1624" s="65"/>
      <c r="AB1624" s="65"/>
      <c r="AC1624" s="65"/>
      <c r="AD1624" s="65"/>
      <c r="AE1624" s="65"/>
      <c r="AG1624" s="70"/>
      <c r="AN1624" s="65"/>
      <c r="AO1624" s="65"/>
      <c r="AP1624" s="65"/>
      <c r="AQ1624" s="65"/>
      <c r="AR1624" s="65"/>
      <c r="AS1624" s="65"/>
      <c r="AT1624" s="65"/>
      <c r="AU1624" s="65"/>
    </row>
    <row r="1625" spans="3:64" x14ac:dyDescent="0.2">
      <c r="C1625" s="14"/>
      <c r="D1625" s="14"/>
      <c r="AA1625" s="65"/>
      <c r="AB1625" s="65"/>
      <c r="AC1625" s="65"/>
      <c r="AD1625" s="65"/>
      <c r="AE1625" s="65"/>
      <c r="AG1625" s="70"/>
      <c r="AN1625" s="65"/>
      <c r="AO1625" s="65"/>
      <c r="AP1625" s="65"/>
      <c r="AQ1625" s="65"/>
      <c r="AR1625" s="65"/>
      <c r="AS1625" s="65"/>
      <c r="AT1625" s="65"/>
      <c r="AU1625" s="65"/>
      <c r="AV1625" s="65"/>
      <c r="AX1625" s="65"/>
      <c r="AY1625" s="65"/>
      <c r="AZ1625" s="65"/>
      <c r="BA1625" s="65"/>
      <c r="BB1625" s="65"/>
      <c r="BC1625" s="65"/>
      <c r="BD1625" s="65"/>
      <c r="BE1625" s="65"/>
      <c r="BF1625" s="65"/>
      <c r="BG1625" s="65"/>
      <c r="BH1625" s="65"/>
      <c r="BI1625" s="65"/>
      <c r="BJ1625" s="65"/>
      <c r="BK1625" s="65"/>
      <c r="BL1625" s="65"/>
    </row>
    <row r="1626" spans="3:64" x14ac:dyDescent="0.2">
      <c r="C1626" s="14"/>
      <c r="D1626" s="14"/>
      <c r="AA1626" s="65"/>
      <c r="AB1626" s="65"/>
      <c r="AC1626" s="65"/>
      <c r="AD1626" s="65"/>
      <c r="AE1626" s="65"/>
      <c r="AG1626" s="70"/>
      <c r="AN1626" s="65"/>
      <c r="AO1626" s="65"/>
      <c r="AP1626" s="65"/>
      <c r="AQ1626" s="65"/>
      <c r="AR1626" s="65"/>
      <c r="AS1626" s="65"/>
      <c r="AT1626" s="65"/>
      <c r="AU1626" s="65"/>
      <c r="AV1626" s="65"/>
    </row>
    <row r="1627" spans="3:64" x14ac:dyDescent="0.2">
      <c r="C1627" s="14"/>
      <c r="D1627" s="14"/>
      <c r="AA1627" s="65"/>
      <c r="AB1627" s="65"/>
      <c r="AC1627" s="65"/>
      <c r="AD1627" s="65"/>
      <c r="AE1627" s="65"/>
      <c r="AG1627" s="70"/>
      <c r="AN1627" s="65"/>
      <c r="AO1627" s="65"/>
      <c r="AP1627" s="65"/>
      <c r="AQ1627" s="65"/>
      <c r="AR1627" s="65"/>
      <c r="AS1627" s="65"/>
      <c r="AT1627" s="65"/>
      <c r="AU1627" s="65"/>
      <c r="AV1627" s="65"/>
      <c r="AW1627" s="65"/>
      <c r="AX1627" s="65"/>
      <c r="AY1627" s="65"/>
      <c r="AZ1627" s="65"/>
      <c r="BA1627" s="65"/>
      <c r="BB1627" s="65"/>
      <c r="BC1627" s="65"/>
      <c r="BD1627" s="65"/>
      <c r="BE1627" s="65"/>
      <c r="BF1627" s="65"/>
      <c r="BG1627" s="65"/>
      <c r="BH1627" s="65"/>
      <c r="BI1627" s="65"/>
      <c r="BJ1627" s="65"/>
      <c r="BK1627" s="65"/>
      <c r="BL1627" s="65"/>
    </row>
    <row r="1628" spans="3:64" x14ac:dyDescent="0.2">
      <c r="C1628" s="14"/>
      <c r="D1628" s="14"/>
      <c r="AA1628" s="65"/>
      <c r="AB1628" s="65"/>
      <c r="AC1628" s="65"/>
      <c r="AD1628" s="65"/>
      <c r="AE1628" s="65"/>
      <c r="AG1628" s="70"/>
      <c r="AN1628" s="65"/>
      <c r="AO1628" s="65"/>
      <c r="AP1628" s="65"/>
      <c r="AQ1628" s="65"/>
      <c r="AR1628" s="65"/>
      <c r="AS1628" s="65"/>
      <c r="AT1628" s="65"/>
      <c r="AU1628" s="65"/>
    </row>
    <row r="1629" spans="3:64" x14ac:dyDescent="0.2">
      <c r="C1629" s="14"/>
      <c r="D1629" s="14"/>
      <c r="AA1629" s="65"/>
      <c r="AB1629" s="65"/>
      <c r="AC1629" s="65"/>
      <c r="AD1629" s="65"/>
      <c r="AE1629" s="65"/>
      <c r="AG1629" s="70"/>
      <c r="AN1629" s="65"/>
      <c r="AO1629" s="65"/>
      <c r="AP1629" s="65"/>
      <c r="AQ1629" s="65"/>
      <c r="AR1629" s="65"/>
      <c r="AS1629" s="65"/>
      <c r="AT1629" s="65"/>
      <c r="AU1629" s="65"/>
      <c r="AV1629" s="65"/>
      <c r="AW1629" s="65"/>
      <c r="AX1629" s="65"/>
      <c r="AY1629" s="65"/>
      <c r="AZ1629" s="65"/>
      <c r="BA1629" s="65"/>
      <c r="BB1629" s="65"/>
      <c r="BC1629" s="65"/>
      <c r="BD1629" s="65"/>
      <c r="BE1629" s="65"/>
      <c r="BF1629" s="65"/>
      <c r="BG1629" s="65"/>
      <c r="BH1629" s="65"/>
      <c r="BI1629" s="65"/>
      <c r="BJ1629" s="65"/>
      <c r="BK1629" s="65"/>
      <c r="BL1629" s="65"/>
    </row>
    <row r="1630" spans="3:64" x14ac:dyDescent="0.2">
      <c r="C1630" s="14"/>
      <c r="D1630" s="14"/>
      <c r="AA1630" s="65"/>
      <c r="AB1630" s="65"/>
      <c r="AC1630" s="65"/>
      <c r="AD1630" s="65"/>
      <c r="AE1630" s="65"/>
      <c r="AG1630" s="70"/>
      <c r="AN1630" s="65"/>
      <c r="AO1630" s="65"/>
      <c r="AP1630" s="65"/>
      <c r="AQ1630" s="65"/>
      <c r="AR1630" s="65"/>
      <c r="AS1630" s="65"/>
      <c r="AT1630" s="65"/>
      <c r="AU1630" s="65"/>
    </row>
    <row r="1631" spans="3:64" x14ac:dyDescent="0.2">
      <c r="C1631" s="14"/>
      <c r="D1631" s="14"/>
      <c r="AA1631" s="65"/>
      <c r="AB1631" s="65"/>
      <c r="AC1631" s="65"/>
      <c r="AD1631" s="65"/>
      <c r="AE1631" s="65"/>
      <c r="AG1631" s="70"/>
      <c r="AN1631" s="65"/>
      <c r="AO1631" s="65"/>
      <c r="AP1631" s="65"/>
      <c r="AQ1631" s="65"/>
      <c r="AR1631" s="65"/>
      <c r="AS1631" s="65"/>
      <c r="AT1631" s="65"/>
      <c r="AU1631" s="65"/>
    </row>
    <row r="1632" spans="3:64" x14ac:dyDescent="0.2">
      <c r="C1632" s="14"/>
      <c r="D1632" s="14"/>
      <c r="AA1632" s="65"/>
      <c r="AB1632" s="65"/>
      <c r="AC1632" s="65"/>
      <c r="AD1632" s="65"/>
      <c r="AE1632" s="65"/>
      <c r="AG1632" s="70"/>
      <c r="AN1632" s="65"/>
      <c r="AO1632" s="65"/>
      <c r="AP1632" s="65"/>
      <c r="AQ1632" s="65"/>
      <c r="AR1632" s="65"/>
      <c r="AS1632" s="65"/>
      <c r="AT1632" s="65"/>
      <c r="AU1632" s="65"/>
    </row>
    <row r="1633" spans="3:64" x14ac:dyDescent="0.2">
      <c r="C1633" s="14"/>
      <c r="D1633" s="14"/>
      <c r="AA1633" s="65"/>
      <c r="AB1633" s="65"/>
      <c r="AC1633" s="65"/>
      <c r="AD1633" s="65"/>
      <c r="AE1633" s="65"/>
      <c r="AG1633" s="70"/>
      <c r="AN1633" s="65"/>
      <c r="AO1633" s="65"/>
      <c r="AP1633" s="65"/>
      <c r="AQ1633" s="65"/>
      <c r="AR1633" s="65"/>
      <c r="AS1633" s="65"/>
      <c r="AT1633" s="65"/>
      <c r="AU1633" s="65"/>
    </row>
    <row r="1634" spans="3:64" x14ac:dyDescent="0.2">
      <c r="C1634" s="14"/>
      <c r="D1634" s="14"/>
      <c r="AA1634" s="65"/>
      <c r="AB1634" s="65"/>
      <c r="AC1634" s="65"/>
      <c r="AD1634" s="65"/>
      <c r="AE1634" s="65"/>
      <c r="AG1634" s="70"/>
      <c r="AN1634" s="65"/>
      <c r="AO1634" s="65"/>
      <c r="AP1634" s="65"/>
      <c r="AQ1634" s="65"/>
      <c r="AR1634" s="65"/>
      <c r="AS1634" s="65"/>
      <c r="AT1634" s="65"/>
      <c r="AU1634" s="65"/>
    </row>
    <row r="1635" spans="3:64" x14ac:dyDescent="0.2">
      <c r="C1635" s="14"/>
      <c r="D1635" s="14"/>
      <c r="AA1635" s="65"/>
      <c r="AB1635" s="65"/>
      <c r="AC1635" s="65"/>
      <c r="AD1635" s="65"/>
      <c r="AE1635" s="65"/>
      <c r="AG1635" s="70"/>
      <c r="AN1635" s="65"/>
      <c r="AO1635" s="65"/>
      <c r="AP1635" s="65"/>
      <c r="AQ1635" s="65"/>
      <c r="AR1635" s="65"/>
      <c r="AS1635" s="65"/>
      <c r="AT1635" s="65"/>
      <c r="AU1635" s="65"/>
      <c r="AV1635" s="65"/>
      <c r="AX1635" s="65"/>
    </row>
    <row r="1636" spans="3:64" x14ac:dyDescent="0.2">
      <c r="C1636" s="14"/>
      <c r="D1636" s="14"/>
      <c r="AA1636" s="65"/>
      <c r="AB1636" s="65"/>
      <c r="AC1636" s="65"/>
      <c r="AD1636" s="65"/>
      <c r="AE1636" s="65"/>
      <c r="AG1636" s="70"/>
      <c r="AN1636" s="65"/>
      <c r="AO1636" s="65"/>
      <c r="AP1636" s="65"/>
      <c r="AQ1636" s="65"/>
      <c r="AR1636" s="65"/>
      <c r="AS1636" s="65"/>
      <c r="AT1636" s="65"/>
      <c r="AU1636" s="65"/>
      <c r="AV1636" s="65"/>
      <c r="AX1636" s="65"/>
    </row>
    <row r="1637" spans="3:64" x14ac:dyDescent="0.2">
      <c r="C1637" s="14"/>
      <c r="D1637" s="14"/>
      <c r="AA1637" s="65"/>
      <c r="AB1637" s="65"/>
      <c r="AC1637" s="65"/>
      <c r="AD1637" s="65"/>
      <c r="AE1637" s="65"/>
      <c r="AG1637" s="70"/>
      <c r="AN1637" s="65"/>
      <c r="AO1637" s="65"/>
      <c r="AP1637" s="65"/>
      <c r="AQ1637" s="65"/>
      <c r="AR1637" s="65"/>
      <c r="AS1637" s="65"/>
      <c r="AT1637" s="65"/>
      <c r="AU1637" s="65"/>
      <c r="AV1637" s="65"/>
      <c r="AW1637" s="65"/>
      <c r="AX1637" s="65"/>
      <c r="AY1637" s="65"/>
      <c r="AZ1637" s="65"/>
      <c r="BA1637" s="65"/>
      <c r="BB1637" s="65"/>
      <c r="BC1637" s="65"/>
      <c r="BD1637" s="65"/>
      <c r="BE1637" s="65"/>
      <c r="BF1637" s="65"/>
      <c r="BG1637" s="65"/>
      <c r="BH1637" s="65"/>
      <c r="BI1637" s="65"/>
      <c r="BJ1637" s="65"/>
      <c r="BK1637" s="65"/>
      <c r="BL1637" s="65"/>
    </row>
    <row r="1638" spans="3:64" x14ac:dyDescent="0.2">
      <c r="C1638" s="14"/>
      <c r="D1638" s="14"/>
      <c r="AA1638" s="65"/>
      <c r="AB1638" s="65"/>
      <c r="AC1638" s="65"/>
      <c r="AD1638" s="65"/>
      <c r="AE1638" s="65"/>
      <c r="AG1638" s="70"/>
      <c r="AN1638" s="65"/>
      <c r="AO1638" s="65"/>
      <c r="AP1638" s="65"/>
      <c r="AQ1638" s="65"/>
      <c r="AR1638" s="65"/>
      <c r="AS1638" s="65"/>
      <c r="AT1638" s="65"/>
      <c r="AU1638" s="65"/>
    </row>
    <row r="1639" spans="3:64" x14ac:dyDescent="0.2">
      <c r="C1639" s="14"/>
      <c r="D1639" s="14"/>
      <c r="AA1639" s="65"/>
      <c r="AB1639" s="65"/>
      <c r="AC1639" s="65"/>
      <c r="AD1639" s="65"/>
      <c r="AE1639" s="65"/>
      <c r="AG1639" s="70"/>
      <c r="AN1639" s="65"/>
      <c r="AO1639" s="65"/>
      <c r="AP1639" s="65"/>
      <c r="AQ1639" s="65"/>
      <c r="AR1639" s="65"/>
      <c r="AS1639" s="65"/>
      <c r="AT1639" s="65"/>
      <c r="AU1639" s="65"/>
      <c r="AV1639" s="65"/>
      <c r="AX1639" s="65"/>
      <c r="AY1639" s="65"/>
      <c r="AZ1639" s="65"/>
      <c r="BA1639" s="65"/>
      <c r="BB1639" s="65"/>
      <c r="BC1639" s="65"/>
      <c r="BD1639" s="65"/>
      <c r="BE1639" s="65"/>
      <c r="BF1639" s="65"/>
      <c r="BG1639" s="65"/>
      <c r="BH1639" s="65"/>
      <c r="BI1639" s="65"/>
      <c r="BJ1639" s="65"/>
      <c r="BK1639" s="65"/>
      <c r="BL1639" s="65"/>
    </row>
    <row r="1640" spans="3:64" x14ac:dyDescent="0.2">
      <c r="C1640" s="14"/>
      <c r="D1640" s="14"/>
      <c r="AA1640" s="65"/>
      <c r="AB1640" s="65"/>
      <c r="AC1640" s="65"/>
      <c r="AD1640" s="65"/>
      <c r="AE1640" s="65"/>
      <c r="AG1640" s="70"/>
      <c r="AN1640" s="65"/>
      <c r="AO1640" s="65"/>
      <c r="AP1640" s="65"/>
      <c r="AQ1640" s="65"/>
      <c r="AR1640" s="65"/>
      <c r="AS1640" s="65"/>
      <c r="AT1640" s="65"/>
      <c r="AU1640" s="65"/>
      <c r="AV1640" s="3"/>
    </row>
    <row r="1641" spans="3:64" x14ac:dyDescent="0.2">
      <c r="C1641" s="14"/>
      <c r="D1641" s="14"/>
      <c r="AA1641" s="65"/>
      <c r="AB1641" s="65"/>
      <c r="AC1641" s="65"/>
      <c r="AD1641" s="65"/>
      <c r="AE1641" s="65"/>
      <c r="AG1641" s="70"/>
      <c r="AN1641" s="65"/>
      <c r="AO1641" s="65"/>
      <c r="AP1641" s="65"/>
      <c r="AQ1641" s="65"/>
      <c r="AR1641" s="65"/>
      <c r="AS1641" s="65"/>
      <c r="AT1641" s="65"/>
      <c r="AU1641" s="65"/>
      <c r="AV1641" s="65"/>
    </row>
    <row r="1642" spans="3:64" x14ac:dyDescent="0.2">
      <c r="C1642" s="14"/>
      <c r="D1642" s="14"/>
      <c r="AA1642" s="65"/>
      <c r="AB1642" s="65"/>
      <c r="AC1642" s="65"/>
      <c r="AD1642" s="65"/>
      <c r="AE1642" s="65"/>
      <c r="AG1642" s="70"/>
      <c r="AN1642" s="65"/>
      <c r="AO1642" s="65"/>
      <c r="AP1642" s="65"/>
      <c r="AQ1642" s="65"/>
      <c r="AR1642" s="65"/>
      <c r="AS1642" s="65"/>
      <c r="AT1642" s="65"/>
      <c r="AU1642" s="65"/>
      <c r="AV1642" s="65"/>
      <c r="AX1642" s="65"/>
      <c r="AY1642" s="65"/>
      <c r="AZ1642" s="65"/>
      <c r="BA1642" s="65"/>
      <c r="BB1642" s="65"/>
      <c r="BC1642" s="65"/>
      <c r="BD1642" s="65"/>
      <c r="BE1642" s="65"/>
      <c r="BF1642" s="65"/>
      <c r="BG1642" s="65"/>
      <c r="BH1642" s="65"/>
      <c r="BI1642" s="65"/>
      <c r="BJ1642" s="65"/>
      <c r="BK1642" s="65"/>
      <c r="BL1642" s="65"/>
    </row>
    <row r="1643" spans="3:64" x14ac:dyDescent="0.2">
      <c r="C1643" s="14"/>
      <c r="D1643" s="14"/>
      <c r="AA1643" s="65"/>
      <c r="AB1643" s="65"/>
      <c r="AC1643" s="65"/>
      <c r="AD1643" s="65"/>
      <c r="AE1643" s="65"/>
      <c r="AG1643" s="70"/>
      <c r="AN1643" s="65"/>
      <c r="AO1643" s="65"/>
      <c r="AP1643" s="65"/>
      <c r="AQ1643" s="65"/>
      <c r="AR1643" s="65"/>
      <c r="AS1643" s="65"/>
      <c r="AT1643" s="65"/>
      <c r="AU1643" s="65"/>
      <c r="AV1643" s="65"/>
    </row>
    <row r="1644" spans="3:64" x14ac:dyDescent="0.2">
      <c r="C1644" s="14"/>
      <c r="D1644" s="14"/>
      <c r="AA1644" s="65"/>
      <c r="AB1644" s="65"/>
      <c r="AC1644" s="65"/>
      <c r="AD1644" s="65"/>
      <c r="AE1644" s="65"/>
      <c r="AG1644" s="70"/>
      <c r="AN1644" s="65"/>
      <c r="AO1644" s="65"/>
      <c r="AP1644" s="65"/>
      <c r="AQ1644" s="65"/>
      <c r="AR1644" s="65"/>
      <c r="AS1644" s="65"/>
      <c r="AT1644" s="65"/>
      <c r="AU1644" s="65"/>
      <c r="AV1644" s="65"/>
    </row>
    <row r="1645" spans="3:64" x14ac:dyDescent="0.2">
      <c r="C1645" s="14"/>
      <c r="D1645" s="14"/>
      <c r="AA1645" s="65"/>
      <c r="AB1645" s="65"/>
      <c r="AC1645" s="65"/>
      <c r="AD1645" s="65"/>
      <c r="AE1645" s="65"/>
      <c r="AG1645" s="70"/>
      <c r="AN1645" s="65"/>
      <c r="AO1645" s="65"/>
      <c r="AP1645" s="65"/>
      <c r="AQ1645" s="65"/>
      <c r="AR1645" s="65"/>
      <c r="AS1645" s="65"/>
      <c r="AT1645" s="65"/>
      <c r="AU1645" s="65"/>
    </row>
    <row r="1646" spans="3:64" x14ac:dyDescent="0.2">
      <c r="C1646" s="14"/>
      <c r="D1646" s="14"/>
      <c r="AA1646" s="65"/>
      <c r="AB1646" s="65"/>
      <c r="AC1646" s="65"/>
      <c r="AD1646" s="65"/>
      <c r="AE1646" s="65"/>
      <c r="AG1646" s="70"/>
      <c r="AN1646" s="65"/>
      <c r="AO1646" s="65"/>
      <c r="AP1646" s="65"/>
      <c r="AQ1646" s="65"/>
      <c r="AR1646" s="65"/>
      <c r="AS1646" s="65"/>
      <c r="AT1646" s="65"/>
      <c r="AU1646" s="65"/>
    </row>
    <row r="1647" spans="3:64" x14ac:dyDescent="0.2">
      <c r="C1647" s="14"/>
      <c r="D1647" s="14"/>
      <c r="AA1647" s="65"/>
      <c r="AB1647" s="65"/>
      <c r="AC1647" s="65"/>
      <c r="AD1647" s="65"/>
      <c r="AE1647" s="65"/>
      <c r="AG1647" s="70"/>
      <c r="AN1647" s="65"/>
      <c r="AO1647" s="65"/>
      <c r="AP1647" s="65"/>
      <c r="AQ1647" s="65"/>
      <c r="AR1647" s="65"/>
      <c r="AS1647" s="65"/>
      <c r="AT1647" s="65"/>
      <c r="AU1647" s="65"/>
    </row>
    <row r="1648" spans="3:64" x14ac:dyDescent="0.2">
      <c r="C1648" s="14"/>
      <c r="D1648" s="14"/>
      <c r="AA1648" s="65"/>
      <c r="AB1648" s="65"/>
      <c r="AC1648" s="65"/>
      <c r="AD1648" s="65"/>
      <c r="AE1648" s="65"/>
      <c r="AG1648" s="70"/>
      <c r="AN1648" s="65"/>
      <c r="AO1648" s="65"/>
      <c r="AP1648" s="65"/>
      <c r="AQ1648" s="65"/>
      <c r="AR1648" s="65"/>
      <c r="AS1648" s="65"/>
      <c r="AT1648" s="65"/>
      <c r="AU1648" s="65"/>
    </row>
    <row r="1649" spans="3:64" x14ac:dyDescent="0.2">
      <c r="C1649" s="14"/>
      <c r="D1649" s="14"/>
      <c r="AA1649" s="65"/>
      <c r="AB1649" s="65"/>
      <c r="AC1649" s="65"/>
      <c r="AD1649" s="65"/>
      <c r="AE1649" s="65"/>
      <c r="AG1649" s="70"/>
      <c r="AN1649" s="65"/>
      <c r="AO1649" s="65"/>
      <c r="AP1649" s="65"/>
      <c r="AQ1649" s="65"/>
      <c r="AR1649" s="65"/>
      <c r="AS1649" s="65"/>
      <c r="AT1649" s="65"/>
      <c r="AU1649" s="65"/>
    </row>
    <row r="1650" spans="3:64" x14ac:dyDescent="0.2">
      <c r="C1650" s="14"/>
      <c r="D1650" s="14"/>
      <c r="AA1650" s="65"/>
      <c r="AB1650" s="65"/>
      <c r="AC1650" s="65"/>
      <c r="AD1650" s="65"/>
      <c r="AE1650" s="65"/>
      <c r="AG1650" s="70"/>
      <c r="AN1650" s="65"/>
      <c r="AO1650" s="65"/>
      <c r="AP1650" s="65"/>
      <c r="AQ1650" s="65"/>
      <c r="AR1650" s="65"/>
      <c r="AS1650" s="65"/>
      <c r="AT1650" s="65"/>
      <c r="AU1650" s="65"/>
    </row>
    <row r="1651" spans="3:64" x14ac:dyDescent="0.2">
      <c r="C1651" s="14"/>
      <c r="D1651" s="14"/>
      <c r="AA1651" s="65"/>
      <c r="AB1651" s="65"/>
      <c r="AC1651" s="65"/>
      <c r="AD1651" s="65"/>
      <c r="AE1651" s="65"/>
      <c r="AG1651" s="70"/>
      <c r="AN1651" s="65"/>
      <c r="AO1651" s="65"/>
      <c r="AP1651" s="65"/>
      <c r="AQ1651" s="65"/>
      <c r="AR1651" s="65"/>
      <c r="AS1651" s="65"/>
      <c r="AT1651" s="65"/>
      <c r="AU1651" s="65"/>
    </row>
    <row r="1652" spans="3:64" x14ac:dyDescent="0.2">
      <c r="C1652" s="14"/>
      <c r="D1652" s="14"/>
      <c r="AA1652" s="65"/>
      <c r="AB1652" s="65"/>
      <c r="AC1652" s="65"/>
      <c r="AD1652" s="65"/>
      <c r="AE1652" s="65"/>
      <c r="AG1652" s="70"/>
      <c r="AN1652" s="65"/>
      <c r="AO1652" s="65"/>
      <c r="AP1652" s="65"/>
      <c r="AQ1652" s="65"/>
      <c r="AR1652" s="65"/>
      <c r="AS1652" s="65"/>
      <c r="AT1652" s="65"/>
      <c r="AU1652" s="65"/>
      <c r="AV1652" s="65"/>
    </row>
    <row r="1653" spans="3:64" x14ac:dyDescent="0.2">
      <c r="C1653" s="14"/>
      <c r="D1653" s="14"/>
      <c r="AA1653" s="65"/>
      <c r="AB1653" s="65"/>
      <c r="AC1653" s="65"/>
      <c r="AD1653" s="65"/>
      <c r="AE1653" s="65"/>
      <c r="AG1653" s="70"/>
      <c r="AN1653" s="65"/>
      <c r="AO1653" s="65"/>
      <c r="AP1653" s="65"/>
      <c r="AQ1653" s="65"/>
      <c r="AR1653" s="65"/>
      <c r="AS1653" s="65"/>
      <c r="AT1653" s="65"/>
      <c r="AU1653" s="65"/>
      <c r="AV1653" s="65"/>
      <c r="AW1653" s="65"/>
      <c r="AX1653" s="65"/>
      <c r="AY1653" s="65"/>
      <c r="AZ1653" s="65"/>
      <c r="BA1653" s="65"/>
      <c r="BB1653" s="65"/>
      <c r="BC1653" s="65"/>
      <c r="BD1653" s="65"/>
      <c r="BE1653" s="65"/>
      <c r="BF1653" s="65"/>
      <c r="BG1653" s="65"/>
      <c r="BH1653" s="65"/>
      <c r="BI1653" s="65"/>
      <c r="BJ1653" s="65"/>
      <c r="BK1653" s="65"/>
      <c r="BL1653" s="65"/>
    </row>
    <row r="1654" spans="3:64" x14ac:dyDescent="0.2">
      <c r="C1654" s="14"/>
      <c r="D1654" s="14"/>
      <c r="AA1654" s="65"/>
      <c r="AB1654" s="65"/>
      <c r="AC1654" s="65"/>
      <c r="AD1654" s="65"/>
      <c r="AE1654" s="65"/>
      <c r="AG1654" s="70"/>
      <c r="AN1654" s="65"/>
      <c r="AO1654" s="65"/>
      <c r="AP1654" s="65"/>
      <c r="AQ1654" s="65"/>
      <c r="AR1654" s="65"/>
      <c r="AS1654" s="65"/>
      <c r="AT1654" s="65"/>
      <c r="AU1654" s="65"/>
    </row>
    <row r="1655" spans="3:64" x14ac:dyDescent="0.2">
      <c r="C1655" s="14"/>
      <c r="D1655" s="14"/>
      <c r="AA1655" s="65"/>
      <c r="AB1655" s="65"/>
      <c r="AC1655" s="65"/>
      <c r="AD1655" s="65"/>
      <c r="AE1655" s="65"/>
      <c r="AG1655" s="70"/>
      <c r="AN1655" s="65"/>
      <c r="AO1655" s="65"/>
      <c r="AP1655" s="65"/>
      <c r="AQ1655" s="65"/>
      <c r="AR1655" s="65"/>
      <c r="AS1655" s="65"/>
      <c r="AT1655" s="65"/>
      <c r="AU1655" s="65"/>
    </row>
    <row r="1656" spans="3:64" x14ac:dyDescent="0.2">
      <c r="C1656" s="14"/>
      <c r="D1656" s="14"/>
      <c r="AA1656" s="65"/>
      <c r="AB1656" s="65"/>
      <c r="AC1656" s="65"/>
      <c r="AD1656" s="65"/>
      <c r="AE1656" s="65"/>
      <c r="AG1656" s="70"/>
      <c r="AN1656" s="65"/>
      <c r="AO1656" s="65"/>
      <c r="AP1656" s="65"/>
      <c r="AQ1656" s="65"/>
      <c r="AR1656" s="65"/>
      <c r="AS1656" s="65"/>
      <c r="AT1656" s="65"/>
      <c r="AU1656" s="65"/>
    </row>
    <row r="1657" spans="3:64" x14ac:dyDescent="0.2">
      <c r="C1657" s="14"/>
      <c r="D1657" s="14"/>
      <c r="AA1657" s="65"/>
      <c r="AB1657" s="65"/>
      <c r="AC1657" s="65"/>
      <c r="AD1657" s="65"/>
      <c r="AE1657" s="65"/>
      <c r="AG1657" s="70"/>
      <c r="AN1657" s="65"/>
      <c r="AO1657" s="65"/>
      <c r="AP1657" s="65"/>
      <c r="AQ1657" s="65"/>
      <c r="AR1657" s="65"/>
      <c r="AS1657" s="65"/>
      <c r="AT1657" s="65"/>
      <c r="AU1657" s="65"/>
    </row>
    <row r="1658" spans="3:64" x14ac:dyDescent="0.2">
      <c r="C1658" s="14"/>
      <c r="D1658" s="14"/>
      <c r="AA1658" s="65"/>
      <c r="AB1658" s="65"/>
      <c r="AC1658" s="65"/>
      <c r="AD1658" s="65"/>
      <c r="AE1658" s="65"/>
      <c r="AG1658" s="70"/>
      <c r="AN1658" s="65"/>
      <c r="AO1658" s="65"/>
      <c r="AP1658" s="65"/>
      <c r="AQ1658" s="65"/>
      <c r="AR1658" s="65"/>
      <c r="AS1658" s="65"/>
      <c r="AT1658" s="65"/>
      <c r="AU1658" s="65"/>
      <c r="AV1658" s="65"/>
      <c r="AW1658" s="65"/>
      <c r="AX1658" s="65"/>
      <c r="AY1658" s="65"/>
      <c r="AZ1658" s="65"/>
      <c r="BA1658" s="65"/>
      <c r="BB1658" s="65"/>
      <c r="BC1658" s="65"/>
      <c r="BD1658" s="65"/>
      <c r="BE1658" s="65"/>
      <c r="BF1658" s="65"/>
      <c r="BG1658" s="65"/>
      <c r="BH1658" s="65"/>
      <c r="BI1658" s="65"/>
      <c r="BJ1658" s="65"/>
      <c r="BK1658" s="65"/>
      <c r="BL1658" s="65"/>
    </row>
    <row r="1659" spans="3:64" x14ac:dyDescent="0.2">
      <c r="C1659" s="14"/>
      <c r="D1659" s="14"/>
      <c r="AA1659" s="65"/>
      <c r="AB1659" s="65"/>
      <c r="AC1659" s="65"/>
      <c r="AD1659" s="65"/>
      <c r="AE1659" s="65"/>
      <c r="AG1659" s="70"/>
      <c r="AN1659" s="65"/>
      <c r="AO1659" s="65"/>
      <c r="AP1659" s="65"/>
      <c r="AQ1659" s="65"/>
      <c r="AR1659" s="65"/>
      <c r="AS1659" s="65"/>
      <c r="AT1659" s="65"/>
      <c r="AU1659" s="65"/>
    </row>
    <row r="1660" spans="3:64" x14ac:dyDescent="0.2">
      <c r="C1660" s="14"/>
      <c r="D1660" s="14"/>
      <c r="AA1660" s="65"/>
      <c r="AB1660" s="65"/>
      <c r="AC1660" s="65"/>
      <c r="AD1660" s="65"/>
      <c r="AE1660" s="65"/>
      <c r="AG1660" s="70"/>
      <c r="AN1660" s="65"/>
      <c r="AO1660" s="65"/>
      <c r="AP1660" s="65"/>
      <c r="AQ1660" s="65"/>
      <c r="AR1660" s="65"/>
      <c r="AS1660" s="65"/>
      <c r="AT1660" s="65"/>
      <c r="AU1660" s="65"/>
    </row>
    <row r="1661" spans="3:64" x14ac:dyDescent="0.2">
      <c r="C1661" s="14"/>
      <c r="D1661" s="14"/>
      <c r="AA1661" s="65"/>
      <c r="AB1661" s="65"/>
      <c r="AC1661" s="65"/>
      <c r="AD1661" s="65"/>
      <c r="AE1661" s="65"/>
      <c r="AG1661" s="70"/>
      <c r="AN1661" s="65"/>
      <c r="AO1661" s="65"/>
      <c r="AP1661" s="65"/>
      <c r="AQ1661" s="65"/>
      <c r="AR1661" s="65"/>
      <c r="AS1661" s="65"/>
      <c r="AT1661" s="65"/>
      <c r="AU1661" s="65"/>
      <c r="AV1661" s="65"/>
      <c r="AX1661" s="65"/>
    </row>
    <row r="1662" spans="3:64" x14ac:dyDescent="0.2">
      <c r="C1662" s="14"/>
      <c r="D1662" s="14"/>
      <c r="AA1662" s="65"/>
      <c r="AB1662" s="65"/>
      <c r="AC1662" s="65"/>
      <c r="AD1662" s="65"/>
      <c r="AE1662" s="65"/>
      <c r="AG1662" s="70"/>
      <c r="AN1662" s="65"/>
      <c r="AO1662" s="65"/>
      <c r="AP1662" s="65"/>
      <c r="AQ1662" s="65"/>
      <c r="AR1662" s="65"/>
      <c r="AS1662" s="65"/>
      <c r="AT1662" s="65"/>
      <c r="AU1662" s="65"/>
      <c r="AV1662" s="65"/>
      <c r="AX1662" s="65"/>
      <c r="AY1662" s="65"/>
      <c r="AZ1662" s="65"/>
      <c r="BA1662" s="65"/>
      <c r="BB1662" s="65"/>
      <c r="BC1662" s="65"/>
      <c r="BD1662" s="65"/>
      <c r="BE1662" s="65"/>
      <c r="BF1662" s="65"/>
      <c r="BG1662" s="65"/>
      <c r="BH1662" s="65"/>
      <c r="BI1662" s="65"/>
      <c r="BJ1662" s="65"/>
      <c r="BK1662" s="65"/>
      <c r="BL1662" s="65"/>
    </row>
    <row r="1663" spans="3:64" x14ac:dyDescent="0.2">
      <c r="C1663" s="14"/>
      <c r="D1663" s="14"/>
      <c r="AA1663" s="65"/>
      <c r="AB1663" s="65"/>
      <c r="AC1663" s="65"/>
      <c r="AD1663" s="65"/>
      <c r="AE1663" s="65"/>
      <c r="AG1663" s="70"/>
      <c r="AN1663" s="65"/>
      <c r="AO1663" s="65"/>
      <c r="AP1663" s="65"/>
      <c r="AQ1663" s="65"/>
      <c r="AR1663" s="65"/>
      <c r="AS1663" s="65"/>
      <c r="AT1663" s="65"/>
      <c r="AU1663" s="65"/>
      <c r="AV1663" s="65"/>
      <c r="AW1663" s="65"/>
      <c r="AX1663" s="65"/>
      <c r="AY1663" s="65"/>
      <c r="AZ1663" s="65"/>
      <c r="BA1663" s="65"/>
      <c r="BB1663" s="65"/>
      <c r="BC1663" s="65"/>
      <c r="BD1663" s="65"/>
      <c r="BE1663" s="65"/>
      <c r="BF1663" s="65"/>
      <c r="BG1663" s="65"/>
      <c r="BH1663" s="65"/>
      <c r="BI1663" s="65"/>
      <c r="BJ1663" s="65"/>
      <c r="BK1663" s="65"/>
      <c r="BL1663" s="65"/>
    </row>
    <row r="1664" spans="3:64" x14ac:dyDescent="0.2">
      <c r="C1664" s="14"/>
      <c r="D1664" s="14"/>
      <c r="AA1664" s="65"/>
      <c r="AB1664" s="65"/>
      <c r="AC1664" s="65"/>
      <c r="AD1664" s="65"/>
      <c r="AE1664" s="65"/>
      <c r="AG1664" s="70"/>
      <c r="AN1664" s="65"/>
      <c r="AO1664" s="65"/>
      <c r="AP1664" s="65"/>
      <c r="AQ1664" s="65"/>
      <c r="AR1664" s="65"/>
      <c r="AS1664" s="65"/>
      <c r="AT1664" s="65"/>
      <c r="AU1664" s="65"/>
      <c r="AV1664" s="65"/>
    </row>
    <row r="1665" spans="3:64" x14ac:dyDescent="0.2">
      <c r="C1665" s="14"/>
      <c r="D1665" s="14"/>
      <c r="AA1665" s="65"/>
      <c r="AB1665" s="65"/>
      <c r="AC1665" s="65"/>
      <c r="AD1665" s="65"/>
      <c r="AE1665" s="65"/>
      <c r="AG1665" s="70"/>
      <c r="AN1665" s="65"/>
      <c r="AO1665" s="65"/>
      <c r="AP1665" s="65"/>
      <c r="AQ1665" s="65"/>
      <c r="AR1665" s="65"/>
      <c r="AS1665" s="65"/>
      <c r="AT1665" s="65"/>
      <c r="AU1665" s="65"/>
    </row>
    <row r="1666" spans="3:64" x14ac:dyDescent="0.2">
      <c r="C1666" s="14"/>
      <c r="D1666" s="14"/>
      <c r="AA1666" s="65"/>
      <c r="AB1666" s="65"/>
      <c r="AC1666" s="65"/>
      <c r="AD1666" s="65"/>
      <c r="AE1666" s="65"/>
      <c r="AG1666" s="70"/>
      <c r="AN1666" s="65"/>
      <c r="AO1666" s="65"/>
      <c r="AP1666" s="65"/>
      <c r="AQ1666" s="65"/>
      <c r="AR1666" s="65"/>
      <c r="AS1666" s="65"/>
      <c r="AT1666" s="65"/>
      <c r="AU1666" s="65"/>
      <c r="AV1666" s="65"/>
    </row>
    <row r="1667" spans="3:64" x14ac:dyDescent="0.2">
      <c r="C1667" s="14"/>
      <c r="D1667" s="14"/>
      <c r="AA1667" s="65"/>
      <c r="AB1667" s="65"/>
      <c r="AC1667" s="65"/>
      <c r="AD1667" s="65"/>
      <c r="AE1667" s="65"/>
      <c r="AG1667" s="70"/>
      <c r="AN1667" s="65"/>
      <c r="AO1667" s="65"/>
      <c r="AP1667" s="65"/>
      <c r="AQ1667" s="65"/>
      <c r="AR1667" s="65"/>
      <c r="AS1667" s="65"/>
      <c r="AT1667" s="65"/>
      <c r="AU1667" s="65"/>
      <c r="AV1667" s="65"/>
    </row>
    <row r="1668" spans="3:64" x14ac:dyDescent="0.2">
      <c r="C1668" s="14"/>
      <c r="D1668" s="14"/>
      <c r="AA1668" s="65"/>
      <c r="AB1668" s="65"/>
      <c r="AC1668" s="65"/>
      <c r="AD1668" s="65"/>
      <c r="AE1668" s="65"/>
      <c r="AG1668" s="70"/>
      <c r="AN1668" s="65"/>
      <c r="AO1668" s="65"/>
      <c r="AP1668" s="65"/>
      <c r="AQ1668" s="65"/>
      <c r="AR1668" s="65"/>
      <c r="AS1668" s="65"/>
      <c r="AT1668" s="65"/>
      <c r="AU1668" s="65"/>
    </row>
    <row r="1669" spans="3:64" x14ac:dyDescent="0.2">
      <c r="C1669" s="14"/>
      <c r="D1669" s="14"/>
      <c r="AA1669" s="65"/>
      <c r="AB1669" s="65"/>
      <c r="AC1669" s="65"/>
      <c r="AD1669" s="65"/>
      <c r="AE1669" s="65"/>
      <c r="AG1669" s="70"/>
      <c r="AN1669" s="65"/>
      <c r="AO1669" s="65"/>
      <c r="AP1669" s="65"/>
      <c r="AQ1669" s="65"/>
      <c r="AR1669" s="65"/>
      <c r="AS1669" s="65"/>
      <c r="AT1669" s="65"/>
      <c r="AU1669" s="65"/>
      <c r="AV1669" s="65"/>
      <c r="AX1669" s="65"/>
    </row>
    <row r="1670" spans="3:64" x14ac:dyDescent="0.2">
      <c r="C1670" s="14"/>
      <c r="D1670" s="14"/>
      <c r="AA1670" s="65"/>
      <c r="AB1670" s="65"/>
      <c r="AC1670" s="65"/>
      <c r="AD1670" s="65"/>
      <c r="AE1670" s="65"/>
      <c r="AG1670" s="70"/>
      <c r="AN1670" s="65"/>
      <c r="AO1670" s="65"/>
      <c r="AP1670" s="65"/>
      <c r="AQ1670" s="65"/>
      <c r="AR1670" s="65"/>
      <c r="AS1670" s="65"/>
      <c r="AT1670" s="65"/>
      <c r="AU1670" s="65"/>
    </row>
    <row r="1671" spans="3:64" x14ac:dyDescent="0.2">
      <c r="C1671" s="14"/>
      <c r="D1671" s="14"/>
      <c r="AA1671" s="65"/>
      <c r="AB1671" s="65"/>
      <c r="AC1671" s="65"/>
      <c r="AD1671" s="65"/>
      <c r="AE1671" s="65"/>
      <c r="AG1671" s="70"/>
      <c r="AN1671" s="65"/>
      <c r="AO1671" s="65"/>
      <c r="AP1671" s="65"/>
      <c r="AQ1671" s="65"/>
      <c r="AR1671" s="65"/>
      <c r="AS1671" s="65"/>
      <c r="AT1671" s="65"/>
      <c r="AU1671" s="65"/>
    </row>
    <row r="1672" spans="3:64" x14ac:dyDescent="0.2">
      <c r="C1672" s="14"/>
      <c r="D1672" s="14"/>
      <c r="AA1672" s="65"/>
      <c r="AB1672" s="65"/>
      <c r="AC1672" s="65"/>
      <c r="AD1672" s="65"/>
      <c r="AE1672" s="65"/>
      <c r="AG1672" s="70"/>
      <c r="AN1672" s="65"/>
      <c r="AO1672" s="65"/>
      <c r="AP1672" s="65"/>
      <c r="AQ1672" s="65"/>
      <c r="AR1672" s="65"/>
      <c r="AS1672" s="65"/>
      <c r="AT1672" s="65"/>
      <c r="AU1672" s="65"/>
    </row>
    <row r="1673" spans="3:64" x14ac:dyDescent="0.2">
      <c r="C1673" s="14"/>
      <c r="D1673" s="14"/>
      <c r="AA1673" s="65"/>
      <c r="AB1673" s="65"/>
      <c r="AC1673" s="65"/>
      <c r="AD1673" s="65"/>
      <c r="AE1673" s="65"/>
      <c r="AG1673" s="70"/>
      <c r="AN1673" s="65"/>
      <c r="AO1673" s="65"/>
      <c r="AP1673" s="65"/>
      <c r="AQ1673" s="65"/>
      <c r="AR1673" s="65"/>
      <c r="AS1673" s="65"/>
      <c r="AT1673" s="65"/>
      <c r="AU1673" s="65"/>
      <c r="AV1673" s="65"/>
      <c r="AX1673" s="65"/>
    </row>
    <row r="1674" spans="3:64" x14ac:dyDescent="0.2">
      <c r="C1674" s="14"/>
      <c r="D1674" s="14"/>
      <c r="AA1674" s="65"/>
      <c r="AB1674" s="65"/>
      <c r="AC1674" s="65"/>
      <c r="AD1674" s="65"/>
      <c r="AE1674" s="65"/>
      <c r="AG1674" s="70"/>
      <c r="AN1674" s="65"/>
      <c r="AO1674" s="65"/>
      <c r="AP1674" s="65"/>
      <c r="AQ1674" s="65"/>
      <c r="AR1674" s="65"/>
      <c r="AS1674" s="65"/>
      <c r="AT1674" s="65"/>
      <c r="AU1674" s="65"/>
      <c r="AV1674" s="65"/>
    </row>
    <row r="1675" spans="3:64" x14ac:dyDescent="0.2">
      <c r="C1675" s="14"/>
      <c r="D1675" s="14"/>
      <c r="AA1675" s="65"/>
      <c r="AB1675" s="65"/>
      <c r="AC1675" s="65"/>
      <c r="AD1675" s="65"/>
      <c r="AE1675" s="65"/>
      <c r="AG1675" s="70"/>
      <c r="AN1675" s="65"/>
      <c r="AO1675" s="65"/>
      <c r="AP1675" s="65"/>
      <c r="AQ1675" s="65"/>
      <c r="AR1675" s="65"/>
      <c r="AS1675" s="65"/>
      <c r="AT1675" s="65"/>
      <c r="AU1675" s="65"/>
      <c r="AV1675" s="65"/>
      <c r="AW1675" s="65"/>
      <c r="AX1675" s="65"/>
      <c r="AY1675" s="65"/>
      <c r="AZ1675" s="65"/>
      <c r="BA1675" s="65"/>
      <c r="BB1675" s="65"/>
      <c r="BC1675" s="65"/>
      <c r="BD1675" s="65"/>
      <c r="BE1675" s="65"/>
      <c r="BF1675" s="65"/>
      <c r="BG1675" s="65"/>
      <c r="BH1675" s="65"/>
      <c r="BI1675" s="65"/>
      <c r="BJ1675" s="65"/>
      <c r="BK1675" s="65"/>
      <c r="BL1675" s="65"/>
    </row>
    <row r="1676" spans="3:64" x14ac:dyDescent="0.2">
      <c r="C1676" s="14"/>
      <c r="D1676" s="14"/>
      <c r="AA1676" s="65"/>
      <c r="AB1676" s="65"/>
      <c r="AC1676" s="65"/>
      <c r="AD1676" s="65"/>
      <c r="AE1676" s="65"/>
      <c r="AG1676" s="70"/>
      <c r="AN1676" s="65"/>
      <c r="AO1676" s="65"/>
      <c r="AP1676" s="65"/>
      <c r="AQ1676" s="65"/>
      <c r="AR1676" s="65"/>
      <c r="AS1676" s="65"/>
      <c r="AT1676" s="65"/>
      <c r="AU1676" s="65"/>
      <c r="AV1676" s="65"/>
      <c r="AW1676" s="65"/>
      <c r="AX1676" s="65"/>
      <c r="AY1676" s="65"/>
      <c r="AZ1676" s="65"/>
      <c r="BA1676" s="65"/>
      <c r="BB1676" s="65"/>
      <c r="BC1676" s="65"/>
      <c r="BD1676" s="65"/>
      <c r="BE1676" s="65"/>
      <c r="BF1676" s="65"/>
      <c r="BG1676" s="65"/>
      <c r="BH1676" s="65"/>
      <c r="BI1676" s="65"/>
      <c r="BJ1676" s="65"/>
      <c r="BK1676" s="65"/>
      <c r="BL1676" s="65"/>
    </row>
    <row r="1677" spans="3:64" x14ac:dyDescent="0.2">
      <c r="C1677" s="14"/>
      <c r="D1677" s="14"/>
      <c r="AA1677" s="65"/>
      <c r="AB1677" s="65"/>
      <c r="AC1677" s="65"/>
      <c r="AD1677" s="65"/>
      <c r="AE1677" s="65"/>
      <c r="AG1677" s="70"/>
      <c r="AN1677" s="65"/>
      <c r="AO1677" s="65"/>
      <c r="AP1677" s="65"/>
      <c r="AQ1677" s="65"/>
      <c r="AR1677" s="65"/>
      <c r="AS1677" s="65"/>
      <c r="AT1677" s="65"/>
      <c r="AU1677" s="65"/>
      <c r="AV1677" s="65"/>
      <c r="AW1677" s="65"/>
      <c r="AX1677" s="65"/>
      <c r="AY1677" s="65"/>
      <c r="AZ1677" s="65"/>
      <c r="BA1677" s="65"/>
      <c r="BB1677" s="65"/>
      <c r="BC1677" s="65"/>
      <c r="BD1677" s="65"/>
      <c r="BE1677" s="65"/>
      <c r="BF1677" s="65"/>
      <c r="BG1677" s="65"/>
      <c r="BH1677" s="65"/>
      <c r="BI1677" s="65"/>
      <c r="BJ1677" s="65"/>
      <c r="BK1677" s="65"/>
      <c r="BL1677" s="65"/>
    </row>
    <row r="1678" spans="3:64" x14ac:dyDescent="0.2">
      <c r="C1678" s="14"/>
      <c r="D1678" s="14"/>
      <c r="AA1678" s="65"/>
      <c r="AB1678" s="65"/>
      <c r="AC1678" s="65"/>
      <c r="AD1678" s="65"/>
      <c r="AE1678" s="65"/>
      <c r="AG1678" s="70"/>
      <c r="AN1678" s="65"/>
      <c r="AO1678" s="65"/>
      <c r="AP1678" s="65"/>
      <c r="AQ1678" s="65"/>
      <c r="AR1678" s="65"/>
      <c r="AS1678" s="65"/>
      <c r="AT1678" s="65"/>
      <c r="AU1678" s="65"/>
      <c r="AV1678" s="65"/>
      <c r="AW1678" s="65"/>
      <c r="AX1678" s="65"/>
      <c r="AY1678" s="65"/>
      <c r="AZ1678" s="65"/>
      <c r="BA1678" s="65"/>
      <c r="BB1678" s="65"/>
      <c r="BC1678" s="65"/>
      <c r="BD1678" s="65"/>
      <c r="BE1678" s="65"/>
      <c r="BF1678" s="65"/>
      <c r="BG1678" s="65"/>
      <c r="BH1678" s="65"/>
      <c r="BI1678" s="65"/>
      <c r="BJ1678" s="65"/>
      <c r="BK1678" s="65"/>
      <c r="BL1678" s="65"/>
    </row>
    <row r="1679" spans="3:64" x14ac:dyDescent="0.2">
      <c r="C1679" s="14"/>
      <c r="D1679" s="14"/>
      <c r="AA1679" s="65"/>
      <c r="AB1679" s="65"/>
      <c r="AC1679" s="65"/>
      <c r="AD1679" s="65"/>
      <c r="AE1679" s="65"/>
      <c r="AG1679" s="70"/>
      <c r="AN1679" s="65"/>
      <c r="AO1679" s="65"/>
      <c r="AP1679" s="65"/>
      <c r="AQ1679" s="65"/>
      <c r="AR1679" s="65"/>
      <c r="AS1679" s="65"/>
      <c r="AT1679" s="65"/>
      <c r="AU1679" s="65"/>
      <c r="AV1679" s="65"/>
      <c r="AX1679" s="65"/>
    </row>
    <row r="1680" spans="3:64" x14ac:dyDescent="0.2">
      <c r="C1680" s="14"/>
      <c r="D1680" s="14"/>
      <c r="AA1680" s="65"/>
      <c r="AB1680" s="65"/>
      <c r="AC1680" s="65"/>
      <c r="AD1680" s="65"/>
      <c r="AE1680" s="65"/>
      <c r="AG1680" s="70"/>
      <c r="AN1680" s="65"/>
      <c r="AO1680" s="65"/>
      <c r="AP1680" s="65"/>
      <c r="AQ1680" s="65"/>
      <c r="AR1680" s="65"/>
      <c r="AS1680" s="65"/>
      <c r="AT1680" s="65"/>
      <c r="AU1680" s="65"/>
      <c r="AV1680" s="65"/>
      <c r="AW1680" s="65"/>
      <c r="AX1680" s="65"/>
      <c r="AY1680" s="65"/>
      <c r="AZ1680" s="65"/>
      <c r="BA1680" s="65"/>
      <c r="BB1680" s="65"/>
      <c r="BC1680" s="65"/>
      <c r="BD1680" s="65"/>
      <c r="BE1680" s="65"/>
      <c r="BF1680" s="65"/>
      <c r="BG1680" s="65"/>
      <c r="BH1680" s="65"/>
      <c r="BI1680" s="65"/>
      <c r="BJ1680" s="65"/>
      <c r="BK1680" s="65"/>
      <c r="BL1680" s="65"/>
    </row>
    <row r="1681" spans="3:64" x14ac:dyDescent="0.2">
      <c r="C1681" s="14"/>
      <c r="D1681" s="14"/>
      <c r="AA1681" s="65"/>
      <c r="AB1681" s="65"/>
      <c r="AC1681" s="65"/>
      <c r="AD1681" s="65"/>
      <c r="AE1681" s="65"/>
      <c r="AG1681" s="70"/>
      <c r="AN1681" s="65"/>
      <c r="AO1681" s="65"/>
      <c r="AP1681" s="65"/>
      <c r="AQ1681" s="65"/>
      <c r="AR1681" s="65"/>
      <c r="AS1681" s="65"/>
      <c r="AT1681" s="65"/>
      <c r="AU1681" s="65"/>
      <c r="AV1681" s="65"/>
      <c r="AW1681" s="65"/>
      <c r="AX1681" s="65"/>
      <c r="AY1681" s="65"/>
      <c r="AZ1681" s="65"/>
      <c r="BA1681" s="65"/>
      <c r="BB1681" s="65"/>
      <c r="BC1681" s="65"/>
      <c r="BD1681" s="65"/>
      <c r="BE1681" s="65"/>
      <c r="BF1681" s="65"/>
      <c r="BG1681" s="65"/>
      <c r="BH1681" s="65"/>
      <c r="BI1681" s="65"/>
      <c r="BJ1681" s="65"/>
      <c r="BK1681" s="65"/>
      <c r="BL1681" s="65"/>
    </row>
    <row r="1682" spans="3:64" x14ac:dyDescent="0.2">
      <c r="C1682" s="14"/>
      <c r="D1682" s="14"/>
      <c r="AA1682" s="65"/>
      <c r="AB1682" s="65"/>
      <c r="AC1682" s="65"/>
      <c r="AD1682" s="65"/>
      <c r="AE1682" s="65"/>
      <c r="AG1682" s="70"/>
      <c r="AN1682" s="65"/>
      <c r="AO1682" s="65"/>
      <c r="AP1682" s="65"/>
      <c r="AQ1682" s="65"/>
      <c r="AR1682" s="65"/>
      <c r="AS1682" s="65"/>
      <c r="AT1682" s="65"/>
      <c r="AU1682" s="65"/>
      <c r="AV1682" s="65"/>
      <c r="AX1682" s="65"/>
    </row>
    <row r="1683" spans="3:64" x14ac:dyDescent="0.2">
      <c r="C1683" s="14"/>
      <c r="D1683" s="14"/>
      <c r="AA1683" s="65"/>
      <c r="AB1683" s="65"/>
      <c r="AC1683" s="65"/>
      <c r="AD1683" s="65"/>
      <c r="AE1683" s="65"/>
      <c r="AG1683" s="70"/>
      <c r="AN1683" s="65"/>
      <c r="AO1683" s="65"/>
      <c r="AP1683" s="65"/>
      <c r="AQ1683" s="65"/>
      <c r="AR1683" s="65"/>
      <c r="AS1683" s="65"/>
      <c r="AT1683" s="65"/>
      <c r="AU1683" s="65"/>
      <c r="AV1683" s="65"/>
      <c r="AX1683" s="65"/>
    </row>
    <row r="1684" spans="3:64" x14ac:dyDescent="0.2">
      <c r="C1684" s="14"/>
      <c r="D1684" s="14"/>
      <c r="AA1684" s="65"/>
      <c r="AB1684" s="65"/>
      <c r="AC1684" s="65"/>
      <c r="AD1684" s="65"/>
      <c r="AE1684" s="65"/>
      <c r="AG1684" s="70"/>
      <c r="AN1684" s="65"/>
      <c r="AO1684" s="65"/>
      <c r="AP1684" s="65"/>
      <c r="AQ1684" s="65"/>
      <c r="AR1684" s="65"/>
      <c r="AS1684" s="65"/>
      <c r="AT1684" s="65"/>
      <c r="AU1684" s="65"/>
      <c r="AV1684" s="65"/>
      <c r="AX1684" s="65"/>
      <c r="AY1684" s="65"/>
      <c r="AZ1684" s="65"/>
      <c r="BA1684" s="65"/>
      <c r="BB1684" s="65"/>
      <c r="BC1684" s="65"/>
      <c r="BD1684" s="65"/>
      <c r="BE1684" s="65"/>
      <c r="BF1684" s="65"/>
      <c r="BG1684" s="65"/>
      <c r="BH1684" s="65"/>
      <c r="BI1684" s="65"/>
      <c r="BJ1684" s="65"/>
      <c r="BK1684" s="65"/>
      <c r="BL1684" s="65"/>
    </row>
    <row r="1685" spans="3:64" x14ac:dyDescent="0.2">
      <c r="C1685" s="14"/>
      <c r="D1685" s="14"/>
      <c r="AA1685" s="65"/>
      <c r="AB1685" s="65"/>
      <c r="AC1685" s="65"/>
      <c r="AD1685" s="65"/>
      <c r="AE1685" s="65"/>
      <c r="AG1685" s="70"/>
      <c r="AN1685" s="65"/>
      <c r="AO1685" s="65"/>
      <c r="AP1685" s="65"/>
      <c r="AQ1685" s="65"/>
      <c r="AR1685" s="65"/>
      <c r="AS1685" s="65"/>
      <c r="AT1685" s="65"/>
      <c r="AU1685" s="65"/>
      <c r="AV1685" s="65"/>
      <c r="AW1685" s="65"/>
      <c r="AX1685" s="65"/>
      <c r="AY1685" s="65"/>
      <c r="AZ1685" s="65"/>
      <c r="BA1685" s="65"/>
      <c r="BB1685" s="65"/>
      <c r="BC1685" s="65"/>
      <c r="BD1685" s="65"/>
      <c r="BE1685" s="65"/>
      <c r="BF1685" s="65"/>
      <c r="BG1685" s="65"/>
      <c r="BH1685" s="65"/>
      <c r="BI1685" s="65"/>
      <c r="BJ1685" s="65"/>
      <c r="BK1685" s="65"/>
      <c r="BL1685" s="65"/>
    </row>
    <row r="1686" spans="3:64" x14ac:dyDescent="0.2">
      <c r="C1686" s="14"/>
      <c r="D1686" s="14"/>
      <c r="AA1686" s="65"/>
      <c r="AB1686" s="65"/>
      <c r="AC1686" s="65"/>
      <c r="AD1686" s="65"/>
      <c r="AE1686" s="65"/>
      <c r="AG1686" s="70"/>
      <c r="AN1686" s="65"/>
      <c r="AO1686" s="65"/>
      <c r="AP1686" s="65"/>
      <c r="AQ1686" s="65"/>
      <c r="AR1686" s="65"/>
      <c r="AS1686" s="65"/>
      <c r="AT1686" s="65"/>
      <c r="AU1686" s="65"/>
      <c r="AV1686" s="65"/>
      <c r="AW1686" s="65"/>
      <c r="AX1686" s="65"/>
      <c r="AY1686" s="65"/>
      <c r="AZ1686" s="65"/>
      <c r="BA1686" s="65"/>
      <c r="BB1686" s="65"/>
      <c r="BC1686" s="65"/>
      <c r="BD1686" s="65"/>
      <c r="BE1686" s="65"/>
      <c r="BF1686" s="65"/>
      <c r="BG1686" s="65"/>
      <c r="BH1686" s="65"/>
      <c r="BI1686" s="65"/>
      <c r="BJ1686" s="65"/>
      <c r="BK1686" s="65"/>
      <c r="BL1686" s="65"/>
    </row>
    <row r="1687" spans="3:64" x14ac:dyDescent="0.2">
      <c r="C1687" s="14"/>
      <c r="D1687" s="14"/>
      <c r="AA1687" s="65"/>
      <c r="AB1687" s="65"/>
      <c r="AC1687" s="65"/>
      <c r="AD1687" s="65"/>
      <c r="AE1687" s="65"/>
      <c r="AG1687" s="70"/>
      <c r="AN1687" s="65"/>
      <c r="AO1687" s="65"/>
      <c r="AP1687" s="65"/>
      <c r="AQ1687" s="65"/>
      <c r="AR1687" s="65"/>
      <c r="AS1687" s="65"/>
      <c r="AT1687" s="65"/>
      <c r="AU1687" s="65"/>
      <c r="AV1687" s="65"/>
    </row>
    <row r="1688" spans="3:64" x14ac:dyDescent="0.2">
      <c r="C1688" s="14"/>
      <c r="D1688" s="14"/>
      <c r="AA1688" s="65"/>
      <c r="AB1688" s="65"/>
      <c r="AC1688" s="65"/>
      <c r="AD1688" s="65"/>
      <c r="AE1688" s="65"/>
      <c r="AG1688" s="70"/>
      <c r="AN1688" s="65"/>
      <c r="AO1688" s="65"/>
      <c r="AP1688" s="65"/>
      <c r="AQ1688" s="65"/>
      <c r="AR1688" s="65"/>
      <c r="AS1688" s="65"/>
      <c r="AT1688" s="65"/>
      <c r="AU1688" s="65"/>
      <c r="AV1688" s="65"/>
    </row>
    <row r="1689" spans="3:64" x14ac:dyDescent="0.2">
      <c r="C1689" s="14"/>
      <c r="D1689" s="14"/>
      <c r="AA1689" s="65"/>
      <c r="AB1689" s="65"/>
      <c r="AC1689" s="65"/>
      <c r="AD1689" s="65"/>
      <c r="AE1689" s="65"/>
      <c r="AG1689" s="70"/>
      <c r="AN1689" s="65"/>
      <c r="AO1689" s="65"/>
      <c r="AP1689" s="65"/>
      <c r="AQ1689" s="65"/>
      <c r="AR1689" s="65"/>
      <c r="AS1689" s="65"/>
      <c r="AT1689" s="65"/>
      <c r="AU1689" s="65"/>
      <c r="AV1689" s="65"/>
    </row>
    <row r="1690" spans="3:64" x14ac:dyDescent="0.2">
      <c r="C1690" s="14"/>
      <c r="D1690" s="14"/>
      <c r="AA1690" s="65"/>
      <c r="AB1690" s="65"/>
      <c r="AC1690" s="65"/>
      <c r="AD1690" s="65"/>
      <c r="AE1690" s="65"/>
      <c r="AG1690" s="70"/>
      <c r="AN1690" s="65"/>
      <c r="AO1690" s="65"/>
      <c r="AP1690" s="65"/>
      <c r="AQ1690" s="65"/>
      <c r="AR1690" s="65"/>
      <c r="AS1690" s="65"/>
      <c r="AT1690" s="65"/>
      <c r="AU1690" s="65"/>
      <c r="AV1690" s="65"/>
      <c r="AX1690" s="65"/>
    </row>
    <row r="1691" spans="3:64" x14ac:dyDescent="0.2">
      <c r="C1691" s="14"/>
      <c r="D1691" s="14"/>
      <c r="AA1691" s="65"/>
      <c r="AB1691" s="65"/>
      <c r="AC1691" s="65"/>
      <c r="AD1691" s="65"/>
      <c r="AE1691" s="65"/>
      <c r="AG1691" s="70"/>
      <c r="AN1691" s="65"/>
      <c r="AO1691" s="65"/>
      <c r="AP1691" s="65"/>
      <c r="AQ1691" s="65"/>
      <c r="AR1691" s="65"/>
      <c r="AS1691" s="65"/>
      <c r="AT1691" s="65"/>
      <c r="AU1691" s="65"/>
      <c r="AV1691" s="65"/>
      <c r="AW1691" s="65"/>
      <c r="AX1691" s="65"/>
      <c r="AY1691" s="65"/>
      <c r="AZ1691" s="65"/>
      <c r="BA1691" s="65"/>
      <c r="BB1691" s="65"/>
      <c r="BC1691" s="65"/>
      <c r="BD1691" s="65"/>
      <c r="BE1691" s="65"/>
      <c r="BF1691" s="65"/>
      <c r="BG1691" s="65"/>
      <c r="BH1691" s="65"/>
      <c r="BI1691" s="65"/>
      <c r="BJ1691" s="65"/>
      <c r="BK1691" s="65"/>
      <c r="BL1691" s="65"/>
    </row>
    <row r="1692" spans="3:64" x14ac:dyDescent="0.2">
      <c r="C1692" s="14"/>
      <c r="D1692" s="14"/>
      <c r="AA1692" s="65"/>
      <c r="AB1692" s="65"/>
      <c r="AC1692" s="65"/>
      <c r="AD1692" s="65"/>
      <c r="AE1692" s="65"/>
      <c r="AG1692" s="70"/>
      <c r="AN1692" s="65"/>
      <c r="AO1692" s="65"/>
      <c r="AP1692" s="65"/>
      <c r="AQ1692" s="65"/>
      <c r="AR1692" s="65"/>
      <c r="AS1692" s="65"/>
      <c r="AT1692" s="65"/>
      <c r="AU1692" s="65"/>
      <c r="AV1692" s="65"/>
      <c r="AW1692" s="65"/>
      <c r="AX1692" s="65"/>
      <c r="AY1692" s="65"/>
      <c r="AZ1692" s="65"/>
      <c r="BA1692" s="65"/>
      <c r="BB1692" s="65"/>
      <c r="BC1692" s="65"/>
      <c r="BD1692" s="65"/>
      <c r="BE1692" s="65"/>
      <c r="BF1692" s="65"/>
      <c r="BG1692" s="65"/>
      <c r="BH1692" s="65"/>
      <c r="BI1692" s="65"/>
      <c r="BJ1692" s="65"/>
      <c r="BK1692" s="65"/>
      <c r="BL1692" s="65"/>
    </row>
    <row r="1693" spans="3:64" x14ac:dyDescent="0.2">
      <c r="C1693" s="14"/>
      <c r="D1693" s="14"/>
      <c r="AA1693" s="65"/>
      <c r="AB1693" s="65"/>
      <c r="AC1693" s="65"/>
      <c r="AD1693" s="65"/>
      <c r="AE1693" s="65"/>
      <c r="AG1693" s="70"/>
      <c r="AN1693" s="65"/>
      <c r="AO1693" s="65"/>
      <c r="AP1693" s="65"/>
      <c r="AQ1693" s="65"/>
      <c r="AR1693" s="65"/>
      <c r="AS1693" s="65"/>
      <c r="AT1693" s="65"/>
      <c r="AU1693" s="65"/>
    </row>
    <row r="1694" spans="3:64" x14ac:dyDescent="0.2">
      <c r="C1694" s="14"/>
      <c r="D1694" s="14"/>
      <c r="AA1694" s="65"/>
      <c r="AB1694" s="65"/>
      <c r="AC1694" s="65"/>
      <c r="AD1694" s="65"/>
      <c r="AE1694" s="65"/>
      <c r="AG1694" s="70"/>
      <c r="AN1694" s="65"/>
      <c r="AO1694" s="65"/>
      <c r="AP1694" s="65"/>
      <c r="AQ1694" s="65"/>
      <c r="AR1694" s="65"/>
      <c r="AS1694" s="65"/>
      <c r="AT1694" s="65"/>
      <c r="AU1694" s="65"/>
      <c r="AV1694" s="65"/>
      <c r="AX1694" s="65"/>
    </row>
    <row r="1695" spans="3:64" x14ac:dyDescent="0.2">
      <c r="C1695" s="14"/>
      <c r="D1695" s="14"/>
      <c r="AA1695" s="65"/>
      <c r="AB1695" s="65"/>
      <c r="AC1695" s="65"/>
      <c r="AD1695" s="65"/>
      <c r="AE1695" s="65"/>
      <c r="AG1695" s="70"/>
      <c r="AN1695" s="65"/>
      <c r="AO1695" s="65"/>
      <c r="AP1695" s="65"/>
      <c r="AQ1695" s="65"/>
      <c r="AR1695" s="65"/>
      <c r="AS1695" s="65"/>
      <c r="AT1695" s="65"/>
      <c r="AU1695" s="65"/>
      <c r="AV1695" s="65"/>
    </row>
    <row r="1696" spans="3:64" x14ac:dyDescent="0.2">
      <c r="C1696" s="14"/>
      <c r="D1696" s="14"/>
      <c r="AA1696" s="65"/>
      <c r="AB1696" s="65"/>
      <c r="AC1696" s="65"/>
      <c r="AD1696" s="65"/>
      <c r="AE1696" s="65"/>
      <c r="AG1696" s="70"/>
      <c r="AN1696" s="65"/>
      <c r="AO1696" s="65"/>
      <c r="AP1696" s="65"/>
      <c r="AQ1696" s="65"/>
      <c r="AR1696" s="65"/>
      <c r="AS1696" s="65"/>
      <c r="AT1696" s="65"/>
      <c r="AU1696" s="65"/>
      <c r="AV1696" s="65"/>
    </row>
    <row r="1697" spans="3:64" x14ac:dyDescent="0.2">
      <c r="C1697" s="14"/>
      <c r="D1697" s="14"/>
      <c r="AA1697" s="65"/>
      <c r="AB1697" s="65"/>
      <c r="AC1697" s="65"/>
      <c r="AD1697" s="65"/>
      <c r="AE1697" s="65"/>
      <c r="AG1697" s="70"/>
      <c r="AN1697" s="65"/>
      <c r="AO1697" s="65"/>
      <c r="AP1697" s="65"/>
      <c r="AQ1697" s="65"/>
      <c r="AR1697" s="65"/>
      <c r="AS1697" s="65"/>
      <c r="AT1697" s="65"/>
      <c r="AU1697" s="65"/>
    </row>
    <row r="1698" spans="3:64" x14ac:dyDescent="0.2">
      <c r="C1698" s="14"/>
      <c r="D1698" s="14"/>
      <c r="AA1698" s="65"/>
      <c r="AB1698" s="65"/>
      <c r="AC1698" s="65"/>
      <c r="AD1698" s="65"/>
      <c r="AE1698" s="65"/>
      <c r="AG1698" s="70"/>
      <c r="AN1698" s="65"/>
      <c r="AO1698" s="65"/>
      <c r="AP1698" s="65"/>
      <c r="AQ1698" s="65"/>
      <c r="AR1698" s="65"/>
      <c r="AS1698" s="65"/>
      <c r="AT1698" s="65"/>
      <c r="AU1698" s="65"/>
    </row>
    <row r="1699" spans="3:64" x14ac:dyDescent="0.2">
      <c r="C1699" s="14"/>
      <c r="D1699" s="14"/>
      <c r="AA1699" s="65"/>
      <c r="AB1699" s="65"/>
      <c r="AC1699" s="65"/>
      <c r="AD1699" s="65"/>
      <c r="AE1699" s="65"/>
      <c r="AG1699" s="70"/>
      <c r="AN1699" s="65"/>
      <c r="AO1699" s="65"/>
      <c r="AP1699" s="65"/>
      <c r="AQ1699" s="65"/>
      <c r="AR1699" s="65"/>
      <c r="AS1699" s="65"/>
      <c r="AT1699" s="65"/>
      <c r="AU1699" s="65"/>
    </row>
    <row r="1700" spans="3:64" x14ac:dyDescent="0.2">
      <c r="C1700" s="14"/>
      <c r="D1700" s="14"/>
      <c r="AA1700" s="65"/>
      <c r="AB1700" s="65"/>
      <c r="AC1700" s="65"/>
      <c r="AD1700" s="65"/>
      <c r="AE1700" s="65"/>
      <c r="AG1700" s="70"/>
      <c r="AN1700" s="65"/>
      <c r="AO1700" s="65"/>
      <c r="AP1700" s="65"/>
      <c r="AQ1700" s="65"/>
      <c r="AR1700" s="65"/>
      <c r="AS1700" s="65"/>
      <c r="AT1700" s="65"/>
      <c r="AU1700" s="65"/>
    </row>
    <row r="1701" spans="3:64" x14ac:dyDescent="0.2">
      <c r="C1701" s="14"/>
      <c r="D1701" s="14"/>
      <c r="AA1701" s="65"/>
      <c r="AB1701" s="65"/>
      <c r="AC1701" s="65"/>
      <c r="AD1701" s="65"/>
      <c r="AE1701" s="65"/>
      <c r="AG1701" s="70"/>
      <c r="AN1701" s="65"/>
      <c r="AO1701" s="65"/>
      <c r="AP1701" s="65"/>
      <c r="AQ1701" s="65"/>
      <c r="AR1701" s="65"/>
      <c r="AS1701" s="65"/>
      <c r="AT1701" s="65"/>
      <c r="AU1701" s="65"/>
    </row>
    <row r="1702" spans="3:64" x14ac:dyDescent="0.2">
      <c r="C1702" s="14"/>
      <c r="D1702" s="14"/>
      <c r="AA1702" s="65"/>
      <c r="AB1702" s="65"/>
      <c r="AC1702" s="65"/>
      <c r="AD1702" s="65"/>
      <c r="AE1702" s="65"/>
      <c r="AG1702" s="70"/>
      <c r="AN1702" s="65"/>
      <c r="AO1702" s="65"/>
      <c r="AP1702" s="65"/>
      <c r="AQ1702" s="65"/>
      <c r="AR1702" s="65"/>
      <c r="AS1702" s="65"/>
      <c r="AT1702" s="65"/>
      <c r="AU1702" s="65"/>
    </row>
    <row r="1703" spans="3:64" x14ac:dyDescent="0.2">
      <c r="C1703" s="14"/>
      <c r="D1703" s="14"/>
      <c r="AA1703" s="65"/>
      <c r="AB1703" s="65"/>
      <c r="AC1703" s="65"/>
      <c r="AD1703" s="65"/>
      <c r="AE1703" s="65"/>
      <c r="AG1703" s="70"/>
      <c r="AN1703" s="65"/>
      <c r="AO1703" s="65"/>
      <c r="AP1703" s="65"/>
      <c r="AQ1703" s="65"/>
      <c r="AR1703" s="65"/>
      <c r="AS1703" s="65"/>
      <c r="AT1703" s="65"/>
      <c r="AU1703" s="65"/>
    </row>
    <row r="1704" spans="3:64" x14ac:dyDescent="0.2">
      <c r="C1704" s="14"/>
      <c r="D1704" s="14"/>
      <c r="AA1704" s="65"/>
      <c r="AB1704" s="65"/>
      <c r="AC1704" s="65"/>
      <c r="AD1704" s="65"/>
      <c r="AE1704" s="65"/>
      <c r="AG1704" s="70"/>
      <c r="AN1704" s="65"/>
      <c r="AO1704" s="65"/>
      <c r="AP1704" s="65"/>
      <c r="AQ1704" s="65"/>
      <c r="AR1704" s="65"/>
      <c r="AS1704" s="65"/>
      <c r="AT1704" s="65"/>
      <c r="AU1704" s="65"/>
    </row>
    <row r="1705" spans="3:64" x14ac:dyDescent="0.2">
      <c r="C1705" s="14"/>
      <c r="D1705" s="14"/>
      <c r="AA1705" s="65"/>
      <c r="AB1705" s="65"/>
      <c r="AC1705" s="65"/>
      <c r="AD1705" s="65"/>
      <c r="AE1705" s="65"/>
      <c r="AG1705" s="70"/>
      <c r="AN1705" s="65"/>
      <c r="AO1705" s="65"/>
      <c r="AP1705" s="65"/>
      <c r="AQ1705" s="65"/>
      <c r="AR1705" s="65"/>
      <c r="AS1705" s="65"/>
      <c r="AT1705" s="65"/>
      <c r="AU1705" s="65"/>
      <c r="AV1705" s="65"/>
    </row>
    <row r="1706" spans="3:64" x14ac:dyDescent="0.2">
      <c r="C1706" s="14"/>
      <c r="D1706" s="14"/>
      <c r="AA1706" s="65"/>
      <c r="AB1706" s="65"/>
      <c r="AC1706" s="65"/>
      <c r="AD1706" s="65"/>
      <c r="AE1706" s="65"/>
      <c r="AG1706" s="70"/>
      <c r="AN1706" s="65"/>
      <c r="AO1706" s="65"/>
      <c r="AP1706" s="65"/>
      <c r="AQ1706" s="65"/>
      <c r="AR1706" s="65"/>
      <c r="AS1706" s="65"/>
      <c r="AT1706" s="65"/>
      <c r="AU1706" s="65"/>
      <c r="AV1706" s="65"/>
      <c r="AW1706" s="65"/>
      <c r="AX1706" s="65"/>
      <c r="AY1706" s="65"/>
      <c r="AZ1706" s="65"/>
      <c r="BA1706" s="65"/>
      <c r="BB1706" s="65"/>
      <c r="BC1706" s="65"/>
      <c r="BD1706" s="65"/>
      <c r="BE1706" s="65"/>
      <c r="BF1706" s="65"/>
      <c r="BG1706" s="65"/>
      <c r="BH1706" s="65"/>
      <c r="BI1706" s="65"/>
      <c r="BJ1706" s="65"/>
      <c r="BK1706" s="65"/>
      <c r="BL1706" s="65"/>
    </row>
    <row r="1707" spans="3:64" x14ac:dyDescent="0.2">
      <c r="C1707" s="14"/>
      <c r="D1707" s="14"/>
      <c r="AA1707" s="65"/>
      <c r="AB1707" s="65"/>
      <c r="AC1707" s="65"/>
      <c r="AD1707" s="65"/>
      <c r="AE1707" s="65"/>
      <c r="AG1707" s="70"/>
      <c r="AN1707" s="65"/>
      <c r="AO1707" s="65"/>
      <c r="AP1707" s="65"/>
      <c r="AQ1707" s="65"/>
      <c r="AR1707" s="65"/>
      <c r="AS1707" s="65"/>
      <c r="AT1707" s="65"/>
      <c r="AU1707" s="65"/>
      <c r="AV1707" s="65"/>
    </row>
    <row r="1708" spans="3:64" x14ac:dyDescent="0.2">
      <c r="C1708" s="14"/>
      <c r="D1708" s="14"/>
      <c r="AA1708" s="65"/>
      <c r="AB1708" s="65"/>
      <c r="AC1708" s="65"/>
      <c r="AD1708" s="65"/>
      <c r="AE1708" s="65"/>
      <c r="AG1708" s="70"/>
      <c r="AN1708" s="65"/>
      <c r="AO1708" s="65"/>
      <c r="AP1708" s="65"/>
      <c r="AQ1708" s="65"/>
      <c r="AR1708" s="65"/>
      <c r="AS1708" s="65"/>
      <c r="AT1708" s="65"/>
      <c r="AU1708" s="65"/>
      <c r="AV1708" s="65"/>
    </row>
    <row r="1709" spans="3:64" x14ac:dyDescent="0.2">
      <c r="C1709" s="14"/>
      <c r="D1709" s="14"/>
      <c r="AA1709" s="65"/>
      <c r="AB1709" s="65"/>
      <c r="AC1709" s="65"/>
      <c r="AD1709" s="65"/>
      <c r="AE1709" s="65"/>
      <c r="AG1709" s="70"/>
      <c r="AN1709" s="65"/>
      <c r="AO1709" s="65"/>
      <c r="AP1709" s="65"/>
      <c r="AQ1709" s="65"/>
      <c r="AR1709" s="65"/>
      <c r="AS1709" s="65"/>
      <c r="AT1709" s="65"/>
      <c r="AU1709" s="65"/>
      <c r="AV1709" s="65"/>
      <c r="AX1709" s="65"/>
    </row>
    <row r="1710" spans="3:64" x14ac:dyDescent="0.2">
      <c r="C1710" s="14"/>
      <c r="D1710" s="14"/>
      <c r="AA1710" s="65"/>
      <c r="AB1710" s="65"/>
      <c r="AC1710" s="65"/>
      <c r="AD1710" s="65"/>
      <c r="AE1710" s="65"/>
      <c r="AG1710" s="70"/>
      <c r="AN1710" s="65"/>
      <c r="AO1710" s="65"/>
      <c r="AP1710" s="65"/>
      <c r="AQ1710" s="65"/>
      <c r="AR1710" s="65"/>
      <c r="AS1710" s="65"/>
      <c r="AT1710" s="65"/>
      <c r="AU1710" s="65"/>
      <c r="AV1710" s="65"/>
    </row>
    <row r="1711" spans="3:64" x14ac:dyDescent="0.2">
      <c r="C1711" s="14"/>
      <c r="D1711" s="14"/>
      <c r="AA1711" s="65"/>
      <c r="AB1711" s="65"/>
      <c r="AC1711" s="65"/>
      <c r="AD1711" s="65"/>
      <c r="AE1711" s="65"/>
      <c r="AG1711" s="70"/>
      <c r="AN1711" s="65"/>
      <c r="AO1711" s="65"/>
      <c r="AP1711" s="65"/>
      <c r="AQ1711" s="65"/>
      <c r="AR1711" s="65"/>
      <c r="AS1711" s="65"/>
      <c r="AT1711" s="65"/>
      <c r="AU1711" s="65"/>
    </row>
    <row r="1712" spans="3:64" x14ac:dyDescent="0.2">
      <c r="C1712" s="14"/>
      <c r="D1712" s="14"/>
      <c r="AA1712" s="65"/>
      <c r="AB1712" s="65"/>
      <c r="AC1712" s="65"/>
      <c r="AD1712" s="65"/>
      <c r="AE1712" s="65"/>
      <c r="AG1712" s="70"/>
      <c r="AN1712" s="65"/>
      <c r="AO1712" s="65"/>
      <c r="AP1712" s="65"/>
      <c r="AQ1712" s="65"/>
      <c r="AR1712" s="65"/>
      <c r="AS1712" s="65"/>
      <c r="AT1712" s="65"/>
      <c r="AU1712" s="65"/>
      <c r="AV1712" s="65"/>
      <c r="AX1712" s="65"/>
    </row>
    <row r="1713" spans="3:64" x14ac:dyDescent="0.2">
      <c r="C1713" s="14"/>
      <c r="D1713" s="14"/>
      <c r="AA1713" s="65"/>
      <c r="AB1713" s="65"/>
      <c r="AC1713" s="65"/>
      <c r="AD1713" s="65"/>
      <c r="AE1713" s="65"/>
      <c r="AG1713" s="70"/>
      <c r="AN1713" s="65"/>
      <c r="AO1713" s="65"/>
      <c r="AP1713" s="65"/>
      <c r="AQ1713" s="65"/>
      <c r="AR1713" s="65"/>
      <c r="AS1713" s="65"/>
      <c r="AT1713" s="65"/>
      <c r="AU1713" s="65"/>
      <c r="AV1713" s="65"/>
      <c r="AX1713" s="65"/>
      <c r="AY1713" s="65"/>
      <c r="AZ1713" s="65"/>
      <c r="BA1713" s="65"/>
      <c r="BB1713" s="65"/>
      <c r="BC1713" s="65"/>
      <c r="BD1713" s="65"/>
      <c r="BE1713" s="65"/>
      <c r="BF1713" s="65"/>
      <c r="BG1713" s="65"/>
      <c r="BH1713" s="65"/>
      <c r="BI1713" s="65"/>
      <c r="BJ1713" s="65"/>
      <c r="BK1713" s="65"/>
      <c r="BL1713" s="65"/>
    </row>
    <row r="1714" spans="3:64" x14ac:dyDescent="0.2">
      <c r="C1714" s="14"/>
      <c r="D1714" s="14"/>
      <c r="AA1714" s="65"/>
      <c r="AB1714" s="65"/>
      <c r="AC1714" s="65"/>
      <c r="AD1714" s="65"/>
      <c r="AE1714" s="65"/>
      <c r="AG1714" s="70"/>
      <c r="AN1714" s="65"/>
      <c r="AO1714" s="65"/>
      <c r="AP1714" s="65"/>
      <c r="AQ1714" s="65"/>
      <c r="AR1714" s="65"/>
      <c r="AS1714" s="65"/>
      <c r="AT1714" s="65"/>
      <c r="AU1714" s="65"/>
      <c r="AV1714" s="65"/>
      <c r="AW1714" s="65"/>
      <c r="AX1714" s="65"/>
      <c r="AY1714" s="65"/>
      <c r="AZ1714" s="65"/>
      <c r="BA1714" s="65"/>
      <c r="BB1714" s="65"/>
      <c r="BC1714" s="65"/>
      <c r="BD1714" s="65"/>
      <c r="BE1714" s="65"/>
      <c r="BF1714" s="65"/>
      <c r="BG1714" s="65"/>
      <c r="BH1714" s="65"/>
      <c r="BI1714" s="65"/>
      <c r="BJ1714" s="65"/>
      <c r="BK1714" s="65"/>
      <c r="BL1714" s="65"/>
    </row>
    <row r="1715" spans="3:64" x14ac:dyDescent="0.2">
      <c r="C1715" s="14"/>
      <c r="D1715" s="14"/>
      <c r="AA1715" s="65"/>
      <c r="AB1715" s="65"/>
      <c r="AC1715" s="65"/>
      <c r="AD1715" s="65"/>
      <c r="AE1715" s="65"/>
      <c r="AG1715" s="70"/>
      <c r="AN1715" s="65"/>
      <c r="AO1715" s="65"/>
      <c r="AP1715" s="65"/>
      <c r="AQ1715" s="65"/>
      <c r="AR1715" s="65"/>
      <c r="AS1715" s="65"/>
      <c r="AT1715" s="65"/>
      <c r="AU1715" s="65"/>
      <c r="AV1715" s="65"/>
    </row>
    <row r="1716" spans="3:64" x14ac:dyDescent="0.2">
      <c r="C1716" s="14"/>
      <c r="D1716" s="14"/>
      <c r="AA1716" s="65"/>
      <c r="AB1716" s="65"/>
      <c r="AC1716" s="65"/>
      <c r="AD1716" s="65"/>
      <c r="AE1716" s="65"/>
      <c r="AG1716" s="70"/>
      <c r="AN1716" s="65"/>
      <c r="AO1716" s="65"/>
      <c r="AP1716" s="65"/>
      <c r="AQ1716" s="65"/>
      <c r="AR1716" s="65"/>
      <c r="AS1716" s="65"/>
      <c r="AT1716" s="65"/>
      <c r="AU1716" s="65"/>
    </row>
    <row r="1717" spans="3:64" x14ac:dyDescent="0.2">
      <c r="C1717" s="14"/>
      <c r="D1717" s="14"/>
      <c r="AA1717" s="65"/>
      <c r="AB1717" s="65"/>
      <c r="AC1717" s="65"/>
      <c r="AD1717" s="65"/>
      <c r="AE1717" s="65"/>
      <c r="AG1717" s="70"/>
      <c r="AN1717" s="65"/>
      <c r="AO1717" s="65"/>
      <c r="AP1717" s="65"/>
      <c r="AQ1717" s="65"/>
      <c r="AR1717" s="65"/>
      <c r="AS1717" s="65"/>
      <c r="AT1717" s="65"/>
      <c r="AU1717" s="65"/>
      <c r="AV1717" s="65"/>
    </row>
    <row r="1718" spans="3:64" x14ac:dyDescent="0.2">
      <c r="C1718" s="14"/>
      <c r="D1718" s="14"/>
      <c r="AA1718" s="65"/>
      <c r="AB1718" s="65"/>
      <c r="AC1718" s="65"/>
      <c r="AD1718" s="65"/>
      <c r="AE1718" s="65"/>
      <c r="AG1718" s="70"/>
      <c r="AN1718" s="65"/>
      <c r="AO1718" s="65"/>
      <c r="AP1718" s="65"/>
      <c r="AQ1718" s="65"/>
      <c r="AR1718" s="65"/>
      <c r="AS1718" s="65"/>
      <c r="AT1718" s="65"/>
      <c r="AU1718" s="65"/>
      <c r="AV1718" s="65"/>
    </row>
    <row r="1719" spans="3:64" x14ac:dyDescent="0.2">
      <c r="C1719" s="14"/>
      <c r="D1719" s="14"/>
      <c r="AA1719" s="65"/>
      <c r="AB1719" s="65"/>
      <c r="AC1719" s="65"/>
      <c r="AD1719" s="65"/>
      <c r="AE1719" s="65"/>
      <c r="AG1719" s="70"/>
      <c r="AN1719" s="65"/>
      <c r="AO1719" s="65"/>
      <c r="AP1719" s="65"/>
      <c r="AQ1719" s="65"/>
      <c r="AR1719" s="65"/>
      <c r="AS1719" s="65"/>
      <c r="AT1719" s="65"/>
      <c r="AU1719" s="65"/>
      <c r="AV1719" s="65"/>
    </row>
    <row r="1720" spans="3:64" x14ac:dyDescent="0.2">
      <c r="C1720" s="14"/>
      <c r="D1720" s="14"/>
      <c r="AA1720" s="65"/>
      <c r="AB1720" s="65"/>
      <c r="AC1720" s="65"/>
      <c r="AD1720" s="65"/>
      <c r="AE1720" s="65"/>
      <c r="AG1720" s="70"/>
      <c r="AN1720" s="65"/>
      <c r="AO1720" s="65"/>
      <c r="AP1720" s="65"/>
      <c r="AQ1720" s="65"/>
      <c r="AR1720" s="65"/>
      <c r="AS1720" s="65"/>
      <c r="AT1720" s="65"/>
      <c r="AU1720" s="65"/>
      <c r="AV1720" s="65"/>
    </row>
    <row r="1721" spans="3:64" x14ac:dyDescent="0.2">
      <c r="C1721" s="14"/>
      <c r="D1721" s="14"/>
      <c r="AA1721" s="65"/>
      <c r="AB1721" s="65"/>
      <c r="AC1721" s="65"/>
      <c r="AD1721" s="65"/>
      <c r="AE1721" s="65"/>
      <c r="AG1721" s="70"/>
      <c r="AN1721" s="65"/>
      <c r="AO1721" s="65"/>
      <c r="AP1721" s="65"/>
      <c r="AQ1721" s="65"/>
      <c r="AR1721" s="65"/>
      <c r="AS1721" s="65"/>
      <c r="AT1721" s="65"/>
      <c r="AU1721" s="65"/>
      <c r="AV1721" s="65"/>
    </row>
    <row r="1722" spans="3:64" x14ac:dyDescent="0.2">
      <c r="C1722" s="14"/>
      <c r="D1722" s="14"/>
      <c r="AA1722" s="65"/>
      <c r="AB1722" s="65"/>
      <c r="AC1722" s="65"/>
      <c r="AD1722" s="65"/>
      <c r="AE1722" s="65"/>
      <c r="AG1722" s="70"/>
      <c r="AN1722" s="65"/>
      <c r="AO1722" s="65"/>
      <c r="AP1722" s="65"/>
      <c r="AQ1722" s="65"/>
      <c r="AR1722" s="65"/>
      <c r="AS1722" s="65"/>
      <c r="AT1722" s="65"/>
      <c r="AU1722" s="65"/>
      <c r="AV1722" s="65"/>
      <c r="AX1722" s="65"/>
      <c r="AY1722" s="65"/>
      <c r="AZ1722" s="65"/>
      <c r="BA1722" s="65"/>
      <c r="BB1722" s="65"/>
      <c r="BC1722" s="65"/>
      <c r="BD1722" s="65"/>
      <c r="BE1722" s="65"/>
      <c r="BF1722" s="65"/>
      <c r="BG1722" s="65"/>
      <c r="BH1722" s="65"/>
      <c r="BI1722" s="65"/>
      <c r="BJ1722" s="65"/>
      <c r="BK1722" s="65"/>
      <c r="BL1722" s="65"/>
    </row>
    <row r="1723" spans="3:64" x14ac:dyDescent="0.2">
      <c r="C1723" s="14"/>
      <c r="D1723" s="14"/>
      <c r="AA1723" s="65"/>
      <c r="AB1723" s="65"/>
      <c r="AC1723" s="65"/>
      <c r="AD1723" s="65"/>
      <c r="AE1723" s="65"/>
      <c r="AG1723" s="70"/>
      <c r="AN1723" s="65"/>
      <c r="AO1723" s="65"/>
      <c r="AP1723" s="65"/>
      <c r="AQ1723" s="65"/>
      <c r="AR1723" s="65"/>
      <c r="AS1723" s="65"/>
      <c r="AT1723" s="65"/>
      <c r="AU1723" s="65"/>
    </row>
    <row r="1724" spans="3:64" x14ac:dyDescent="0.2">
      <c r="C1724" s="14"/>
      <c r="D1724" s="14"/>
      <c r="AA1724" s="65"/>
      <c r="AB1724" s="65"/>
      <c r="AC1724" s="65"/>
      <c r="AD1724" s="65"/>
      <c r="AE1724" s="65"/>
      <c r="AG1724" s="70"/>
      <c r="AN1724" s="65"/>
      <c r="AO1724" s="65"/>
      <c r="AP1724" s="65"/>
      <c r="AQ1724" s="65"/>
      <c r="AR1724" s="65"/>
      <c r="AS1724" s="65"/>
      <c r="AT1724" s="65"/>
      <c r="AU1724" s="65"/>
      <c r="AV1724" s="65"/>
    </row>
    <row r="1725" spans="3:64" x14ac:dyDescent="0.2">
      <c r="C1725" s="14"/>
      <c r="D1725" s="14"/>
      <c r="AA1725" s="65"/>
      <c r="AB1725" s="65"/>
      <c r="AC1725" s="65"/>
      <c r="AD1725" s="65"/>
      <c r="AE1725" s="65"/>
      <c r="AG1725" s="70"/>
      <c r="AN1725" s="65"/>
      <c r="AO1725" s="65"/>
      <c r="AP1725" s="65"/>
      <c r="AQ1725" s="65"/>
      <c r="AR1725" s="65"/>
      <c r="AS1725" s="65"/>
      <c r="AT1725" s="65"/>
      <c r="AU1725" s="65"/>
      <c r="AV1725" s="65"/>
    </row>
    <row r="1726" spans="3:64" x14ac:dyDescent="0.2">
      <c r="C1726" s="14"/>
      <c r="D1726" s="14"/>
      <c r="AA1726" s="65"/>
      <c r="AB1726" s="65"/>
      <c r="AC1726" s="65"/>
      <c r="AD1726" s="65"/>
      <c r="AE1726" s="65"/>
      <c r="AG1726" s="70"/>
      <c r="AN1726" s="65"/>
      <c r="AO1726" s="65"/>
      <c r="AP1726" s="65"/>
      <c r="AQ1726" s="65"/>
      <c r="AR1726" s="65"/>
      <c r="AS1726" s="65"/>
      <c r="AT1726" s="65"/>
      <c r="AU1726" s="65"/>
    </row>
    <row r="1727" spans="3:64" x14ac:dyDescent="0.2">
      <c r="C1727" s="14"/>
      <c r="D1727" s="14"/>
      <c r="AA1727" s="65"/>
      <c r="AB1727" s="65"/>
      <c r="AC1727" s="65"/>
      <c r="AD1727" s="65"/>
      <c r="AE1727" s="65"/>
      <c r="AG1727" s="70"/>
      <c r="AN1727" s="65"/>
      <c r="AO1727" s="65"/>
      <c r="AP1727" s="65"/>
      <c r="AQ1727" s="65"/>
      <c r="AR1727" s="65"/>
      <c r="AS1727" s="65"/>
      <c r="AT1727" s="65"/>
      <c r="AU1727" s="65"/>
      <c r="AV1727" s="65"/>
      <c r="AX1727" s="65"/>
      <c r="AY1727" s="65"/>
      <c r="AZ1727" s="65"/>
      <c r="BA1727" s="65"/>
      <c r="BB1727" s="65"/>
      <c r="BC1727" s="65"/>
      <c r="BD1727" s="65"/>
      <c r="BE1727" s="65"/>
      <c r="BF1727" s="65"/>
      <c r="BG1727" s="65"/>
      <c r="BH1727" s="65"/>
      <c r="BI1727" s="65"/>
      <c r="BJ1727" s="65"/>
      <c r="BK1727" s="65"/>
      <c r="BL1727" s="65"/>
    </row>
    <row r="1728" spans="3:64" x14ac:dyDescent="0.2">
      <c r="C1728" s="14"/>
      <c r="D1728" s="14"/>
      <c r="AA1728" s="65"/>
      <c r="AB1728" s="65"/>
      <c r="AC1728" s="65"/>
      <c r="AD1728" s="65"/>
      <c r="AE1728" s="65"/>
      <c r="AG1728" s="70"/>
      <c r="AN1728" s="65"/>
      <c r="AO1728" s="65"/>
      <c r="AP1728" s="65"/>
      <c r="AQ1728" s="65"/>
      <c r="AR1728" s="65"/>
      <c r="AS1728" s="65"/>
      <c r="AT1728" s="65"/>
      <c r="AU1728" s="65"/>
      <c r="AV1728" s="65"/>
    </row>
    <row r="1729" spans="3:64" x14ac:dyDescent="0.2">
      <c r="C1729" s="14"/>
      <c r="D1729" s="14"/>
      <c r="AA1729" s="65"/>
      <c r="AB1729" s="65"/>
      <c r="AC1729" s="65"/>
      <c r="AD1729" s="65"/>
      <c r="AE1729" s="65"/>
      <c r="AG1729" s="70"/>
      <c r="AN1729" s="65"/>
      <c r="AO1729" s="65"/>
      <c r="AP1729" s="65"/>
      <c r="AQ1729" s="65"/>
      <c r="AR1729" s="65"/>
      <c r="AS1729" s="65"/>
      <c r="AT1729" s="65"/>
      <c r="AU1729" s="65"/>
    </row>
    <row r="1730" spans="3:64" x14ac:dyDescent="0.2">
      <c r="C1730" s="14"/>
      <c r="D1730" s="14"/>
      <c r="AA1730" s="65"/>
      <c r="AB1730" s="65"/>
      <c r="AC1730" s="65"/>
      <c r="AD1730" s="65"/>
      <c r="AE1730" s="65"/>
      <c r="AG1730" s="70"/>
      <c r="AN1730" s="65"/>
      <c r="AO1730" s="65"/>
      <c r="AP1730" s="65"/>
      <c r="AQ1730" s="65"/>
      <c r="AR1730" s="65"/>
      <c r="AS1730" s="65"/>
      <c r="AT1730" s="65"/>
      <c r="AU1730" s="65"/>
    </row>
    <row r="1731" spans="3:64" x14ac:dyDescent="0.2">
      <c r="C1731" s="14"/>
      <c r="D1731" s="14"/>
      <c r="AA1731" s="65"/>
      <c r="AB1731" s="65"/>
      <c r="AC1731" s="65"/>
      <c r="AD1731" s="65"/>
      <c r="AE1731" s="65"/>
      <c r="AG1731" s="70"/>
      <c r="AN1731" s="65"/>
      <c r="AO1731" s="65"/>
      <c r="AP1731" s="65"/>
      <c r="AQ1731" s="65"/>
      <c r="AR1731" s="65"/>
      <c r="AS1731" s="65"/>
      <c r="AT1731" s="65"/>
      <c r="AU1731" s="65"/>
    </row>
    <row r="1732" spans="3:64" x14ac:dyDescent="0.2">
      <c r="C1732" s="14"/>
      <c r="D1732" s="14"/>
      <c r="AA1732" s="65"/>
      <c r="AB1732" s="65"/>
      <c r="AC1732" s="65"/>
      <c r="AD1732" s="65"/>
      <c r="AE1732" s="65"/>
      <c r="AG1732" s="70"/>
      <c r="AN1732" s="65"/>
      <c r="AO1732" s="65"/>
      <c r="AP1732" s="65"/>
      <c r="AQ1732" s="65"/>
      <c r="AR1732" s="65"/>
      <c r="AS1732" s="65"/>
      <c r="AT1732" s="65"/>
      <c r="AU1732" s="65"/>
      <c r="AV1732" s="65"/>
      <c r="AX1732" s="65"/>
      <c r="AY1732" s="65"/>
      <c r="AZ1732" s="65"/>
      <c r="BA1732" s="65"/>
      <c r="BB1732" s="65"/>
      <c r="BC1732" s="65"/>
      <c r="BD1732" s="65"/>
      <c r="BE1732" s="65"/>
      <c r="BF1732" s="65"/>
      <c r="BG1732" s="65"/>
      <c r="BH1732" s="65"/>
      <c r="BI1732" s="65"/>
      <c r="BJ1732" s="65"/>
      <c r="BK1732" s="65"/>
      <c r="BL1732" s="65"/>
    </row>
    <row r="1733" spans="3:64" x14ac:dyDescent="0.2">
      <c r="C1733" s="14"/>
      <c r="D1733" s="14"/>
      <c r="AA1733" s="65"/>
      <c r="AB1733" s="65"/>
      <c r="AC1733" s="65"/>
      <c r="AD1733" s="65"/>
      <c r="AE1733" s="65"/>
      <c r="AG1733" s="70"/>
      <c r="AN1733" s="65"/>
      <c r="AO1733" s="65"/>
      <c r="AP1733" s="65"/>
      <c r="AQ1733" s="65"/>
      <c r="AR1733" s="65"/>
      <c r="AS1733" s="65"/>
      <c r="AT1733" s="65"/>
      <c r="AU1733" s="65"/>
    </row>
    <row r="1734" spans="3:64" x14ac:dyDescent="0.2">
      <c r="C1734" s="14"/>
      <c r="D1734" s="14"/>
      <c r="AA1734" s="65"/>
      <c r="AB1734" s="65"/>
      <c r="AC1734" s="65"/>
      <c r="AD1734" s="65"/>
      <c r="AE1734" s="65"/>
      <c r="AG1734" s="70"/>
      <c r="AN1734" s="65"/>
      <c r="AO1734" s="65"/>
      <c r="AP1734" s="65"/>
      <c r="AQ1734" s="65"/>
      <c r="AR1734" s="65"/>
      <c r="AS1734" s="65"/>
      <c r="AT1734" s="65"/>
      <c r="AU1734" s="65"/>
      <c r="AV1734" s="65"/>
      <c r="AX1734" s="65"/>
    </row>
    <row r="1735" spans="3:64" x14ac:dyDescent="0.2">
      <c r="C1735" s="14"/>
      <c r="D1735" s="14"/>
      <c r="AA1735" s="65"/>
      <c r="AB1735" s="65"/>
      <c r="AC1735" s="65"/>
      <c r="AD1735" s="65"/>
      <c r="AE1735" s="65"/>
      <c r="AG1735" s="70"/>
      <c r="AN1735" s="65"/>
      <c r="AO1735" s="65"/>
      <c r="AP1735" s="65"/>
      <c r="AQ1735" s="65"/>
      <c r="AR1735" s="65"/>
      <c r="AS1735" s="65"/>
      <c r="AT1735" s="65"/>
      <c r="AU1735" s="65"/>
    </row>
    <row r="1736" spans="3:64" x14ac:dyDescent="0.2">
      <c r="C1736" s="14"/>
      <c r="D1736" s="14"/>
      <c r="AA1736" s="65"/>
      <c r="AB1736" s="65"/>
      <c r="AC1736" s="65"/>
      <c r="AD1736" s="65"/>
      <c r="AE1736" s="65"/>
      <c r="AG1736" s="70"/>
      <c r="AN1736" s="65"/>
      <c r="AO1736" s="65"/>
      <c r="AP1736" s="65"/>
      <c r="AQ1736" s="65"/>
      <c r="AR1736" s="65"/>
      <c r="AS1736" s="65"/>
      <c r="AT1736" s="65"/>
      <c r="AU1736" s="65"/>
    </row>
    <row r="1737" spans="3:64" x14ac:dyDescent="0.2">
      <c r="C1737" s="14"/>
      <c r="D1737" s="14"/>
      <c r="AA1737" s="65"/>
      <c r="AB1737" s="65"/>
      <c r="AC1737" s="65"/>
      <c r="AD1737" s="65"/>
      <c r="AE1737" s="65"/>
      <c r="AG1737" s="70"/>
      <c r="AN1737" s="65"/>
      <c r="AO1737" s="65"/>
      <c r="AP1737" s="65"/>
      <c r="AQ1737" s="65"/>
      <c r="AR1737" s="65"/>
      <c r="AS1737" s="65"/>
      <c r="AT1737" s="65"/>
      <c r="AU1737" s="65"/>
      <c r="AV1737" s="65"/>
      <c r="AW1737" s="65"/>
      <c r="AX1737" s="65"/>
      <c r="AY1737" s="65"/>
      <c r="AZ1737" s="65"/>
      <c r="BA1737" s="65"/>
      <c r="BB1737" s="65"/>
      <c r="BC1737" s="65"/>
      <c r="BD1737" s="65"/>
      <c r="BE1737" s="65"/>
      <c r="BF1737" s="65"/>
      <c r="BG1737" s="65"/>
      <c r="BH1737" s="65"/>
      <c r="BI1737" s="65"/>
      <c r="BJ1737" s="65"/>
      <c r="BK1737" s="65"/>
      <c r="BL1737" s="65"/>
    </row>
    <row r="1738" spans="3:64" x14ac:dyDescent="0.2">
      <c r="C1738" s="14"/>
      <c r="D1738" s="14"/>
      <c r="AA1738" s="65"/>
      <c r="AB1738" s="65"/>
      <c r="AC1738" s="65"/>
      <c r="AD1738" s="65"/>
      <c r="AE1738" s="65"/>
      <c r="AG1738" s="70"/>
      <c r="AN1738" s="65"/>
      <c r="AO1738" s="65"/>
      <c r="AP1738" s="65"/>
      <c r="AQ1738" s="65"/>
      <c r="AR1738" s="65"/>
      <c r="AS1738" s="65"/>
      <c r="AT1738" s="65"/>
      <c r="AU1738" s="65"/>
      <c r="AV1738" s="65"/>
      <c r="AW1738" s="65"/>
      <c r="AX1738" s="65"/>
      <c r="AY1738" s="65"/>
      <c r="AZ1738" s="65"/>
      <c r="BA1738" s="65"/>
      <c r="BB1738" s="65"/>
      <c r="BC1738" s="65"/>
      <c r="BD1738" s="65"/>
      <c r="BE1738" s="65"/>
      <c r="BF1738" s="65"/>
      <c r="BG1738" s="65"/>
      <c r="BH1738" s="65"/>
      <c r="BI1738" s="65"/>
      <c r="BJ1738" s="65"/>
      <c r="BK1738" s="65"/>
      <c r="BL1738" s="65"/>
    </row>
    <row r="1739" spans="3:64" x14ac:dyDescent="0.2">
      <c r="C1739" s="14"/>
      <c r="D1739" s="14"/>
      <c r="AA1739" s="65"/>
      <c r="AB1739" s="65"/>
      <c r="AC1739" s="65"/>
      <c r="AD1739" s="65"/>
      <c r="AE1739" s="65"/>
      <c r="AG1739" s="70"/>
      <c r="AN1739" s="65"/>
      <c r="AO1739" s="65"/>
      <c r="AP1739" s="65"/>
      <c r="AQ1739" s="65"/>
      <c r="AR1739" s="65"/>
      <c r="AS1739" s="65"/>
      <c r="AT1739" s="65"/>
      <c r="AU1739" s="65"/>
    </row>
    <row r="1740" spans="3:64" x14ac:dyDescent="0.2">
      <c r="C1740" s="14"/>
      <c r="D1740" s="14"/>
      <c r="AA1740" s="65"/>
      <c r="AB1740" s="65"/>
      <c r="AC1740" s="65"/>
      <c r="AD1740" s="65"/>
      <c r="AE1740" s="65"/>
      <c r="AG1740" s="70"/>
      <c r="AN1740" s="65"/>
      <c r="AO1740" s="65"/>
      <c r="AP1740" s="65"/>
      <c r="AQ1740" s="65"/>
      <c r="AR1740" s="65"/>
      <c r="AS1740" s="65"/>
      <c r="AT1740" s="65"/>
      <c r="AU1740" s="65"/>
    </row>
    <row r="1741" spans="3:64" x14ac:dyDescent="0.2">
      <c r="C1741" s="14"/>
      <c r="D1741" s="14"/>
      <c r="AA1741" s="65"/>
      <c r="AB1741" s="65"/>
      <c r="AC1741" s="65"/>
      <c r="AD1741" s="65"/>
      <c r="AE1741" s="65"/>
      <c r="AG1741" s="70"/>
      <c r="AN1741" s="65"/>
      <c r="AO1741" s="65"/>
      <c r="AP1741" s="65"/>
      <c r="AQ1741" s="65"/>
      <c r="AR1741" s="65"/>
      <c r="AS1741" s="65"/>
      <c r="AT1741" s="65"/>
      <c r="AU1741" s="65"/>
      <c r="AV1741" s="65"/>
    </row>
    <row r="1742" spans="3:64" x14ac:dyDescent="0.2">
      <c r="C1742" s="14"/>
      <c r="D1742" s="14"/>
      <c r="AA1742" s="65"/>
      <c r="AB1742" s="65"/>
      <c r="AC1742" s="65"/>
      <c r="AD1742" s="65"/>
      <c r="AE1742" s="65"/>
      <c r="AG1742" s="70"/>
      <c r="AN1742" s="65"/>
      <c r="AO1742" s="65"/>
      <c r="AP1742" s="65"/>
      <c r="AQ1742" s="65"/>
      <c r="AR1742" s="65"/>
      <c r="AS1742" s="65"/>
      <c r="AT1742" s="65"/>
      <c r="AU1742" s="65"/>
    </row>
    <row r="1743" spans="3:64" x14ac:dyDescent="0.2">
      <c r="C1743" s="14"/>
      <c r="D1743" s="14"/>
      <c r="AA1743" s="65"/>
      <c r="AB1743" s="65"/>
      <c r="AC1743" s="65"/>
      <c r="AD1743" s="65"/>
      <c r="AE1743" s="65"/>
      <c r="AG1743" s="70"/>
      <c r="AN1743" s="65"/>
      <c r="AO1743" s="65"/>
      <c r="AP1743" s="65"/>
      <c r="AQ1743" s="65"/>
      <c r="AR1743" s="65"/>
      <c r="AS1743" s="65"/>
      <c r="AT1743" s="65"/>
      <c r="AU1743" s="65"/>
    </row>
    <row r="1744" spans="3:64" x14ac:dyDescent="0.2">
      <c r="C1744" s="14"/>
      <c r="D1744" s="14"/>
      <c r="AA1744" s="65"/>
      <c r="AB1744" s="65"/>
      <c r="AC1744" s="65"/>
      <c r="AD1744" s="65"/>
      <c r="AE1744" s="65"/>
      <c r="AG1744" s="70"/>
      <c r="AN1744" s="65"/>
      <c r="AO1744" s="65"/>
      <c r="AP1744" s="65"/>
      <c r="AQ1744" s="65"/>
      <c r="AR1744" s="65"/>
      <c r="AS1744" s="65"/>
      <c r="AT1744" s="65"/>
      <c r="AU1744" s="65"/>
    </row>
    <row r="1745" spans="3:64" x14ac:dyDescent="0.2">
      <c r="C1745" s="14"/>
      <c r="D1745" s="14"/>
      <c r="AA1745" s="65"/>
      <c r="AB1745" s="65"/>
      <c r="AC1745" s="65"/>
      <c r="AD1745" s="65"/>
      <c r="AE1745" s="65"/>
      <c r="AG1745" s="70"/>
      <c r="AN1745" s="65"/>
      <c r="AO1745" s="65"/>
      <c r="AP1745" s="65"/>
      <c r="AQ1745" s="65"/>
      <c r="AR1745" s="65"/>
      <c r="AS1745" s="65"/>
      <c r="AT1745" s="65"/>
      <c r="AU1745" s="65"/>
    </row>
    <row r="1746" spans="3:64" x14ac:dyDescent="0.2">
      <c r="C1746" s="14"/>
      <c r="D1746" s="14"/>
      <c r="AA1746" s="65"/>
      <c r="AB1746" s="65"/>
      <c r="AC1746" s="65"/>
      <c r="AD1746" s="65"/>
      <c r="AE1746" s="65"/>
      <c r="AG1746" s="70"/>
      <c r="AN1746" s="65"/>
      <c r="AO1746" s="65"/>
      <c r="AP1746" s="65"/>
      <c r="AQ1746" s="65"/>
      <c r="AR1746" s="65"/>
      <c r="AS1746" s="65"/>
      <c r="AT1746" s="65"/>
      <c r="AU1746" s="65"/>
    </row>
    <row r="1747" spans="3:64" x14ac:dyDescent="0.2">
      <c r="C1747" s="14"/>
      <c r="D1747" s="14"/>
      <c r="AA1747" s="65"/>
      <c r="AB1747" s="65"/>
      <c r="AC1747" s="65"/>
      <c r="AD1747" s="65"/>
      <c r="AE1747" s="65"/>
      <c r="AG1747" s="70"/>
      <c r="AN1747" s="65"/>
      <c r="AO1747" s="65"/>
      <c r="AP1747" s="65"/>
      <c r="AQ1747" s="65"/>
      <c r="AR1747" s="65"/>
      <c r="AS1747" s="65"/>
      <c r="AT1747" s="65"/>
      <c r="AU1747" s="65"/>
      <c r="AV1747" s="65"/>
    </row>
    <row r="1748" spans="3:64" x14ac:dyDescent="0.2">
      <c r="C1748" s="14"/>
      <c r="D1748" s="14"/>
      <c r="AA1748" s="65"/>
      <c r="AB1748" s="65"/>
      <c r="AC1748" s="65"/>
      <c r="AD1748" s="65"/>
      <c r="AE1748" s="65"/>
      <c r="AG1748" s="70"/>
      <c r="AN1748" s="65"/>
      <c r="AO1748" s="65"/>
      <c r="AP1748" s="65"/>
      <c r="AQ1748" s="65"/>
      <c r="AR1748" s="65"/>
      <c r="AS1748" s="65"/>
      <c r="AT1748" s="65"/>
      <c r="AU1748" s="65"/>
    </row>
    <row r="1749" spans="3:64" x14ac:dyDescent="0.2">
      <c r="C1749" s="14"/>
      <c r="D1749" s="14"/>
      <c r="AA1749" s="65"/>
      <c r="AB1749" s="65"/>
      <c r="AC1749" s="65"/>
      <c r="AD1749" s="65"/>
      <c r="AE1749" s="65"/>
      <c r="AG1749" s="70"/>
      <c r="AN1749" s="65"/>
      <c r="AO1749" s="65"/>
      <c r="AP1749" s="65"/>
      <c r="AQ1749" s="65"/>
      <c r="AR1749" s="65"/>
      <c r="AS1749" s="65"/>
      <c r="AT1749" s="65"/>
      <c r="AU1749" s="65"/>
    </row>
    <row r="1750" spans="3:64" x14ac:dyDescent="0.2">
      <c r="C1750" s="14"/>
      <c r="D1750" s="14"/>
      <c r="AA1750" s="65"/>
      <c r="AB1750" s="65"/>
      <c r="AC1750" s="65"/>
      <c r="AD1750" s="65"/>
      <c r="AE1750" s="65"/>
      <c r="AG1750" s="70"/>
      <c r="AN1750" s="65"/>
      <c r="AO1750" s="65"/>
      <c r="AP1750" s="65"/>
      <c r="AQ1750" s="65"/>
      <c r="AR1750" s="65"/>
      <c r="AS1750" s="65"/>
      <c r="AT1750" s="65"/>
      <c r="AU1750" s="65"/>
      <c r="AV1750" s="65"/>
      <c r="AW1750" s="65"/>
      <c r="AX1750" s="65"/>
      <c r="AY1750" s="65"/>
      <c r="AZ1750" s="65"/>
      <c r="BA1750" s="65"/>
      <c r="BB1750" s="65"/>
      <c r="BC1750" s="65"/>
      <c r="BD1750" s="65"/>
      <c r="BE1750" s="65"/>
      <c r="BF1750" s="65"/>
      <c r="BG1750" s="65"/>
      <c r="BH1750" s="65"/>
      <c r="BI1750" s="65"/>
      <c r="BJ1750" s="65"/>
      <c r="BK1750" s="65"/>
      <c r="BL1750" s="65"/>
    </row>
    <row r="1751" spans="3:64" x14ac:dyDescent="0.2">
      <c r="C1751" s="14"/>
      <c r="D1751" s="14"/>
      <c r="AA1751" s="65"/>
      <c r="AB1751" s="65"/>
      <c r="AC1751" s="65"/>
      <c r="AD1751" s="65"/>
      <c r="AE1751" s="65"/>
      <c r="AG1751" s="70"/>
      <c r="AN1751" s="65"/>
      <c r="AO1751" s="65"/>
      <c r="AP1751" s="65"/>
      <c r="AQ1751" s="65"/>
      <c r="AR1751" s="65"/>
      <c r="AS1751" s="65"/>
      <c r="AT1751" s="65"/>
      <c r="AU1751" s="65"/>
    </row>
    <row r="1752" spans="3:64" x14ac:dyDescent="0.2">
      <c r="C1752" s="14"/>
      <c r="D1752" s="14"/>
      <c r="AA1752" s="65"/>
      <c r="AB1752" s="65"/>
      <c r="AC1752" s="65"/>
      <c r="AD1752" s="65"/>
      <c r="AE1752" s="65"/>
      <c r="AG1752" s="70"/>
      <c r="AN1752" s="65"/>
      <c r="AO1752" s="65"/>
      <c r="AP1752" s="65"/>
      <c r="AQ1752" s="65"/>
      <c r="AR1752" s="65"/>
      <c r="AS1752" s="65"/>
      <c r="AT1752" s="65"/>
      <c r="AU1752" s="65"/>
    </row>
    <row r="1753" spans="3:64" x14ac:dyDescent="0.2">
      <c r="C1753" s="14"/>
      <c r="D1753" s="14"/>
      <c r="AA1753" s="65"/>
      <c r="AB1753" s="65"/>
      <c r="AC1753" s="65"/>
      <c r="AD1753" s="65"/>
      <c r="AE1753" s="65"/>
      <c r="AG1753" s="70"/>
      <c r="AN1753" s="65"/>
      <c r="AO1753" s="65"/>
      <c r="AP1753" s="65"/>
      <c r="AQ1753" s="65"/>
      <c r="AR1753" s="65"/>
      <c r="AS1753" s="65"/>
      <c r="AT1753" s="65"/>
      <c r="AU1753" s="65"/>
    </row>
    <row r="1754" spans="3:64" x14ac:dyDescent="0.2">
      <c r="C1754" s="14"/>
      <c r="D1754" s="14"/>
      <c r="AA1754" s="65"/>
      <c r="AB1754" s="65"/>
      <c r="AC1754" s="65"/>
      <c r="AD1754" s="65"/>
      <c r="AE1754" s="65"/>
      <c r="AG1754" s="70"/>
      <c r="AN1754" s="65"/>
      <c r="AO1754" s="65"/>
      <c r="AP1754" s="65"/>
      <c r="AQ1754" s="65"/>
      <c r="AR1754" s="65"/>
      <c r="AS1754" s="65"/>
      <c r="AT1754" s="65"/>
      <c r="AU1754" s="65"/>
    </row>
    <row r="1755" spans="3:64" x14ac:dyDescent="0.2">
      <c r="C1755" s="14"/>
      <c r="D1755" s="14"/>
      <c r="AA1755" s="65"/>
      <c r="AB1755" s="65"/>
      <c r="AC1755" s="65"/>
      <c r="AD1755" s="65"/>
      <c r="AE1755" s="65"/>
      <c r="AG1755" s="70"/>
      <c r="AN1755" s="65"/>
      <c r="AO1755" s="65"/>
      <c r="AP1755" s="65"/>
      <c r="AQ1755" s="65"/>
      <c r="AR1755" s="65"/>
      <c r="AS1755" s="65"/>
      <c r="AT1755" s="65"/>
      <c r="AU1755" s="65"/>
    </row>
    <row r="1756" spans="3:64" x14ac:dyDescent="0.2">
      <c r="C1756" s="14"/>
      <c r="D1756" s="14"/>
      <c r="AA1756" s="65"/>
      <c r="AB1756" s="65"/>
      <c r="AC1756" s="65"/>
      <c r="AD1756" s="65"/>
      <c r="AE1756" s="65"/>
      <c r="AG1756" s="70"/>
      <c r="AN1756" s="65"/>
      <c r="AO1756" s="65"/>
      <c r="AP1756" s="65"/>
      <c r="AQ1756" s="65"/>
      <c r="AR1756" s="65"/>
      <c r="AS1756" s="65"/>
      <c r="AT1756" s="65"/>
      <c r="AU1756" s="65"/>
      <c r="AV1756" s="65"/>
      <c r="AW1756" s="65"/>
      <c r="AX1756" s="65"/>
      <c r="AY1756" s="65"/>
      <c r="AZ1756" s="65"/>
      <c r="BA1756" s="65"/>
      <c r="BB1756" s="65"/>
      <c r="BC1756" s="65"/>
      <c r="BD1756" s="65"/>
      <c r="BE1756" s="65"/>
      <c r="BF1756" s="65"/>
      <c r="BG1756" s="65"/>
      <c r="BH1756" s="65"/>
      <c r="BI1756" s="65"/>
      <c r="BJ1756" s="65"/>
      <c r="BK1756" s="65"/>
      <c r="BL1756" s="65"/>
    </row>
    <row r="1757" spans="3:64" x14ac:dyDescent="0.2">
      <c r="C1757" s="14"/>
      <c r="D1757" s="14"/>
      <c r="AA1757" s="65"/>
      <c r="AB1757" s="65"/>
      <c r="AC1757" s="65"/>
      <c r="AD1757" s="65"/>
      <c r="AE1757" s="65"/>
      <c r="AG1757" s="70"/>
      <c r="AN1757" s="65"/>
      <c r="AO1757" s="65"/>
      <c r="AP1757" s="65"/>
      <c r="AQ1757" s="65"/>
      <c r="AR1757" s="65"/>
      <c r="AS1757" s="65"/>
      <c r="AT1757" s="65"/>
      <c r="AU1757" s="65"/>
      <c r="AV1757" s="65"/>
      <c r="AW1757" s="65"/>
      <c r="AX1757" s="65"/>
      <c r="AY1757" s="65"/>
      <c r="AZ1757" s="65"/>
      <c r="BA1757" s="65"/>
      <c r="BB1757" s="65"/>
      <c r="BC1757" s="65"/>
      <c r="BD1757" s="65"/>
      <c r="BE1757" s="65"/>
      <c r="BF1757" s="65"/>
      <c r="BG1757" s="65"/>
      <c r="BH1757" s="65"/>
      <c r="BI1757" s="65"/>
      <c r="BJ1757" s="65"/>
      <c r="BK1757" s="65"/>
      <c r="BL1757" s="65"/>
    </row>
    <row r="1758" spans="3:64" x14ac:dyDescent="0.2">
      <c r="C1758" s="14"/>
      <c r="D1758" s="14"/>
      <c r="AA1758" s="65"/>
      <c r="AB1758" s="65"/>
      <c r="AC1758" s="65"/>
      <c r="AD1758" s="65"/>
      <c r="AE1758" s="65"/>
      <c r="AG1758" s="70"/>
      <c r="AN1758" s="65"/>
      <c r="AO1758" s="65"/>
      <c r="AP1758" s="65"/>
      <c r="AQ1758" s="65"/>
      <c r="AR1758" s="65"/>
      <c r="AS1758" s="65"/>
      <c r="AT1758" s="65"/>
      <c r="AU1758" s="65"/>
      <c r="AV1758" s="65"/>
    </row>
    <row r="1759" spans="3:64" x14ac:dyDescent="0.2">
      <c r="C1759" s="14"/>
      <c r="D1759" s="14"/>
      <c r="AA1759" s="65"/>
      <c r="AB1759" s="65"/>
      <c r="AC1759" s="65"/>
      <c r="AD1759" s="65"/>
      <c r="AE1759" s="65"/>
      <c r="AG1759" s="70"/>
      <c r="AN1759" s="65"/>
      <c r="AO1759" s="65"/>
      <c r="AP1759" s="65"/>
      <c r="AQ1759" s="65"/>
      <c r="AR1759" s="65"/>
      <c r="AS1759" s="65"/>
      <c r="AT1759" s="65"/>
      <c r="AU1759" s="65"/>
      <c r="AV1759" s="65"/>
    </row>
    <row r="1760" spans="3:64" x14ac:dyDescent="0.2">
      <c r="C1760" s="14"/>
      <c r="D1760" s="14"/>
      <c r="AA1760" s="65"/>
      <c r="AB1760" s="65"/>
      <c r="AC1760" s="65"/>
      <c r="AD1760" s="65"/>
      <c r="AE1760" s="65"/>
      <c r="AG1760" s="70"/>
      <c r="AN1760" s="65"/>
      <c r="AO1760" s="65"/>
      <c r="AP1760" s="65"/>
      <c r="AQ1760" s="65"/>
      <c r="AR1760" s="65"/>
      <c r="AS1760" s="65"/>
      <c r="AT1760" s="65"/>
      <c r="AU1760" s="65"/>
    </row>
    <row r="1761" spans="3:64" x14ac:dyDescent="0.2">
      <c r="C1761" s="14"/>
      <c r="D1761" s="14"/>
      <c r="AA1761" s="65"/>
      <c r="AB1761" s="65"/>
      <c r="AC1761" s="65"/>
      <c r="AD1761" s="65"/>
      <c r="AE1761" s="65"/>
      <c r="AG1761" s="70"/>
      <c r="AN1761" s="65"/>
      <c r="AO1761" s="65"/>
      <c r="AP1761" s="65"/>
      <c r="AQ1761" s="65"/>
      <c r="AR1761" s="65"/>
      <c r="AS1761" s="65"/>
      <c r="AT1761" s="65"/>
      <c r="AU1761" s="65"/>
    </row>
    <row r="1762" spans="3:64" x14ac:dyDescent="0.2">
      <c r="C1762" s="14"/>
      <c r="D1762" s="14"/>
      <c r="AA1762" s="65"/>
      <c r="AB1762" s="65"/>
      <c r="AC1762" s="65"/>
      <c r="AD1762" s="65"/>
      <c r="AE1762" s="65"/>
      <c r="AG1762" s="70"/>
      <c r="AN1762" s="65"/>
      <c r="AO1762" s="65"/>
      <c r="AP1762" s="65"/>
      <c r="AQ1762" s="65"/>
      <c r="AR1762" s="65"/>
      <c r="AS1762" s="65"/>
      <c r="AT1762" s="65"/>
      <c r="AU1762" s="65"/>
      <c r="AV1762" s="65"/>
      <c r="AW1762" s="65"/>
      <c r="AX1762" s="65"/>
      <c r="AY1762" s="65"/>
      <c r="AZ1762" s="65"/>
      <c r="BA1762" s="65"/>
      <c r="BB1762" s="65"/>
      <c r="BC1762" s="65"/>
      <c r="BD1762" s="65"/>
      <c r="BE1762" s="65"/>
      <c r="BF1762" s="65"/>
      <c r="BG1762" s="65"/>
      <c r="BH1762" s="65"/>
      <c r="BI1762" s="65"/>
      <c r="BJ1762" s="65"/>
      <c r="BK1762" s="65"/>
      <c r="BL1762" s="65"/>
    </row>
    <row r="1763" spans="3:64" x14ac:dyDescent="0.2">
      <c r="C1763" s="14"/>
      <c r="D1763" s="14"/>
      <c r="AA1763" s="65"/>
      <c r="AB1763" s="65"/>
      <c r="AC1763" s="65"/>
      <c r="AD1763" s="65"/>
      <c r="AE1763" s="65"/>
      <c r="AG1763" s="70"/>
      <c r="AN1763" s="65"/>
      <c r="AO1763" s="65"/>
      <c r="AP1763" s="65"/>
      <c r="AQ1763" s="65"/>
      <c r="AR1763" s="65"/>
      <c r="AS1763" s="65"/>
      <c r="AT1763" s="65"/>
      <c r="AU1763" s="65"/>
      <c r="AV1763" s="65"/>
      <c r="AX1763" s="65"/>
      <c r="AY1763" s="65"/>
      <c r="AZ1763" s="65"/>
      <c r="BA1763" s="65"/>
      <c r="BB1763" s="65"/>
      <c r="BC1763" s="65"/>
      <c r="BD1763" s="65"/>
      <c r="BE1763" s="65"/>
      <c r="BF1763" s="65"/>
      <c r="BG1763" s="65"/>
      <c r="BH1763" s="65"/>
      <c r="BI1763" s="65"/>
      <c r="BJ1763" s="65"/>
      <c r="BK1763" s="65"/>
      <c r="BL1763" s="65"/>
    </row>
    <row r="1764" spans="3:64" x14ac:dyDescent="0.2">
      <c r="C1764" s="14"/>
      <c r="D1764" s="14"/>
      <c r="AA1764" s="65"/>
      <c r="AB1764" s="65"/>
      <c r="AC1764" s="65"/>
      <c r="AD1764" s="65"/>
      <c r="AE1764" s="65"/>
      <c r="AG1764" s="70"/>
      <c r="AN1764" s="65"/>
      <c r="AO1764" s="65"/>
      <c r="AP1764" s="65"/>
      <c r="AQ1764" s="65"/>
      <c r="AR1764" s="65"/>
      <c r="AS1764" s="65"/>
      <c r="AT1764" s="65"/>
      <c r="AU1764" s="65"/>
    </row>
    <row r="1765" spans="3:64" x14ac:dyDescent="0.2">
      <c r="C1765" s="14"/>
      <c r="D1765" s="14"/>
      <c r="AA1765" s="65"/>
      <c r="AB1765" s="65"/>
      <c r="AC1765" s="65"/>
      <c r="AD1765" s="65"/>
      <c r="AE1765" s="65"/>
      <c r="AG1765" s="70"/>
      <c r="AN1765" s="65"/>
      <c r="AO1765" s="65"/>
      <c r="AP1765" s="65"/>
      <c r="AQ1765" s="65"/>
      <c r="AR1765" s="65"/>
      <c r="AS1765" s="65"/>
      <c r="AT1765" s="65"/>
      <c r="AU1765" s="65"/>
      <c r="AV1765" s="65"/>
    </row>
    <row r="1766" spans="3:64" x14ac:dyDescent="0.2">
      <c r="C1766" s="14"/>
      <c r="D1766" s="14"/>
      <c r="AA1766" s="65"/>
      <c r="AB1766" s="65"/>
      <c r="AC1766" s="65"/>
      <c r="AD1766" s="65"/>
      <c r="AE1766" s="65"/>
      <c r="AG1766" s="70"/>
      <c r="AN1766" s="65"/>
      <c r="AO1766" s="65"/>
      <c r="AP1766" s="65"/>
      <c r="AQ1766" s="65"/>
      <c r="AR1766" s="65"/>
      <c r="AS1766" s="65"/>
      <c r="AT1766" s="65"/>
      <c r="AU1766" s="65"/>
    </row>
    <row r="1767" spans="3:64" x14ac:dyDescent="0.2">
      <c r="C1767" s="14"/>
      <c r="D1767" s="14"/>
      <c r="AA1767" s="65"/>
      <c r="AB1767" s="65"/>
      <c r="AC1767" s="65"/>
      <c r="AD1767" s="65"/>
      <c r="AE1767" s="65"/>
      <c r="AG1767" s="70"/>
      <c r="AN1767" s="65"/>
      <c r="AO1767" s="65"/>
      <c r="AP1767" s="65"/>
      <c r="AQ1767" s="65"/>
      <c r="AR1767" s="65"/>
      <c r="AS1767" s="65"/>
      <c r="AT1767" s="65"/>
      <c r="AU1767" s="65"/>
      <c r="AV1767" s="65"/>
    </row>
    <row r="1768" spans="3:64" x14ac:dyDescent="0.2">
      <c r="C1768" s="14"/>
      <c r="D1768" s="14"/>
      <c r="AA1768" s="65"/>
      <c r="AB1768" s="65"/>
      <c r="AC1768" s="65"/>
      <c r="AD1768" s="65"/>
      <c r="AE1768" s="65"/>
      <c r="AG1768" s="70"/>
      <c r="AN1768" s="65"/>
      <c r="AO1768" s="65"/>
      <c r="AP1768" s="65"/>
      <c r="AQ1768" s="65"/>
      <c r="AR1768" s="65"/>
      <c r="AS1768" s="65"/>
      <c r="AT1768" s="65"/>
      <c r="AU1768" s="65"/>
    </row>
    <row r="1769" spans="3:64" x14ac:dyDescent="0.2">
      <c r="C1769" s="14"/>
      <c r="D1769" s="14"/>
      <c r="AA1769" s="65"/>
      <c r="AB1769" s="65"/>
      <c r="AC1769" s="65"/>
      <c r="AD1769" s="65"/>
      <c r="AE1769" s="65"/>
      <c r="AG1769" s="70"/>
      <c r="AN1769" s="65"/>
      <c r="AO1769" s="65"/>
      <c r="AP1769" s="65"/>
      <c r="AQ1769" s="65"/>
      <c r="AR1769" s="65"/>
      <c r="AS1769" s="65"/>
      <c r="AT1769" s="65"/>
      <c r="AU1769" s="65"/>
      <c r="AV1769" s="65"/>
    </row>
    <row r="1770" spans="3:64" x14ac:dyDescent="0.2">
      <c r="C1770" s="14"/>
      <c r="D1770" s="14"/>
      <c r="AA1770" s="65"/>
      <c r="AB1770" s="65"/>
      <c r="AC1770" s="65"/>
      <c r="AD1770" s="65"/>
      <c r="AE1770" s="65"/>
      <c r="AG1770" s="70"/>
      <c r="AN1770" s="65"/>
      <c r="AO1770" s="65"/>
      <c r="AP1770" s="65"/>
      <c r="AQ1770" s="65"/>
      <c r="AR1770" s="65"/>
      <c r="AS1770" s="65"/>
      <c r="AT1770" s="65"/>
      <c r="AU1770" s="65"/>
      <c r="AV1770" s="65"/>
      <c r="AW1770" s="65"/>
      <c r="AX1770" s="65"/>
      <c r="AY1770" s="65"/>
      <c r="AZ1770" s="65"/>
      <c r="BA1770" s="65"/>
      <c r="BB1770" s="65"/>
      <c r="BC1770" s="65"/>
      <c r="BD1770" s="65"/>
      <c r="BE1770" s="65"/>
      <c r="BF1770" s="65"/>
      <c r="BG1770" s="65"/>
      <c r="BH1770" s="65"/>
      <c r="BI1770" s="65"/>
      <c r="BJ1770" s="65"/>
      <c r="BK1770" s="65"/>
      <c r="BL1770" s="65"/>
    </row>
    <row r="1771" spans="3:64" x14ac:dyDescent="0.2">
      <c r="C1771" s="14"/>
      <c r="D1771" s="14"/>
      <c r="AA1771" s="65"/>
      <c r="AB1771" s="65"/>
      <c r="AC1771" s="65"/>
      <c r="AD1771" s="65"/>
      <c r="AE1771" s="65"/>
      <c r="AG1771" s="70"/>
      <c r="AN1771" s="65"/>
      <c r="AO1771" s="65"/>
      <c r="AP1771" s="65"/>
      <c r="AQ1771" s="65"/>
      <c r="AR1771" s="65"/>
      <c r="AS1771" s="65"/>
      <c r="AT1771" s="65"/>
      <c r="AU1771" s="65"/>
    </row>
    <row r="1772" spans="3:64" x14ac:dyDescent="0.2">
      <c r="C1772" s="14"/>
      <c r="D1772" s="14"/>
      <c r="AA1772" s="65"/>
      <c r="AB1772" s="65"/>
      <c r="AC1772" s="65"/>
      <c r="AD1772" s="65"/>
      <c r="AE1772" s="65"/>
      <c r="AG1772" s="70"/>
      <c r="AN1772" s="65"/>
      <c r="AO1772" s="65"/>
      <c r="AP1772" s="65"/>
      <c r="AQ1772" s="65"/>
      <c r="AR1772" s="65"/>
      <c r="AS1772" s="65"/>
      <c r="AT1772" s="65"/>
      <c r="AU1772" s="65"/>
    </row>
    <row r="1773" spans="3:64" x14ac:dyDescent="0.2">
      <c r="C1773" s="14"/>
      <c r="D1773" s="14"/>
      <c r="AA1773" s="65"/>
      <c r="AB1773" s="65"/>
      <c r="AC1773" s="65"/>
      <c r="AD1773" s="65"/>
      <c r="AE1773" s="65"/>
      <c r="AG1773" s="70"/>
      <c r="AN1773" s="65"/>
      <c r="AO1773" s="65"/>
      <c r="AP1773" s="65"/>
      <c r="AQ1773" s="65"/>
      <c r="AR1773" s="65"/>
      <c r="AS1773" s="65"/>
      <c r="AT1773" s="65"/>
      <c r="AU1773" s="65"/>
    </row>
    <row r="1774" spans="3:64" x14ac:dyDescent="0.2">
      <c r="C1774" s="14"/>
      <c r="D1774" s="14"/>
      <c r="AA1774" s="65"/>
      <c r="AB1774" s="65"/>
      <c r="AC1774" s="65"/>
      <c r="AD1774" s="65"/>
      <c r="AE1774" s="65"/>
      <c r="AG1774" s="70"/>
      <c r="AN1774" s="65"/>
      <c r="AO1774" s="65"/>
      <c r="AP1774" s="65"/>
      <c r="AQ1774" s="65"/>
      <c r="AR1774" s="65"/>
      <c r="AS1774" s="65"/>
      <c r="AT1774" s="65"/>
      <c r="AU1774" s="65"/>
    </row>
    <row r="1775" spans="3:64" x14ac:dyDescent="0.2">
      <c r="C1775" s="14"/>
      <c r="D1775" s="14"/>
      <c r="AA1775" s="65"/>
      <c r="AB1775" s="65"/>
      <c r="AC1775" s="65"/>
      <c r="AD1775" s="65"/>
      <c r="AE1775" s="65"/>
      <c r="AG1775" s="70"/>
      <c r="AN1775" s="65"/>
      <c r="AO1775" s="65"/>
      <c r="AP1775" s="65"/>
      <c r="AQ1775" s="65"/>
      <c r="AR1775" s="65"/>
      <c r="AS1775" s="65"/>
      <c r="AT1775" s="65"/>
      <c r="AU1775" s="65"/>
    </row>
    <row r="1776" spans="3:64" x14ac:dyDescent="0.2">
      <c r="C1776" s="14"/>
      <c r="D1776" s="14"/>
      <c r="AA1776" s="65"/>
      <c r="AB1776" s="65"/>
      <c r="AC1776" s="65"/>
      <c r="AD1776" s="65"/>
      <c r="AE1776" s="65"/>
      <c r="AG1776" s="70"/>
      <c r="AN1776" s="65"/>
      <c r="AO1776" s="65"/>
      <c r="AP1776" s="65"/>
      <c r="AQ1776" s="65"/>
      <c r="AR1776" s="65"/>
      <c r="AS1776" s="65"/>
      <c r="AT1776" s="65"/>
      <c r="AU1776" s="65"/>
    </row>
    <row r="1777" spans="3:48" x14ac:dyDescent="0.2">
      <c r="C1777" s="14"/>
      <c r="D1777" s="14"/>
      <c r="AA1777" s="65"/>
      <c r="AB1777" s="65"/>
      <c r="AC1777" s="65"/>
      <c r="AD1777" s="65"/>
      <c r="AE1777" s="65"/>
      <c r="AG1777" s="70"/>
      <c r="AN1777" s="65"/>
      <c r="AO1777" s="65"/>
      <c r="AP1777" s="65"/>
      <c r="AQ1777" s="65"/>
      <c r="AR1777" s="65"/>
      <c r="AS1777" s="65"/>
      <c r="AT1777" s="65"/>
      <c r="AU1777" s="65"/>
    </row>
    <row r="1778" spans="3:48" x14ac:dyDescent="0.2">
      <c r="C1778" s="14"/>
      <c r="D1778" s="14"/>
      <c r="AA1778" s="65"/>
      <c r="AB1778" s="65"/>
      <c r="AC1778" s="65"/>
      <c r="AD1778" s="65"/>
      <c r="AE1778" s="65"/>
      <c r="AG1778" s="70"/>
      <c r="AN1778" s="65"/>
      <c r="AO1778" s="65"/>
      <c r="AP1778" s="65"/>
      <c r="AQ1778" s="65"/>
      <c r="AR1778" s="65"/>
      <c r="AS1778" s="65"/>
      <c r="AT1778" s="65"/>
      <c r="AU1778" s="65"/>
    </row>
    <row r="1779" spans="3:48" x14ac:dyDescent="0.2">
      <c r="C1779" s="14"/>
      <c r="D1779" s="14"/>
      <c r="AA1779" s="65"/>
      <c r="AB1779" s="65"/>
      <c r="AC1779" s="65"/>
      <c r="AD1779" s="65"/>
      <c r="AE1779" s="65"/>
      <c r="AG1779" s="70"/>
      <c r="AN1779" s="65"/>
      <c r="AO1779" s="65"/>
      <c r="AP1779" s="65"/>
      <c r="AQ1779" s="65"/>
      <c r="AR1779" s="65"/>
      <c r="AS1779" s="65"/>
      <c r="AT1779" s="65"/>
      <c r="AU1779" s="65"/>
    </row>
    <row r="1780" spans="3:48" x14ac:dyDescent="0.2">
      <c r="C1780" s="14"/>
      <c r="D1780" s="14"/>
      <c r="AA1780" s="65"/>
      <c r="AB1780" s="65"/>
      <c r="AC1780" s="65"/>
      <c r="AD1780" s="65"/>
      <c r="AE1780" s="65"/>
      <c r="AG1780" s="70"/>
      <c r="AN1780" s="65"/>
      <c r="AO1780" s="65"/>
      <c r="AP1780" s="65"/>
      <c r="AQ1780" s="65"/>
      <c r="AR1780" s="65"/>
      <c r="AS1780" s="65"/>
      <c r="AT1780" s="65"/>
      <c r="AU1780" s="65"/>
    </row>
    <row r="1781" spans="3:48" x14ac:dyDescent="0.2">
      <c r="C1781" s="14"/>
      <c r="D1781" s="14"/>
      <c r="AA1781" s="65"/>
      <c r="AB1781" s="65"/>
      <c r="AC1781" s="65"/>
      <c r="AD1781" s="65"/>
      <c r="AE1781" s="65"/>
      <c r="AG1781" s="70"/>
      <c r="AN1781" s="65"/>
      <c r="AO1781" s="65"/>
      <c r="AP1781" s="65"/>
      <c r="AQ1781" s="65"/>
      <c r="AR1781" s="65"/>
      <c r="AS1781" s="65"/>
      <c r="AT1781" s="65"/>
      <c r="AU1781" s="65"/>
      <c r="AV1781" s="65"/>
    </row>
    <row r="1782" spans="3:48" x14ac:dyDescent="0.2">
      <c r="C1782" s="14"/>
      <c r="D1782" s="14"/>
      <c r="AA1782" s="65"/>
      <c r="AB1782" s="65"/>
      <c r="AC1782" s="65"/>
      <c r="AD1782" s="65"/>
      <c r="AE1782" s="65"/>
      <c r="AG1782" s="70"/>
      <c r="AN1782" s="65"/>
      <c r="AO1782" s="65"/>
      <c r="AP1782" s="65"/>
      <c r="AQ1782" s="65"/>
      <c r="AR1782" s="65"/>
      <c r="AS1782" s="65"/>
      <c r="AT1782" s="65"/>
      <c r="AU1782" s="65"/>
    </row>
    <row r="1783" spans="3:48" x14ac:dyDescent="0.2">
      <c r="C1783" s="14"/>
      <c r="D1783" s="14"/>
      <c r="AA1783" s="65"/>
      <c r="AB1783" s="65"/>
      <c r="AC1783" s="65"/>
      <c r="AD1783" s="65"/>
      <c r="AE1783" s="65"/>
      <c r="AG1783" s="70"/>
      <c r="AN1783" s="65"/>
      <c r="AO1783" s="65"/>
      <c r="AP1783" s="65"/>
      <c r="AQ1783" s="65"/>
      <c r="AR1783" s="65"/>
      <c r="AS1783" s="65"/>
      <c r="AT1783" s="65"/>
      <c r="AU1783" s="65"/>
    </row>
    <row r="1784" spans="3:48" x14ac:dyDescent="0.2">
      <c r="C1784" s="14"/>
      <c r="D1784" s="14"/>
      <c r="AA1784" s="65"/>
      <c r="AB1784" s="65"/>
      <c r="AC1784" s="65"/>
      <c r="AD1784" s="65"/>
      <c r="AE1784" s="65"/>
      <c r="AG1784" s="70"/>
      <c r="AN1784" s="65"/>
      <c r="AO1784" s="65"/>
      <c r="AP1784" s="65"/>
      <c r="AQ1784" s="65"/>
      <c r="AR1784" s="65"/>
      <c r="AS1784" s="65"/>
      <c r="AT1784" s="65"/>
      <c r="AU1784" s="65"/>
    </row>
    <row r="1785" spans="3:48" x14ac:dyDescent="0.2">
      <c r="C1785" s="14"/>
      <c r="D1785" s="14"/>
      <c r="AA1785" s="65"/>
      <c r="AB1785" s="65"/>
      <c r="AC1785" s="65"/>
      <c r="AD1785" s="65"/>
      <c r="AE1785" s="65"/>
      <c r="AG1785" s="70"/>
      <c r="AN1785" s="65"/>
      <c r="AO1785" s="65"/>
      <c r="AP1785" s="65"/>
      <c r="AQ1785" s="65"/>
      <c r="AR1785" s="65"/>
      <c r="AS1785" s="65"/>
      <c r="AT1785" s="65"/>
      <c r="AU1785" s="65"/>
    </row>
    <row r="1786" spans="3:48" x14ac:dyDescent="0.2">
      <c r="C1786" s="14"/>
      <c r="D1786" s="14"/>
      <c r="AA1786" s="65"/>
      <c r="AB1786" s="65"/>
      <c r="AC1786" s="65"/>
      <c r="AD1786" s="65"/>
      <c r="AE1786" s="65"/>
      <c r="AG1786" s="70"/>
      <c r="AN1786" s="65"/>
      <c r="AO1786" s="65"/>
      <c r="AP1786" s="65"/>
      <c r="AQ1786" s="65"/>
      <c r="AR1786" s="65"/>
      <c r="AS1786" s="65"/>
      <c r="AT1786" s="65"/>
      <c r="AU1786" s="65"/>
      <c r="AV1786" s="65"/>
    </row>
    <row r="1787" spans="3:48" x14ac:dyDescent="0.2">
      <c r="C1787" s="14"/>
      <c r="D1787" s="14"/>
      <c r="AA1787" s="65"/>
      <c r="AB1787" s="65"/>
      <c r="AC1787" s="65"/>
      <c r="AD1787" s="65"/>
      <c r="AE1787" s="65"/>
      <c r="AG1787" s="70"/>
      <c r="AN1787" s="65"/>
      <c r="AO1787" s="65"/>
      <c r="AP1787" s="65"/>
      <c r="AQ1787" s="65"/>
      <c r="AR1787" s="65"/>
      <c r="AS1787" s="65"/>
      <c r="AT1787" s="65"/>
      <c r="AU1787" s="65"/>
    </row>
    <row r="1788" spans="3:48" x14ac:dyDescent="0.2">
      <c r="C1788" s="14"/>
      <c r="D1788" s="14"/>
      <c r="AA1788" s="65"/>
      <c r="AB1788" s="65"/>
      <c r="AC1788" s="65"/>
      <c r="AD1788" s="65"/>
      <c r="AE1788" s="65"/>
      <c r="AG1788" s="70"/>
      <c r="AN1788" s="65"/>
      <c r="AO1788" s="65"/>
      <c r="AP1788" s="65"/>
      <c r="AQ1788" s="65"/>
      <c r="AR1788" s="65"/>
      <c r="AS1788" s="65"/>
      <c r="AT1788" s="65"/>
      <c r="AU1788" s="65"/>
    </row>
    <row r="1789" spans="3:48" x14ac:dyDescent="0.2">
      <c r="C1789" s="14"/>
      <c r="D1789" s="14"/>
      <c r="AA1789" s="65"/>
      <c r="AB1789" s="65"/>
      <c r="AC1789" s="65"/>
      <c r="AD1789" s="65"/>
      <c r="AE1789" s="65"/>
      <c r="AG1789" s="70"/>
      <c r="AN1789" s="65"/>
      <c r="AO1789" s="65"/>
      <c r="AP1789" s="65"/>
      <c r="AQ1789" s="65"/>
      <c r="AR1789" s="65"/>
      <c r="AS1789" s="65"/>
      <c r="AT1789" s="65"/>
      <c r="AU1789" s="65"/>
    </row>
    <row r="1790" spans="3:48" x14ac:dyDescent="0.2">
      <c r="C1790" s="14"/>
      <c r="D1790" s="14"/>
      <c r="AA1790" s="65"/>
      <c r="AB1790" s="65"/>
      <c r="AC1790" s="65"/>
      <c r="AD1790" s="65"/>
      <c r="AE1790" s="65"/>
      <c r="AG1790" s="70"/>
      <c r="AN1790" s="65"/>
      <c r="AO1790" s="65"/>
      <c r="AP1790" s="65"/>
      <c r="AQ1790" s="65"/>
      <c r="AR1790" s="65"/>
      <c r="AS1790" s="65"/>
      <c r="AT1790" s="65"/>
      <c r="AU1790" s="65"/>
    </row>
    <row r="1791" spans="3:48" x14ac:dyDescent="0.2">
      <c r="C1791" s="14"/>
      <c r="D1791" s="14"/>
      <c r="AA1791" s="65"/>
      <c r="AB1791" s="65"/>
      <c r="AC1791" s="65"/>
      <c r="AD1791" s="65"/>
      <c r="AE1791" s="65"/>
      <c r="AG1791" s="70"/>
      <c r="AN1791" s="65"/>
      <c r="AO1791" s="65"/>
      <c r="AP1791" s="65"/>
      <c r="AQ1791" s="65"/>
      <c r="AR1791" s="65"/>
      <c r="AS1791" s="65"/>
      <c r="AT1791" s="65"/>
      <c r="AU1791" s="65"/>
    </row>
    <row r="1792" spans="3:48" x14ac:dyDescent="0.2">
      <c r="C1792" s="14"/>
      <c r="D1792" s="14"/>
      <c r="AA1792" s="65"/>
      <c r="AB1792" s="65"/>
      <c r="AC1792" s="65"/>
      <c r="AD1792" s="65"/>
      <c r="AE1792" s="65"/>
      <c r="AG1792" s="70"/>
      <c r="AN1792" s="65"/>
      <c r="AO1792" s="65"/>
      <c r="AP1792" s="65"/>
      <c r="AQ1792" s="65"/>
      <c r="AR1792" s="65"/>
      <c r="AS1792" s="65"/>
      <c r="AT1792" s="65"/>
      <c r="AU1792" s="65"/>
    </row>
    <row r="1793" spans="3:64" x14ac:dyDescent="0.2">
      <c r="C1793" s="14"/>
      <c r="D1793" s="14"/>
      <c r="AA1793" s="65"/>
      <c r="AB1793" s="65"/>
      <c r="AC1793" s="65"/>
      <c r="AD1793" s="65"/>
      <c r="AE1793" s="65"/>
      <c r="AG1793" s="70"/>
      <c r="AN1793" s="65"/>
      <c r="AO1793" s="65"/>
      <c r="AP1793" s="65"/>
      <c r="AQ1793" s="65"/>
      <c r="AR1793" s="65"/>
      <c r="AS1793" s="65"/>
      <c r="AT1793" s="65"/>
      <c r="AU1793" s="65"/>
    </row>
    <row r="1794" spans="3:64" x14ac:dyDescent="0.2">
      <c r="C1794" s="14"/>
      <c r="D1794" s="14"/>
      <c r="AA1794" s="65"/>
      <c r="AB1794" s="65"/>
      <c r="AC1794" s="65"/>
      <c r="AD1794" s="65"/>
      <c r="AE1794" s="65"/>
      <c r="AG1794" s="70"/>
      <c r="AN1794" s="65"/>
      <c r="AO1794" s="65"/>
      <c r="AP1794" s="65"/>
      <c r="AQ1794" s="65"/>
      <c r="AR1794" s="65"/>
      <c r="AS1794" s="65"/>
      <c r="AT1794" s="65"/>
      <c r="AU1794" s="65"/>
    </row>
    <row r="1795" spans="3:64" x14ac:dyDescent="0.2">
      <c r="C1795" s="14"/>
      <c r="D1795" s="14"/>
      <c r="AA1795" s="65"/>
      <c r="AB1795" s="65"/>
      <c r="AC1795" s="65"/>
      <c r="AD1795" s="65"/>
      <c r="AE1795" s="65"/>
      <c r="AG1795" s="70"/>
      <c r="AN1795" s="65"/>
      <c r="AO1795" s="65"/>
      <c r="AP1795" s="65"/>
      <c r="AQ1795" s="65"/>
      <c r="AR1795" s="65"/>
      <c r="AS1795" s="65"/>
      <c r="AT1795" s="65"/>
      <c r="AU1795" s="65"/>
      <c r="AV1795" s="65"/>
    </row>
    <row r="1796" spans="3:64" x14ac:dyDescent="0.2">
      <c r="C1796" s="14"/>
      <c r="D1796" s="14"/>
      <c r="AA1796" s="65"/>
      <c r="AB1796" s="65"/>
      <c r="AC1796" s="65"/>
      <c r="AD1796" s="65"/>
      <c r="AE1796" s="65"/>
      <c r="AG1796" s="70"/>
      <c r="AN1796" s="65"/>
      <c r="AO1796" s="65"/>
      <c r="AP1796" s="65"/>
      <c r="AQ1796" s="65"/>
      <c r="AR1796" s="65"/>
      <c r="AS1796" s="65"/>
      <c r="AT1796" s="65"/>
      <c r="AU1796" s="65"/>
    </row>
    <row r="1797" spans="3:64" x14ac:dyDescent="0.2">
      <c r="C1797" s="14"/>
      <c r="D1797" s="14"/>
      <c r="AA1797" s="65"/>
      <c r="AB1797" s="65"/>
      <c r="AC1797" s="65"/>
      <c r="AD1797" s="65"/>
      <c r="AE1797" s="65"/>
      <c r="AG1797" s="70"/>
      <c r="AN1797" s="65"/>
      <c r="AO1797" s="65"/>
      <c r="AP1797" s="65"/>
      <c r="AQ1797" s="65"/>
      <c r="AR1797" s="65"/>
      <c r="AS1797" s="65"/>
      <c r="AT1797" s="65"/>
      <c r="AU1797" s="65"/>
      <c r="AV1797" s="65"/>
      <c r="AX1797" s="65"/>
    </row>
    <row r="1798" spans="3:64" x14ac:dyDescent="0.2">
      <c r="C1798" s="14"/>
      <c r="D1798" s="14"/>
      <c r="AA1798" s="65"/>
      <c r="AB1798" s="65"/>
      <c r="AC1798" s="65"/>
      <c r="AD1798" s="65"/>
      <c r="AE1798" s="65"/>
      <c r="AG1798" s="70"/>
      <c r="AN1798" s="65"/>
      <c r="AO1798" s="65"/>
      <c r="AP1798" s="65"/>
      <c r="AQ1798" s="65"/>
      <c r="AR1798" s="65"/>
      <c r="AS1798" s="65"/>
      <c r="AT1798" s="65"/>
      <c r="AU1798" s="65"/>
      <c r="AV1798" s="65"/>
      <c r="AW1798" s="65"/>
      <c r="AX1798" s="65"/>
      <c r="AY1798" s="65"/>
      <c r="AZ1798" s="65"/>
      <c r="BA1798" s="65"/>
      <c r="BB1798" s="65"/>
      <c r="BC1798" s="65"/>
      <c r="BD1798" s="65"/>
      <c r="BE1798" s="65"/>
      <c r="BF1798" s="65"/>
      <c r="BG1798" s="65"/>
      <c r="BH1798" s="65"/>
      <c r="BI1798" s="65"/>
      <c r="BJ1798" s="65"/>
      <c r="BK1798" s="65"/>
      <c r="BL1798" s="65"/>
    </row>
    <row r="1799" spans="3:64" x14ac:dyDescent="0.2">
      <c r="C1799" s="14"/>
      <c r="D1799" s="14"/>
      <c r="AA1799" s="65"/>
      <c r="AB1799" s="65"/>
      <c r="AC1799" s="65"/>
      <c r="AD1799" s="65"/>
      <c r="AE1799" s="65"/>
      <c r="AG1799" s="70"/>
      <c r="AN1799" s="65"/>
      <c r="AO1799" s="65"/>
      <c r="AP1799" s="65"/>
      <c r="AQ1799" s="65"/>
      <c r="AR1799" s="65"/>
      <c r="AS1799" s="65"/>
      <c r="AT1799" s="65"/>
      <c r="AU1799" s="65"/>
    </row>
    <row r="1800" spans="3:64" x14ac:dyDescent="0.2">
      <c r="C1800" s="14"/>
      <c r="D1800" s="14"/>
      <c r="AA1800" s="65"/>
      <c r="AB1800" s="65"/>
      <c r="AC1800" s="65"/>
      <c r="AD1800" s="65"/>
      <c r="AE1800" s="65"/>
      <c r="AG1800" s="70"/>
      <c r="AN1800" s="65"/>
      <c r="AO1800" s="65"/>
      <c r="AP1800" s="65"/>
      <c r="AQ1800" s="65"/>
      <c r="AR1800" s="65"/>
      <c r="AS1800" s="65"/>
      <c r="AT1800" s="65"/>
      <c r="AU1800" s="65"/>
    </row>
    <row r="1801" spans="3:64" x14ac:dyDescent="0.2">
      <c r="C1801" s="14"/>
      <c r="D1801" s="14"/>
      <c r="AA1801" s="65"/>
      <c r="AB1801" s="65"/>
      <c r="AC1801" s="65"/>
      <c r="AD1801" s="65"/>
      <c r="AE1801" s="65"/>
      <c r="AG1801" s="70"/>
      <c r="AN1801" s="65"/>
      <c r="AO1801" s="65"/>
      <c r="AP1801" s="65"/>
      <c r="AQ1801" s="65"/>
      <c r="AR1801" s="65"/>
      <c r="AS1801" s="65"/>
      <c r="AT1801" s="65"/>
      <c r="AU1801" s="65"/>
    </row>
    <row r="1802" spans="3:64" x14ac:dyDescent="0.2">
      <c r="C1802" s="14"/>
      <c r="D1802" s="14"/>
      <c r="AA1802" s="65"/>
      <c r="AB1802" s="65"/>
      <c r="AC1802" s="65"/>
      <c r="AD1802" s="65"/>
      <c r="AE1802" s="65"/>
      <c r="AG1802" s="70"/>
      <c r="AN1802" s="65"/>
      <c r="AO1802" s="65"/>
      <c r="AP1802" s="65"/>
      <c r="AQ1802" s="65"/>
      <c r="AR1802" s="65"/>
      <c r="AS1802" s="65"/>
      <c r="AT1802" s="65"/>
      <c r="AU1802" s="65"/>
      <c r="AV1802" s="65"/>
      <c r="AX1802" s="65"/>
    </row>
    <row r="1803" spans="3:64" x14ac:dyDescent="0.2">
      <c r="C1803" s="14"/>
      <c r="D1803" s="14"/>
      <c r="AA1803" s="65"/>
      <c r="AB1803" s="65"/>
      <c r="AC1803" s="65"/>
      <c r="AD1803" s="65"/>
      <c r="AE1803" s="65"/>
      <c r="AG1803" s="70"/>
      <c r="AN1803" s="65"/>
      <c r="AO1803" s="65"/>
      <c r="AP1803" s="65"/>
      <c r="AQ1803" s="65"/>
      <c r="AR1803" s="65"/>
      <c r="AS1803" s="65"/>
      <c r="AT1803" s="65"/>
      <c r="AU1803" s="65"/>
      <c r="AV1803" s="65"/>
      <c r="AW1803" s="65"/>
      <c r="AX1803" s="65"/>
      <c r="AY1803" s="65"/>
      <c r="AZ1803" s="65"/>
      <c r="BA1803" s="65"/>
      <c r="BB1803" s="65"/>
      <c r="BC1803" s="65"/>
      <c r="BD1803" s="65"/>
      <c r="BE1803" s="65"/>
      <c r="BF1803" s="65"/>
      <c r="BG1803" s="65"/>
      <c r="BH1803" s="65"/>
      <c r="BI1803" s="65"/>
      <c r="BJ1803" s="65"/>
      <c r="BK1803" s="65"/>
      <c r="BL1803" s="65"/>
    </row>
    <row r="1804" spans="3:64" x14ac:dyDescent="0.2">
      <c r="C1804" s="14"/>
      <c r="D1804" s="14"/>
      <c r="AA1804" s="65"/>
      <c r="AB1804" s="65"/>
      <c r="AC1804" s="65"/>
      <c r="AD1804" s="65"/>
      <c r="AE1804" s="65"/>
      <c r="AG1804" s="70"/>
      <c r="AN1804" s="65"/>
      <c r="AO1804" s="65"/>
      <c r="AP1804" s="65"/>
      <c r="AQ1804" s="65"/>
      <c r="AR1804" s="65"/>
      <c r="AS1804" s="65"/>
      <c r="AT1804" s="65"/>
      <c r="AU1804" s="65"/>
    </row>
    <row r="1805" spans="3:64" x14ac:dyDescent="0.2">
      <c r="C1805" s="14"/>
      <c r="D1805" s="14"/>
      <c r="AA1805" s="65"/>
      <c r="AB1805" s="65"/>
      <c r="AC1805" s="65"/>
      <c r="AD1805" s="65"/>
      <c r="AE1805" s="65"/>
      <c r="AG1805" s="70"/>
      <c r="AN1805" s="65"/>
      <c r="AO1805" s="65"/>
      <c r="AP1805" s="65"/>
      <c r="AQ1805" s="65"/>
      <c r="AR1805" s="65"/>
      <c r="AS1805" s="65"/>
      <c r="AT1805" s="65"/>
      <c r="AU1805" s="65"/>
    </row>
    <row r="1806" spans="3:64" x14ac:dyDescent="0.2">
      <c r="C1806" s="14"/>
      <c r="D1806" s="14"/>
      <c r="AA1806" s="65"/>
      <c r="AB1806" s="65"/>
      <c r="AC1806" s="65"/>
      <c r="AD1806" s="65"/>
      <c r="AE1806" s="65"/>
      <c r="AG1806" s="70"/>
      <c r="AN1806" s="65"/>
      <c r="AO1806" s="65"/>
      <c r="AP1806" s="65"/>
      <c r="AQ1806" s="65"/>
      <c r="AR1806" s="65"/>
      <c r="AS1806" s="65"/>
      <c r="AT1806" s="65"/>
      <c r="AU1806" s="65"/>
    </row>
    <row r="1807" spans="3:64" x14ac:dyDescent="0.2">
      <c r="C1807" s="14"/>
      <c r="D1807" s="14"/>
      <c r="AA1807" s="65"/>
      <c r="AB1807" s="65"/>
      <c r="AC1807" s="65"/>
      <c r="AD1807" s="65"/>
      <c r="AE1807" s="65"/>
      <c r="AG1807" s="70"/>
      <c r="AN1807" s="65"/>
      <c r="AO1807" s="65"/>
      <c r="AP1807" s="65"/>
      <c r="AQ1807" s="65"/>
      <c r="AR1807" s="65"/>
      <c r="AS1807" s="65"/>
      <c r="AT1807" s="65"/>
      <c r="AU1807" s="65"/>
    </row>
    <row r="1808" spans="3:64" x14ac:dyDescent="0.2">
      <c r="C1808" s="14"/>
      <c r="D1808" s="14"/>
      <c r="AA1808" s="65"/>
      <c r="AB1808" s="65"/>
      <c r="AC1808" s="65"/>
      <c r="AD1808" s="65"/>
      <c r="AE1808" s="65"/>
      <c r="AG1808" s="70"/>
      <c r="AN1808" s="65"/>
      <c r="AO1808" s="65"/>
      <c r="AP1808" s="65"/>
      <c r="AQ1808" s="65"/>
      <c r="AR1808" s="65"/>
      <c r="AS1808" s="65"/>
      <c r="AT1808" s="65"/>
      <c r="AU1808" s="65"/>
      <c r="AV1808" s="65"/>
      <c r="AX1808" s="65"/>
    </row>
    <row r="1809" spans="3:64" x14ac:dyDescent="0.2">
      <c r="C1809" s="14"/>
      <c r="D1809" s="14"/>
      <c r="AA1809" s="65"/>
      <c r="AB1809" s="65"/>
      <c r="AC1809" s="65"/>
      <c r="AD1809" s="65"/>
      <c r="AE1809" s="65"/>
      <c r="AG1809" s="70"/>
      <c r="AN1809" s="65"/>
      <c r="AO1809" s="65"/>
      <c r="AP1809" s="65"/>
      <c r="AQ1809" s="65"/>
      <c r="AR1809" s="65"/>
      <c r="AS1809" s="65"/>
      <c r="AT1809" s="65"/>
      <c r="AU1809" s="65"/>
    </row>
    <row r="1810" spans="3:64" x14ac:dyDescent="0.2">
      <c r="C1810" s="14"/>
      <c r="D1810" s="14"/>
      <c r="AA1810" s="65"/>
      <c r="AB1810" s="65"/>
      <c r="AC1810" s="65"/>
      <c r="AD1810" s="65"/>
      <c r="AE1810" s="65"/>
      <c r="AG1810" s="70"/>
      <c r="AN1810" s="65"/>
      <c r="AO1810" s="65"/>
      <c r="AP1810" s="65"/>
      <c r="AQ1810" s="65"/>
      <c r="AR1810" s="65"/>
      <c r="AS1810" s="65"/>
      <c r="AT1810" s="65"/>
      <c r="AU1810" s="65"/>
    </row>
    <row r="1811" spans="3:64" x14ac:dyDescent="0.2">
      <c r="C1811" s="14"/>
      <c r="D1811" s="14"/>
      <c r="AA1811" s="65"/>
      <c r="AB1811" s="65"/>
      <c r="AC1811" s="65"/>
      <c r="AD1811" s="65"/>
      <c r="AE1811" s="65"/>
      <c r="AG1811" s="70"/>
      <c r="AN1811" s="65"/>
      <c r="AO1811" s="65"/>
      <c r="AP1811" s="65"/>
      <c r="AQ1811" s="65"/>
      <c r="AR1811" s="65"/>
      <c r="AS1811" s="65"/>
      <c r="AT1811" s="65"/>
      <c r="AU1811" s="65"/>
    </row>
    <row r="1812" spans="3:64" x14ac:dyDescent="0.2">
      <c r="C1812" s="14"/>
      <c r="D1812" s="14"/>
      <c r="AA1812" s="65"/>
      <c r="AB1812" s="65"/>
      <c r="AC1812" s="65"/>
      <c r="AD1812" s="65"/>
      <c r="AE1812" s="65"/>
      <c r="AG1812" s="70"/>
      <c r="AN1812" s="65"/>
      <c r="AO1812" s="65"/>
      <c r="AP1812" s="65"/>
      <c r="AQ1812" s="65"/>
      <c r="AR1812" s="65"/>
      <c r="AS1812" s="65"/>
      <c r="AT1812" s="65"/>
      <c r="AU1812" s="65"/>
    </row>
    <row r="1813" spans="3:64" x14ac:dyDescent="0.2">
      <c r="C1813" s="14"/>
      <c r="D1813" s="14"/>
      <c r="AA1813" s="65"/>
      <c r="AB1813" s="65"/>
      <c r="AC1813" s="65"/>
      <c r="AD1813" s="65"/>
      <c r="AE1813" s="65"/>
      <c r="AG1813" s="70"/>
      <c r="AN1813" s="65"/>
      <c r="AO1813" s="65"/>
      <c r="AP1813" s="65"/>
      <c r="AQ1813" s="65"/>
      <c r="AR1813" s="65"/>
      <c r="AS1813" s="65"/>
      <c r="AT1813" s="65"/>
      <c r="AU1813" s="65"/>
    </row>
    <row r="1814" spans="3:64" x14ac:dyDescent="0.2">
      <c r="C1814" s="14"/>
      <c r="D1814" s="14"/>
      <c r="AA1814" s="65"/>
      <c r="AB1814" s="65"/>
      <c r="AC1814" s="65"/>
      <c r="AD1814" s="65"/>
      <c r="AE1814" s="65"/>
      <c r="AG1814" s="70"/>
      <c r="AN1814" s="65"/>
      <c r="AO1814" s="65"/>
      <c r="AP1814" s="65"/>
      <c r="AQ1814" s="65"/>
      <c r="AR1814" s="65"/>
      <c r="AS1814" s="65"/>
      <c r="AT1814" s="65"/>
      <c r="AU1814" s="65"/>
    </row>
    <row r="1815" spans="3:64" x14ac:dyDescent="0.2">
      <c r="C1815" s="14"/>
      <c r="D1815" s="14"/>
      <c r="AA1815" s="65"/>
      <c r="AB1815" s="65"/>
      <c r="AC1815" s="65"/>
      <c r="AD1815" s="65"/>
      <c r="AE1815" s="65"/>
      <c r="AG1815" s="70"/>
      <c r="AN1815" s="65"/>
      <c r="AO1815" s="65"/>
      <c r="AP1815" s="65"/>
      <c r="AQ1815" s="65"/>
      <c r="AR1815" s="65"/>
      <c r="AS1815" s="65"/>
      <c r="AT1815" s="65"/>
      <c r="AU1815" s="65"/>
      <c r="AV1815" s="65"/>
      <c r="AX1815" s="65"/>
      <c r="AY1815" s="65"/>
      <c r="AZ1815" s="65"/>
      <c r="BA1815" s="65"/>
      <c r="BB1815" s="65"/>
      <c r="BC1815" s="65"/>
      <c r="BD1815" s="65"/>
      <c r="BE1815" s="65"/>
      <c r="BF1815" s="65"/>
      <c r="BG1815" s="65"/>
      <c r="BH1815" s="65"/>
      <c r="BI1815" s="65"/>
      <c r="BJ1815" s="65"/>
      <c r="BK1815" s="65"/>
      <c r="BL1815" s="65"/>
    </row>
    <row r="1816" spans="3:64" x14ac:dyDescent="0.2">
      <c r="C1816" s="14"/>
      <c r="D1816" s="14"/>
      <c r="AA1816" s="65"/>
      <c r="AB1816" s="65"/>
      <c r="AC1816" s="65"/>
      <c r="AD1816" s="65"/>
      <c r="AE1816" s="65"/>
      <c r="AG1816" s="70"/>
      <c r="AN1816" s="65"/>
      <c r="AO1816" s="65"/>
      <c r="AP1816" s="65"/>
      <c r="AQ1816" s="65"/>
      <c r="AR1816" s="65"/>
      <c r="AS1816" s="65"/>
      <c r="AT1816" s="65"/>
      <c r="AU1816" s="65"/>
      <c r="AV1816" s="65"/>
    </row>
    <row r="1817" spans="3:64" x14ac:dyDescent="0.2">
      <c r="C1817" s="14"/>
      <c r="D1817" s="14"/>
      <c r="AA1817" s="65"/>
      <c r="AB1817" s="65"/>
      <c r="AC1817" s="65"/>
      <c r="AD1817" s="65"/>
      <c r="AE1817" s="65"/>
      <c r="AG1817" s="70"/>
      <c r="AN1817" s="65"/>
      <c r="AO1817" s="65"/>
      <c r="AP1817" s="65"/>
      <c r="AQ1817" s="65"/>
      <c r="AR1817" s="65"/>
      <c r="AS1817" s="65"/>
      <c r="AT1817" s="65"/>
      <c r="AU1817" s="65"/>
    </row>
    <row r="1818" spans="3:64" x14ac:dyDescent="0.2">
      <c r="C1818" s="14"/>
      <c r="D1818" s="14"/>
      <c r="AA1818" s="65"/>
      <c r="AB1818" s="65"/>
      <c r="AC1818" s="65"/>
      <c r="AD1818" s="65"/>
      <c r="AE1818" s="65"/>
      <c r="AG1818" s="70"/>
      <c r="AN1818" s="65"/>
      <c r="AO1818" s="65"/>
      <c r="AP1818" s="65"/>
      <c r="AQ1818" s="65"/>
      <c r="AR1818" s="65"/>
      <c r="AS1818" s="65"/>
      <c r="AT1818" s="65"/>
      <c r="AU1818" s="65"/>
      <c r="AV1818" s="65"/>
    </row>
    <row r="1819" spans="3:64" x14ac:dyDescent="0.2">
      <c r="C1819" s="14"/>
      <c r="D1819" s="14"/>
      <c r="AA1819" s="65"/>
      <c r="AB1819" s="65"/>
      <c r="AC1819" s="65"/>
      <c r="AD1819" s="65"/>
      <c r="AE1819" s="65"/>
      <c r="AG1819" s="70"/>
      <c r="AN1819" s="65"/>
      <c r="AO1819" s="65"/>
      <c r="AP1819" s="65"/>
      <c r="AQ1819" s="65"/>
      <c r="AR1819" s="65"/>
      <c r="AS1819" s="65"/>
      <c r="AT1819" s="65"/>
      <c r="AU1819" s="65"/>
    </row>
    <row r="1820" spans="3:64" x14ac:dyDescent="0.2">
      <c r="C1820" s="14"/>
      <c r="D1820" s="14"/>
      <c r="AA1820" s="65"/>
      <c r="AB1820" s="65"/>
      <c r="AC1820" s="65"/>
      <c r="AD1820" s="65"/>
      <c r="AE1820" s="65"/>
      <c r="AG1820" s="70"/>
      <c r="AN1820" s="65"/>
      <c r="AO1820" s="65"/>
      <c r="AP1820" s="65"/>
      <c r="AQ1820" s="65"/>
      <c r="AR1820" s="65"/>
      <c r="AS1820" s="65"/>
      <c r="AT1820" s="65"/>
      <c r="AU1820" s="65"/>
    </row>
    <row r="1821" spans="3:64" x14ac:dyDescent="0.2">
      <c r="C1821" s="14"/>
      <c r="D1821" s="14"/>
      <c r="AA1821" s="65"/>
      <c r="AB1821" s="65"/>
      <c r="AC1821" s="65"/>
      <c r="AD1821" s="65"/>
      <c r="AE1821" s="65"/>
      <c r="AG1821" s="70"/>
      <c r="AN1821" s="65"/>
      <c r="AO1821" s="65"/>
      <c r="AP1821" s="65"/>
      <c r="AQ1821" s="65"/>
      <c r="AR1821" s="65"/>
      <c r="AS1821" s="65"/>
      <c r="AT1821" s="65"/>
      <c r="AU1821" s="65"/>
    </row>
    <row r="1822" spans="3:64" x14ac:dyDescent="0.2">
      <c r="C1822" s="14"/>
      <c r="D1822" s="14"/>
      <c r="AA1822" s="65"/>
      <c r="AB1822" s="65"/>
      <c r="AC1822" s="65"/>
      <c r="AD1822" s="65"/>
      <c r="AE1822" s="65"/>
      <c r="AG1822" s="70"/>
      <c r="AN1822" s="65"/>
      <c r="AO1822" s="65"/>
      <c r="AP1822" s="65"/>
      <c r="AQ1822" s="65"/>
      <c r="AR1822" s="65"/>
      <c r="AS1822" s="65"/>
      <c r="AT1822" s="65"/>
      <c r="AU1822" s="65"/>
    </row>
    <row r="1823" spans="3:64" x14ac:dyDescent="0.2">
      <c r="C1823" s="14"/>
      <c r="D1823" s="14"/>
      <c r="AA1823" s="65"/>
      <c r="AB1823" s="65"/>
      <c r="AC1823" s="65"/>
      <c r="AD1823" s="65"/>
      <c r="AE1823" s="65"/>
      <c r="AG1823" s="70"/>
      <c r="AN1823" s="65"/>
      <c r="AO1823" s="65"/>
      <c r="AP1823" s="65"/>
      <c r="AQ1823" s="65"/>
      <c r="AR1823" s="65"/>
      <c r="AS1823" s="65"/>
      <c r="AT1823" s="65"/>
      <c r="AU1823" s="65"/>
    </row>
    <row r="1824" spans="3:64" x14ac:dyDescent="0.2">
      <c r="C1824" s="14"/>
      <c r="D1824" s="14"/>
      <c r="AA1824" s="65"/>
      <c r="AB1824" s="65"/>
      <c r="AC1824" s="65"/>
      <c r="AD1824" s="65"/>
      <c r="AE1824" s="65"/>
      <c r="AG1824" s="70"/>
      <c r="AN1824" s="65"/>
      <c r="AO1824" s="65"/>
      <c r="AP1824" s="65"/>
      <c r="AQ1824" s="65"/>
      <c r="AR1824" s="65"/>
      <c r="AS1824" s="65"/>
      <c r="AT1824" s="65"/>
      <c r="AU1824" s="65"/>
    </row>
    <row r="1825" spans="3:64" x14ac:dyDescent="0.2">
      <c r="C1825" s="14"/>
      <c r="D1825" s="14"/>
      <c r="AA1825" s="65"/>
      <c r="AB1825" s="65"/>
      <c r="AC1825" s="65"/>
      <c r="AD1825" s="65"/>
      <c r="AE1825" s="65"/>
      <c r="AG1825" s="70"/>
      <c r="AN1825" s="65"/>
      <c r="AO1825" s="65"/>
      <c r="AP1825" s="65"/>
      <c r="AQ1825" s="65"/>
      <c r="AR1825" s="65"/>
      <c r="AS1825" s="65"/>
      <c r="AT1825" s="65"/>
      <c r="AU1825" s="65"/>
    </row>
    <row r="1826" spans="3:64" x14ac:dyDescent="0.2">
      <c r="C1826" s="14"/>
      <c r="D1826" s="14"/>
      <c r="AA1826" s="65"/>
      <c r="AB1826" s="65"/>
      <c r="AC1826" s="65"/>
      <c r="AD1826" s="65"/>
      <c r="AE1826" s="65"/>
      <c r="AG1826" s="70"/>
      <c r="AN1826" s="65"/>
      <c r="AO1826" s="65"/>
      <c r="AP1826" s="65"/>
      <c r="AQ1826" s="65"/>
      <c r="AR1826" s="65"/>
      <c r="AS1826" s="65"/>
      <c r="AT1826" s="65"/>
      <c r="AU1826" s="65"/>
    </row>
    <row r="1827" spans="3:64" x14ac:dyDescent="0.2">
      <c r="C1827" s="14"/>
      <c r="D1827" s="14"/>
      <c r="AA1827" s="65"/>
      <c r="AB1827" s="65"/>
      <c r="AC1827" s="65"/>
      <c r="AD1827" s="65"/>
      <c r="AE1827" s="65"/>
      <c r="AG1827" s="70"/>
      <c r="AN1827" s="65"/>
      <c r="AO1827" s="65"/>
      <c r="AP1827" s="65"/>
      <c r="AQ1827" s="65"/>
      <c r="AR1827" s="65"/>
      <c r="AS1827" s="65"/>
      <c r="AT1827" s="65"/>
      <c r="AU1827" s="65"/>
    </row>
    <row r="1828" spans="3:64" x14ac:dyDescent="0.2">
      <c r="C1828" s="14"/>
      <c r="D1828" s="14"/>
      <c r="AA1828" s="65"/>
      <c r="AB1828" s="65"/>
      <c r="AC1828" s="65"/>
      <c r="AD1828" s="65"/>
      <c r="AE1828" s="65"/>
      <c r="AG1828" s="70"/>
      <c r="AN1828" s="65"/>
      <c r="AO1828" s="65"/>
      <c r="AP1828" s="65"/>
      <c r="AQ1828" s="65"/>
      <c r="AR1828" s="65"/>
      <c r="AS1828" s="65"/>
      <c r="AT1828" s="65"/>
      <c r="AU1828" s="65"/>
      <c r="AV1828" s="65"/>
      <c r="AW1828" s="65"/>
      <c r="AX1828" s="65"/>
      <c r="AY1828" s="65"/>
      <c r="AZ1828" s="65"/>
      <c r="BA1828" s="65"/>
      <c r="BB1828" s="65"/>
      <c r="BC1828" s="65"/>
      <c r="BD1828" s="65"/>
      <c r="BE1828" s="65"/>
      <c r="BF1828" s="65"/>
      <c r="BG1828" s="65"/>
      <c r="BH1828" s="65"/>
      <c r="BI1828" s="65"/>
      <c r="BJ1828" s="65"/>
      <c r="BK1828" s="65"/>
      <c r="BL1828" s="65"/>
    </row>
    <row r="1829" spans="3:64" x14ac:dyDescent="0.2">
      <c r="C1829" s="14"/>
      <c r="D1829" s="14"/>
      <c r="AA1829" s="65"/>
      <c r="AB1829" s="65"/>
      <c r="AC1829" s="65"/>
      <c r="AD1829" s="65"/>
      <c r="AE1829" s="65"/>
      <c r="AG1829" s="70"/>
      <c r="AN1829" s="65"/>
      <c r="AO1829" s="65"/>
      <c r="AP1829" s="65"/>
      <c r="AQ1829" s="65"/>
      <c r="AR1829" s="65"/>
      <c r="AS1829" s="65"/>
      <c r="AT1829" s="65"/>
      <c r="AU1829" s="65"/>
    </row>
    <row r="1830" spans="3:64" x14ac:dyDescent="0.2">
      <c r="C1830" s="14"/>
      <c r="D1830" s="14"/>
      <c r="AA1830" s="65"/>
      <c r="AB1830" s="65"/>
      <c r="AC1830" s="65"/>
      <c r="AD1830" s="65"/>
      <c r="AE1830" s="65"/>
      <c r="AG1830" s="70"/>
      <c r="AN1830" s="65"/>
      <c r="AO1830" s="65"/>
      <c r="AP1830" s="65"/>
      <c r="AQ1830" s="65"/>
      <c r="AR1830" s="65"/>
      <c r="AS1830" s="65"/>
      <c r="AT1830" s="65"/>
      <c r="AU1830" s="65"/>
    </row>
    <row r="1831" spans="3:64" x14ac:dyDescent="0.2">
      <c r="C1831" s="14"/>
      <c r="D1831" s="14"/>
      <c r="AA1831" s="65"/>
      <c r="AB1831" s="65"/>
      <c r="AC1831" s="65"/>
      <c r="AD1831" s="65"/>
      <c r="AE1831" s="65"/>
      <c r="AG1831" s="70"/>
      <c r="AN1831" s="65"/>
      <c r="AO1831" s="65"/>
      <c r="AP1831" s="65"/>
      <c r="AQ1831" s="65"/>
      <c r="AR1831" s="65"/>
      <c r="AS1831" s="65"/>
      <c r="AT1831" s="65"/>
      <c r="AU1831" s="65"/>
    </row>
    <row r="1832" spans="3:64" x14ac:dyDescent="0.2">
      <c r="C1832" s="14"/>
      <c r="D1832" s="14"/>
      <c r="AA1832" s="65"/>
      <c r="AB1832" s="65"/>
      <c r="AC1832" s="65"/>
      <c r="AD1832" s="65"/>
      <c r="AE1832" s="65"/>
      <c r="AG1832" s="70"/>
      <c r="AN1832" s="65"/>
      <c r="AO1832" s="65"/>
      <c r="AP1832" s="65"/>
      <c r="AQ1832" s="65"/>
      <c r="AR1832" s="65"/>
      <c r="AS1832" s="65"/>
      <c r="AT1832" s="65"/>
      <c r="AU1832" s="65"/>
    </row>
    <row r="1833" spans="3:64" x14ac:dyDescent="0.2">
      <c r="C1833" s="14"/>
      <c r="D1833" s="14"/>
      <c r="AA1833" s="65"/>
      <c r="AB1833" s="65"/>
      <c r="AC1833" s="65"/>
      <c r="AD1833" s="65"/>
      <c r="AE1833" s="65"/>
      <c r="AG1833" s="70"/>
      <c r="AN1833" s="65"/>
      <c r="AO1833" s="65"/>
      <c r="AP1833" s="65"/>
      <c r="AQ1833" s="65"/>
      <c r="AR1833" s="65"/>
      <c r="AS1833" s="65"/>
      <c r="AT1833" s="65"/>
      <c r="AU1833" s="65"/>
    </row>
    <row r="1834" spans="3:64" x14ac:dyDescent="0.2">
      <c r="C1834" s="14"/>
      <c r="D1834" s="14"/>
      <c r="AA1834" s="65"/>
      <c r="AB1834" s="65"/>
      <c r="AC1834" s="65"/>
      <c r="AD1834" s="65"/>
      <c r="AE1834" s="65"/>
      <c r="AG1834" s="70"/>
      <c r="AN1834" s="65"/>
      <c r="AO1834" s="65"/>
      <c r="AP1834" s="65"/>
      <c r="AQ1834" s="65"/>
      <c r="AR1834" s="65"/>
      <c r="AS1834" s="65"/>
      <c r="AT1834" s="65"/>
      <c r="AU1834" s="65"/>
    </row>
    <row r="1835" spans="3:64" x14ac:dyDescent="0.2">
      <c r="C1835" s="14"/>
      <c r="D1835" s="14"/>
      <c r="AA1835" s="65"/>
      <c r="AB1835" s="65"/>
      <c r="AC1835" s="65"/>
      <c r="AD1835" s="65"/>
      <c r="AE1835" s="65"/>
      <c r="AG1835" s="70"/>
      <c r="AN1835" s="65"/>
      <c r="AO1835" s="65"/>
      <c r="AP1835" s="65"/>
      <c r="AQ1835" s="65"/>
      <c r="AR1835" s="65"/>
      <c r="AS1835" s="65"/>
      <c r="AT1835" s="65"/>
      <c r="AU1835" s="65"/>
    </row>
    <row r="1836" spans="3:64" x14ac:dyDescent="0.2">
      <c r="C1836" s="14"/>
      <c r="D1836" s="14"/>
      <c r="AA1836" s="65"/>
      <c r="AB1836" s="65"/>
      <c r="AC1836" s="65"/>
      <c r="AD1836" s="65"/>
      <c r="AE1836" s="65"/>
      <c r="AG1836" s="70"/>
      <c r="AN1836" s="65"/>
      <c r="AO1836" s="65"/>
      <c r="AP1836" s="65"/>
      <c r="AQ1836" s="65"/>
      <c r="AR1836" s="65"/>
      <c r="AS1836" s="65"/>
      <c r="AT1836" s="65"/>
      <c r="AU1836" s="65"/>
    </row>
    <row r="1837" spans="3:64" x14ac:dyDescent="0.2">
      <c r="C1837" s="14"/>
      <c r="D1837" s="14"/>
      <c r="AA1837" s="65"/>
      <c r="AB1837" s="65"/>
      <c r="AC1837" s="65"/>
      <c r="AD1837" s="65"/>
      <c r="AE1837" s="65"/>
      <c r="AG1837" s="70"/>
      <c r="AN1837" s="65"/>
      <c r="AO1837" s="65"/>
      <c r="AP1837" s="65"/>
      <c r="AQ1837" s="65"/>
      <c r="AR1837" s="65"/>
      <c r="AS1837" s="65"/>
      <c r="AT1837" s="65"/>
      <c r="AU1837" s="65"/>
    </row>
    <row r="1838" spans="3:64" x14ac:dyDescent="0.2">
      <c r="C1838" s="14"/>
      <c r="D1838" s="14"/>
      <c r="AA1838" s="65"/>
      <c r="AB1838" s="65"/>
      <c r="AC1838" s="65"/>
      <c r="AD1838" s="65"/>
      <c r="AE1838" s="65"/>
      <c r="AG1838" s="70"/>
      <c r="AN1838" s="65"/>
      <c r="AO1838" s="65"/>
      <c r="AP1838" s="65"/>
      <c r="AQ1838" s="65"/>
      <c r="AR1838" s="65"/>
      <c r="AS1838" s="65"/>
      <c r="AT1838" s="65"/>
      <c r="AU1838" s="65"/>
    </row>
    <row r="1839" spans="3:64" x14ac:dyDescent="0.2">
      <c r="C1839" s="14"/>
      <c r="D1839" s="14"/>
      <c r="AA1839" s="65"/>
      <c r="AB1839" s="65"/>
      <c r="AC1839" s="65"/>
      <c r="AD1839" s="65"/>
      <c r="AE1839" s="65"/>
      <c r="AG1839" s="70"/>
      <c r="AN1839" s="65"/>
      <c r="AO1839" s="65"/>
      <c r="AP1839" s="65"/>
      <c r="AQ1839" s="65"/>
      <c r="AR1839" s="65"/>
      <c r="AS1839" s="65"/>
      <c r="AT1839" s="65"/>
      <c r="AU1839" s="65"/>
    </row>
    <row r="1840" spans="3:64" x14ac:dyDescent="0.2">
      <c r="C1840" s="14"/>
      <c r="D1840" s="14"/>
      <c r="AA1840" s="65"/>
      <c r="AB1840" s="65"/>
      <c r="AC1840" s="65"/>
      <c r="AD1840" s="65"/>
      <c r="AE1840" s="65"/>
      <c r="AG1840" s="70"/>
      <c r="AN1840" s="65"/>
      <c r="AO1840" s="65"/>
      <c r="AP1840" s="65"/>
      <c r="AQ1840" s="65"/>
      <c r="AR1840" s="65"/>
      <c r="AS1840" s="65"/>
      <c r="AT1840" s="65"/>
      <c r="AU1840" s="65"/>
    </row>
    <row r="1841" spans="3:64" x14ac:dyDescent="0.2">
      <c r="C1841" s="14"/>
      <c r="D1841" s="14"/>
      <c r="AA1841" s="65"/>
      <c r="AB1841" s="65"/>
      <c r="AC1841" s="65"/>
      <c r="AD1841" s="65"/>
      <c r="AE1841" s="65"/>
      <c r="AG1841" s="70"/>
      <c r="AN1841" s="65"/>
      <c r="AO1841" s="65"/>
      <c r="AP1841" s="65"/>
      <c r="AQ1841" s="65"/>
      <c r="AR1841" s="65"/>
      <c r="AS1841" s="65"/>
      <c r="AT1841" s="65"/>
      <c r="AU1841" s="65"/>
    </row>
    <row r="1842" spans="3:64" x14ac:dyDescent="0.2">
      <c r="C1842" s="14"/>
      <c r="D1842" s="14"/>
      <c r="AA1842" s="65"/>
      <c r="AB1842" s="65"/>
      <c r="AC1842" s="65"/>
      <c r="AD1842" s="65"/>
      <c r="AE1842" s="65"/>
      <c r="AG1842" s="70"/>
      <c r="AN1842" s="65"/>
      <c r="AO1842" s="65"/>
      <c r="AP1842" s="65"/>
      <c r="AQ1842" s="65"/>
      <c r="AR1842" s="65"/>
      <c r="AS1842" s="65"/>
      <c r="AT1842" s="65"/>
      <c r="AU1842" s="65"/>
    </row>
    <row r="1843" spans="3:64" x14ac:dyDescent="0.2">
      <c r="C1843" s="14"/>
      <c r="D1843" s="14"/>
      <c r="AA1843" s="65"/>
      <c r="AB1843" s="65"/>
      <c r="AC1843" s="65"/>
      <c r="AD1843" s="65"/>
      <c r="AE1843" s="65"/>
      <c r="AG1843" s="70"/>
      <c r="AN1843" s="65"/>
      <c r="AO1843" s="65"/>
      <c r="AP1843" s="65"/>
      <c r="AQ1843" s="65"/>
      <c r="AR1843" s="65"/>
      <c r="AS1843" s="65"/>
      <c r="AT1843" s="65"/>
      <c r="AU1843" s="65"/>
    </row>
    <row r="1844" spans="3:64" x14ac:dyDescent="0.2">
      <c r="C1844" s="14"/>
      <c r="D1844" s="14"/>
      <c r="AA1844" s="65"/>
      <c r="AB1844" s="65"/>
      <c r="AC1844" s="65"/>
      <c r="AD1844" s="65"/>
      <c r="AE1844" s="65"/>
      <c r="AG1844" s="70"/>
      <c r="AN1844" s="65"/>
      <c r="AO1844" s="65"/>
      <c r="AP1844" s="65"/>
      <c r="AQ1844" s="65"/>
      <c r="AR1844" s="65"/>
      <c r="AS1844" s="65"/>
      <c r="AT1844" s="65"/>
      <c r="AU1844" s="65"/>
    </row>
    <row r="1845" spans="3:64" x14ac:dyDescent="0.2">
      <c r="C1845" s="14"/>
      <c r="D1845" s="14"/>
      <c r="AA1845" s="65"/>
      <c r="AB1845" s="65"/>
      <c r="AC1845" s="65"/>
      <c r="AD1845" s="65"/>
      <c r="AE1845" s="65"/>
      <c r="AG1845" s="70"/>
      <c r="AN1845" s="65"/>
      <c r="AO1845" s="65"/>
      <c r="AP1845" s="65"/>
      <c r="AQ1845" s="65"/>
      <c r="AR1845" s="65"/>
      <c r="AS1845" s="65"/>
      <c r="AT1845" s="65"/>
      <c r="AU1845" s="65"/>
    </row>
    <row r="1846" spans="3:64" x14ac:dyDescent="0.2">
      <c r="C1846" s="14"/>
      <c r="D1846" s="14"/>
      <c r="AA1846" s="65"/>
      <c r="AB1846" s="65"/>
      <c r="AC1846" s="65"/>
      <c r="AD1846" s="65"/>
      <c r="AE1846" s="65"/>
      <c r="AG1846" s="70"/>
      <c r="AN1846" s="65"/>
      <c r="AO1846" s="65"/>
      <c r="AP1846" s="65"/>
      <c r="AQ1846" s="65"/>
      <c r="AR1846" s="65"/>
      <c r="AS1846" s="65"/>
      <c r="AT1846" s="65"/>
      <c r="AU1846" s="65"/>
    </row>
    <row r="1847" spans="3:64" x14ac:dyDescent="0.2">
      <c r="C1847" s="14"/>
      <c r="D1847" s="14"/>
      <c r="AA1847" s="65"/>
      <c r="AB1847" s="65"/>
      <c r="AC1847" s="65"/>
      <c r="AD1847" s="65"/>
      <c r="AE1847" s="65"/>
      <c r="AG1847" s="70"/>
      <c r="AN1847" s="65"/>
      <c r="AO1847" s="65"/>
      <c r="AP1847" s="65"/>
      <c r="AQ1847" s="65"/>
      <c r="AR1847" s="65"/>
      <c r="AS1847" s="65"/>
      <c r="AT1847" s="65"/>
      <c r="AU1847" s="65"/>
      <c r="AV1847" s="65"/>
    </row>
    <row r="1848" spans="3:64" x14ac:dyDescent="0.2">
      <c r="C1848" s="14"/>
      <c r="D1848" s="14"/>
      <c r="AA1848" s="65"/>
      <c r="AB1848" s="65"/>
      <c r="AC1848" s="65"/>
      <c r="AD1848" s="65"/>
      <c r="AE1848" s="65"/>
      <c r="AG1848" s="70"/>
      <c r="AN1848" s="65"/>
      <c r="AO1848" s="65"/>
      <c r="AP1848" s="65"/>
      <c r="AQ1848" s="65"/>
      <c r="AR1848" s="65"/>
      <c r="AS1848" s="65"/>
      <c r="AT1848" s="65"/>
      <c r="AU1848" s="65"/>
    </row>
    <row r="1849" spans="3:64" x14ac:dyDescent="0.2">
      <c r="C1849" s="14"/>
      <c r="D1849" s="14"/>
      <c r="AA1849" s="65"/>
      <c r="AB1849" s="65"/>
      <c r="AC1849" s="65"/>
      <c r="AD1849" s="65"/>
      <c r="AE1849" s="65"/>
      <c r="AG1849" s="70"/>
      <c r="AN1849" s="65"/>
      <c r="AO1849" s="65"/>
      <c r="AP1849" s="65"/>
      <c r="AQ1849" s="65"/>
      <c r="AR1849" s="65"/>
      <c r="AS1849" s="65"/>
      <c r="AT1849" s="65"/>
      <c r="AU1849" s="65"/>
      <c r="AV1849" s="65"/>
      <c r="AW1849" s="65"/>
      <c r="AX1849" s="65"/>
      <c r="AY1849" s="65"/>
      <c r="AZ1849" s="65"/>
      <c r="BA1849" s="65"/>
      <c r="BB1849" s="65"/>
      <c r="BC1849" s="65"/>
      <c r="BD1849" s="65"/>
      <c r="BE1849" s="65"/>
      <c r="BF1849" s="65"/>
      <c r="BG1849" s="65"/>
      <c r="BH1849" s="65"/>
      <c r="BI1849" s="65"/>
      <c r="BJ1849" s="65"/>
      <c r="BK1849" s="65"/>
      <c r="BL1849" s="65"/>
    </row>
    <row r="1850" spans="3:64" x14ac:dyDescent="0.2">
      <c r="C1850" s="14"/>
      <c r="D1850" s="14"/>
      <c r="AA1850" s="65"/>
      <c r="AB1850" s="65"/>
      <c r="AC1850" s="65"/>
      <c r="AD1850" s="65"/>
      <c r="AE1850" s="65"/>
      <c r="AG1850" s="70"/>
      <c r="AN1850" s="65"/>
      <c r="AO1850" s="65"/>
      <c r="AP1850" s="65"/>
      <c r="AQ1850" s="65"/>
      <c r="AR1850" s="65"/>
      <c r="AS1850" s="65"/>
      <c r="AT1850" s="65"/>
      <c r="AU1850" s="65"/>
      <c r="AV1850" s="65"/>
    </row>
    <row r="1851" spans="3:64" x14ac:dyDescent="0.2">
      <c r="C1851" s="14"/>
      <c r="D1851" s="14"/>
      <c r="AA1851" s="65"/>
      <c r="AB1851" s="65"/>
      <c r="AC1851" s="65"/>
      <c r="AD1851" s="65"/>
      <c r="AE1851" s="65"/>
      <c r="AG1851" s="70"/>
      <c r="AN1851" s="65"/>
      <c r="AO1851" s="65"/>
      <c r="AP1851" s="65"/>
      <c r="AQ1851" s="65"/>
      <c r="AR1851" s="65"/>
      <c r="AS1851" s="65"/>
      <c r="AT1851" s="65"/>
      <c r="AU1851" s="65"/>
    </row>
    <row r="1852" spans="3:64" x14ac:dyDescent="0.2">
      <c r="C1852" s="14"/>
      <c r="D1852" s="14"/>
      <c r="AA1852" s="65"/>
      <c r="AB1852" s="65"/>
      <c r="AC1852" s="65"/>
      <c r="AD1852" s="65"/>
      <c r="AE1852" s="65"/>
      <c r="AG1852" s="70"/>
      <c r="AN1852" s="65"/>
      <c r="AO1852" s="65"/>
      <c r="AP1852" s="65"/>
      <c r="AQ1852" s="65"/>
      <c r="AR1852" s="65"/>
      <c r="AS1852" s="65"/>
      <c r="AT1852" s="65"/>
      <c r="AU1852" s="65"/>
    </row>
    <row r="1853" spans="3:64" x14ac:dyDescent="0.2">
      <c r="C1853" s="14"/>
      <c r="D1853" s="14"/>
      <c r="AA1853" s="65"/>
      <c r="AB1853" s="65"/>
      <c r="AC1853" s="65"/>
      <c r="AD1853" s="65"/>
      <c r="AE1853" s="65"/>
      <c r="AG1853" s="70"/>
      <c r="AN1853" s="65"/>
      <c r="AO1853" s="65"/>
      <c r="AP1853" s="65"/>
      <c r="AQ1853" s="65"/>
      <c r="AR1853" s="65"/>
      <c r="AS1853" s="65"/>
      <c r="AT1853" s="65"/>
      <c r="AU1853" s="65"/>
    </row>
    <row r="1854" spans="3:64" x14ac:dyDescent="0.2">
      <c r="C1854" s="14"/>
      <c r="D1854" s="14"/>
      <c r="AA1854" s="65"/>
      <c r="AB1854" s="65"/>
      <c r="AC1854" s="65"/>
      <c r="AD1854" s="65"/>
      <c r="AE1854" s="65"/>
      <c r="AG1854" s="70"/>
      <c r="AN1854" s="65"/>
      <c r="AO1854" s="65"/>
      <c r="AP1854" s="65"/>
      <c r="AQ1854" s="65"/>
      <c r="AR1854" s="65"/>
      <c r="AS1854" s="65"/>
      <c r="AT1854" s="65"/>
      <c r="AU1854" s="65"/>
    </row>
    <row r="1855" spans="3:64" x14ac:dyDescent="0.2">
      <c r="C1855" s="14"/>
      <c r="D1855" s="14"/>
      <c r="AA1855" s="65"/>
      <c r="AB1855" s="65"/>
      <c r="AC1855" s="65"/>
      <c r="AD1855" s="65"/>
      <c r="AE1855" s="65"/>
      <c r="AG1855" s="70"/>
      <c r="AN1855" s="65"/>
      <c r="AO1855" s="65"/>
      <c r="AP1855" s="65"/>
      <c r="AQ1855" s="65"/>
      <c r="AR1855" s="65"/>
      <c r="AS1855" s="65"/>
      <c r="AT1855" s="65"/>
      <c r="AU1855" s="65"/>
    </row>
    <row r="1856" spans="3:64" x14ac:dyDescent="0.2">
      <c r="C1856" s="14"/>
      <c r="D1856" s="14"/>
      <c r="AA1856" s="65"/>
      <c r="AB1856" s="65"/>
      <c r="AC1856" s="65"/>
      <c r="AD1856" s="65"/>
      <c r="AE1856" s="65"/>
      <c r="AG1856" s="70"/>
      <c r="AN1856" s="65"/>
      <c r="AO1856" s="65"/>
      <c r="AP1856" s="65"/>
      <c r="AQ1856" s="65"/>
      <c r="AR1856" s="65"/>
      <c r="AS1856" s="65"/>
      <c r="AT1856" s="65"/>
      <c r="AU1856" s="65"/>
    </row>
    <row r="1857" spans="3:47" x14ac:dyDescent="0.2">
      <c r="C1857" s="14"/>
      <c r="D1857" s="14"/>
      <c r="AA1857" s="65"/>
      <c r="AB1857" s="65"/>
      <c r="AC1857" s="65"/>
      <c r="AD1857" s="65"/>
      <c r="AE1857" s="65"/>
      <c r="AG1857" s="70"/>
      <c r="AN1857" s="65"/>
      <c r="AO1857" s="65"/>
      <c r="AP1857" s="65"/>
      <c r="AQ1857" s="65"/>
      <c r="AR1857" s="65"/>
      <c r="AS1857" s="65"/>
      <c r="AT1857" s="65"/>
      <c r="AU1857" s="65"/>
    </row>
    <row r="1858" spans="3:47" x14ac:dyDescent="0.2">
      <c r="C1858" s="14"/>
      <c r="D1858" s="14"/>
      <c r="AA1858" s="65"/>
      <c r="AB1858" s="65"/>
      <c r="AC1858" s="65"/>
      <c r="AD1858" s="65"/>
      <c r="AE1858" s="65"/>
      <c r="AG1858" s="70"/>
      <c r="AN1858" s="65"/>
      <c r="AO1858" s="65"/>
      <c r="AP1858" s="65"/>
      <c r="AQ1858" s="65"/>
      <c r="AR1858" s="65"/>
      <c r="AS1858" s="65"/>
      <c r="AT1858" s="65"/>
      <c r="AU1858" s="65"/>
    </row>
    <row r="1859" spans="3:47" x14ac:dyDescent="0.2">
      <c r="C1859" s="14"/>
      <c r="D1859" s="14"/>
      <c r="AA1859" s="65"/>
      <c r="AB1859" s="65"/>
      <c r="AC1859" s="65"/>
      <c r="AD1859" s="65"/>
      <c r="AE1859" s="65"/>
      <c r="AG1859" s="70"/>
      <c r="AN1859" s="65"/>
      <c r="AO1859" s="65"/>
      <c r="AP1859" s="65"/>
      <c r="AQ1859" s="65"/>
      <c r="AR1859" s="65"/>
      <c r="AS1859" s="65"/>
      <c r="AT1859" s="65"/>
      <c r="AU1859" s="65"/>
    </row>
    <row r="1860" spans="3:47" x14ac:dyDescent="0.2">
      <c r="C1860" s="14"/>
      <c r="D1860" s="14"/>
      <c r="AA1860" s="65"/>
      <c r="AB1860" s="65"/>
      <c r="AC1860" s="65"/>
      <c r="AD1860" s="65"/>
      <c r="AE1860" s="65"/>
      <c r="AG1860" s="70"/>
      <c r="AN1860" s="65"/>
      <c r="AO1860" s="65"/>
      <c r="AP1860" s="65"/>
      <c r="AQ1860" s="65"/>
      <c r="AR1860" s="65"/>
      <c r="AS1860" s="65"/>
      <c r="AT1860" s="65"/>
      <c r="AU1860" s="65"/>
    </row>
    <row r="1861" spans="3:47" x14ac:dyDescent="0.2">
      <c r="C1861" s="14"/>
      <c r="D1861" s="14"/>
      <c r="AA1861" s="65"/>
      <c r="AB1861" s="65"/>
      <c r="AC1861" s="65"/>
      <c r="AD1861" s="65"/>
      <c r="AE1861" s="65"/>
      <c r="AG1861" s="70"/>
      <c r="AN1861" s="65"/>
      <c r="AO1861" s="65"/>
      <c r="AP1861" s="65"/>
      <c r="AQ1861" s="65"/>
      <c r="AR1861" s="65"/>
      <c r="AS1861" s="65"/>
      <c r="AT1861" s="65"/>
      <c r="AU1861" s="65"/>
    </row>
    <row r="1862" spans="3:47" x14ac:dyDescent="0.2">
      <c r="C1862" s="14"/>
      <c r="D1862" s="14"/>
      <c r="AA1862" s="65"/>
      <c r="AB1862" s="65"/>
      <c r="AC1862" s="65"/>
      <c r="AD1862" s="65"/>
      <c r="AE1862" s="65"/>
      <c r="AG1862" s="70"/>
      <c r="AN1862" s="65"/>
      <c r="AO1862" s="65"/>
      <c r="AP1862" s="65"/>
      <c r="AQ1862" s="65"/>
      <c r="AR1862" s="65"/>
      <c r="AS1862" s="65"/>
      <c r="AT1862" s="65"/>
      <c r="AU1862" s="65"/>
    </row>
    <row r="1863" spans="3:47" x14ac:dyDescent="0.2">
      <c r="C1863" s="14"/>
      <c r="D1863" s="14"/>
      <c r="AA1863" s="65"/>
      <c r="AB1863" s="65"/>
      <c r="AC1863" s="65"/>
      <c r="AD1863" s="65"/>
      <c r="AE1863" s="65"/>
      <c r="AG1863" s="70"/>
      <c r="AN1863" s="65"/>
      <c r="AO1863" s="65"/>
      <c r="AP1863" s="65"/>
      <c r="AQ1863" s="65"/>
      <c r="AR1863" s="65"/>
      <c r="AS1863" s="65"/>
      <c r="AT1863" s="65"/>
      <c r="AU1863" s="65"/>
    </row>
    <row r="1864" spans="3:47" x14ac:dyDescent="0.2">
      <c r="C1864" s="14"/>
      <c r="D1864" s="14"/>
      <c r="AA1864" s="65"/>
      <c r="AB1864" s="65"/>
      <c r="AC1864" s="65"/>
      <c r="AD1864" s="65"/>
      <c r="AE1864" s="65"/>
      <c r="AG1864" s="70"/>
      <c r="AN1864" s="65"/>
      <c r="AO1864" s="65"/>
      <c r="AP1864" s="65"/>
      <c r="AQ1864" s="65"/>
      <c r="AR1864" s="65"/>
      <c r="AS1864" s="65"/>
      <c r="AT1864" s="65"/>
      <c r="AU1864" s="65"/>
    </row>
    <row r="1865" spans="3:47" x14ac:dyDescent="0.2">
      <c r="C1865" s="14"/>
      <c r="D1865" s="14"/>
      <c r="AA1865" s="65"/>
      <c r="AB1865" s="65"/>
      <c r="AC1865" s="65"/>
      <c r="AD1865" s="65"/>
      <c r="AE1865" s="65"/>
      <c r="AG1865" s="70"/>
      <c r="AN1865" s="65"/>
      <c r="AO1865" s="65"/>
      <c r="AP1865" s="65"/>
      <c r="AQ1865" s="65"/>
      <c r="AR1865" s="65"/>
      <c r="AS1865" s="65"/>
      <c r="AT1865" s="65"/>
      <c r="AU1865" s="65"/>
    </row>
    <row r="1866" spans="3:47" x14ac:dyDescent="0.2">
      <c r="C1866" s="14"/>
      <c r="D1866" s="14"/>
      <c r="AA1866" s="65"/>
      <c r="AB1866" s="65"/>
      <c r="AC1866" s="65"/>
      <c r="AD1866" s="65"/>
      <c r="AE1866" s="65"/>
      <c r="AG1866" s="70"/>
      <c r="AN1866" s="65"/>
      <c r="AO1866" s="65"/>
      <c r="AP1866" s="65"/>
      <c r="AQ1866" s="65"/>
      <c r="AR1866" s="65"/>
      <c r="AS1866" s="65"/>
      <c r="AT1866" s="65"/>
      <c r="AU1866" s="65"/>
    </row>
    <row r="1867" spans="3:47" x14ac:dyDescent="0.2">
      <c r="C1867" s="14"/>
      <c r="D1867" s="14"/>
      <c r="AA1867" s="65"/>
      <c r="AB1867" s="65"/>
      <c r="AC1867" s="65"/>
      <c r="AD1867" s="65"/>
      <c r="AE1867" s="65"/>
      <c r="AG1867" s="70"/>
      <c r="AN1867" s="65"/>
      <c r="AO1867" s="65"/>
      <c r="AP1867" s="65"/>
      <c r="AQ1867" s="65"/>
      <c r="AR1867" s="65"/>
      <c r="AS1867" s="65"/>
      <c r="AT1867" s="65"/>
      <c r="AU1867" s="65"/>
    </row>
    <row r="1868" spans="3:47" x14ac:dyDescent="0.2">
      <c r="C1868" s="14"/>
      <c r="D1868" s="14"/>
      <c r="AA1868" s="65"/>
      <c r="AB1868" s="65"/>
      <c r="AC1868" s="65"/>
      <c r="AD1868" s="65"/>
      <c r="AE1868" s="65"/>
      <c r="AG1868" s="70"/>
      <c r="AN1868" s="65"/>
      <c r="AO1868" s="65"/>
      <c r="AP1868" s="65"/>
      <c r="AQ1868" s="65"/>
      <c r="AR1868" s="65"/>
      <c r="AS1868" s="65"/>
      <c r="AT1868" s="65"/>
      <c r="AU1868" s="65"/>
    </row>
    <row r="1869" spans="3:47" x14ac:dyDescent="0.2">
      <c r="C1869" s="14"/>
      <c r="D1869" s="14"/>
      <c r="AA1869" s="65"/>
      <c r="AB1869" s="65"/>
      <c r="AC1869" s="65"/>
      <c r="AD1869" s="65"/>
      <c r="AE1869" s="65"/>
      <c r="AG1869" s="70"/>
      <c r="AN1869" s="65"/>
      <c r="AO1869" s="65"/>
      <c r="AP1869" s="65"/>
      <c r="AQ1869" s="65"/>
      <c r="AR1869" s="65"/>
      <c r="AS1869" s="65"/>
      <c r="AT1869" s="65"/>
      <c r="AU1869" s="65"/>
    </row>
    <row r="1870" spans="3:47" x14ac:dyDescent="0.2">
      <c r="C1870" s="14"/>
      <c r="D1870" s="14"/>
      <c r="AA1870" s="65"/>
      <c r="AB1870" s="65"/>
      <c r="AC1870" s="65"/>
      <c r="AD1870" s="65"/>
      <c r="AE1870" s="65"/>
      <c r="AG1870" s="70"/>
      <c r="AN1870" s="65"/>
      <c r="AO1870" s="65"/>
      <c r="AP1870" s="65"/>
      <c r="AQ1870" s="65"/>
      <c r="AR1870" s="65"/>
      <c r="AS1870" s="65"/>
      <c r="AT1870" s="65"/>
      <c r="AU1870" s="65"/>
    </row>
    <row r="1871" spans="3:47" x14ac:dyDescent="0.2">
      <c r="C1871" s="14"/>
      <c r="D1871" s="14"/>
      <c r="AA1871" s="65"/>
      <c r="AB1871" s="65"/>
      <c r="AC1871" s="65"/>
      <c r="AD1871" s="65"/>
      <c r="AE1871" s="65"/>
      <c r="AG1871" s="70"/>
      <c r="AN1871" s="65"/>
      <c r="AO1871" s="65"/>
      <c r="AP1871" s="65"/>
      <c r="AQ1871" s="65"/>
      <c r="AR1871" s="65"/>
      <c r="AS1871" s="65"/>
      <c r="AT1871" s="65"/>
      <c r="AU1871" s="65"/>
    </row>
    <row r="1872" spans="3:47" x14ac:dyDescent="0.2">
      <c r="C1872" s="14"/>
      <c r="D1872" s="14"/>
      <c r="AA1872" s="65"/>
      <c r="AB1872" s="65"/>
      <c r="AC1872" s="65"/>
      <c r="AD1872" s="65"/>
      <c r="AE1872" s="65"/>
      <c r="AG1872" s="70"/>
      <c r="AN1872" s="65"/>
      <c r="AO1872" s="65"/>
      <c r="AP1872" s="65"/>
      <c r="AQ1872" s="65"/>
      <c r="AR1872" s="65"/>
      <c r="AS1872" s="65"/>
      <c r="AT1872" s="65"/>
      <c r="AU1872" s="65"/>
    </row>
    <row r="1873" spans="3:47" x14ac:dyDescent="0.2">
      <c r="C1873" s="14"/>
      <c r="D1873" s="14"/>
      <c r="AA1873" s="65"/>
      <c r="AB1873" s="65"/>
      <c r="AC1873" s="65"/>
      <c r="AD1873" s="65"/>
      <c r="AE1873" s="65"/>
      <c r="AG1873" s="70"/>
      <c r="AN1873" s="65"/>
      <c r="AO1873" s="65"/>
      <c r="AP1873" s="65"/>
      <c r="AQ1873" s="65"/>
      <c r="AR1873" s="65"/>
      <c r="AS1873" s="65"/>
      <c r="AT1873" s="65"/>
      <c r="AU1873" s="65"/>
    </row>
    <row r="1874" spans="3:47" x14ac:dyDescent="0.2">
      <c r="C1874" s="14"/>
      <c r="D1874" s="14"/>
      <c r="AA1874" s="65"/>
      <c r="AB1874" s="65"/>
      <c r="AC1874" s="65"/>
      <c r="AD1874" s="65"/>
      <c r="AE1874" s="65"/>
      <c r="AG1874" s="70"/>
      <c r="AN1874" s="65"/>
      <c r="AO1874" s="65"/>
      <c r="AP1874" s="65"/>
      <c r="AQ1874" s="65"/>
      <c r="AR1874" s="65"/>
      <c r="AS1874" s="65"/>
      <c r="AT1874" s="65"/>
      <c r="AU1874" s="65"/>
    </row>
    <row r="1875" spans="3:47" x14ac:dyDescent="0.2">
      <c r="C1875" s="14"/>
      <c r="D1875" s="14"/>
      <c r="AA1875" s="65"/>
      <c r="AB1875" s="65"/>
      <c r="AC1875" s="65"/>
      <c r="AD1875" s="65"/>
      <c r="AE1875" s="65"/>
      <c r="AG1875" s="70"/>
      <c r="AN1875" s="65"/>
      <c r="AO1875" s="65"/>
      <c r="AP1875" s="65"/>
      <c r="AQ1875" s="65"/>
      <c r="AR1875" s="65"/>
      <c r="AS1875" s="65"/>
      <c r="AT1875" s="65"/>
      <c r="AU1875" s="65"/>
    </row>
    <row r="1876" spans="3:47" x14ac:dyDescent="0.2">
      <c r="C1876" s="14"/>
      <c r="D1876" s="14"/>
      <c r="AA1876" s="65"/>
      <c r="AB1876" s="65"/>
      <c r="AC1876" s="65"/>
      <c r="AD1876" s="65"/>
      <c r="AE1876" s="65"/>
      <c r="AG1876" s="70"/>
      <c r="AN1876" s="65"/>
      <c r="AO1876" s="65"/>
      <c r="AP1876" s="65"/>
      <c r="AQ1876" s="65"/>
      <c r="AR1876" s="65"/>
      <c r="AS1876" s="65"/>
      <c r="AT1876" s="65"/>
      <c r="AU1876" s="65"/>
    </row>
    <row r="1877" spans="3:47" x14ac:dyDescent="0.2">
      <c r="C1877" s="14"/>
      <c r="D1877" s="14"/>
      <c r="AA1877" s="65"/>
      <c r="AB1877" s="65"/>
      <c r="AC1877" s="65"/>
      <c r="AD1877" s="65"/>
      <c r="AE1877" s="65"/>
      <c r="AG1877" s="70"/>
      <c r="AN1877" s="65"/>
      <c r="AO1877" s="65"/>
      <c r="AP1877" s="65"/>
      <c r="AQ1877" s="65"/>
      <c r="AR1877" s="65"/>
      <c r="AS1877" s="65"/>
      <c r="AT1877" s="65"/>
      <c r="AU1877" s="65"/>
    </row>
    <row r="1878" spans="3:47" x14ac:dyDescent="0.2">
      <c r="C1878" s="14"/>
      <c r="D1878" s="14"/>
      <c r="AA1878" s="65"/>
      <c r="AB1878" s="65"/>
      <c r="AC1878" s="65"/>
      <c r="AD1878" s="65"/>
      <c r="AE1878" s="65"/>
      <c r="AG1878" s="70"/>
      <c r="AN1878" s="65"/>
      <c r="AO1878" s="65"/>
      <c r="AP1878" s="65"/>
      <c r="AQ1878" s="65"/>
      <c r="AR1878" s="65"/>
      <c r="AS1878" s="65"/>
      <c r="AT1878" s="65"/>
      <c r="AU1878" s="65"/>
    </row>
    <row r="1879" spans="3:47" x14ac:dyDescent="0.2">
      <c r="C1879" s="14"/>
      <c r="D1879" s="14"/>
      <c r="AA1879" s="65"/>
      <c r="AB1879" s="65"/>
      <c r="AC1879" s="65"/>
      <c r="AD1879" s="65"/>
      <c r="AE1879" s="65"/>
      <c r="AG1879" s="70"/>
      <c r="AN1879" s="65"/>
      <c r="AO1879" s="65"/>
      <c r="AP1879" s="65"/>
      <c r="AQ1879" s="65"/>
      <c r="AR1879" s="65"/>
      <c r="AS1879" s="65"/>
      <c r="AT1879" s="65"/>
      <c r="AU1879" s="65"/>
    </row>
    <row r="1880" spans="3:47" x14ac:dyDescent="0.2">
      <c r="C1880" s="14"/>
      <c r="D1880" s="14"/>
      <c r="AA1880" s="65"/>
      <c r="AB1880" s="65"/>
      <c r="AC1880" s="65"/>
      <c r="AD1880" s="65"/>
      <c r="AE1880" s="65"/>
      <c r="AG1880" s="70"/>
      <c r="AN1880" s="65"/>
      <c r="AO1880" s="65"/>
      <c r="AP1880" s="65"/>
      <c r="AQ1880" s="65"/>
      <c r="AR1880" s="65"/>
      <c r="AS1880" s="65"/>
      <c r="AT1880" s="65"/>
      <c r="AU1880" s="65"/>
    </row>
    <row r="1881" spans="3:47" x14ac:dyDescent="0.2">
      <c r="C1881" s="14"/>
      <c r="D1881" s="14"/>
      <c r="AA1881" s="65"/>
      <c r="AB1881" s="65"/>
      <c r="AC1881" s="65"/>
      <c r="AD1881" s="65"/>
      <c r="AE1881" s="65"/>
      <c r="AG1881" s="70"/>
      <c r="AN1881" s="65"/>
      <c r="AO1881" s="65"/>
      <c r="AP1881" s="65"/>
      <c r="AQ1881" s="65"/>
      <c r="AR1881" s="65"/>
      <c r="AS1881" s="65"/>
      <c r="AT1881" s="65"/>
      <c r="AU1881" s="65"/>
    </row>
    <row r="1882" spans="3:47" x14ac:dyDescent="0.2">
      <c r="C1882" s="14"/>
      <c r="D1882" s="14"/>
      <c r="AA1882" s="65"/>
      <c r="AB1882" s="65"/>
      <c r="AC1882" s="65"/>
      <c r="AD1882" s="65"/>
      <c r="AE1882" s="65"/>
      <c r="AG1882" s="70"/>
      <c r="AN1882" s="65"/>
      <c r="AO1882" s="65"/>
      <c r="AP1882" s="65"/>
      <c r="AQ1882" s="65"/>
      <c r="AR1882" s="65"/>
      <c r="AS1882" s="65"/>
      <c r="AT1882" s="65"/>
      <c r="AU1882" s="65"/>
    </row>
    <row r="1883" spans="3:47" x14ac:dyDescent="0.2">
      <c r="C1883" s="14"/>
      <c r="D1883" s="14"/>
      <c r="AA1883" s="65"/>
      <c r="AB1883" s="65"/>
      <c r="AC1883" s="65"/>
      <c r="AD1883" s="65"/>
      <c r="AE1883" s="65"/>
      <c r="AG1883" s="70"/>
      <c r="AN1883" s="65"/>
      <c r="AO1883" s="65"/>
      <c r="AP1883" s="65"/>
      <c r="AQ1883" s="65"/>
      <c r="AR1883" s="65"/>
      <c r="AS1883" s="65"/>
      <c r="AT1883" s="65"/>
      <c r="AU1883" s="65"/>
    </row>
    <row r="1884" spans="3:47" x14ac:dyDescent="0.2">
      <c r="C1884" s="14"/>
      <c r="D1884" s="14"/>
      <c r="AA1884" s="65"/>
      <c r="AB1884" s="65"/>
      <c r="AC1884" s="65"/>
      <c r="AD1884" s="65"/>
      <c r="AE1884" s="65"/>
      <c r="AG1884" s="70"/>
      <c r="AN1884" s="65"/>
      <c r="AO1884" s="65"/>
      <c r="AP1884" s="65"/>
      <c r="AQ1884" s="65"/>
      <c r="AR1884" s="65"/>
      <c r="AS1884" s="65"/>
      <c r="AT1884" s="65"/>
      <c r="AU1884" s="65"/>
    </row>
    <row r="1885" spans="3:47" x14ac:dyDescent="0.2">
      <c r="C1885" s="14"/>
      <c r="D1885" s="14"/>
      <c r="AA1885" s="65"/>
      <c r="AB1885" s="65"/>
      <c r="AC1885" s="65"/>
      <c r="AD1885" s="65"/>
      <c r="AE1885" s="65"/>
      <c r="AG1885" s="70"/>
      <c r="AN1885" s="65"/>
      <c r="AO1885" s="65"/>
      <c r="AP1885" s="65"/>
      <c r="AQ1885" s="65"/>
      <c r="AR1885" s="65"/>
      <c r="AS1885" s="65"/>
      <c r="AT1885" s="65"/>
      <c r="AU1885" s="65"/>
    </row>
    <row r="1886" spans="3:47" x14ac:dyDescent="0.2">
      <c r="C1886" s="14"/>
      <c r="D1886" s="14"/>
      <c r="AA1886" s="65"/>
      <c r="AB1886" s="65"/>
      <c r="AC1886" s="65"/>
      <c r="AD1886" s="65"/>
      <c r="AE1886" s="65"/>
      <c r="AG1886" s="70"/>
      <c r="AN1886" s="65"/>
      <c r="AO1886" s="65"/>
      <c r="AP1886" s="65"/>
      <c r="AQ1886" s="65"/>
      <c r="AR1886" s="65"/>
      <c r="AS1886" s="65"/>
      <c r="AT1886" s="65"/>
      <c r="AU1886" s="65"/>
    </row>
    <row r="1887" spans="3:47" x14ac:dyDescent="0.2">
      <c r="C1887" s="14"/>
      <c r="D1887" s="14"/>
      <c r="AA1887" s="65"/>
      <c r="AB1887" s="65"/>
      <c r="AC1887" s="65"/>
      <c r="AD1887" s="65"/>
      <c r="AE1887" s="65"/>
      <c r="AG1887" s="70"/>
      <c r="AN1887" s="65"/>
      <c r="AO1887" s="65"/>
      <c r="AP1887" s="65"/>
      <c r="AQ1887" s="65"/>
      <c r="AR1887" s="65"/>
      <c r="AS1887" s="65"/>
      <c r="AT1887" s="65"/>
      <c r="AU1887" s="65"/>
    </row>
    <row r="1888" spans="3:47" x14ac:dyDescent="0.2">
      <c r="C1888" s="14"/>
      <c r="D1888" s="14"/>
      <c r="AA1888" s="65"/>
      <c r="AB1888" s="65"/>
      <c r="AC1888" s="65"/>
      <c r="AD1888" s="65"/>
      <c r="AE1888" s="65"/>
      <c r="AG1888" s="70"/>
      <c r="AN1888" s="65"/>
      <c r="AO1888" s="65"/>
      <c r="AP1888" s="65"/>
      <c r="AQ1888" s="65"/>
      <c r="AR1888" s="65"/>
      <c r="AS1888" s="65"/>
      <c r="AT1888" s="65"/>
      <c r="AU1888" s="65"/>
    </row>
    <row r="1889" spans="3:47" x14ac:dyDescent="0.2">
      <c r="C1889" s="14"/>
      <c r="D1889" s="14"/>
      <c r="AA1889" s="65"/>
      <c r="AB1889" s="65"/>
      <c r="AC1889" s="65"/>
      <c r="AD1889" s="65"/>
      <c r="AE1889" s="65"/>
      <c r="AG1889" s="70"/>
      <c r="AN1889" s="65"/>
      <c r="AO1889" s="65"/>
      <c r="AP1889" s="65"/>
      <c r="AQ1889" s="65"/>
      <c r="AR1889" s="65"/>
      <c r="AS1889" s="65"/>
      <c r="AT1889" s="65"/>
      <c r="AU1889" s="65"/>
    </row>
    <row r="1890" spans="3:47" x14ac:dyDescent="0.2">
      <c r="C1890" s="14"/>
      <c r="D1890" s="14"/>
      <c r="AA1890" s="65"/>
      <c r="AB1890" s="65"/>
      <c r="AC1890" s="65"/>
      <c r="AD1890" s="65"/>
      <c r="AE1890" s="65"/>
      <c r="AG1890" s="70"/>
      <c r="AN1890" s="65"/>
      <c r="AO1890" s="65"/>
      <c r="AP1890" s="65"/>
      <c r="AQ1890" s="65"/>
      <c r="AR1890" s="65"/>
      <c r="AS1890" s="65"/>
      <c r="AT1890" s="65"/>
      <c r="AU1890" s="65"/>
    </row>
    <row r="1891" spans="3:47" x14ac:dyDescent="0.2">
      <c r="C1891" s="14"/>
      <c r="D1891" s="14"/>
      <c r="AA1891" s="65"/>
      <c r="AB1891" s="65"/>
      <c r="AC1891" s="65"/>
      <c r="AD1891" s="65"/>
      <c r="AE1891" s="65"/>
      <c r="AG1891" s="70"/>
      <c r="AN1891" s="65"/>
      <c r="AO1891" s="65"/>
      <c r="AP1891" s="65"/>
      <c r="AQ1891" s="65"/>
      <c r="AR1891" s="65"/>
      <c r="AS1891" s="65"/>
      <c r="AT1891" s="65"/>
      <c r="AU1891" s="65"/>
    </row>
    <row r="1892" spans="3:47" x14ac:dyDescent="0.2">
      <c r="C1892" s="14"/>
      <c r="D1892" s="14"/>
      <c r="AA1892" s="65"/>
      <c r="AB1892" s="65"/>
      <c r="AC1892" s="65"/>
      <c r="AD1892" s="65"/>
      <c r="AE1892" s="65"/>
      <c r="AG1892" s="70"/>
      <c r="AN1892" s="65"/>
      <c r="AO1892" s="65"/>
      <c r="AP1892" s="65"/>
      <c r="AQ1892" s="65"/>
      <c r="AR1892" s="65"/>
      <c r="AS1892" s="65"/>
      <c r="AT1892" s="65"/>
      <c r="AU1892" s="65"/>
    </row>
    <row r="1893" spans="3:47" x14ac:dyDescent="0.2">
      <c r="C1893" s="14"/>
      <c r="D1893" s="14"/>
      <c r="AA1893" s="65"/>
      <c r="AB1893" s="65"/>
      <c r="AC1893" s="65"/>
      <c r="AD1893" s="65"/>
      <c r="AE1893" s="65"/>
      <c r="AG1893" s="70"/>
      <c r="AN1893" s="65"/>
      <c r="AO1893" s="65"/>
      <c r="AP1893" s="65"/>
      <c r="AQ1893" s="65"/>
      <c r="AR1893" s="65"/>
      <c r="AS1893" s="65"/>
      <c r="AT1893" s="65"/>
      <c r="AU1893" s="65"/>
    </row>
    <row r="1894" spans="3:47" x14ac:dyDescent="0.2">
      <c r="C1894" s="14"/>
      <c r="D1894" s="14"/>
      <c r="AA1894" s="65"/>
      <c r="AB1894" s="65"/>
      <c r="AC1894" s="65"/>
      <c r="AD1894" s="65"/>
      <c r="AE1894" s="65"/>
      <c r="AG1894" s="70"/>
      <c r="AN1894" s="65"/>
      <c r="AO1894" s="65"/>
      <c r="AP1894" s="65"/>
      <c r="AQ1894" s="65"/>
      <c r="AR1894" s="65"/>
      <c r="AS1894" s="65"/>
      <c r="AT1894" s="65"/>
      <c r="AU1894" s="65"/>
    </row>
    <row r="1895" spans="3:47" x14ac:dyDescent="0.2">
      <c r="C1895" s="14"/>
      <c r="D1895" s="14"/>
      <c r="AA1895" s="65"/>
      <c r="AB1895" s="65"/>
      <c r="AC1895" s="65"/>
      <c r="AD1895" s="65"/>
      <c r="AE1895" s="65"/>
      <c r="AG1895" s="70"/>
      <c r="AN1895" s="65"/>
      <c r="AO1895" s="65"/>
      <c r="AP1895" s="65"/>
      <c r="AQ1895" s="65"/>
      <c r="AR1895" s="65"/>
      <c r="AS1895" s="65"/>
      <c r="AT1895" s="65"/>
      <c r="AU1895" s="65"/>
    </row>
    <row r="1896" spans="3:47" x14ac:dyDescent="0.2">
      <c r="C1896" s="14"/>
      <c r="D1896" s="14"/>
      <c r="AA1896" s="65"/>
      <c r="AB1896" s="65"/>
      <c r="AC1896" s="65"/>
      <c r="AD1896" s="65"/>
      <c r="AE1896" s="65"/>
      <c r="AG1896" s="70"/>
      <c r="AN1896" s="65"/>
      <c r="AO1896" s="65"/>
      <c r="AP1896" s="65"/>
      <c r="AQ1896" s="65"/>
      <c r="AR1896" s="65"/>
      <c r="AS1896" s="65"/>
      <c r="AT1896" s="65"/>
      <c r="AU1896" s="65"/>
    </row>
    <row r="1897" spans="3:47" x14ac:dyDescent="0.2">
      <c r="C1897" s="14"/>
      <c r="D1897" s="14"/>
      <c r="AA1897" s="65"/>
      <c r="AB1897" s="65"/>
      <c r="AC1897" s="65"/>
      <c r="AD1897" s="65"/>
      <c r="AE1897" s="65"/>
      <c r="AG1897" s="70"/>
      <c r="AN1897" s="65"/>
      <c r="AO1897" s="65"/>
      <c r="AP1897" s="65"/>
      <c r="AQ1897" s="65"/>
      <c r="AR1897" s="65"/>
      <c r="AS1897" s="65"/>
      <c r="AT1897" s="65"/>
      <c r="AU1897" s="65"/>
    </row>
    <row r="1898" spans="3:47" x14ac:dyDescent="0.2">
      <c r="C1898" s="14"/>
      <c r="D1898" s="14"/>
      <c r="AA1898" s="65"/>
      <c r="AB1898" s="65"/>
      <c r="AC1898" s="65"/>
      <c r="AD1898" s="65"/>
      <c r="AE1898" s="65"/>
      <c r="AG1898" s="70"/>
      <c r="AN1898" s="65"/>
      <c r="AO1898" s="65"/>
      <c r="AP1898" s="65"/>
      <c r="AQ1898" s="65"/>
      <c r="AR1898" s="65"/>
      <c r="AS1898" s="65"/>
      <c r="AT1898" s="65"/>
      <c r="AU1898" s="65"/>
    </row>
    <row r="1899" spans="3:47" x14ac:dyDescent="0.2">
      <c r="C1899" s="14"/>
      <c r="D1899" s="14"/>
      <c r="AA1899" s="65"/>
      <c r="AB1899" s="65"/>
      <c r="AC1899" s="65"/>
      <c r="AD1899" s="65"/>
      <c r="AE1899" s="65"/>
      <c r="AG1899" s="70"/>
      <c r="AN1899" s="65"/>
      <c r="AO1899" s="65"/>
      <c r="AP1899" s="65"/>
      <c r="AQ1899" s="65"/>
      <c r="AR1899" s="65"/>
      <c r="AS1899" s="65"/>
      <c r="AT1899" s="65"/>
      <c r="AU1899" s="65"/>
    </row>
    <row r="1900" spans="3:47" x14ac:dyDescent="0.2">
      <c r="C1900" s="14"/>
      <c r="D1900" s="14"/>
      <c r="AA1900" s="65"/>
      <c r="AB1900" s="65"/>
      <c r="AC1900" s="65"/>
      <c r="AD1900" s="65"/>
      <c r="AE1900" s="65"/>
      <c r="AG1900" s="70"/>
      <c r="AN1900" s="65"/>
      <c r="AO1900" s="65"/>
      <c r="AP1900" s="65"/>
      <c r="AQ1900" s="65"/>
      <c r="AR1900" s="65"/>
      <c r="AS1900" s="65"/>
      <c r="AT1900" s="65"/>
      <c r="AU1900" s="65"/>
    </row>
    <row r="1901" spans="3:47" x14ac:dyDescent="0.2">
      <c r="C1901" s="14"/>
      <c r="D1901" s="14"/>
      <c r="AA1901" s="65"/>
      <c r="AB1901" s="65"/>
      <c r="AC1901" s="65"/>
      <c r="AD1901" s="65"/>
      <c r="AE1901" s="65"/>
      <c r="AG1901" s="70"/>
      <c r="AN1901" s="65"/>
      <c r="AO1901" s="65"/>
      <c r="AP1901" s="65"/>
      <c r="AQ1901" s="65"/>
      <c r="AR1901" s="65"/>
      <c r="AS1901" s="65"/>
      <c r="AT1901" s="65"/>
      <c r="AU1901" s="65"/>
    </row>
    <row r="1902" spans="3:47" x14ac:dyDescent="0.2">
      <c r="C1902" s="14"/>
      <c r="D1902" s="14"/>
      <c r="AA1902" s="65"/>
      <c r="AB1902" s="65"/>
      <c r="AC1902" s="65"/>
      <c r="AD1902" s="65"/>
      <c r="AE1902" s="65"/>
      <c r="AG1902" s="70"/>
      <c r="AN1902" s="65"/>
      <c r="AO1902" s="65"/>
      <c r="AP1902" s="65"/>
      <c r="AQ1902" s="65"/>
      <c r="AR1902" s="65"/>
      <c r="AS1902" s="65"/>
      <c r="AT1902" s="65"/>
      <c r="AU1902" s="65"/>
    </row>
    <row r="1903" spans="3:47" x14ac:dyDescent="0.2">
      <c r="C1903" s="14"/>
      <c r="D1903" s="14"/>
      <c r="AA1903" s="65"/>
      <c r="AB1903" s="65"/>
      <c r="AC1903" s="65"/>
      <c r="AD1903" s="65"/>
      <c r="AE1903" s="65"/>
      <c r="AG1903" s="70"/>
      <c r="AN1903" s="65"/>
      <c r="AO1903" s="65"/>
      <c r="AP1903" s="65"/>
      <c r="AQ1903" s="65"/>
      <c r="AR1903" s="65"/>
      <c r="AS1903" s="65"/>
      <c r="AT1903" s="65"/>
      <c r="AU1903" s="65"/>
    </row>
    <row r="1904" spans="3:47" x14ac:dyDescent="0.2">
      <c r="C1904" s="14"/>
      <c r="D1904" s="14"/>
      <c r="AA1904" s="65"/>
      <c r="AB1904" s="65"/>
      <c r="AC1904" s="65"/>
      <c r="AD1904" s="65"/>
      <c r="AE1904" s="65"/>
      <c r="AG1904" s="70"/>
      <c r="AN1904" s="65"/>
      <c r="AO1904" s="65"/>
      <c r="AP1904" s="65"/>
      <c r="AQ1904" s="65"/>
      <c r="AR1904" s="65"/>
      <c r="AS1904" s="65"/>
      <c r="AT1904" s="65"/>
      <c r="AU1904" s="65"/>
    </row>
    <row r="1905" spans="3:48" x14ac:dyDescent="0.2">
      <c r="C1905" s="14"/>
      <c r="D1905" s="14"/>
      <c r="AA1905" s="65"/>
      <c r="AB1905" s="65"/>
      <c r="AC1905" s="65"/>
      <c r="AD1905" s="65"/>
      <c r="AE1905" s="65"/>
      <c r="AG1905" s="70"/>
      <c r="AN1905" s="65"/>
      <c r="AO1905" s="65"/>
      <c r="AP1905" s="65"/>
      <c r="AQ1905" s="65"/>
      <c r="AR1905" s="65"/>
      <c r="AS1905" s="65"/>
      <c r="AT1905" s="65"/>
      <c r="AU1905" s="65"/>
    </row>
    <row r="1906" spans="3:48" x14ac:dyDescent="0.2">
      <c r="C1906" s="14"/>
      <c r="D1906" s="14"/>
      <c r="AA1906" s="65"/>
      <c r="AB1906" s="65"/>
      <c r="AC1906" s="65"/>
      <c r="AD1906" s="65"/>
      <c r="AE1906" s="65"/>
      <c r="AG1906" s="70"/>
      <c r="AN1906" s="65"/>
      <c r="AO1906" s="65"/>
      <c r="AP1906" s="65"/>
      <c r="AQ1906" s="65"/>
      <c r="AR1906" s="65"/>
      <c r="AS1906" s="65"/>
      <c r="AT1906" s="65"/>
      <c r="AU1906" s="65"/>
    </row>
    <row r="1907" spans="3:48" x14ac:dyDescent="0.2">
      <c r="C1907" s="14"/>
      <c r="D1907" s="14"/>
      <c r="AA1907" s="65"/>
      <c r="AB1907" s="65"/>
      <c r="AC1907" s="65"/>
      <c r="AD1907" s="65"/>
      <c r="AE1907" s="65"/>
      <c r="AG1907" s="70"/>
      <c r="AN1907" s="65"/>
      <c r="AO1907" s="65"/>
      <c r="AP1907" s="65"/>
      <c r="AQ1907" s="65"/>
      <c r="AR1907" s="65"/>
      <c r="AS1907" s="65"/>
      <c r="AT1907" s="65"/>
      <c r="AU1907" s="65"/>
    </row>
    <row r="1908" spans="3:48" x14ac:dyDescent="0.2">
      <c r="C1908" s="14"/>
      <c r="D1908" s="14"/>
      <c r="AA1908" s="65"/>
      <c r="AB1908" s="65"/>
      <c r="AC1908" s="65"/>
      <c r="AD1908" s="65"/>
      <c r="AE1908" s="65"/>
      <c r="AG1908" s="70"/>
      <c r="AN1908" s="65"/>
      <c r="AO1908" s="65"/>
      <c r="AP1908" s="65"/>
      <c r="AQ1908" s="65"/>
      <c r="AR1908" s="65"/>
      <c r="AS1908" s="65"/>
      <c r="AT1908" s="65"/>
      <c r="AU1908" s="65"/>
    </row>
    <row r="1909" spans="3:48" x14ac:dyDescent="0.2">
      <c r="C1909" s="14"/>
      <c r="D1909" s="14"/>
      <c r="AA1909" s="65"/>
      <c r="AB1909" s="65"/>
      <c r="AC1909" s="65"/>
      <c r="AD1909" s="65"/>
      <c r="AE1909" s="65"/>
      <c r="AG1909" s="70"/>
      <c r="AN1909" s="65"/>
      <c r="AO1909" s="65"/>
      <c r="AP1909" s="65"/>
      <c r="AQ1909" s="65"/>
      <c r="AR1909" s="65"/>
      <c r="AS1909" s="65"/>
      <c r="AT1909" s="65"/>
      <c r="AU1909" s="65"/>
    </row>
    <row r="1910" spans="3:48" x14ac:dyDescent="0.2">
      <c r="C1910" s="14"/>
      <c r="D1910" s="14"/>
      <c r="AA1910" s="65"/>
      <c r="AB1910" s="65"/>
      <c r="AC1910" s="65"/>
      <c r="AD1910" s="65"/>
      <c r="AE1910" s="65"/>
      <c r="AG1910" s="70"/>
      <c r="AN1910" s="65"/>
      <c r="AO1910" s="65"/>
      <c r="AP1910" s="65"/>
      <c r="AQ1910" s="65"/>
      <c r="AR1910" s="65"/>
      <c r="AS1910" s="65"/>
      <c r="AT1910" s="65"/>
      <c r="AU1910" s="65"/>
    </row>
    <row r="1911" spans="3:48" x14ac:dyDescent="0.2">
      <c r="C1911" s="14"/>
      <c r="D1911" s="14"/>
      <c r="AA1911" s="65"/>
      <c r="AB1911" s="65"/>
      <c r="AC1911" s="65"/>
      <c r="AD1911" s="65"/>
      <c r="AE1911" s="65"/>
      <c r="AG1911" s="70"/>
      <c r="AN1911" s="65"/>
      <c r="AO1911" s="65"/>
      <c r="AP1911" s="65"/>
      <c r="AQ1911" s="65"/>
      <c r="AR1911" s="65"/>
      <c r="AS1911" s="65"/>
      <c r="AT1911" s="65"/>
      <c r="AU1911" s="65"/>
    </row>
    <row r="1912" spans="3:48" x14ac:dyDescent="0.2">
      <c r="C1912" s="14"/>
      <c r="D1912" s="14"/>
      <c r="AA1912" s="65"/>
      <c r="AB1912" s="65"/>
      <c r="AC1912" s="65"/>
      <c r="AD1912" s="65"/>
      <c r="AE1912" s="65"/>
      <c r="AG1912" s="70"/>
      <c r="AN1912" s="65"/>
      <c r="AO1912" s="65"/>
      <c r="AP1912" s="65"/>
      <c r="AQ1912" s="65"/>
      <c r="AR1912" s="65"/>
      <c r="AS1912" s="65"/>
      <c r="AT1912" s="65"/>
      <c r="AU1912" s="65"/>
    </row>
    <row r="1913" spans="3:48" x14ac:dyDescent="0.2">
      <c r="C1913" s="14"/>
      <c r="D1913" s="14"/>
      <c r="AA1913" s="65"/>
      <c r="AB1913" s="65"/>
      <c r="AC1913" s="65"/>
      <c r="AD1913" s="65"/>
      <c r="AE1913" s="65"/>
      <c r="AG1913" s="70"/>
      <c r="AN1913" s="65"/>
      <c r="AO1913" s="65"/>
      <c r="AP1913" s="65"/>
      <c r="AQ1913" s="65"/>
      <c r="AR1913" s="65"/>
      <c r="AS1913" s="65"/>
      <c r="AT1913" s="65"/>
      <c r="AU1913" s="65"/>
      <c r="AV1913" s="65"/>
    </row>
    <row r="1914" spans="3:48" x14ac:dyDescent="0.2">
      <c r="C1914" s="14"/>
      <c r="D1914" s="14"/>
      <c r="AA1914" s="65"/>
      <c r="AB1914" s="65"/>
      <c r="AC1914" s="65"/>
      <c r="AD1914" s="65"/>
      <c r="AE1914" s="65"/>
      <c r="AG1914" s="70"/>
      <c r="AN1914" s="65"/>
      <c r="AO1914" s="65"/>
      <c r="AP1914" s="65"/>
      <c r="AQ1914" s="65"/>
      <c r="AR1914" s="65"/>
      <c r="AS1914" s="65"/>
      <c r="AT1914" s="65"/>
      <c r="AU1914" s="65"/>
    </row>
    <row r="1915" spans="3:48" x14ac:dyDescent="0.2">
      <c r="C1915" s="14"/>
      <c r="D1915" s="14"/>
      <c r="AA1915" s="65"/>
      <c r="AB1915" s="65"/>
      <c r="AC1915" s="65"/>
      <c r="AD1915" s="65"/>
      <c r="AE1915" s="65"/>
      <c r="AG1915" s="70"/>
      <c r="AN1915" s="65"/>
      <c r="AO1915" s="65"/>
      <c r="AP1915" s="65"/>
      <c r="AQ1915" s="65"/>
      <c r="AR1915" s="65"/>
      <c r="AS1915" s="65"/>
      <c r="AT1915" s="65"/>
      <c r="AU1915" s="65"/>
    </row>
    <row r="1916" spans="3:48" x14ac:dyDescent="0.2">
      <c r="C1916" s="14"/>
      <c r="D1916" s="14"/>
      <c r="AA1916" s="65"/>
      <c r="AB1916" s="65"/>
      <c r="AC1916" s="65"/>
      <c r="AD1916" s="65"/>
      <c r="AE1916" s="65"/>
      <c r="AG1916" s="70"/>
      <c r="AN1916" s="65"/>
      <c r="AO1916" s="65"/>
      <c r="AP1916" s="65"/>
      <c r="AQ1916" s="65"/>
      <c r="AR1916" s="65"/>
      <c r="AS1916" s="65"/>
      <c r="AT1916" s="65"/>
      <c r="AU1916" s="65"/>
    </row>
    <row r="1917" spans="3:48" x14ac:dyDescent="0.2">
      <c r="C1917" s="14"/>
      <c r="D1917" s="14"/>
      <c r="AA1917" s="65"/>
      <c r="AB1917" s="65"/>
      <c r="AC1917" s="65"/>
      <c r="AD1917" s="65"/>
      <c r="AE1917" s="65"/>
      <c r="AG1917" s="70"/>
      <c r="AN1917" s="65"/>
      <c r="AO1917" s="65"/>
      <c r="AP1917" s="65"/>
      <c r="AQ1917" s="65"/>
      <c r="AR1917" s="65"/>
      <c r="AS1917" s="65"/>
      <c r="AT1917" s="65"/>
      <c r="AU1917" s="65"/>
      <c r="AV1917" s="65"/>
    </row>
    <row r="1918" spans="3:48" x14ac:dyDescent="0.2">
      <c r="C1918" s="14"/>
      <c r="D1918" s="14"/>
      <c r="AA1918" s="65"/>
      <c r="AB1918" s="65"/>
      <c r="AC1918" s="65"/>
      <c r="AD1918" s="65"/>
      <c r="AE1918" s="65"/>
      <c r="AG1918" s="70"/>
      <c r="AN1918" s="65"/>
      <c r="AO1918" s="65"/>
      <c r="AP1918" s="65"/>
      <c r="AQ1918" s="65"/>
      <c r="AR1918" s="65"/>
      <c r="AS1918" s="65"/>
      <c r="AT1918" s="65"/>
      <c r="AU1918" s="65"/>
    </row>
    <row r="1919" spans="3:48" x14ac:dyDescent="0.2">
      <c r="C1919" s="14"/>
      <c r="D1919" s="14"/>
      <c r="AA1919" s="65"/>
      <c r="AB1919" s="65"/>
      <c r="AC1919" s="65"/>
      <c r="AD1919" s="65"/>
      <c r="AE1919" s="65"/>
      <c r="AG1919" s="70"/>
      <c r="AN1919" s="65"/>
      <c r="AO1919" s="65"/>
      <c r="AP1919" s="65"/>
      <c r="AQ1919" s="65"/>
      <c r="AR1919" s="65"/>
      <c r="AS1919" s="65"/>
      <c r="AT1919" s="65"/>
      <c r="AU1919" s="65"/>
    </row>
    <row r="1920" spans="3:48" x14ac:dyDescent="0.2">
      <c r="C1920" s="14"/>
      <c r="D1920" s="14"/>
      <c r="AA1920" s="65"/>
      <c r="AB1920" s="65"/>
      <c r="AC1920" s="65"/>
      <c r="AD1920" s="65"/>
      <c r="AE1920" s="65"/>
      <c r="AG1920" s="70"/>
      <c r="AN1920" s="65"/>
      <c r="AO1920" s="65"/>
      <c r="AP1920" s="65"/>
      <c r="AQ1920" s="65"/>
      <c r="AR1920" s="65"/>
      <c r="AS1920" s="65"/>
      <c r="AT1920" s="65"/>
      <c r="AU1920" s="65"/>
      <c r="AV1920" s="65"/>
    </row>
    <row r="1921" spans="3:47" x14ac:dyDescent="0.2">
      <c r="C1921" s="14"/>
      <c r="D1921" s="14"/>
      <c r="AA1921" s="65"/>
      <c r="AB1921" s="65"/>
      <c r="AC1921" s="65"/>
      <c r="AD1921" s="65"/>
      <c r="AE1921" s="65"/>
      <c r="AG1921" s="70"/>
      <c r="AN1921" s="65"/>
      <c r="AO1921" s="65"/>
      <c r="AP1921" s="65"/>
      <c r="AQ1921" s="65"/>
      <c r="AR1921" s="65"/>
      <c r="AS1921" s="65"/>
      <c r="AT1921" s="65"/>
      <c r="AU1921" s="65"/>
    </row>
    <row r="1922" spans="3:47" x14ac:dyDescent="0.2">
      <c r="C1922" s="14"/>
      <c r="D1922" s="14"/>
      <c r="AA1922" s="65"/>
      <c r="AB1922" s="65"/>
      <c r="AC1922" s="65"/>
      <c r="AD1922" s="65"/>
      <c r="AE1922" s="65"/>
      <c r="AG1922" s="70"/>
      <c r="AN1922" s="65"/>
      <c r="AO1922" s="65"/>
      <c r="AP1922" s="65"/>
      <c r="AQ1922" s="65"/>
      <c r="AR1922" s="65"/>
      <c r="AS1922" s="65"/>
      <c r="AT1922" s="65"/>
      <c r="AU1922" s="65"/>
    </row>
    <row r="1923" spans="3:47" x14ac:dyDescent="0.2">
      <c r="C1923" s="14"/>
      <c r="D1923" s="14"/>
      <c r="AA1923" s="65"/>
      <c r="AB1923" s="65"/>
      <c r="AC1923" s="65"/>
      <c r="AD1923" s="65"/>
      <c r="AE1923" s="65"/>
      <c r="AG1923" s="70"/>
      <c r="AN1923" s="65"/>
      <c r="AO1923" s="65"/>
      <c r="AP1923" s="65"/>
      <c r="AQ1923" s="65"/>
      <c r="AR1923" s="65"/>
      <c r="AS1923" s="65"/>
      <c r="AT1923" s="65"/>
      <c r="AU1923" s="65"/>
    </row>
    <row r="1924" spans="3:47" x14ac:dyDescent="0.2">
      <c r="C1924" s="14"/>
      <c r="D1924" s="14"/>
      <c r="AA1924" s="65"/>
      <c r="AB1924" s="65"/>
      <c r="AC1924" s="65"/>
      <c r="AD1924" s="65"/>
      <c r="AE1924" s="65"/>
      <c r="AG1924" s="70"/>
      <c r="AN1924" s="65"/>
      <c r="AO1924" s="65"/>
      <c r="AP1924" s="65"/>
      <c r="AQ1924" s="65"/>
      <c r="AR1924" s="65"/>
      <c r="AS1924" s="65"/>
      <c r="AT1924" s="65"/>
      <c r="AU1924" s="65"/>
    </row>
    <row r="1925" spans="3:47" x14ac:dyDescent="0.2">
      <c r="C1925" s="14"/>
      <c r="D1925" s="14"/>
      <c r="AA1925" s="65"/>
      <c r="AB1925" s="65"/>
      <c r="AC1925" s="65"/>
      <c r="AD1925" s="65"/>
      <c r="AE1925" s="65"/>
      <c r="AG1925" s="70"/>
      <c r="AN1925" s="65"/>
      <c r="AO1925" s="65"/>
      <c r="AP1925" s="65"/>
      <c r="AQ1925" s="65"/>
      <c r="AR1925" s="65"/>
      <c r="AS1925" s="65"/>
      <c r="AT1925" s="65"/>
      <c r="AU1925" s="65"/>
    </row>
    <row r="1926" spans="3:47" x14ac:dyDescent="0.2">
      <c r="C1926" s="14"/>
      <c r="D1926" s="14"/>
      <c r="AA1926" s="65"/>
      <c r="AB1926" s="65"/>
      <c r="AC1926" s="65"/>
      <c r="AD1926" s="65"/>
      <c r="AE1926" s="65"/>
      <c r="AG1926" s="70"/>
      <c r="AN1926" s="65"/>
      <c r="AO1926" s="65"/>
      <c r="AP1926" s="65"/>
      <c r="AQ1926" s="65"/>
      <c r="AR1926" s="65"/>
      <c r="AS1926" s="65"/>
      <c r="AT1926" s="65"/>
      <c r="AU1926" s="65"/>
    </row>
    <row r="1927" spans="3:47" x14ac:dyDescent="0.2">
      <c r="C1927" s="14"/>
      <c r="D1927" s="14"/>
      <c r="AA1927" s="65"/>
      <c r="AB1927" s="65"/>
      <c r="AC1927" s="65"/>
      <c r="AD1927" s="65"/>
      <c r="AE1927" s="65"/>
      <c r="AG1927" s="70"/>
      <c r="AN1927" s="65"/>
      <c r="AO1927" s="65"/>
      <c r="AP1927" s="65"/>
      <c r="AQ1927" s="65"/>
      <c r="AR1927" s="65"/>
      <c r="AS1927" s="65"/>
      <c r="AT1927" s="65"/>
      <c r="AU1927" s="65"/>
    </row>
    <row r="1928" spans="3:47" x14ac:dyDescent="0.2">
      <c r="C1928" s="14"/>
      <c r="D1928" s="14"/>
      <c r="AA1928" s="65"/>
      <c r="AB1928" s="65"/>
      <c r="AC1928" s="65"/>
      <c r="AD1928" s="65"/>
      <c r="AE1928" s="65"/>
      <c r="AG1928" s="70"/>
      <c r="AN1928" s="65"/>
      <c r="AO1928" s="65"/>
      <c r="AP1928" s="65"/>
      <c r="AQ1928" s="65"/>
      <c r="AR1928" s="65"/>
      <c r="AS1928" s="65"/>
      <c r="AT1928" s="65"/>
      <c r="AU1928" s="65"/>
    </row>
    <row r="1929" spans="3:47" x14ac:dyDescent="0.2">
      <c r="C1929" s="14"/>
      <c r="D1929" s="14"/>
      <c r="AA1929" s="65"/>
      <c r="AB1929" s="65"/>
      <c r="AC1929" s="65"/>
      <c r="AD1929" s="65"/>
      <c r="AE1929" s="65"/>
      <c r="AG1929" s="70"/>
      <c r="AN1929" s="65"/>
      <c r="AO1929" s="65"/>
      <c r="AP1929" s="65"/>
      <c r="AQ1929" s="65"/>
      <c r="AR1929" s="65"/>
      <c r="AS1929" s="65"/>
      <c r="AT1929" s="65"/>
      <c r="AU1929" s="65"/>
    </row>
    <row r="1930" spans="3:47" x14ac:dyDescent="0.2">
      <c r="C1930" s="14"/>
      <c r="D1930" s="14"/>
      <c r="AA1930" s="65"/>
      <c r="AB1930" s="65"/>
      <c r="AC1930" s="65"/>
      <c r="AD1930" s="65"/>
      <c r="AE1930" s="65"/>
      <c r="AG1930" s="70"/>
      <c r="AN1930" s="65"/>
      <c r="AO1930" s="65"/>
      <c r="AP1930" s="65"/>
      <c r="AQ1930" s="65"/>
      <c r="AR1930" s="65"/>
      <c r="AS1930" s="65"/>
      <c r="AT1930" s="65"/>
      <c r="AU1930" s="65"/>
    </row>
    <row r="1931" spans="3:47" x14ac:dyDescent="0.2">
      <c r="C1931" s="14"/>
      <c r="D1931" s="14"/>
      <c r="AA1931" s="65"/>
      <c r="AB1931" s="65"/>
      <c r="AC1931" s="65"/>
      <c r="AD1931" s="65"/>
      <c r="AE1931" s="65"/>
      <c r="AG1931" s="70"/>
      <c r="AN1931" s="65"/>
      <c r="AO1931" s="65"/>
      <c r="AP1931" s="65"/>
      <c r="AQ1931" s="65"/>
      <c r="AR1931" s="65"/>
      <c r="AS1931" s="65"/>
      <c r="AT1931" s="65"/>
      <c r="AU1931" s="65"/>
    </row>
    <row r="1932" spans="3:47" x14ac:dyDescent="0.2">
      <c r="C1932" s="14"/>
      <c r="D1932" s="14"/>
      <c r="AA1932" s="65"/>
      <c r="AB1932" s="65"/>
      <c r="AC1932" s="65"/>
      <c r="AD1932" s="65"/>
      <c r="AE1932" s="65"/>
      <c r="AG1932" s="70"/>
      <c r="AN1932" s="65"/>
      <c r="AO1932" s="65"/>
      <c r="AP1932" s="65"/>
      <c r="AQ1932" s="65"/>
      <c r="AR1932" s="65"/>
      <c r="AS1932" s="65"/>
      <c r="AT1932" s="65"/>
      <c r="AU1932" s="65"/>
    </row>
    <row r="1933" spans="3:47" x14ac:dyDescent="0.2">
      <c r="C1933" s="14"/>
      <c r="D1933" s="14"/>
      <c r="AA1933" s="65"/>
      <c r="AB1933" s="65"/>
      <c r="AC1933" s="65"/>
      <c r="AD1933" s="65"/>
      <c r="AE1933" s="65"/>
      <c r="AG1933" s="70"/>
      <c r="AN1933" s="65"/>
      <c r="AO1933" s="65"/>
      <c r="AP1933" s="65"/>
      <c r="AQ1933" s="65"/>
      <c r="AR1933" s="65"/>
      <c r="AS1933" s="65"/>
      <c r="AT1933" s="65"/>
      <c r="AU1933" s="65"/>
    </row>
    <row r="1934" spans="3:47" x14ac:dyDescent="0.2">
      <c r="C1934" s="14"/>
      <c r="D1934" s="14"/>
      <c r="AA1934" s="65"/>
      <c r="AB1934" s="65"/>
      <c r="AC1934" s="65"/>
      <c r="AD1934" s="65"/>
      <c r="AE1934" s="65"/>
      <c r="AG1934" s="70"/>
      <c r="AN1934" s="65"/>
      <c r="AO1934" s="65"/>
      <c r="AP1934" s="65"/>
      <c r="AQ1934" s="65"/>
      <c r="AR1934" s="65"/>
      <c r="AS1934" s="65"/>
      <c r="AT1934" s="65"/>
      <c r="AU1934" s="65"/>
    </row>
    <row r="1935" spans="3:47" x14ac:dyDescent="0.2">
      <c r="C1935" s="14"/>
      <c r="D1935" s="14"/>
      <c r="AA1935" s="65"/>
      <c r="AB1935" s="65"/>
      <c r="AC1935" s="65"/>
      <c r="AD1935" s="65"/>
      <c r="AE1935" s="65"/>
      <c r="AG1935" s="70"/>
      <c r="AN1935" s="65"/>
      <c r="AO1935" s="65"/>
      <c r="AP1935" s="65"/>
      <c r="AQ1935" s="65"/>
      <c r="AR1935" s="65"/>
      <c r="AS1935" s="65"/>
      <c r="AT1935" s="65"/>
      <c r="AU1935" s="65"/>
    </row>
    <row r="1936" spans="3:47" x14ac:dyDescent="0.2">
      <c r="C1936" s="14"/>
      <c r="D1936" s="14"/>
      <c r="AA1936" s="65"/>
      <c r="AB1936" s="65"/>
      <c r="AC1936" s="65"/>
      <c r="AD1936" s="65"/>
      <c r="AE1936" s="65"/>
      <c r="AG1936" s="70"/>
      <c r="AN1936" s="65"/>
      <c r="AO1936" s="65"/>
      <c r="AP1936" s="65"/>
      <c r="AQ1936" s="65"/>
      <c r="AR1936" s="65"/>
      <c r="AS1936" s="65"/>
      <c r="AT1936" s="65"/>
      <c r="AU1936" s="65"/>
    </row>
    <row r="1937" spans="3:47" x14ac:dyDescent="0.2">
      <c r="C1937" s="14"/>
      <c r="D1937" s="14"/>
      <c r="AA1937" s="65"/>
      <c r="AB1937" s="65"/>
      <c r="AC1937" s="65"/>
      <c r="AD1937" s="65"/>
      <c r="AE1937" s="65"/>
      <c r="AG1937" s="70"/>
      <c r="AN1937" s="65"/>
      <c r="AO1937" s="65"/>
      <c r="AP1937" s="65"/>
      <c r="AQ1937" s="65"/>
      <c r="AR1937" s="65"/>
      <c r="AS1937" s="65"/>
      <c r="AT1937" s="65"/>
      <c r="AU1937" s="65"/>
    </row>
    <row r="1938" spans="3:47" x14ac:dyDescent="0.2">
      <c r="C1938" s="14"/>
      <c r="D1938" s="14"/>
      <c r="AA1938" s="65"/>
      <c r="AB1938" s="65"/>
      <c r="AC1938" s="65"/>
      <c r="AD1938" s="65"/>
      <c r="AE1938" s="65"/>
      <c r="AG1938" s="70"/>
      <c r="AN1938" s="65"/>
      <c r="AO1938" s="65"/>
      <c r="AP1938" s="65"/>
      <c r="AQ1938" s="65"/>
      <c r="AR1938" s="65"/>
      <c r="AS1938" s="65"/>
      <c r="AT1938" s="65"/>
      <c r="AU1938" s="65"/>
    </row>
    <row r="1939" spans="3:47" x14ac:dyDescent="0.2">
      <c r="C1939" s="14"/>
      <c r="D1939" s="14"/>
      <c r="AA1939" s="65"/>
      <c r="AB1939" s="65"/>
      <c r="AC1939" s="65"/>
      <c r="AD1939" s="65"/>
      <c r="AE1939" s="65"/>
      <c r="AG1939" s="70"/>
      <c r="AN1939" s="65"/>
      <c r="AO1939" s="65"/>
      <c r="AP1939" s="65"/>
      <c r="AQ1939" s="65"/>
      <c r="AR1939" s="65"/>
      <c r="AS1939" s="65"/>
      <c r="AT1939" s="65"/>
      <c r="AU1939" s="65"/>
    </row>
    <row r="1940" spans="3:47" x14ac:dyDescent="0.2">
      <c r="C1940" s="14"/>
      <c r="D1940" s="14"/>
      <c r="AA1940" s="65"/>
      <c r="AB1940" s="65"/>
      <c r="AC1940" s="65"/>
      <c r="AD1940" s="65"/>
      <c r="AE1940" s="65"/>
      <c r="AG1940" s="70"/>
      <c r="AN1940" s="65"/>
      <c r="AO1940" s="65"/>
      <c r="AP1940" s="65"/>
      <c r="AQ1940" s="65"/>
      <c r="AR1940" s="65"/>
      <c r="AS1940" s="65"/>
      <c r="AT1940" s="65"/>
      <c r="AU1940" s="65"/>
    </row>
    <row r="1941" spans="3:47" x14ac:dyDescent="0.2">
      <c r="C1941" s="14"/>
      <c r="D1941" s="14"/>
      <c r="AA1941" s="65"/>
      <c r="AB1941" s="65"/>
      <c r="AC1941" s="65"/>
      <c r="AD1941" s="65"/>
      <c r="AE1941" s="65"/>
      <c r="AG1941" s="70"/>
      <c r="AN1941" s="65"/>
      <c r="AO1941" s="65"/>
      <c r="AP1941" s="65"/>
      <c r="AQ1941" s="65"/>
      <c r="AR1941" s="65"/>
      <c r="AS1941" s="65"/>
      <c r="AT1941" s="65"/>
      <c r="AU1941" s="65"/>
    </row>
    <row r="1942" spans="3:47" x14ac:dyDescent="0.2">
      <c r="C1942" s="14"/>
      <c r="D1942" s="14"/>
      <c r="AA1942" s="65"/>
      <c r="AB1942" s="65"/>
      <c r="AC1942" s="65"/>
      <c r="AD1942" s="65"/>
      <c r="AE1942" s="65"/>
      <c r="AG1942" s="70"/>
      <c r="AN1942" s="65"/>
      <c r="AO1942" s="65"/>
      <c r="AP1942" s="65"/>
      <c r="AQ1942" s="65"/>
      <c r="AR1942" s="65"/>
      <c r="AS1942" s="65"/>
      <c r="AT1942" s="65"/>
      <c r="AU1942" s="65"/>
    </row>
    <row r="1943" spans="3:47" x14ac:dyDescent="0.2">
      <c r="C1943" s="14"/>
      <c r="D1943" s="14"/>
      <c r="AA1943" s="65"/>
      <c r="AB1943" s="65"/>
      <c r="AC1943" s="65"/>
      <c r="AD1943" s="65"/>
      <c r="AE1943" s="65"/>
      <c r="AG1943" s="70"/>
      <c r="AN1943" s="65"/>
      <c r="AO1943" s="65"/>
      <c r="AP1943" s="65"/>
      <c r="AQ1943" s="65"/>
      <c r="AR1943" s="65"/>
      <c r="AS1943" s="65"/>
      <c r="AT1943" s="65"/>
      <c r="AU1943" s="65"/>
    </row>
    <row r="1944" spans="3:47" x14ac:dyDescent="0.2">
      <c r="C1944" s="14"/>
      <c r="D1944" s="14"/>
      <c r="AA1944" s="65"/>
      <c r="AB1944" s="65"/>
      <c r="AC1944" s="65"/>
      <c r="AD1944" s="65"/>
      <c r="AE1944" s="65"/>
      <c r="AG1944" s="70"/>
      <c r="AN1944" s="65"/>
      <c r="AO1944" s="65"/>
      <c r="AP1944" s="65"/>
      <c r="AQ1944" s="65"/>
      <c r="AR1944" s="65"/>
      <c r="AS1944" s="65"/>
      <c r="AT1944" s="65"/>
      <c r="AU1944" s="65"/>
    </row>
    <row r="1945" spans="3:47" x14ac:dyDescent="0.2">
      <c r="C1945" s="14"/>
      <c r="D1945" s="14"/>
      <c r="AA1945" s="65"/>
      <c r="AB1945" s="65"/>
      <c r="AC1945" s="65"/>
      <c r="AD1945" s="65"/>
      <c r="AE1945" s="65"/>
      <c r="AG1945" s="70"/>
      <c r="AN1945" s="65"/>
      <c r="AO1945" s="65"/>
      <c r="AP1945" s="65"/>
      <c r="AQ1945" s="65"/>
      <c r="AR1945" s="65"/>
      <c r="AS1945" s="65"/>
      <c r="AT1945" s="65"/>
      <c r="AU1945" s="65"/>
    </row>
    <row r="1946" spans="3:47" x14ac:dyDescent="0.2">
      <c r="C1946" s="14"/>
      <c r="D1946" s="14"/>
      <c r="AA1946" s="65"/>
      <c r="AB1946" s="65"/>
      <c r="AC1946" s="65"/>
      <c r="AD1946" s="65"/>
      <c r="AE1946" s="65"/>
      <c r="AG1946" s="70"/>
      <c r="AN1946" s="65"/>
      <c r="AO1946" s="65"/>
      <c r="AP1946" s="65"/>
      <c r="AQ1946" s="65"/>
      <c r="AR1946" s="65"/>
      <c r="AS1946" s="65"/>
      <c r="AT1946" s="65"/>
      <c r="AU1946" s="65"/>
    </row>
    <row r="1947" spans="3:47" x14ac:dyDescent="0.2">
      <c r="C1947" s="14"/>
      <c r="D1947" s="14"/>
      <c r="AA1947" s="65"/>
      <c r="AB1947" s="65"/>
      <c r="AC1947" s="65"/>
      <c r="AD1947" s="65"/>
      <c r="AE1947" s="65"/>
      <c r="AG1947" s="70"/>
      <c r="AN1947" s="65"/>
      <c r="AO1947" s="65"/>
      <c r="AP1947" s="65"/>
      <c r="AQ1947" s="65"/>
      <c r="AR1947" s="65"/>
      <c r="AS1947" s="65"/>
      <c r="AT1947" s="65"/>
      <c r="AU1947" s="65"/>
    </row>
    <row r="1948" spans="3:47" x14ac:dyDescent="0.2">
      <c r="C1948" s="14"/>
      <c r="D1948" s="14"/>
      <c r="AA1948" s="65"/>
      <c r="AB1948" s="65"/>
      <c r="AC1948" s="65"/>
      <c r="AD1948" s="65"/>
      <c r="AE1948" s="65"/>
      <c r="AG1948" s="70"/>
      <c r="AN1948" s="65"/>
      <c r="AO1948" s="65"/>
      <c r="AP1948" s="65"/>
      <c r="AQ1948" s="65"/>
      <c r="AR1948" s="65"/>
      <c r="AS1948" s="65"/>
      <c r="AT1948" s="65"/>
      <c r="AU1948" s="65"/>
    </row>
    <row r="1949" spans="3:47" x14ac:dyDescent="0.2">
      <c r="C1949" s="14"/>
      <c r="D1949" s="14"/>
      <c r="AA1949" s="65"/>
      <c r="AB1949" s="65"/>
      <c r="AC1949" s="65"/>
      <c r="AD1949" s="65"/>
      <c r="AE1949" s="65"/>
      <c r="AG1949" s="70"/>
      <c r="AN1949" s="65"/>
      <c r="AO1949" s="65"/>
      <c r="AP1949" s="65"/>
      <c r="AQ1949" s="65"/>
      <c r="AR1949" s="65"/>
      <c r="AS1949" s="65"/>
      <c r="AT1949" s="65"/>
      <c r="AU1949" s="65"/>
    </row>
    <row r="1950" spans="3:47" x14ac:dyDescent="0.2">
      <c r="C1950" s="14"/>
      <c r="D1950" s="14"/>
      <c r="AA1950" s="65"/>
      <c r="AB1950" s="65"/>
      <c r="AC1950" s="65"/>
      <c r="AD1950" s="65"/>
      <c r="AE1950" s="65"/>
      <c r="AG1950" s="70"/>
      <c r="AN1950" s="65"/>
      <c r="AO1950" s="65"/>
      <c r="AP1950" s="65"/>
      <c r="AQ1950" s="65"/>
      <c r="AR1950" s="65"/>
      <c r="AS1950" s="65"/>
      <c r="AT1950" s="65"/>
      <c r="AU1950" s="65"/>
    </row>
    <row r="1951" spans="3:47" x14ac:dyDescent="0.2">
      <c r="C1951" s="14"/>
      <c r="D1951" s="14"/>
      <c r="AA1951" s="65"/>
      <c r="AB1951" s="65"/>
      <c r="AC1951" s="65"/>
      <c r="AD1951" s="65"/>
      <c r="AE1951" s="65"/>
      <c r="AG1951" s="70"/>
      <c r="AN1951" s="65"/>
      <c r="AO1951" s="65"/>
      <c r="AP1951" s="65"/>
      <c r="AQ1951" s="65"/>
      <c r="AR1951" s="65"/>
      <c r="AS1951" s="65"/>
      <c r="AT1951" s="65"/>
      <c r="AU1951" s="65"/>
    </row>
    <row r="1952" spans="3:47" x14ac:dyDescent="0.2">
      <c r="C1952" s="14"/>
      <c r="D1952" s="14"/>
      <c r="AA1952" s="65"/>
      <c r="AB1952" s="65"/>
      <c r="AC1952" s="65"/>
      <c r="AD1952" s="65"/>
      <c r="AE1952" s="65"/>
      <c r="AG1952" s="70"/>
      <c r="AN1952" s="65"/>
      <c r="AO1952" s="65"/>
      <c r="AP1952" s="65"/>
      <c r="AQ1952" s="65"/>
      <c r="AR1952" s="65"/>
      <c r="AS1952" s="65"/>
      <c r="AT1952" s="65"/>
      <c r="AU1952" s="65"/>
    </row>
    <row r="1953" spans="3:47" x14ac:dyDescent="0.2">
      <c r="C1953" s="14"/>
      <c r="D1953" s="14"/>
      <c r="AA1953" s="65"/>
      <c r="AB1953" s="65"/>
      <c r="AC1953" s="65"/>
      <c r="AD1953" s="65"/>
      <c r="AE1953" s="65"/>
      <c r="AG1953" s="70"/>
      <c r="AN1953" s="65"/>
      <c r="AO1953" s="65"/>
      <c r="AP1953" s="65"/>
      <c r="AQ1953" s="65"/>
      <c r="AR1953" s="65"/>
      <c r="AS1953" s="65"/>
      <c r="AT1953" s="65"/>
      <c r="AU1953" s="65"/>
    </row>
    <row r="1954" spans="3:47" x14ac:dyDescent="0.2">
      <c r="C1954" s="14"/>
      <c r="D1954" s="14"/>
      <c r="AA1954" s="65"/>
      <c r="AB1954" s="65"/>
      <c r="AC1954" s="65"/>
      <c r="AD1954" s="65"/>
      <c r="AE1954" s="65"/>
      <c r="AG1954" s="70"/>
      <c r="AN1954" s="65"/>
      <c r="AO1954" s="65"/>
      <c r="AP1954" s="65"/>
      <c r="AQ1954" s="65"/>
      <c r="AR1954" s="65"/>
      <c r="AS1954" s="65"/>
      <c r="AT1954" s="65"/>
      <c r="AU1954" s="65"/>
    </row>
    <row r="1955" spans="3:47" x14ac:dyDescent="0.2">
      <c r="C1955" s="14"/>
      <c r="D1955" s="14"/>
      <c r="AA1955" s="65"/>
      <c r="AB1955" s="65"/>
      <c r="AC1955" s="65"/>
      <c r="AD1955" s="65"/>
      <c r="AE1955" s="65"/>
      <c r="AG1955" s="70"/>
      <c r="AN1955" s="65"/>
      <c r="AO1955" s="65"/>
      <c r="AP1955" s="65"/>
      <c r="AQ1955" s="65"/>
      <c r="AR1955" s="65"/>
      <c r="AS1955" s="65"/>
      <c r="AT1955" s="65"/>
      <c r="AU1955" s="65"/>
    </row>
    <row r="1956" spans="3:47" x14ac:dyDescent="0.2">
      <c r="C1956" s="14"/>
      <c r="D1956" s="14"/>
      <c r="AA1956" s="65"/>
      <c r="AB1956" s="65"/>
      <c r="AC1956" s="65"/>
      <c r="AD1956" s="65"/>
      <c r="AE1956" s="65"/>
      <c r="AG1956" s="70"/>
      <c r="AN1956" s="65"/>
      <c r="AO1956" s="65"/>
      <c r="AP1956" s="65"/>
      <c r="AQ1956" s="65"/>
      <c r="AR1956" s="65"/>
      <c r="AS1956" s="65"/>
      <c r="AT1956" s="65"/>
      <c r="AU1956" s="65"/>
    </row>
    <row r="1957" spans="3:47" x14ac:dyDescent="0.2">
      <c r="C1957" s="14"/>
      <c r="D1957" s="14"/>
      <c r="AA1957" s="65"/>
      <c r="AB1957" s="65"/>
      <c r="AC1957" s="65"/>
      <c r="AD1957" s="65"/>
      <c r="AE1957" s="65"/>
      <c r="AG1957" s="70"/>
      <c r="AN1957" s="65"/>
      <c r="AO1957" s="65"/>
      <c r="AP1957" s="65"/>
      <c r="AQ1957" s="65"/>
      <c r="AR1957" s="65"/>
      <c r="AS1957" s="65"/>
      <c r="AT1957" s="65"/>
      <c r="AU1957" s="65"/>
    </row>
    <row r="1958" spans="3:47" x14ac:dyDescent="0.2">
      <c r="C1958" s="14"/>
      <c r="D1958" s="14"/>
      <c r="AA1958" s="65"/>
      <c r="AB1958" s="65"/>
      <c r="AC1958" s="65"/>
      <c r="AD1958" s="65"/>
      <c r="AE1958" s="65"/>
      <c r="AG1958" s="70"/>
      <c r="AN1958" s="65"/>
      <c r="AO1958" s="65"/>
      <c r="AP1958" s="65"/>
      <c r="AQ1958" s="65"/>
      <c r="AR1958" s="65"/>
      <c r="AS1958" s="65"/>
      <c r="AT1958" s="65"/>
      <c r="AU1958" s="65"/>
    </row>
    <row r="1959" spans="3:47" x14ac:dyDescent="0.2">
      <c r="C1959" s="14"/>
      <c r="D1959" s="14"/>
      <c r="AA1959" s="65"/>
      <c r="AB1959" s="65"/>
      <c r="AC1959" s="65"/>
      <c r="AD1959" s="65"/>
      <c r="AE1959" s="65"/>
      <c r="AG1959" s="70"/>
      <c r="AN1959" s="65"/>
      <c r="AO1959" s="65"/>
      <c r="AP1959" s="65"/>
      <c r="AQ1959" s="65"/>
      <c r="AR1959" s="65"/>
      <c r="AS1959" s="65"/>
      <c r="AT1959" s="65"/>
      <c r="AU1959" s="65"/>
    </row>
    <row r="1960" spans="3:47" x14ac:dyDescent="0.2">
      <c r="C1960" s="14"/>
      <c r="D1960" s="14"/>
      <c r="AA1960" s="65"/>
      <c r="AB1960" s="65"/>
      <c r="AC1960" s="65"/>
      <c r="AD1960" s="65"/>
      <c r="AE1960" s="65"/>
      <c r="AG1960" s="70"/>
      <c r="AN1960" s="65"/>
      <c r="AO1960" s="65"/>
      <c r="AP1960" s="65"/>
      <c r="AQ1960" s="65"/>
      <c r="AR1960" s="65"/>
      <c r="AS1960" s="65"/>
      <c r="AT1960" s="65"/>
      <c r="AU1960" s="65"/>
    </row>
    <row r="1961" spans="3:47" x14ac:dyDescent="0.2">
      <c r="C1961" s="14"/>
      <c r="D1961" s="14"/>
      <c r="AA1961" s="65"/>
      <c r="AB1961" s="65"/>
      <c r="AC1961" s="65"/>
      <c r="AD1961" s="65"/>
      <c r="AE1961" s="65"/>
      <c r="AG1961" s="70"/>
      <c r="AN1961" s="65"/>
      <c r="AO1961" s="65"/>
      <c r="AP1961" s="65"/>
      <c r="AQ1961" s="65"/>
      <c r="AR1961" s="65"/>
      <c r="AS1961" s="65"/>
      <c r="AT1961" s="65"/>
      <c r="AU1961" s="65"/>
    </row>
    <row r="1962" spans="3:47" x14ac:dyDescent="0.2">
      <c r="C1962" s="14"/>
      <c r="D1962" s="14"/>
      <c r="AA1962" s="65"/>
      <c r="AB1962" s="65"/>
      <c r="AC1962" s="65"/>
      <c r="AD1962" s="65"/>
      <c r="AE1962" s="65"/>
      <c r="AG1962" s="70"/>
      <c r="AN1962" s="65"/>
      <c r="AO1962" s="65"/>
      <c r="AP1962" s="65"/>
      <c r="AQ1962" s="65"/>
      <c r="AR1962" s="65"/>
      <c r="AS1962" s="65"/>
      <c r="AT1962" s="65"/>
      <c r="AU1962" s="65"/>
    </row>
    <row r="1963" spans="3:47" x14ac:dyDescent="0.2">
      <c r="C1963" s="14"/>
      <c r="D1963" s="14"/>
      <c r="AA1963" s="65"/>
      <c r="AB1963" s="65"/>
      <c r="AC1963" s="65"/>
      <c r="AD1963" s="65"/>
      <c r="AE1963" s="65"/>
      <c r="AG1963" s="70"/>
      <c r="AN1963" s="65"/>
      <c r="AO1963" s="65"/>
      <c r="AP1963" s="65"/>
      <c r="AQ1963" s="65"/>
      <c r="AR1963" s="65"/>
      <c r="AS1963" s="65"/>
      <c r="AT1963" s="65"/>
      <c r="AU1963" s="65"/>
    </row>
    <row r="1964" spans="3:47" x14ac:dyDescent="0.2">
      <c r="C1964" s="14"/>
      <c r="D1964" s="14"/>
      <c r="AA1964" s="65"/>
      <c r="AB1964" s="65"/>
      <c r="AC1964" s="65"/>
      <c r="AD1964" s="65"/>
      <c r="AE1964" s="65"/>
      <c r="AG1964" s="70"/>
      <c r="AN1964" s="65"/>
      <c r="AO1964" s="65"/>
      <c r="AP1964" s="65"/>
      <c r="AQ1964" s="65"/>
      <c r="AR1964" s="65"/>
      <c r="AS1964" s="65"/>
      <c r="AT1964" s="65"/>
      <c r="AU1964" s="65"/>
    </row>
    <row r="1965" spans="3:47" x14ac:dyDescent="0.2">
      <c r="C1965" s="14"/>
      <c r="D1965" s="14"/>
      <c r="AA1965" s="65"/>
      <c r="AB1965" s="65"/>
      <c r="AC1965" s="65"/>
      <c r="AD1965" s="65"/>
      <c r="AE1965" s="65"/>
      <c r="AG1965" s="70"/>
      <c r="AN1965" s="65"/>
      <c r="AO1965" s="65"/>
      <c r="AP1965" s="65"/>
      <c r="AQ1965" s="65"/>
      <c r="AR1965" s="65"/>
      <c r="AS1965" s="65"/>
      <c r="AT1965" s="65"/>
      <c r="AU1965" s="65"/>
    </row>
    <row r="1966" spans="3:47" x14ac:dyDescent="0.2">
      <c r="C1966" s="14"/>
      <c r="D1966" s="14"/>
      <c r="AA1966" s="65"/>
      <c r="AB1966" s="65"/>
      <c r="AC1966" s="65"/>
      <c r="AD1966" s="65"/>
      <c r="AE1966" s="65"/>
      <c r="AG1966" s="70"/>
      <c r="AN1966" s="65"/>
      <c r="AO1966" s="65"/>
      <c r="AP1966" s="65"/>
      <c r="AQ1966" s="65"/>
      <c r="AR1966" s="65"/>
      <c r="AS1966" s="65"/>
      <c r="AT1966" s="65"/>
      <c r="AU1966" s="65"/>
    </row>
    <row r="1967" spans="3:47" x14ac:dyDescent="0.2">
      <c r="C1967" s="14"/>
      <c r="D1967" s="14"/>
      <c r="AA1967" s="65"/>
      <c r="AB1967" s="65"/>
      <c r="AC1967" s="65"/>
      <c r="AD1967" s="65"/>
      <c r="AE1967" s="65"/>
      <c r="AG1967" s="70"/>
      <c r="AN1967" s="65"/>
      <c r="AO1967" s="65"/>
      <c r="AP1967" s="65"/>
      <c r="AQ1967" s="65"/>
      <c r="AR1967" s="65"/>
      <c r="AS1967" s="65"/>
      <c r="AT1967" s="65"/>
      <c r="AU1967" s="65"/>
    </row>
    <row r="1968" spans="3:47" x14ac:dyDescent="0.2">
      <c r="C1968" s="14"/>
      <c r="D1968" s="14"/>
      <c r="AA1968" s="65"/>
      <c r="AB1968" s="65"/>
      <c r="AC1968" s="65"/>
      <c r="AD1968" s="65"/>
      <c r="AE1968" s="65"/>
      <c r="AG1968" s="70"/>
      <c r="AN1968" s="65"/>
      <c r="AO1968" s="65"/>
      <c r="AP1968" s="65"/>
      <c r="AQ1968" s="65"/>
      <c r="AR1968" s="65"/>
      <c r="AS1968" s="65"/>
      <c r="AT1968" s="65"/>
      <c r="AU1968" s="65"/>
    </row>
    <row r="1969" spans="3:47" x14ac:dyDescent="0.2">
      <c r="C1969" s="14"/>
      <c r="D1969" s="14"/>
      <c r="AA1969" s="65"/>
      <c r="AB1969" s="65"/>
      <c r="AC1969" s="65"/>
      <c r="AD1969" s="65"/>
      <c r="AE1969" s="65"/>
      <c r="AG1969" s="70"/>
      <c r="AN1969" s="65"/>
      <c r="AO1969" s="65"/>
      <c r="AP1969" s="65"/>
      <c r="AQ1969" s="65"/>
      <c r="AR1969" s="65"/>
      <c r="AS1969" s="65"/>
      <c r="AT1969" s="65"/>
      <c r="AU1969" s="65"/>
    </row>
    <row r="1970" spans="3:47" x14ac:dyDescent="0.2">
      <c r="C1970" s="14"/>
      <c r="D1970" s="14"/>
      <c r="AA1970" s="65"/>
      <c r="AB1970" s="65"/>
      <c r="AC1970" s="65"/>
      <c r="AD1970" s="65"/>
      <c r="AE1970" s="65"/>
      <c r="AG1970" s="70"/>
      <c r="AN1970" s="65"/>
      <c r="AO1970" s="65"/>
      <c r="AP1970" s="65"/>
      <c r="AQ1970" s="65"/>
      <c r="AR1970" s="65"/>
      <c r="AS1970" s="65"/>
      <c r="AT1970" s="65"/>
      <c r="AU1970" s="65"/>
    </row>
    <row r="1971" spans="3:47" x14ac:dyDescent="0.2">
      <c r="C1971" s="14"/>
      <c r="D1971" s="14"/>
      <c r="AA1971" s="65"/>
      <c r="AB1971" s="65"/>
      <c r="AC1971" s="65"/>
      <c r="AD1971" s="65"/>
      <c r="AE1971" s="65"/>
      <c r="AG1971" s="70"/>
      <c r="AN1971" s="65"/>
      <c r="AO1971" s="65"/>
      <c r="AP1971" s="65"/>
      <c r="AQ1971" s="65"/>
      <c r="AR1971" s="65"/>
      <c r="AS1971" s="65"/>
      <c r="AT1971" s="65"/>
      <c r="AU1971" s="65"/>
    </row>
    <row r="1972" spans="3:47" x14ac:dyDescent="0.2">
      <c r="C1972" s="14"/>
      <c r="D1972" s="14"/>
      <c r="AA1972" s="65"/>
      <c r="AB1972" s="65"/>
      <c r="AC1972" s="65"/>
      <c r="AD1972" s="65"/>
      <c r="AE1972" s="65"/>
      <c r="AG1972" s="70"/>
      <c r="AN1972" s="65"/>
      <c r="AO1972" s="65"/>
      <c r="AP1972" s="65"/>
      <c r="AQ1972" s="65"/>
      <c r="AR1972" s="65"/>
      <c r="AS1972" s="65"/>
      <c r="AT1972" s="65"/>
      <c r="AU1972" s="65"/>
    </row>
    <row r="1973" spans="3:47" x14ac:dyDescent="0.2">
      <c r="C1973" s="14"/>
      <c r="D1973" s="14"/>
      <c r="AA1973" s="65"/>
      <c r="AB1973" s="65"/>
      <c r="AC1973" s="65"/>
      <c r="AD1973" s="65"/>
      <c r="AE1973" s="65"/>
      <c r="AG1973" s="70"/>
      <c r="AN1973" s="65"/>
      <c r="AO1973" s="65"/>
      <c r="AP1973" s="65"/>
      <c r="AQ1973" s="65"/>
      <c r="AR1973" s="65"/>
      <c r="AS1973" s="65"/>
      <c r="AT1973" s="65"/>
      <c r="AU1973" s="65"/>
    </row>
    <row r="1974" spans="3:47" x14ac:dyDescent="0.2">
      <c r="C1974" s="14"/>
      <c r="D1974" s="14"/>
      <c r="AA1974" s="65"/>
      <c r="AB1974" s="65"/>
      <c r="AC1974" s="65"/>
      <c r="AD1974" s="65"/>
      <c r="AE1974" s="65"/>
      <c r="AG1974" s="70"/>
      <c r="AN1974" s="65"/>
      <c r="AO1974" s="65"/>
      <c r="AP1974" s="65"/>
      <c r="AQ1974" s="65"/>
      <c r="AR1974" s="65"/>
      <c r="AS1974" s="65"/>
      <c r="AT1974" s="65"/>
      <c r="AU1974" s="65"/>
    </row>
    <row r="1975" spans="3:47" x14ac:dyDescent="0.2">
      <c r="C1975" s="14"/>
      <c r="D1975" s="14"/>
      <c r="AA1975" s="65"/>
      <c r="AB1975" s="65"/>
      <c r="AC1975" s="65"/>
      <c r="AD1975" s="65"/>
      <c r="AE1975" s="65"/>
      <c r="AG1975" s="70"/>
      <c r="AN1975" s="65"/>
      <c r="AO1975" s="65"/>
      <c r="AP1975" s="65"/>
      <c r="AQ1975" s="65"/>
      <c r="AR1975" s="65"/>
      <c r="AS1975" s="65"/>
      <c r="AT1975" s="65"/>
      <c r="AU1975" s="65"/>
    </row>
    <row r="1976" spans="3:47" x14ac:dyDescent="0.2">
      <c r="C1976" s="14"/>
      <c r="D1976" s="14"/>
      <c r="AA1976" s="65"/>
      <c r="AB1976" s="65"/>
      <c r="AC1976" s="65"/>
      <c r="AD1976" s="65"/>
      <c r="AE1976" s="65"/>
      <c r="AG1976" s="70"/>
      <c r="AN1976" s="65"/>
      <c r="AO1976" s="65"/>
      <c r="AP1976" s="65"/>
      <c r="AQ1976" s="65"/>
      <c r="AR1976" s="65"/>
      <c r="AS1976" s="65"/>
      <c r="AT1976" s="65"/>
      <c r="AU1976" s="65"/>
    </row>
    <row r="1977" spans="3:47" x14ac:dyDescent="0.2">
      <c r="C1977" s="14"/>
      <c r="D1977" s="14"/>
      <c r="AA1977" s="65"/>
      <c r="AB1977" s="65"/>
      <c r="AC1977" s="65"/>
      <c r="AD1977" s="65"/>
      <c r="AE1977" s="65"/>
      <c r="AG1977" s="70"/>
      <c r="AN1977" s="65"/>
      <c r="AO1977" s="65"/>
      <c r="AP1977" s="65"/>
      <c r="AQ1977" s="65"/>
      <c r="AR1977" s="65"/>
      <c r="AS1977" s="65"/>
      <c r="AT1977" s="65"/>
      <c r="AU1977" s="65"/>
    </row>
    <row r="1978" spans="3:47" x14ac:dyDescent="0.2">
      <c r="C1978" s="14"/>
      <c r="D1978" s="14"/>
      <c r="AA1978" s="65"/>
      <c r="AB1978" s="65"/>
      <c r="AC1978" s="65"/>
      <c r="AD1978" s="65"/>
      <c r="AE1978" s="65"/>
      <c r="AG1978" s="70"/>
      <c r="AN1978" s="65"/>
      <c r="AO1978" s="65"/>
      <c r="AP1978" s="65"/>
      <c r="AQ1978" s="65"/>
      <c r="AR1978" s="65"/>
      <c r="AS1978" s="65"/>
      <c r="AT1978" s="65"/>
      <c r="AU1978" s="65"/>
    </row>
    <row r="1979" spans="3:47" x14ac:dyDescent="0.2">
      <c r="C1979" s="14"/>
      <c r="D1979" s="14"/>
      <c r="AA1979" s="65"/>
      <c r="AB1979" s="65"/>
      <c r="AC1979" s="65"/>
      <c r="AD1979" s="65"/>
      <c r="AE1979" s="65"/>
      <c r="AG1979" s="70"/>
      <c r="AN1979" s="65"/>
      <c r="AO1979" s="65"/>
      <c r="AP1979" s="65"/>
      <c r="AQ1979" s="65"/>
      <c r="AR1979" s="65"/>
      <c r="AS1979" s="65"/>
      <c r="AT1979" s="65"/>
      <c r="AU1979" s="65"/>
    </row>
    <row r="1980" spans="3:47" x14ac:dyDescent="0.2">
      <c r="C1980" s="14"/>
      <c r="D1980" s="14"/>
      <c r="AA1980" s="65"/>
      <c r="AB1980" s="65"/>
      <c r="AC1980" s="65"/>
      <c r="AD1980" s="65"/>
      <c r="AE1980" s="65"/>
      <c r="AG1980" s="70"/>
      <c r="AN1980" s="65"/>
      <c r="AO1980" s="65"/>
      <c r="AP1980" s="65"/>
      <c r="AQ1980" s="65"/>
      <c r="AR1980" s="65"/>
      <c r="AS1980" s="65"/>
      <c r="AT1980" s="65"/>
      <c r="AU1980" s="65"/>
    </row>
    <row r="1981" spans="3:47" x14ac:dyDescent="0.2">
      <c r="C1981" s="14"/>
      <c r="D1981" s="14"/>
      <c r="AA1981" s="65"/>
      <c r="AB1981" s="65"/>
      <c r="AC1981" s="65"/>
      <c r="AD1981" s="65"/>
      <c r="AE1981" s="65"/>
      <c r="AG1981" s="70"/>
      <c r="AN1981" s="65"/>
      <c r="AO1981" s="65"/>
      <c r="AP1981" s="65"/>
      <c r="AQ1981" s="65"/>
      <c r="AR1981" s="65"/>
      <c r="AS1981" s="65"/>
      <c r="AT1981" s="65"/>
      <c r="AU1981" s="65"/>
    </row>
    <row r="1982" spans="3:47" x14ac:dyDescent="0.2">
      <c r="C1982" s="14"/>
      <c r="D1982" s="14"/>
      <c r="AA1982" s="65"/>
      <c r="AB1982" s="65"/>
      <c r="AC1982" s="65"/>
      <c r="AD1982" s="65"/>
      <c r="AE1982" s="65"/>
      <c r="AG1982" s="70"/>
      <c r="AN1982" s="65"/>
      <c r="AO1982" s="65"/>
      <c r="AP1982" s="65"/>
      <c r="AQ1982" s="65"/>
      <c r="AR1982" s="65"/>
      <c r="AS1982" s="65"/>
      <c r="AT1982" s="65"/>
      <c r="AU1982" s="65"/>
    </row>
    <row r="1983" spans="3:47" x14ac:dyDescent="0.2">
      <c r="C1983" s="14"/>
      <c r="D1983" s="14"/>
      <c r="AA1983" s="65"/>
      <c r="AB1983" s="65"/>
      <c r="AC1983" s="65"/>
      <c r="AD1983" s="65"/>
      <c r="AE1983" s="65"/>
      <c r="AG1983" s="70"/>
      <c r="AN1983" s="65"/>
      <c r="AO1983" s="65"/>
      <c r="AP1983" s="65"/>
      <c r="AQ1983" s="65"/>
      <c r="AR1983" s="65"/>
      <c r="AS1983" s="65"/>
      <c r="AT1983" s="65"/>
      <c r="AU1983" s="65"/>
    </row>
    <row r="1984" spans="3:47" x14ac:dyDescent="0.2">
      <c r="C1984" s="14"/>
      <c r="D1984" s="14"/>
      <c r="AA1984" s="65"/>
      <c r="AB1984" s="65"/>
      <c r="AC1984" s="65"/>
      <c r="AD1984" s="65"/>
      <c r="AE1984" s="65"/>
      <c r="AG1984" s="70"/>
      <c r="AN1984" s="65"/>
      <c r="AO1984" s="65"/>
      <c r="AP1984" s="65"/>
      <c r="AQ1984" s="65"/>
      <c r="AR1984" s="65"/>
      <c r="AS1984" s="65"/>
      <c r="AT1984" s="65"/>
      <c r="AU1984" s="65"/>
    </row>
    <row r="1985" spans="3:47" x14ac:dyDescent="0.2">
      <c r="C1985" s="14"/>
      <c r="D1985" s="14"/>
      <c r="AA1985" s="65"/>
      <c r="AB1985" s="65"/>
      <c r="AC1985" s="65"/>
      <c r="AD1985" s="65"/>
      <c r="AE1985" s="65"/>
      <c r="AG1985" s="70"/>
      <c r="AN1985" s="65"/>
      <c r="AO1985" s="65"/>
      <c r="AP1985" s="65"/>
      <c r="AQ1985" s="65"/>
      <c r="AR1985" s="65"/>
      <c r="AS1985" s="65"/>
      <c r="AT1985" s="65"/>
      <c r="AU1985" s="65"/>
    </row>
    <row r="1986" spans="3:47" x14ac:dyDescent="0.2">
      <c r="C1986" s="14"/>
      <c r="D1986" s="14"/>
      <c r="AA1986" s="65"/>
      <c r="AB1986" s="65"/>
      <c r="AC1986" s="65"/>
      <c r="AD1986" s="65"/>
      <c r="AE1986" s="65"/>
      <c r="AG1986" s="70"/>
      <c r="AN1986" s="65"/>
      <c r="AO1986" s="65"/>
      <c r="AP1986" s="65"/>
      <c r="AQ1986" s="65"/>
      <c r="AR1986" s="65"/>
      <c r="AS1986" s="65"/>
      <c r="AT1986" s="65"/>
      <c r="AU1986" s="65"/>
    </row>
    <row r="1987" spans="3:47" x14ac:dyDescent="0.2">
      <c r="C1987" s="14"/>
      <c r="D1987" s="14"/>
      <c r="AA1987" s="65"/>
      <c r="AB1987" s="65"/>
      <c r="AC1987" s="65"/>
      <c r="AD1987" s="65"/>
      <c r="AE1987" s="65"/>
      <c r="AG1987" s="70"/>
      <c r="AN1987" s="65"/>
      <c r="AO1987" s="65"/>
      <c r="AP1987" s="65"/>
      <c r="AQ1987" s="65"/>
      <c r="AR1987" s="65"/>
      <c r="AS1987" s="65"/>
      <c r="AT1987" s="65"/>
      <c r="AU1987" s="65"/>
    </row>
    <row r="1988" spans="3:47" x14ac:dyDescent="0.2">
      <c r="C1988" s="14"/>
      <c r="D1988" s="14"/>
      <c r="AA1988" s="65"/>
      <c r="AB1988" s="65"/>
      <c r="AC1988" s="65"/>
      <c r="AD1988" s="65"/>
      <c r="AE1988" s="65"/>
      <c r="AG1988" s="70"/>
      <c r="AN1988" s="65"/>
      <c r="AO1988" s="65"/>
      <c r="AP1988" s="65"/>
      <c r="AQ1988" s="65"/>
      <c r="AR1988" s="65"/>
      <c r="AS1988" s="65"/>
      <c r="AT1988" s="65"/>
      <c r="AU1988" s="65"/>
    </row>
    <row r="1989" spans="3:47" x14ac:dyDescent="0.2">
      <c r="C1989" s="14"/>
      <c r="D1989" s="14"/>
      <c r="AA1989" s="65"/>
      <c r="AB1989" s="65"/>
      <c r="AC1989" s="65"/>
      <c r="AD1989" s="65"/>
      <c r="AE1989" s="65"/>
      <c r="AG1989" s="70"/>
      <c r="AN1989" s="65"/>
      <c r="AO1989" s="65"/>
      <c r="AP1989" s="65"/>
      <c r="AQ1989" s="65"/>
      <c r="AR1989" s="65"/>
      <c r="AS1989" s="65"/>
      <c r="AT1989" s="65"/>
      <c r="AU1989" s="65"/>
    </row>
    <row r="1990" spans="3:47" x14ac:dyDescent="0.2">
      <c r="C1990" s="14"/>
      <c r="D1990" s="14"/>
      <c r="AA1990" s="65"/>
      <c r="AB1990" s="65"/>
      <c r="AC1990" s="65"/>
      <c r="AD1990" s="65"/>
      <c r="AE1990" s="65"/>
      <c r="AG1990" s="70"/>
      <c r="AN1990" s="65"/>
      <c r="AO1990" s="65"/>
      <c r="AP1990" s="65"/>
      <c r="AQ1990" s="65"/>
      <c r="AR1990" s="65"/>
      <c r="AS1990" s="65"/>
      <c r="AT1990" s="65"/>
      <c r="AU1990" s="65"/>
    </row>
    <row r="1991" spans="3:47" x14ac:dyDescent="0.2">
      <c r="C1991" s="14"/>
      <c r="D1991" s="14"/>
      <c r="AA1991" s="65"/>
      <c r="AB1991" s="65"/>
      <c r="AC1991" s="65"/>
      <c r="AD1991" s="65"/>
      <c r="AE1991" s="65"/>
      <c r="AG1991" s="70"/>
      <c r="AN1991" s="65"/>
      <c r="AO1991" s="65"/>
      <c r="AP1991" s="65"/>
      <c r="AQ1991" s="65"/>
      <c r="AR1991" s="65"/>
      <c r="AS1991" s="65"/>
      <c r="AT1991" s="65"/>
      <c r="AU1991" s="65"/>
    </row>
    <row r="1992" spans="3:47" x14ac:dyDescent="0.2">
      <c r="C1992" s="14"/>
      <c r="D1992" s="14"/>
      <c r="AA1992" s="65"/>
      <c r="AB1992" s="65"/>
      <c r="AC1992" s="65"/>
      <c r="AD1992" s="65"/>
      <c r="AE1992" s="65"/>
      <c r="AG1992" s="70"/>
      <c r="AN1992" s="65"/>
      <c r="AO1992" s="65"/>
      <c r="AP1992" s="65"/>
      <c r="AQ1992" s="65"/>
      <c r="AR1992" s="65"/>
      <c r="AS1992" s="65"/>
      <c r="AT1992" s="65"/>
      <c r="AU1992" s="65"/>
    </row>
    <row r="1993" spans="3:47" x14ac:dyDescent="0.2">
      <c r="C1993" s="14"/>
      <c r="D1993" s="14"/>
      <c r="AA1993" s="65"/>
      <c r="AB1993" s="65"/>
      <c r="AC1993" s="65"/>
      <c r="AD1993" s="65"/>
      <c r="AE1993" s="65"/>
      <c r="AG1993" s="70"/>
      <c r="AN1993" s="65"/>
      <c r="AO1993" s="65"/>
      <c r="AP1993" s="65"/>
      <c r="AQ1993" s="65"/>
      <c r="AR1993" s="65"/>
      <c r="AS1993" s="65"/>
      <c r="AT1993" s="65"/>
      <c r="AU1993" s="65"/>
    </row>
    <row r="1994" spans="3:47" x14ac:dyDescent="0.2">
      <c r="C1994" s="14"/>
      <c r="D1994" s="14"/>
      <c r="AA1994" s="65"/>
      <c r="AB1994" s="65"/>
      <c r="AC1994" s="65"/>
      <c r="AD1994" s="65"/>
      <c r="AE1994" s="65"/>
      <c r="AG1994" s="70"/>
      <c r="AN1994" s="65"/>
      <c r="AO1994" s="65"/>
      <c r="AP1994" s="65"/>
      <c r="AQ1994" s="65"/>
      <c r="AR1994" s="65"/>
      <c r="AS1994" s="65"/>
      <c r="AT1994" s="65"/>
      <c r="AU1994" s="65"/>
    </row>
    <row r="1995" spans="3:47" x14ac:dyDescent="0.2">
      <c r="C1995" s="14"/>
      <c r="D1995" s="14"/>
      <c r="AA1995" s="65"/>
      <c r="AB1995" s="65"/>
      <c r="AC1995" s="65"/>
      <c r="AD1995" s="65"/>
      <c r="AE1995" s="65"/>
      <c r="AG1995" s="70"/>
      <c r="AN1995" s="65"/>
      <c r="AO1995" s="65"/>
      <c r="AP1995" s="65"/>
      <c r="AQ1995" s="65"/>
      <c r="AR1995" s="65"/>
      <c r="AS1995" s="65"/>
      <c r="AT1995" s="65"/>
      <c r="AU1995" s="65"/>
    </row>
    <row r="1996" spans="3:47" x14ac:dyDescent="0.2">
      <c r="C1996" s="14"/>
      <c r="D1996" s="14"/>
      <c r="AA1996" s="65"/>
      <c r="AB1996" s="65"/>
      <c r="AC1996" s="65"/>
      <c r="AD1996" s="65"/>
      <c r="AE1996" s="65"/>
      <c r="AG1996" s="70"/>
      <c r="AN1996" s="65"/>
      <c r="AO1996" s="65"/>
      <c r="AP1996" s="65"/>
      <c r="AQ1996" s="65"/>
      <c r="AR1996" s="65"/>
      <c r="AS1996" s="65"/>
      <c r="AT1996" s="65"/>
      <c r="AU1996" s="65"/>
    </row>
    <row r="1997" spans="3:47" x14ac:dyDescent="0.2">
      <c r="C1997" s="14"/>
      <c r="D1997" s="14"/>
      <c r="AA1997" s="65"/>
      <c r="AB1997" s="65"/>
      <c r="AC1997" s="65"/>
      <c r="AD1997" s="65"/>
      <c r="AE1997" s="65"/>
      <c r="AG1997" s="70"/>
      <c r="AN1997" s="65"/>
      <c r="AO1997" s="65"/>
      <c r="AP1997" s="65"/>
      <c r="AQ1997" s="65"/>
      <c r="AR1997" s="65"/>
      <c r="AS1997" s="65"/>
      <c r="AT1997" s="65"/>
      <c r="AU1997" s="65"/>
    </row>
    <row r="1998" spans="3:47" x14ac:dyDescent="0.2">
      <c r="C1998" s="14"/>
      <c r="D1998" s="14"/>
      <c r="AA1998" s="65"/>
      <c r="AB1998" s="65"/>
      <c r="AC1998" s="65"/>
      <c r="AD1998" s="65"/>
      <c r="AE1998" s="65"/>
      <c r="AG1998" s="70"/>
      <c r="AN1998" s="65"/>
      <c r="AO1998" s="65"/>
      <c r="AP1998" s="65"/>
      <c r="AQ1998" s="65"/>
      <c r="AR1998" s="65"/>
      <c r="AS1998" s="65"/>
      <c r="AT1998" s="65"/>
      <c r="AU1998" s="65"/>
    </row>
    <row r="1999" spans="3:47" x14ac:dyDescent="0.2">
      <c r="C1999" s="14"/>
      <c r="D1999" s="14"/>
      <c r="AA1999" s="65"/>
      <c r="AB1999" s="65"/>
      <c r="AC1999" s="65"/>
      <c r="AD1999" s="65"/>
      <c r="AE1999" s="65"/>
      <c r="AG1999" s="70"/>
      <c r="AN1999" s="65"/>
      <c r="AO1999" s="65"/>
      <c r="AP1999" s="65"/>
      <c r="AQ1999" s="65"/>
      <c r="AR1999" s="65"/>
      <c r="AS1999" s="65"/>
      <c r="AT1999" s="65"/>
      <c r="AU1999" s="65"/>
    </row>
    <row r="2000" spans="3:47" x14ac:dyDescent="0.2">
      <c r="C2000" s="14"/>
      <c r="D2000" s="14"/>
      <c r="AA2000" s="65"/>
      <c r="AB2000" s="65"/>
      <c r="AC2000" s="65"/>
      <c r="AD2000" s="65"/>
      <c r="AE2000" s="65"/>
      <c r="AG2000" s="70"/>
      <c r="AN2000" s="65"/>
      <c r="AO2000" s="65"/>
      <c r="AP2000" s="65"/>
      <c r="AQ2000" s="65"/>
      <c r="AR2000" s="65"/>
      <c r="AS2000" s="65"/>
      <c r="AT2000" s="65"/>
      <c r="AU2000" s="65"/>
    </row>
    <row r="2001" spans="3:47" x14ac:dyDescent="0.2">
      <c r="C2001" s="14"/>
      <c r="D2001" s="14"/>
      <c r="AA2001" s="65"/>
      <c r="AB2001" s="65"/>
      <c r="AC2001" s="65"/>
      <c r="AD2001" s="65"/>
      <c r="AE2001" s="65"/>
      <c r="AG2001" s="70"/>
      <c r="AN2001" s="65"/>
      <c r="AO2001" s="65"/>
      <c r="AP2001" s="65"/>
      <c r="AQ2001" s="65"/>
      <c r="AR2001" s="65"/>
      <c r="AS2001" s="65"/>
      <c r="AT2001" s="65"/>
      <c r="AU2001" s="65"/>
    </row>
    <row r="2002" spans="3:47" x14ac:dyDescent="0.2">
      <c r="C2002" s="14"/>
      <c r="D2002" s="14"/>
      <c r="AA2002" s="65"/>
      <c r="AB2002" s="65"/>
      <c r="AC2002" s="65"/>
      <c r="AD2002" s="65"/>
      <c r="AE2002" s="65"/>
      <c r="AG2002" s="70"/>
      <c r="AN2002" s="65"/>
      <c r="AO2002" s="65"/>
      <c r="AP2002" s="65"/>
      <c r="AQ2002" s="65"/>
      <c r="AR2002" s="65"/>
      <c r="AS2002" s="65"/>
      <c r="AT2002" s="65"/>
      <c r="AU2002" s="65"/>
    </row>
    <row r="2003" spans="3:47" x14ac:dyDescent="0.2">
      <c r="C2003" s="14"/>
      <c r="D2003" s="14"/>
      <c r="AA2003" s="65"/>
      <c r="AB2003" s="65"/>
      <c r="AC2003" s="65"/>
      <c r="AD2003" s="65"/>
      <c r="AE2003" s="65"/>
      <c r="AG2003" s="70"/>
      <c r="AN2003" s="65"/>
      <c r="AO2003" s="65"/>
      <c r="AP2003" s="65"/>
      <c r="AQ2003" s="65"/>
      <c r="AR2003" s="65"/>
      <c r="AS2003" s="65"/>
      <c r="AT2003" s="65"/>
      <c r="AU2003" s="65"/>
    </row>
    <row r="2004" spans="3:47" x14ac:dyDescent="0.2">
      <c r="C2004" s="14"/>
      <c r="D2004" s="14"/>
      <c r="AA2004" s="65"/>
      <c r="AB2004" s="65"/>
      <c r="AC2004" s="65"/>
      <c r="AD2004" s="65"/>
      <c r="AE2004" s="65"/>
      <c r="AG2004" s="70"/>
      <c r="AN2004" s="65"/>
      <c r="AO2004" s="65"/>
      <c r="AP2004" s="65"/>
      <c r="AQ2004" s="65"/>
      <c r="AR2004" s="65"/>
      <c r="AS2004" s="65"/>
      <c r="AT2004" s="65"/>
      <c r="AU2004" s="65"/>
    </row>
    <row r="2005" spans="3:47" x14ac:dyDescent="0.2">
      <c r="C2005" s="14"/>
      <c r="D2005" s="14"/>
      <c r="AA2005" s="65"/>
      <c r="AB2005" s="65"/>
      <c r="AC2005" s="65"/>
      <c r="AD2005" s="65"/>
      <c r="AE2005" s="65"/>
      <c r="AG2005" s="70"/>
      <c r="AN2005" s="65"/>
      <c r="AO2005" s="65"/>
      <c r="AP2005" s="65"/>
      <c r="AQ2005" s="65"/>
      <c r="AR2005" s="65"/>
      <c r="AS2005" s="65"/>
      <c r="AT2005" s="65"/>
      <c r="AU2005" s="65"/>
    </row>
    <row r="2006" spans="3:47" x14ac:dyDescent="0.2">
      <c r="C2006" s="14"/>
      <c r="D2006" s="14"/>
      <c r="AA2006" s="65"/>
      <c r="AB2006" s="65"/>
      <c r="AC2006" s="65"/>
      <c r="AD2006" s="65"/>
      <c r="AE2006" s="65"/>
      <c r="AG2006" s="70"/>
      <c r="AN2006" s="65"/>
      <c r="AO2006" s="65"/>
      <c r="AP2006" s="65"/>
      <c r="AQ2006" s="65"/>
      <c r="AR2006" s="65"/>
      <c r="AS2006" s="65"/>
      <c r="AT2006" s="65"/>
      <c r="AU2006" s="65"/>
    </row>
    <row r="2007" spans="3:47" x14ac:dyDescent="0.2">
      <c r="C2007" s="14"/>
      <c r="D2007" s="14"/>
      <c r="AA2007" s="65"/>
      <c r="AB2007" s="65"/>
      <c r="AC2007" s="65"/>
      <c r="AD2007" s="65"/>
      <c r="AE2007" s="65"/>
      <c r="AG2007" s="70"/>
      <c r="AN2007" s="65"/>
      <c r="AO2007" s="65"/>
      <c r="AP2007" s="65"/>
      <c r="AQ2007" s="65"/>
      <c r="AR2007" s="65"/>
      <c r="AS2007" s="65"/>
      <c r="AT2007" s="65"/>
      <c r="AU2007" s="65"/>
    </row>
    <row r="2008" spans="3:47" x14ac:dyDescent="0.2">
      <c r="C2008" s="14"/>
      <c r="D2008" s="14"/>
      <c r="AA2008" s="65"/>
      <c r="AB2008" s="65"/>
      <c r="AC2008" s="65"/>
      <c r="AD2008" s="65"/>
      <c r="AE2008" s="65"/>
      <c r="AG2008" s="70"/>
      <c r="AN2008" s="65"/>
      <c r="AO2008" s="65"/>
      <c r="AP2008" s="65"/>
      <c r="AQ2008" s="65"/>
      <c r="AR2008" s="65"/>
      <c r="AS2008" s="65"/>
      <c r="AT2008" s="65"/>
      <c r="AU2008" s="65"/>
    </row>
    <row r="2009" spans="3:47" x14ac:dyDescent="0.2">
      <c r="C2009" s="14"/>
      <c r="D2009" s="14"/>
      <c r="AA2009" s="65"/>
      <c r="AB2009" s="65"/>
      <c r="AC2009" s="65"/>
      <c r="AD2009" s="65"/>
      <c r="AE2009" s="65"/>
      <c r="AG2009" s="70"/>
      <c r="AN2009" s="65"/>
      <c r="AO2009" s="65"/>
      <c r="AP2009" s="65"/>
      <c r="AQ2009" s="65"/>
      <c r="AR2009" s="65"/>
      <c r="AS2009" s="65"/>
      <c r="AT2009" s="65"/>
      <c r="AU2009" s="65"/>
    </row>
    <row r="2010" spans="3:47" x14ac:dyDescent="0.2">
      <c r="C2010" s="14"/>
      <c r="D2010" s="14"/>
      <c r="AA2010" s="65"/>
      <c r="AB2010" s="65"/>
      <c r="AC2010" s="65"/>
      <c r="AD2010" s="65"/>
      <c r="AE2010" s="65"/>
      <c r="AG2010" s="70"/>
      <c r="AN2010" s="65"/>
      <c r="AO2010" s="65"/>
      <c r="AP2010" s="65"/>
      <c r="AQ2010" s="65"/>
      <c r="AR2010" s="65"/>
      <c r="AS2010" s="65"/>
      <c r="AT2010" s="65"/>
      <c r="AU2010" s="65"/>
    </row>
    <row r="2011" spans="3:47" x14ac:dyDescent="0.2">
      <c r="C2011" s="14"/>
      <c r="D2011" s="14"/>
      <c r="AA2011" s="65"/>
      <c r="AB2011" s="65"/>
      <c r="AC2011" s="65"/>
      <c r="AD2011" s="65"/>
      <c r="AE2011" s="65"/>
      <c r="AG2011" s="70"/>
      <c r="AN2011" s="65"/>
      <c r="AO2011" s="65"/>
      <c r="AP2011" s="65"/>
      <c r="AQ2011" s="65"/>
      <c r="AR2011" s="65"/>
      <c r="AS2011" s="65"/>
      <c r="AT2011" s="65"/>
      <c r="AU2011" s="65"/>
    </row>
    <row r="2012" spans="3:47" x14ac:dyDescent="0.2">
      <c r="C2012" s="14"/>
      <c r="D2012" s="14"/>
      <c r="AA2012" s="65"/>
      <c r="AB2012" s="65"/>
      <c r="AC2012" s="65"/>
      <c r="AD2012" s="65"/>
      <c r="AE2012" s="65"/>
      <c r="AG2012" s="70"/>
      <c r="AN2012" s="65"/>
      <c r="AO2012" s="65"/>
      <c r="AP2012" s="65"/>
      <c r="AQ2012" s="65"/>
      <c r="AR2012" s="65"/>
      <c r="AS2012" s="65"/>
      <c r="AT2012" s="65"/>
      <c r="AU2012" s="65"/>
    </row>
    <row r="2013" spans="3:47" x14ac:dyDescent="0.2">
      <c r="C2013" s="14"/>
      <c r="D2013" s="14"/>
      <c r="AA2013" s="65"/>
      <c r="AB2013" s="65"/>
      <c r="AC2013" s="65"/>
      <c r="AD2013" s="65"/>
      <c r="AE2013" s="65"/>
      <c r="AG2013" s="70"/>
      <c r="AN2013" s="65"/>
      <c r="AO2013" s="65"/>
      <c r="AP2013" s="65"/>
      <c r="AQ2013" s="65"/>
      <c r="AR2013" s="65"/>
      <c r="AS2013" s="65"/>
      <c r="AT2013" s="65"/>
      <c r="AU2013" s="65"/>
    </row>
    <row r="2014" spans="3:47" x14ac:dyDescent="0.2">
      <c r="C2014" s="14"/>
      <c r="D2014" s="14"/>
      <c r="AA2014" s="65"/>
      <c r="AB2014" s="65"/>
      <c r="AC2014" s="65"/>
      <c r="AD2014" s="65"/>
      <c r="AE2014" s="65"/>
      <c r="AG2014" s="70"/>
      <c r="AN2014" s="65"/>
      <c r="AO2014" s="65"/>
      <c r="AP2014" s="65"/>
      <c r="AQ2014" s="65"/>
      <c r="AR2014" s="65"/>
      <c r="AS2014" s="65"/>
      <c r="AT2014" s="65"/>
      <c r="AU2014" s="65"/>
    </row>
    <row r="2015" spans="3:47" x14ac:dyDescent="0.2">
      <c r="C2015" s="14"/>
      <c r="D2015" s="14"/>
      <c r="AA2015" s="65"/>
      <c r="AB2015" s="65"/>
      <c r="AC2015" s="65"/>
      <c r="AD2015" s="65"/>
      <c r="AE2015" s="65"/>
      <c r="AG2015" s="70"/>
      <c r="AN2015" s="65"/>
      <c r="AO2015" s="65"/>
      <c r="AP2015" s="65"/>
      <c r="AQ2015" s="65"/>
      <c r="AR2015" s="65"/>
      <c r="AS2015" s="65"/>
      <c r="AT2015" s="65"/>
      <c r="AU2015" s="65"/>
    </row>
    <row r="2016" spans="3:47" x14ac:dyDescent="0.2">
      <c r="C2016" s="14"/>
      <c r="D2016" s="14"/>
      <c r="AA2016" s="65"/>
      <c r="AB2016" s="65"/>
      <c r="AC2016" s="65"/>
      <c r="AD2016" s="65"/>
      <c r="AE2016" s="65"/>
      <c r="AG2016" s="70"/>
      <c r="AN2016" s="65"/>
      <c r="AO2016" s="65"/>
      <c r="AP2016" s="65"/>
      <c r="AQ2016" s="65"/>
      <c r="AR2016" s="65"/>
      <c r="AS2016" s="65"/>
      <c r="AT2016" s="65"/>
      <c r="AU2016" s="65"/>
    </row>
    <row r="2017" spans="3:47" x14ac:dyDescent="0.2">
      <c r="C2017" s="14"/>
      <c r="D2017" s="14"/>
      <c r="AA2017" s="65"/>
      <c r="AB2017" s="65"/>
      <c r="AC2017" s="65"/>
      <c r="AD2017" s="65"/>
      <c r="AE2017" s="65"/>
      <c r="AG2017" s="70"/>
      <c r="AN2017" s="65"/>
      <c r="AO2017" s="65"/>
      <c r="AP2017" s="65"/>
      <c r="AQ2017" s="65"/>
      <c r="AR2017" s="65"/>
      <c r="AS2017" s="65"/>
      <c r="AT2017" s="65"/>
      <c r="AU2017" s="65"/>
    </row>
    <row r="2018" spans="3:47" x14ac:dyDescent="0.2">
      <c r="C2018" s="14"/>
      <c r="D2018" s="14"/>
      <c r="AA2018" s="65"/>
      <c r="AB2018" s="65"/>
      <c r="AC2018" s="65"/>
      <c r="AD2018" s="65"/>
      <c r="AE2018" s="65"/>
      <c r="AG2018" s="70"/>
      <c r="AN2018" s="65"/>
      <c r="AO2018" s="65"/>
      <c r="AP2018" s="65"/>
      <c r="AQ2018" s="65"/>
      <c r="AR2018" s="65"/>
      <c r="AS2018" s="65"/>
      <c r="AT2018" s="65"/>
      <c r="AU2018" s="65"/>
    </row>
    <row r="2019" spans="3:47" x14ac:dyDescent="0.2">
      <c r="C2019" s="14"/>
      <c r="D2019" s="14"/>
      <c r="AA2019" s="65"/>
      <c r="AB2019" s="65"/>
      <c r="AC2019" s="65"/>
      <c r="AD2019" s="65"/>
      <c r="AE2019" s="65"/>
      <c r="AG2019" s="70"/>
      <c r="AN2019" s="65"/>
      <c r="AO2019" s="65"/>
      <c r="AP2019" s="65"/>
      <c r="AQ2019" s="65"/>
      <c r="AR2019" s="65"/>
      <c r="AS2019" s="65"/>
      <c r="AT2019" s="65"/>
      <c r="AU2019" s="65"/>
    </row>
    <row r="2020" spans="3:47" x14ac:dyDescent="0.2">
      <c r="C2020" s="14"/>
      <c r="D2020" s="14"/>
      <c r="AA2020" s="65"/>
      <c r="AB2020" s="65"/>
      <c r="AC2020" s="65"/>
      <c r="AD2020" s="65"/>
      <c r="AE2020" s="65"/>
      <c r="AG2020" s="70"/>
      <c r="AN2020" s="65"/>
      <c r="AO2020" s="65"/>
      <c r="AP2020" s="65"/>
      <c r="AQ2020" s="65"/>
      <c r="AR2020" s="65"/>
      <c r="AS2020" s="65"/>
      <c r="AT2020" s="65"/>
      <c r="AU2020" s="65"/>
    </row>
    <row r="2021" spans="3:47" x14ac:dyDescent="0.2">
      <c r="C2021" s="14"/>
      <c r="D2021" s="14"/>
      <c r="AA2021" s="65"/>
      <c r="AB2021" s="65"/>
      <c r="AC2021" s="65"/>
      <c r="AD2021" s="65"/>
      <c r="AE2021" s="65"/>
      <c r="AG2021" s="70"/>
      <c r="AN2021" s="65"/>
      <c r="AO2021" s="65"/>
      <c r="AP2021" s="65"/>
      <c r="AQ2021" s="65"/>
      <c r="AR2021" s="65"/>
      <c r="AS2021" s="65"/>
      <c r="AT2021" s="65"/>
      <c r="AU2021" s="65"/>
    </row>
    <row r="2022" spans="3:47" x14ac:dyDescent="0.2">
      <c r="C2022" s="14"/>
      <c r="D2022" s="14"/>
      <c r="AA2022" s="65"/>
      <c r="AB2022" s="65"/>
      <c r="AC2022" s="65"/>
      <c r="AD2022" s="65"/>
      <c r="AE2022" s="65"/>
      <c r="AG2022" s="70"/>
      <c r="AN2022" s="65"/>
      <c r="AO2022" s="65"/>
      <c r="AP2022" s="65"/>
      <c r="AQ2022" s="65"/>
      <c r="AR2022" s="65"/>
      <c r="AS2022" s="65"/>
      <c r="AT2022" s="65"/>
      <c r="AU2022" s="65"/>
    </row>
    <row r="2023" spans="3:47" x14ac:dyDescent="0.2">
      <c r="C2023" s="14"/>
      <c r="D2023" s="14"/>
      <c r="AA2023" s="65"/>
      <c r="AB2023" s="65"/>
      <c r="AC2023" s="65"/>
      <c r="AD2023" s="65"/>
      <c r="AE2023" s="65"/>
      <c r="AG2023" s="70"/>
      <c r="AN2023" s="65"/>
      <c r="AO2023" s="65"/>
      <c r="AP2023" s="65"/>
      <c r="AQ2023" s="65"/>
      <c r="AR2023" s="65"/>
      <c r="AS2023" s="65"/>
      <c r="AT2023" s="65"/>
      <c r="AU2023" s="65"/>
    </row>
    <row r="2024" spans="3:47" x14ac:dyDescent="0.2">
      <c r="C2024" s="14"/>
      <c r="D2024" s="14"/>
      <c r="AA2024" s="65"/>
      <c r="AB2024" s="65"/>
      <c r="AC2024" s="65"/>
      <c r="AD2024" s="65"/>
      <c r="AE2024" s="65"/>
      <c r="AG2024" s="70"/>
      <c r="AN2024" s="65"/>
      <c r="AO2024" s="65"/>
      <c r="AP2024" s="65"/>
      <c r="AQ2024" s="65"/>
      <c r="AR2024" s="65"/>
      <c r="AS2024" s="65"/>
      <c r="AT2024" s="65"/>
      <c r="AU2024" s="65"/>
    </row>
    <row r="2025" spans="3:47" x14ac:dyDescent="0.2">
      <c r="C2025" s="14"/>
      <c r="D2025" s="14"/>
      <c r="AA2025" s="65"/>
      <c r="AB2025" s="65"/>
      <c r="AC2025" s="65"/>
      <c r="AD2025" s="65"/>
      <c r="AE2025" s="65"/>
      <c r="AG2025" s="70"/>
      <c r="AN2025" s="65"/>
      <c r="AO2025" s="65"/>
      <c r="AP2025" s="65"/>
      <c r="AQ2025" s="65"/>
      <c r="AR2025" s="65"/>
      <c r="AS2025" s="65"/>
      <c r="AT2025" s="65"/>
      <c r="AU2025" s="65"/>
    </row>
    <row r="2026" spans="3:47" x14ac:dyDescent="0.2">
      <c r="C2026" s="14"/>
      <c r="D2026" s="14"/>
      <c r="AA2026" s="65"/>
      <c r="AB2026" s="65"/>
      <c r="AC2026" s="65"/>
      <c r="AD2026" s="65"/>
      <c r="AE2026" s="65"/>
      <c r="AG2026" s="70"/>
      <c r="AN2026" s="65"/>
      <c r="AO2026" s="65"/>
      <c r="AP2026" s="65"/>
      <c r="AQ2026" s="65"/>
      <c r="AR2026" s="65"/>
      <c r="AS2026" s="65"/>
      <c r="AT2026" s="65"/>
      <c r="AU2026" s="65"/>
    </row>
    <row r="2027" spans="3:47" x14ac:dyDescent="0.2">
      <c r="C2027" s="14"/>
      <c r="D2027" s="14"/>
      <c r="AA2027" s="65"/>
      <c r="AB2027" s="65"/>
      <c r="AC2027" s="65"/>
      <c r="AD2027" s="65"/>
      <c r="AE2027" s="65"/>
      <c r="AG2027" s="70"/>
      <c r="AN2027" s="65"/>
      <c r="AO2027" s="65"/>
      <c r="AP2027" s="65"/>
      <c r="AQ2027" s="65"/>
      <c r="AR2027" s="65"/>
      <c r="AS2027" s="65"/>
      <c r="AT2027" s="65"/>
      <c r="AU2027" s="65"/>
    </row>
    <row r="2028" spans="3:47" x14ac:dyDescent="0.2">
      <c r="C2028" s="14"/>
      <c r="D2028" s="14"/>
      <c r="AA2028" s="65"/>
      <c r="AB2028" s="65"/>
      <c r="AC2028" s="65"/>
      <c r="AD2028" s="65"/>
      <c r="AE2028" s="65"/>
      <c r="AG2028" s="70"/>
      <c r="AN2028" s="65"/>
      <c r="AO2028" s="65"/>
      <c r="AP2028" s="65"/>
      <c r="AQ2028" s="65"/>
      <c r="AR2028" s="65"/>
      <c r="AS2028" s="65"/>
      <c r="AT2028" s="65"/>
      <c r="AU2028" s="65"/>
    </row>
    <row r="2029" spans="3:47" x14ac:dyDescent="0.2">
      <c r="C2029" s="14"/>
      <c r="D2029" s="14"/>
      <c r="AA2029" s="65"/>
      <c r="AB2029" s="65"/>
      <c r="AC2029" s="65"/>
      <c r="AD2029" s="65"/>
      <c r="AE2029" s="65"/>
      <c r="AG2029" s="70"/>
      <c r="AN2029" s="65"/>
      <c r="AO2029" s="65"/>
      <c r="AP2029" s="65"/>
      <c r="AQ2029" s="65"/>
      <c r="AR2029" s="65"/>
      <c r="AS2029" s="65"/>
      <c r="AT2029" s="65"/>
      <c r="AU2029" s="65"/>
    </row>
    <row r="2030" spans="3:47" x14ac:dyDescent="0.2">
      <c r="C2030" s="14"/>
      <c r="D2030" s="14"/>
      <c r="AA2030" s="65"/>
      <c r="AB2030" s="65"/>
      <c r="AC2030" s="65"/>
      <c r="AD2030" s="65"/>
      <c r="AE2030" s="65"/>
      <c r="AG2030" s="70"/>
      <c r="AN2030" s="65"/>
      <c r="AO2030" s="65"/>
      <c r="AP2030" s="65"/>
      <c r="AQ2030" s="65"/>
      <c r="AR2030" s="65"/>
      <c r="AS2030" s="65"/>
      <c r="AT2030" s="65"/>
      <c r="AU2030" s="65"/>
    </row>
    <row r="2031" spans="3:47" x14ac:dyDescent="0.2">
      <c r="C2031" s="14"/>
      <c r="D2031" s="14"/>
      <c r="AA2031" s="65"/>
      <c r="AB2031" s="65"/>
      <c r="AC2031" s="65"/>
      <c r="AD2031" s="65"/>
      <c r="AE2031" s="65"/>
      <c r="AG2031" s="70"/>
      <c r="AN2031" s="65"/>
      <c r="AO2031" s="65"/>
      <c r="AP2031" s="65"/>
      <c r="AQ2031" s="65"/>
      <c r="AR2031" s="65"/>
      <c r="AS2031" s="65"/>
      <c r="AT2031" s="65"/>
      <c r="AU2031" s="65"/>
    </row>
    <row r="2032" spans="3:47" x14ac:dyDescent="0.2">
      <c r="C2032" s="14"/>
      <c r="D2032" s="14"/>
      <c r="AA2032" s="65"/>
      <c r="AB2032" s="65"/>
      <c r="AC2032" s="65"/>
      <c r="AD2032" s="65"/>
      <c r="AE2032" s="65"/>
      <c r="AG2032" s="70"/>
      <c r="AN2032" s="65"/>
      <c r="AO2032" s="65"/>
      <c r="AP2032" s="65"/>
      <c r="AQ2032" s="65"/>
      <c r="AR2032" s="65"/>
      <c r="AS2032" s="65"/>
      <c r="AT2032" s="65"/>
      <c r="AU2032" s="65"/>
    </row>
    <row r="2033" spans="3:47" x14ac:dyDescent="0.2">
      <c r="C2033" s="14"/>
      <c r="D2033" s="14"/>
      <c r="AA2033" s="65"/>
      <c r="AB2033" s="65"/>
      <c r="AC2033" s="65"/>
      <c r="AD2033" s="65"/>
      <c r="AE2033" s="65"/>
      <c r="AG2033" s="70"/>
      <c r="AN2033" s="65"/>
      <c r="AO2033" s="65"/>
      <c r="AP2033" s="65"/>
      <c r="AQ2033" s="65"/>
      <c r="AR2033" s="65"/>
      <c r="AS2033" s="65"/>
      <c r="AT2033" s="65"/>
      <c r="AU2033" s="65"/>
    </row>
    <row r="2034" spans="3:47" x14ac:dyDescent="0.2">
      <c r="C2034" s="14"/>
      <c r="D2034" s="14"/>
      <c r="AA2034" s="65"/>
      <c r="AB2034" s="65"/>
      <c r="AC2034" s="65"/>
      <c r="AD2034" s="65"/>
      <c r="AE2034" s="65"/>
      <c r="AG2034" s="70"/>
      <c r="AN2034" s="65"/>
      <c r="AO2034" s="65"/>
      <c r="AP2034" s="65"/>
      <c r="AQ2034" s="65"/>
      <c r="AR2034" s="65"/>
      <c r="AS2034" s="65"/>
      <c r="AT2034" s="65"/>
      <c r="AU2034" s="65"/>
    </row>
    <row r="2035" spans="3:47" x14ac:dyDescent="0.2">
      <c r="C2035" s="14"/>
      <c r="D2035" s="14"/>
      <c r="AA2035" s="65"/>
      <c r="AB2035" s="65"/>
      <c r="AC2035" s="65"/>
      <c r="AD2035" s="65"/>
      <c r="AE2035" s="65"/>
      <c r="AG2035" s="70"/>
      <c r="AN2035" s="65"/>
      <c r="AO2035" s="65"/>
      <c r="AP2035" s="65"/>
      <c r="AQ2035" s="65"/>
      <c r="AR2035" s="65"/>
      <c r="AS2035" s="65"/>
      <c r="AT2035" s="65"/>
      <c r="AU2035" s="65"/>
    </row>
    <row r="2036" spans="3:47" x14ac:dyDescent="0.2">
      <c r="C2036" s="14"/>
      <c r="D2036" s="14"/>
      <c r="AA2036" s="65"/>
      <c r="AB2036" s="65"/>
      <c r="AC2036" s="65"/>
      <c r="AD2036" s="65"/>
      <c r="AE2036" s="65"/>
      <c r="AG2036" s="70"/>
      <c r="AN2036" s="65"/>
      <c r="AO2036" s="65"/>
      <c r="AP2036" s="65"/>
      <c r="AQ2036" s="65"/>
      <c r="AR2036" s="65"/>
      <c r="AS2036" s="65"/>
      <c r="AT2036" s="65"/>
      <c r="AU2036" s="65"/>
    </row>
    <row r="2037" spans="3:47" x14ac:dyDescent="0.2">
      <c r="C2037" s="14"/>
      <c r="D2037" s="14"/>
      <c r="AA2037" s="65"/>
      <c r="AB2037" s="65"/>
      <c r="AC2037" s="65"/>
      <c r="AD2037" s="65"/>
      <c r="AE2037" s="65"/>
      <c r="AG2037" s="70"/>
      <c r="AN2037" s="65"/>
      <c r="AO2037" s="65"/>
      <c r="AP2037" s="65"/>
      <c r="AQ2037" s="65"/>
      <c r="AR2037" s="65"/>
      <c r="AS2037" s="65"/>
      <c r="AT2037" s="65"/>
      <c r="AU2037" s="65"/>
    </row>
    <row r="2038" spans="3:47" x14ac:dyDescent="0.2">
      <c r="C2038" s="14"/>
      <c r="D2038" s="14"/>
      <c r="AA2038" s="65"/>
      <c r="AB2038" s="65"/>
      <c r="AC2038" s="65"/>
      <c r="AD2038" s="65"/>
      <c r="AE2038" s="65"/>
      <c r="AG2038" s="70"/>
      <c r="AN2038" s="65"/>
      <c r="AO2038" s="65"/>
      <c r="AP2038" s="65"/>
      <c r="AQ2038" s="65"/>
      <c r="AR2038" s="65"/>
      <c r="AS2038" s="65"/>
      <c r="AT2038" s="65"/>
      <c r="AU2038" s="65"/>
    </row>
    <row r="2039" spans="3:47" x14ac:dyDescent="0.2">
      <c r="C2039" s="14"/>
      <c r="D2039" s="14"/>
      <c r="AA2039" s="65"/>
      <c r="AB2039" s="65"/>
      <c r="AC2039" s="65"/>
      <c r="AD2039" s="65"/>
      <c r="AE2039" s="65"/>
      <c r="AG2039" s="70"/>
      <c r="AN2039" s="65"/>
      <c r="AO2039" s="65"/>
      <c r="AP2039" s="65"/>
      <c r="AQ2039" s="65"/>
      <c r="AR2039" s="65"/>
      <c r="AS2039" s="65"/>
      <c r="AT2039" s="65"/>
      <c r="AU2039" s="65"/>
    </row>
    <row r="2040" spans="3:47" x14ac:dyDescent="0.2">
      <c r="C2040" s="14"/>
      <c r="D2040" s="14"/>
      <c r="AA2040" s="65"/>
      <c r="AB2040" s="65"/>
      <c r="AC2040" s="65"/>
      <c r="AD2040" s="65"/>
      <c r="AE2040" s="65"/>
      <c r="AG2040" s="70"/>
      <c r="AN2040" s="65"/>
      <c r="AO2040" s="65"/>
      <c r="AP2040" s="65"/>
      <c r="AQ2040" s="65"/>
      <c r="AR2040" s="65"/>
      <c r="AS2040" s="65"/>
      <c r="AT2040" s="65"/>
      <c r="AU2040" s="65"/>
    </row>
    <row r="2041" spans="3:47" x14ac:dyDescent="0.2">
      <c r="C2041" s="14"/>
      <c r="D2041" s="14"/>
      <c r="AA2041" s="65"/>
      <c r="AB2041" s="65"/>
      <c r="AC2041" s="65"/>
      <c r="AD2041" s="65"/>
      <c r="AE2041" s="65"/>
      <c r="AG2041" s="70"/>
      <c r="AN2041" s="65"/>
      <c r="AO2041" s="65"/>
      <c r="AP2041" s="65"/>
      <c r="AQ2041" s="65"/>
      <c r="AR2041" s="65"/>
      <c r="AS2041" s="65"/>
      <c r="AT2041" s="65"/>
      <c r="AU2041" s="65"/>
    </row>
    <row r="2042" spans="3:47" x14ac:dyDescent="0.2">
      <c r="C2042" s="14"/>
      <c r="D2042" s="14"/>
      <c r="AA2042" s="65"/>
      <c r="AB2042" s="65"/>
      <c r="AC2042" s="65"/>
      <c r="AD2042" s="65"/>
      <c r="AE2042" s="65"/>
      <c r="AG2042" s="70"/>
      <c r="AN2042" s="65"/>
      <c r="AO2042" s="65"/>
      <c r="AP2042" s="65"/>
      <c r="AQ2042" s="65"/>
      <c r="AR2042" s="65"/>
      <c r="AS2042" s="65"/>
      <c r="AT2042" s="65"/>
      <c r="AU2042" s="65"/>
    </row>
    <row r="2043" spans="3:47" x14ac:dyDescent="0.2">
      <c r="C2043" s="14"/>
      <c r="D2043" s="14"/>
      <c r="AA2043" s="65"/>
      <c r="AB2043" s="65"/>
      <c r="AC2043" s="65"/>
      <c r="AD2043" s="65"/>
      <c r="AE2043" s="65"/>
      <c r="AG2043" s="70"/>
      <c r="AN2043" s="65"/>
      <c r="AO2043" s="65"/>
      <c r="AP2043" s="65"/>
      <c r="AQ2043" s="65"/>
      <c r="AR2043" s="65"/>
      <c r="AS2043" s="65"/>
      <c r="AT2043" s="65"/>
      <c r="AU2043" s="65"/>
    </row>
    <row r="2044" spans="3:47" x14ac:dyDescent="0.2">
      <c r="C2044" s="14"/>
      <c r="D2044" s="14"/>
      <c r="AA2044" s="65"/>
      <c r="AB2044" s="65"/>
      <c r="AC2044" s="65"/>
      <c r="AD2044" s="65"/>
      <c r="AE2044" s="65"/>
      <c r="AG2044" s="70"/>
      <c r="AN2044" s="65"/>
      <c r="AO2044" s="65"/>
      <c r="AP2044" s="65"/>
      <c r="AQ2044" s="65"/>
      <c r="AR2044" s="65"/>
      <c r="AS2044" s="65"/>
      <c r="AT2044" s="65"/>
      <c r="AU2044" s="65"/>
    </row>
    <row r="2045" spans="3:47" x14ac:dyDescent="0.2">
      <c r="C2045" s="14"/>
      <c r="D2045" s="14"/>
      <c r="AA2045" s="65"/>
      <c r="AB2045" s="65"/>
      <c r="AC2045" s="65"/>
      <c r="AD2045" s="65"/>
      <c r="AE2045" s="65"/>
      <c r="AG2045" s="70"/>
      <c r="AN2045" s="65"/>
      <c r="AO2045" s="65"/>
      <c r="AP2045" s="65"/>
      <c r="AQ2045" s="65"/>
      <c r="AR2045" s="65"/>
      <c r="AS2045" s="65"/>
      <c r="AT2045" s="65"/>
      <c r="AU2045" s="65"/>
    </row>
    <row r="2046" spans="3:47" x14ac:dyDescent="0.2">
      <c r="C2046" s="14"/>
      <c r="D2046" s="14"/>
      <c r="AA2046" s="65"/>
      <c r="AB2046" s="65"/>
      <c r="AC2046" s="65"/>
      <c r="AD2046" s="65"/>
      <c r="AE2046" s="65"/>
      <c r="AG2046" s="70"/>
      <c r="AN2046" s="65"/>
      <c r="AO2046" s="65"/>
      <c r="AP2046" s="65"/>
      <c r="AQ2046" s="65"/>
      <c r="AR2046" s="65"/>
      <c r="AS2046" s="65"/>
      <c r="AT2046" s="65"/>
      <c r="AU2046" s="65"/>
    </row>
    <row r="2047" spans="3:47" x14ac:dyDescent="0.2">
      <c r="C2047" s="14"/>
      <c r="D2047" s="14"/>
      <c r="AA2047" s="65"/>
      <c r="AB2047" s="65"/>
      <c r="AC2047" s="65"/>
      <c r="AD2047" s="65"/>
      <c r="AE2047" s="65"/>
      <c r="AG2047" s="70"/>
      <c r="AN2047" s="65"/>
      <c r="AO2047" s="65"/>
      <c r="AP2047" s="65"/>
      <c r="AQ2047" s="65"/>
      <c r="AR2047" s="65"/>
      <c r="AS2047" s="65"/>
      <c r="AT2047" s="65"/>
      <c r="AU2047" s="65"/>
    </row>
    <row r="2048" spans="3:47" x14ac:dyDescent="0.2">
      <c r="C2048" s="14"/>
      <c r="D2048" s="14"/>
      <c r="AA2048" s="65"/>
      <c r="AB2048" s="65"/>
      <c r="AC2048" s="65"/>
      <c r="AD2048" s="65"/>
      <c r="AE2048" s="65"/>
      <c r="AG2048" s="70"/>
      <c r="AN2048" s="65"/>
      <c r="AO2048" s="65"/>
      <c r="AP2048" s="65"/>
      <c r="AQ2048" s="65"/>
      <c r="AR2048" s="65"/>
      <c r="AS2048" s="65"/>
      <c r="AT2048" s="65"/>
      <c r="AU2048" s="65"/>
    </row>
    <row r="2049" spans="3:47" x14ac:dyDescent="0.2">
      <c r="C2049" s="14"/>
      <c r="D2049" s="14"/>
      <c r="AA2049" s="65"/>
      <c r="AB2049" s="65"/>
      <c r="AC2049" s="65"/>
      <c r="AD2049" s="65"/>
      <c r="AE2049" s="65"/>
      <c r="AG2049" s="70"/>
      <c r="AN2049" s="65"/>
      <c r="AO2049" s="65"/>
      <c r="AP2049" s="65"/>
      <c r="AQ2049" s="65"/>
      <c r="AR2049" s="65"/>
      <c r="AS2049" s="65"/>
      <c r="AT2049" s="65"/>
      <c r="AU2049" s="65"/>
    </row>
    <row r="2050" spans="3:47" x14ac:dyDescent="0.2">
      <c r="C2050" s="14"/>
      <c r="D2050" s="14"/>
      <c r="AA2050" s="65"/>
      <c r="AB2050" s="65"/>
      <c r="AC2050" s="65"/>
      <c r="AD2050" s="65"/>
      <c r="AE2050" s="65"/>
      <c r="AG2050" s="70"/>
      <c r="AN2050" s="65"/>
      <c r="AO2050" s="65"/>
      <c r="AP2050" s="65"/>
      <c r="AQ2050" s="65"/>
      <c r="AR2050" s="65"/>
      <c r="AS2050" s="65"/>
      <c r="AT2050" s="65"/>
      <c r="AU2050" s="65"/>
    </row>
    <row r="2051" spans="3:47" x14ac:dyDescent="0.2">
      <c r="C2051" s="14"/>
      <c r="D2051" s="14"/>
      <c r="AA2051" s="65"/>
      <c r="AB2051" s="65"/>
      <c r="AC2051" s="65"/>
      <c r="AD2051" s="65"/>
      <c r="AE2051" s="65"/>
      <c r="AG2051" s="70"/>
      <c r="AN2051" s="65"/>
      <c r="AO2051" s="65"/>
      <c r="AP2051" s="65"/>
      <c r="AQ2051" s="65"/>
      <c r="AR2051" s="65"/>
      <c r="AS2051" s="65"/>
      <c r="AT2051" s="65"/>
      <c r="AU2051" s="65"/>
    </row>
    <row r="2052" spans="3:47" x14ac:dyDescent="0.2">
      <c r="C2052" s="14"/>
      <c r="D2052" s="14"/>
      <c r="AA2052" s="65"/>
      <c r="AB2052" s="65"/>
      <c r="AC2052" s="65"/>
      <c r="AD2052" s="65"/>
      <c r="AE2052" s="65"/>
      <c r="AG2052" s="70"/>
      <c r="AN2052" s="65"/>
      <c r="AO2052" s="65"/>
      <c r="AP2052" s="65"/>
      <c r="AQ2052" s="65"/>
      <c r="AR2052" s="65"/>
      <c r="AS2052" s="65"/>
      <c r="AT2052" s="65"/>
      <c r="AU2052" s="65"/>
    </row>
    <row r="2053" spans="3:47" x14ac:dyDescent="0.2">
      <c r="C2053" s="14"/>
      <c r="D2053" s="14"/>
      <c r="AA2053" s="65"/>
      <c r="AB2053" s="65"/>
      <c r="AC2053" s="65"/>
      <c r="AD2053" s="65"/>
      <c r="AE2053" s="65"/>
      <c r="AG2053" s="70"/>
      <c r="AN2053" s="65"/>
      <c r="AO2053" s="65"/>
      <c r="AP2053" s="65"/>
      <c r="AQ2053" s="65"/>
      <c r="AR2053" s="65"/>
      <c r="AS2053" s="65"/>
      <c r="AT2053" s="65"/>
      <c r="AU2053" s="65"/>
    </row>
    <row r="2054" spans="3:47" x14ac:dyDescent="0.2">
      <c r="C2054" s="14"/>
      <c r="D2054" s="14"/>
      <c r="AA2054" s="65"/>
      <c r="AB2054" s="65"/>
      <c r="AC2054" s="65"/>
      <c r="AD2054" s="65"/>
      <c r="AE2054" s="65"/>
      <c r="AG2054" s="70"/>
      <c r="AN2054" s="65"/>
      <c r="AO2054" s="65"/>
      <c r="AP2054" s="65"/>
      <c r="AQ2054" s="65"/>
      <c r="AR2054" s="65"/>
      <c r="AS2054" s="65"/>
      <c r="AT2054" s="65"/>
      <c r="AU2054" s="65"/>
    </row>
    <row r="2055" spans="3:47" x14ac:dyDescent="0.2">
      <c r="C2055" s="14"/>
      <c r="D2055" s="14"/>
      <c r="AA2055" s="65"/>
      <c r="AB2055" s="65"/>
      <c r="AC2055" s="65"/>
      <c r="AD2055" s="65"/>
      <c r="AE2055" s="65"/>
      <c r="AG2055" s="70"/>
      <c r="AN2055" s="65"/>
      <c r="AO2055" s="65"/>
      <c r="AP2055" s="65"/>
      <c r="AQ2055" s="65"/>
      <c r="AR2055" s="65"/>
      <c r="AS2055" s="65"/>
      <c r="AT2055" s="65"/>
      <c r="AU2055" s="65"/>
    </row>
    <row r="2056" spans="3:47" x14ac:dyDescent="0.2">
      <c r="C2056" s="14"/>
      <c r="D2056" s="14"/>
      <c r="AA2056" s="65"/>
      <c r="AB2056" s="65"/>
      <c r="AC2056" s="65"/>
      <c r="AD2056" s="65"/>
      <c r="AE2056" s="65"/>
      <c r="AG2056" s="70"/>
      <c r="AN2056" s="65"/>
      <c r="AO2056" s="65"/>
      <c r="AP2056" s="65"/>
      <c r="AQ2056" s="65"/>
      <c r="AR2056" s="65"/>
      <c r="AS2056" s="65"/>
      <c r="AT2056" s="65"/>
      <c r="AU2056" s="65"/>
    </row>
    <row r="2057" spans="3:47" x14ac:dyDescent="0.2">
      <c r="C2057" s="14"/>
      <c r="D2057" s="14"/>
      <c r="AA2057" s="65"/>
      <c r="AB2057" s="65"/>
      <c r="AC2057" s="65"/>
      <c r="AD2057" s="65"/>
      <c r="AE2057" s="65"/>
      <c r="AG2057" s="70"/>
      <c r="AN2057" s="65"/>
      <c r="AO2057" s="65"/>
      <c r="AP2057" s="65"/>
      <c r="AQ2057" s="65"/>
      <c r="AR2057" s="65"/>
      <c r="AS2057" s="65"/>
      <c r="AT2057" s="65"/>
      <c r="AU2057" s="65"/>
    </row>
    <row r="2058" spans="3:47" x14ac:dyDescent="0.2">
      <c r="C2058" s="14"/>
      <c r="D2058" s="14"/>
      <c r="AA2058" s="65"/>
      <c r="AB2058" s="65"/>
      <c r="AC2058" s="65"/>
      <c r="AD2058" s="65"/>
      <c r="AE2058" s="65"/>
      <c r="AG2058" s="70"/>
      <c r="AN2058" s="65"/>
      <c r="AO2058" s="65"/>
      <c r="AP2058" s="65"/>
      <c r="AQ2058" s="65"/>
      <c r="AR2058" s="65"/>
      <c r="AS2058" s="65"/>
      <c r="AT2058" s="65"/>
      <c r="AU2058" s="65"/>
    </row>
    <row r="2059" spans="3:47" x14ac:dyDescent="0.2">
      <c r="C2059" s="14"/>
      <c r="D2059" s="14"/>
      <c r="AA2059" s="65"/>
      <c r="AB2059" s="65"/>
      <c r="AC2059" s="65"/>
      <c r="AD2059" s="65"/>
      <c r="AE2059" s="65"/>
      <c r="AG2059" s="70"/>
      <c r="AN2059" s="65"/>
      <c r="AO2059" s="65"/>
      <c r="AP2059" s="65"/>
      <c r="AQ2059" s="65"/>
      <c r="AR2059" s="65"/>
      <c r="AS2059" s="65"/>
      <c r="AT2059" s="65"/>
      <c r="AU2059" s="65"/>
    </row>
    <row r="2060" spans="3:47" x14ac:dyDescent="0.2">
      <c r="C2060" s="14"/>
      <c r="D2060" s="14"/>
      <c r="AA2060" s="65"/>
      <c r="AB2060" s="65"/>
      <c r="AC2060" s="65"/>
      <c r="AD2060" s="65"/>
      <c r="AE2060" s="65"/>
      <c r="AG2060" s="70"/>
      <c r="AN2060" s="65"/>
      <c r="AO2060" s="65"/>
      <c r="AP2060" s="65"/>
      <c r="AQ2060" s="65"/>
      <c r="AR2060" s="65"/>
      <c r="AS2060" s="65"/>
      <c r="AT2060" s="65"/>
      <c r="AU2060" s="65"/>
    </row>
    <row r="2061" spans="3:47" x14ac:dyDescent="0.2">
      <c r="C2061" s="14"/>
      <c r="D2061" s="14"/>
      <c r="AA2061" s="65"/>
      <c r="AB2061" s="65"/>
      <c r="AC2061" s="65"/>
      <c r="AD2061" s="65"/>
      <c r="AE2061" s="65"/>
      <c r="AG2061" s="70"/>
      <c r="AN2061" s="65"/>
      <c r="AO2061" s="65"/>
      <c r="AP2061" s="65"/>
      <c r="AQ2061" s="65"/>
      <c r="AR2061" s="65"/>
      <c r="AS2061" s="65"/>
      <c r="AT2061" s="65"/>
      <c r="AU2061" s="65"/>
    </row>
    <row r="2062" spans="3:47" x14ac:dyDescent="0.2">
      <c r="C2062" s="14"/>
      <c r="D2062" s="14"/>
      <c r="AA2062" s="65"/>
      <c r="AB2062" s="65"/>
      <c r="AC2062" s="65"/>
      <c r="AD2062" s="65"/>
      <c r="AE2062" s="65"/>
      <c r="AG2062" s="70"/>
      <c r="AN2062" s="65"/>
      <c r="AO2062" s="65"/>
      <c r="AP2062" s="65"/>
      <c r="AQ2062" s="65"/>
      <c r="AR2062" s="65"/>
      <c r="AS2062" s="65"/>
      <c r="AT2062" s="65"/>
      <c r="AU2062" s="65"/>
    </row>
    <row r="2063" spans="3:47" x14ac:dyDescent="0.2">
      <c r="C2063" s="14"/>
      <c r="D2063" s="14"/>
      <c r="AA2063" s="65"/>
      <c r="AB2063" s="65"/>
      <c r="AC2063" s="65"/>
      <c r="AD2063" s="65"/>
      <c r="AE2063" s="65"/>
      <c r="AG2063" s="70"/>
      <c r="AN2063" s="65"/>
      <c r="AO2063" s="65"/>
      <c r="AP2063" s="65"/>
      <c r="AQ2063" s="65"/>
      <c r="AR2063" s="65"/>
      <c r="AS2063" s="65"/>
      <c r="AT2063" s="65"/>
      <c r="AU2063" s="65"/>
    </row>
    <row r="2064" spans="3:47" x14ac:dyDescent="0.2">
      <c r="C2064" s="14"/>
      <c r="D2064" s="14"/>
      <c r="AA2064" s="65"/>
      <c r="AB2064" s="65"/>
      <c r="AC2064" s="65"/>
      <c r="AD2064" s="65"/>
      <c r="AE2064" s="65"/>
      <c r="AG2064" s="70"/>
      <c r="AN2064" s="65"/>
      <c r="AO2064" s="65"/>
      <c r="AP2064" s="65"/>
      <c r="AQ2064" s="65"/>
      <c r="AR2064" s="65"/>
      <c r="AS2064" s="65"/>
      <c r="AT2064" s="65"/>
      <c r="AU2064" s="65"/>
    </row>
    <row r="2065" spans="3:47" x14ac:dyDescent="0.2">
      <c r="C2065" s="14"/>
      <c r="D2065" s="14"/>
      <c r="AA2065" s="65"/>
      <c r="AB2065" s="65"/>
      <c r="AC2065" s="65"/>
      <c r="AD2065" s="65"/>
      <c r="AE2065" s="65"/>
      <c r="AG2065" s="70"/>
      <c r="AN2065" s="65"/>
      <c r="AO2065" s="65"/>
      <c r="AP2065" s="65"/>
      <c r="AQ2065" s="65"/>
      <c r="AR2065" s="65"/>
      <c r="AS2065" s="65"/>
      <c r="AT2065" s="65"/>
      <c r="AU2065" s="65"/>
    </row>
    <row r="2066" spans="3:47" x14ac:dyDescent="0.2">
      <c r="C2066" s="14"/>
      <c r="D2066" s="14"/>
      <c r="AA2066" s="65"/>
      <c r="AB2066" s="65"/>
      <c r="AC2066" s="65"/>
      <c r="AD2066" s="65"/>
      <c r="AE2066" s="65"/>
      <c r="AG2066" s="70"/>
      <c r="AN2066" s="65"/>
      <c r="AO2066" s="65"/>
      <c r="AP2066" s="65"/>
      <c r="AQ2066" s="65"/>
      <c r="AR2066" s="65"/>
      <c r="AS2066" s="65"/>
      <c r="AT2066" s="65"/>
      <c r="AU2066" s="65"/>
    </row>
    <row r="2067" spans="3:47" x14ac:dyDescent="0.2">
      <c r="C2067" s="14"/>
      <c r="D2067" s="14"/>
      <c r="AA2067" s="65"/>
      <c r="AB2067" s="65"/>
      <c r="AC2067" s="65"/>
      <c r="AD2067" s="65"/>
      <c r="AE2067" s="65"/>
      <c r="AG2067" s="70"/>
      <c r="AN2067" s="65"/>
      <c r="AO2067" s="65"/>
      <c r="AP2067" s="65"/>
      <c r="AQ2067" s="65"/>
      <c r="AR2067" s="65"/>
      <c r="AS2067" s="65"/>
      <c r="AT2067" s="65"/>
      <c r="AU2067" s="65"/>
    </row>
    <row r="2068" spans="3:47" x14ac:dyDescent="0.2">
      <c r="C2068" s="14"/>
      <c r="D2068" s="14"/>
      <c r="AA2068" s="65"/>
      <c r="AB2068" s="65"/>
      <c r="AC2068" s="65"/>
      <c r="AD2068" s="65"/>
      <c r="AE2068" s="65"/>
      <c r="AF2068" s="71"/>
      <c r="AG2068" s="70"/>
      <c r="AN2068" s="65"/>
      <c r="AO2068" s="65"/>
      <c r="AP2068" s="65"/>
      <c r="AQ2068" s="65"/>
      <c r="AR2068" s="65"/>
      <c r="AS2068" s="65"/>
      <c r="AT2068" s="65"/>
      <c r="AU2068" s="65"/>
    </row>
    <row r="2069" spans="3:47" x14ac:dyDescent="0.2">
      <c r="C2069" s="14"/>
      <c r="D2069" s="14"/>
      <c r="AA2069" s="65"/>
      <c r="AB2069" s="65"/>
      <c r="AC2069" s="65"/>
      <c r="AD2069" s="65"/>
      <c r="AE2069" s="65"/>
      <c r="AF2069" s="71"/>
      <c r="AG2069" s="70"/>
      <c r="AN2069" s="65"/>
      <c r="AO2069" s="65"/>
      <c r="AP2069" s="65"/>
      <c r="AQ2069" s="65"/>
      <c r="AR2069" s="65"/>
      <c r="AS2069" s="65"/>
      <c r="AT2069" s="65"/>
      <c r="AU2069" s="65"/>
    </row>
    <row r="2070" spans="3:47" x14ac:dyDescent="0.2">
      <c r="C2070" s="14"/>
      <c r="D2070" s="14"/>
      <c r="AA2070" s="65"/>
      <c r="AB2070" s="65"/>
      <c r="AC2070" s="65"/>
      <c r="AD2070" s="65"/>
      <c r="AE2070" s="65"/>
      <c r="AF2070" s="71"/>
      <c r="AG2070" s="70"/>
      <c r="AN2070" s="65"/>
      <c r="AO2070" s="65"/>
      <c r="AP2070" s="65"/>
      <c r="AQ2070" s="65"/>
      <c r="AR2070" s="65"/>
      <c r="AS2070" s="65"/>
      <c r="AT2070" s="65"/>
      <c r="AU2070" s="65"/>
    </row>
    <row r="2071" spans="3:47" x14ac:dyDescent="0.2">
      <c r="C2071" s="14"/>
      <c r="D2071" s="14"/>
      <c r="AA2071" s="65"/>
      <c r="AB2071" s="65"/>
      <c r="AC2071" s="65"/>
      <c r="AD2071" s="65"/>
      <c r="AE2071" s="65"/>
      <c r="AF2071" s="71"/>
      <c r="AG2071" s="70"/>
      <c r="AN2071" s="65"/>
      <c r="AO2071" s="65"/>
      <c r="AP2071" s="65"/>
      <c r="AQ2071" s="65"/>
      <c r="AR2071" s="65"/>
      <c r="AS2071" s="65"/>
      <c r="AT2071" s="65"/>
      <c r="AU2071" s="65"/>
    </row>
    <row r="2072" spans="3:47" x14ac:dyDescent="0.2">
      <c r="C2072" s="14"/>
      <c r="D2072" s="14"/>
      <c r="AA2072" s="65"/>
      <c r="AB2072" s="65"/>
      <c r="AC2072" s="65"/>
      <c r="AD2072" s="65"/>
      <c r="AE2072" s="65"/>
      <c r="AF2072" s="71"/>
      <c r="AG2072" s="70"/>
      <c r="AN2072" s="65"/>
      <c r="AO2072" s="65"/>
      <c r="AP2072" s="65"/>
      <c r="AQ2072" s="65"/>
      <c r="AR2072" s="65"/>
      <c r="AS2072" s="65"/>
      <c r="AT2072" s="65"/>
      <c r="AU2072" s="65"/>
    </row>
    <row r="2073" spans="3:47" x14ac:dyDescent="0.2">
      <c r="C2073" s="14"/>
      <c r="D2073" s="14"/>
      <c r="AA2073" s="65"/>
      <c r="AB2073" s="65"/>
      <c r="AC2073" s="65"/>
      <c r="AD2073" s="65"/>
      <c r="AE2073" s="65"/>
      <c r="AF2073" s="71"/>
      <c r="AG2073" s="70"/>
      <c r="AN2073" s="65"/>
      <c r="AO2073" s="65"/>
      <c r="AP2073" s="65"/>
      <c r="AQ2073" s="65"/>
      <c r="AR2073" s="65"/>
      <c r="AS2073" s="65"/>
      <c r="AT2073" s="65"/>
      <c r="AU2073" s="65"/>
    </row>
    <row r="2074" spans="3:47" x14ac:dyDescent="0.2">
      <c r="C2074" s="14"/>
      <c r="D2074" s="14"/>
      <c r="AA2074" s="65"/>
      <c r="AB2074" s="65"/>
      <c r="AC2074" s="65"/>
      <c r="AD2074" s="65"/>
      <c r="AE2074" s="65"/>
      <c r="AF2074" s="71"/>
      <c r="AG2074" s="70"/>
      <c r="AN2074" s="65"/>
      <c r="AO2074" s="65"/>
      <c r="AP2074" s="65"/>
      <c r="AQ2074" s="65"/>
      <c r="AR2074" s="65"/>
      <c r="AS2074" s="65"/>
      <c r="AT2074" s="65"/>
      <c r="AU2074" s="65"/>
    </row>
    <row r="2075" spans="3:47" x14ac:dyDescent="0.2">
      <c r="C2075" s="14"/>
      <c r="D2075" s="14"/>
      <c r="AA2075" s="65"/>
      <c r="AB2075" s="65"/>
      <c r="AC2075" s="65"/>
      <c r="AD2075" s="65"/>
      <c r="AE2075" s="65"/>
      <c r="AF2075" s="71"/>
      <c r="AG2075" s="70"/>
      <c r="AN2075" s="65"/>
      <c r="AO2075" s="65"/>
      <c r="AP2075" s="65"/>
      <c r="AQ2075" s="65"/>
      <c r="AR2075" s="65"/>
      <c r="AS2075" s="65"/>
      <c r="AT2075" s="65"/>
      <c r="AU2075" s="65"/>
    </row>
    <row r="2076" spans="3:47" x14ac:dyDescent="0.2">
      <c r="C2076" s="14"/>
      <c r="D2076" s="14"/>
      <c r="AA2076" s="65"/>
      <c r="AB2076" s="65"/>
      <c r="AC2076" s="65"/>
      <c r="AD2076" s="65"/>
      <c r="AE2076" s="65"/>
      <c r="AF2076" s="71"/>
      <c r="AG2076" s="70"/>
      <c r="AN2076" s="65"/>
      <c r="AO2076" s="65"/>
      <c r="AP2076" s="65"/>
      <c r="AQ2076" s="65"/>
      <c r="AR2076" s="65"/>
      <c r="AS2076" s="65"/>
      <c r="AT2076" s="65"/>
      <c r="AU2076" s="65"/>
    </row>
    <row r="2077" spans="3:47" x14ac:dyDescent="0.2">
      <c r="C2077" s="14"/>
      <c r="D2077" s="14"/>
      <c r="AA2077" s="65"/>
      <c r="AB2077" s="65"/>
      <c r="AC2077" s="65"/>
      <c r="AD2077" s="65"/>
      <c r="AE2077" s="65"/>
      <c r="AF2077" s="71"/>
      <c r="AG2077" s="70"/>
      <c r="AN2077" s="65"/>
      <c r="AO2077" s="65"/>
      <c r="AP2077" s="65"/>
      <c r="AQ2077" s="65"/>
      <c r="AR2077" s="65"/>
      <c r="AS2077" s="65"/>
      <c r="AT2077" s="65"/>
      <c r="AU2077" s="65"/>
    </row>
    <row r="2078" spans="3:47" x14ac:dyDescent="0.2">
      <c r="C2078" s="14"/>
      <c r="D2078" s="14"/>
      <c r="AA2078" s="65"/>
      <c r="AB2078" s="65"/>
      <c r="AC2078" s="65"/>
      <c r="AD2078" s="65"/>
      <c r="AE2078" s="65"/>
      <c r="AF2078" s="71"/>
      <c r="AG2078" s="70"/>
      <c r="AN2078" s="65"/>
      <c r="AO2078" s="65"/>
      <c r="AP2078" s="65"/>
      <c r="AQ2078" s="65"/>
      <c r="AR2078" s="65"/>
      <c r="AS2078" s="65"/>
      <c r="AT2078" s="65"/>
      <c r="AU2078" s="65"/>
    </row>
    <row r="2079" spans="3:47" x14ac:dyDescent="0.2">
      <c r="C2079" s="14"/>
      <c r="D2079" s="14"/>
      <c r="AA2079" s="65"/>
      <c r="AB2079" s="65"/>
      <c r="AC2079" s="65"/>
      <c r="AD2079" s="65"/>
      <c r="AE2079" s="65"/>
      <c r="AF2079" s="71"/>
      <c r="AG2079" s="70"/>
      <c r="AN2079" s="65"/>
      <c r="AO2079" s="65"/>
      <c r="AP2079" s="65"/>
      <c r="AQ2079" s="65"/>
      <c r="AR2079" s="65"/>
      <c r="AS2079" s="65"/>
      <c r="AT2079" s="65"/>
      <c r="AU2079" s="65"/>
    </row>
    <row r="2080" spans="3:47" x14ac:dyDescent="0.2">
      <c r="C2080" s="14"/>
      <c r="D2080" s="14"/>
      <c r="AA2080" s="65"/>
      <c r="AB2080" s="65"/>
      <c r="AC2080" s="65"/>
      <c r="AD2080" s="65"/>
      <c r="AE2080" s="65"/>
      <c r="AF2080" s="71"/>
      <c r="AG2080" s="70"/>
      <c r="AN2080" s="65"/>
      <c r="AO2080" s="65"/>
      <c r="AP2080" s="65"/>
      <c r="AQ2080" s="65"/>
      <c r="AR2080" s="65"/>
      <c r="AS2080" s="65"/>
      <c r="AT2080" s="65"/>
      <c r="AU2080" s="65"/>
    </row>
    <row r="2081" spans="3:47" x14ac:dyDescent="0.2">
      <c r="C2081" s="14"/>
      <c r="D2081" s="14"/>
      <c r="AA2081" s="65"/>
      <c r="AB2081" s="65"/>
      <c r="AC2081" s="65"/>
      <c r="AD2081" s="65"/>
      <c r="AE2081" s="65"/>
      <c r="AF2081" s="71"/>
      <c r="AG2081" s="70"/>
      <c r="AN2081" s="65"/>
      <c r="AO2081" s="65"/>
      <c r="AP2081" s="65"/>
      <c r="AQ2081" s="65"/>
      <c r="AR2081" s="65"/>
      <c r="AS2081" s="65"/>
      <c r="AT2081" s="65"/>
      <c r="AU2081" s="65"/>
    </row>
    <row r="2082" spans="3:47" x14ac:dyDescent="0.2">
      <c r="C2082" s="14"/>
      <c r="D2082" s="14"/>
      <c r="AA2082" s="65"/>
      <c r="AB2082" s="65"/>
      <c r="AC2082" s="65"/>
      <c r="AD2082" s="65"/>
      <c r="AE2082" s="65"/>
      <c r="AF2082" s="71"/>
      <c r="AG2082" s="70"/>
      <c r="AN2082" s="65"/>
      <c r="AO2082" s="65"/>
      <c r="AP2082" s="65"/>
      <c r="AQ2082" s="65"/>
      <c r="AR2082" s="65"/>
      <c r="AS2082" s="65"/>
      <c r="AT2082" s="65"/>
      <c r="AU2082" s="65"/>
    </row>
    <row r="2083" spans="3:47" x14ac:dyDescent="0.2">
      <c r="C2083" s="14"/>
      <c r="D2083" s="14"/>
      <c r="AA2083" s="65"/>
      <c r="AB2083" s="65"/>
      <c r="AC2083" s="65"/>
      <c r="AD2083" s="65"/>
      <c r="AE2083" s="65"/>
      <c r="AF2083" s="71"/>
      <c r="AG2083" s="70"/>
      <c r="AN2083" s="65"/>
      <c r="AO2083" s="65"/>
      <c r="AP2083" s="65"/>
      <c r="AQ2083" s="65"/>
      <c r="AR2083" s="65"/>
      <c r="AS2083" s="65"/>
      <c r="AT2083" s="65"/>
      <c r="AU2083" s="65"/>
    </row>
    <row r="2084" spans="3:47" x14ac:dyDescent="0.2">
      <c r="C2084" s="14"/>
      <c r="D2084" s="14"/>
      <c r="AA2084" s="65"/>
      <c r="AB2084" s="65"/>
      <c r="AC2084" s="65"/>
      <c r="AD2084" s="65"/>
      <c r="AE2084" s="65"/>
      <c r="AF2084" s="71"/>
      <c r="AG2084" s="70"/>
      <c r="AN2084" s="65"/>
      <c r="AO2084" s="65"/>
      <c r="AP2084" s="65"/>
      <c r="AQ2084" s="65"/>
      <c r="AR2084" s="65"/>
      <c r="AS2084" s="65"/>
      <c r="AT2084" s="65"/>
      <c r="AU2084" s="65"/>
    </row>
    <row r="2085" spans="3:47" x14ac:dyDescent="0.2">
      <c r="C2085" s="14"/>
      <c r="D2085" s="14"/>
      <c r="AA2085" s="65"/>
      <c r="AB2085" s="65"/>
      <c r="AC2085" s="65"/>
      <c r="AD2085" s="65"/>
      <c r="AE2085" s="65"/>
      <c r="AF2085" s="71"/>
      <c r="AG2085" s="70"/>
      <c r="AN2085" s="65"/>
      <c r="AO2085" s="65"/>
      <c r="AP2085" s="65"/>
      <c r="AQ2085" s="65"/>
      <c r="AR2085" s="65"/>
      <c r="AS2085" s="65"/>
      <c r="AT2085" s="65"/>
      <c r="AU2085" s="65"/>
    </row>
    <row r="2086" spans="3:47" x14ac:dyDescent="0.2">
      <c r="C2086" s="14"/>
      <c r="D2086" s="14"/>
      <c r="AA2086" s="65"/>
      <c r="AB2086" s="65"/>
      <c r="AC2086" s="65"/>
      <c r="AD2086" s="65"/>
      <c r="AE2086" s="65"/>
      <c r="AF2086" s="71"/>
      <c r="AG2086" s="70"/>
      <c r="AN2086" s="65"/>
      <c r="AO2086" s="65"/>
      <c r="AP2086" s="65"/>
      <c r="AQ2086" s="65"/>
      <c r="AR2086" s="65"/>
      <c r="AS2086" s="65"/>
      <c r="AT2086" s="65"/>
      <c r="AU2086" s="65"/>
    </row>
    <row r="2087" spans="3:47" x14ac:dyDescent="0.2">
      <c r="C2087" s="14"/>
      <c r="D2087" s="14"/>
      <c r="AA2087" s="65"/>
      <c r="AB2087" s="65"/>
      <c r="AC2087" s="65"/>
      <c r="AD2087" s="65"/>
      <c r="AE2087" s="65"/>
      <c r="AF2087" s="71"/>
      <c r="AG2087" s="70"/>
      <c r="AN2087" s="65"/>
      <c r="AO2087" s="65"/>
      <c r="AP2087" s="65"/>
      <c r="AQ2087" s="65"/>
      <c r="AR2087" s="65"/>
      <c r="AS2087" s="65"/>
      <c r="AT2087" s="65"/>
      <c r="AU2087" s="65"/>
    </row>
    <row r="2088" spans="3:47" x14ac:dyDescent="0.2">
      <c r="C2088" s="14"/>
      <c r="D2088" s="14"/>
      <c r="AA2088" s="65"/>
      <c r="AB2088" s="65"/>
      <c r="AC2088" s="65"/>
      <c r="AD2088" s="65"/>
      <c r="AE2088" s="65"/>
      <c r="AF2088" s="71"/>
      <c r="AG2088" s="70"/>
      <c r="AN2088" s="65"/>
      <c r="AO2088" s="65"/>
      <c r="AP2088" s="65"/>
      <c r="AQ2088" s="65"/>
      <c r="AR2088" s="65"/>
      <c r="AS2088" s="65"/>
      <c r="AT2088" s="65"/>
      <c r="AU2088" s="65"/>
    </row>
    <row r="2089" spans="3:47" x14ac:dyDescent="0.2">
      <c r="C2089" s="14"/>
      <c r="D2089" s="14"/>
      <c r="AA2089" s="65"/>
      <c r="AB2089" s="65"/>
      <c r="AC2089" s="65"/>
      <c r="AD2089" s="65"/>
      <c r="AE2089" s="65"/>
      <c r="AF2089" s="71"/>
      <c r="AG2089" s="70"/>
      <c r="AN2089" s="65"/>
      <c r="AO2089" s="65"/>
      <c r="AP2089" s="65"/>
      <c r="AQ2089" s="65"/>
      <c r="AR2089" s="65"/>
      <c r="AS2089" s="65"/>
      <c r="AT2089" s="65"/>
      <c r="AU2089" s="65"/>
    </row>
    <row r="2090" spans="3:47" x14ac:dyDescent="0.2">
      <c r="C2090" s="14"/>
      <c r="D2090" s="14"/>
      <c r="AA2090" s="65"/>
      <c r="AB2090" s="65"/>
      <c r="AC2090" s="65"/>
      <c r="AD2090" s="65"/>
      <c r="AE2090" s="65"/>
      <c r="AF2090" s="71"/>
      <c r="AG2090" s="70"/>
      <c r="AN2090" s="65"/>
      <c r="AO2090" s="65"/>
      <c r="AP2090" s="65"/>
      <c r="AQ2090" s="65"/>
      <c r="AR2090" s="65"/>
      <c r="AS2090" s="65"/>
      <c r="AT2090" s="65"/>
      <c r="AU2090" s="65"/>
    </row>
    <row r="2091" spans="3:47" x14ac:dyDescent="0.2">
      <c r="C2091" s="14"/>
      <c r="D2091" s="14"/>
      <c r="AA2091" s="65"/>
      <c r="AB2091" s="65"/>
      <c r="AC2091" s="65"/>
      <c r="AD2091" s="65"/>
      <c r="AE2091" s="65"/>
      <c r="AF2091" s="71"/>
      <c r="AG2091" s="70"/>
      <c r="AN2091" s="65"/>
      <c r="AO2091" s="65"/>
      <c r="AP2091" s="65"/>
      <c r="AQ2091" s="65"/>
      <c r="AR2091" s="65"/>
      <c r="AS2091" s="65"/>
      <c r="AT2091" s="65"/>
      <c r="AU2091" s="65"/>
    </row>
    <row r="2092" spans="3:47" x14ac:dyDescent="0.2">
      <c r="C2092" s="14"/>
      <c r="D2092" s="14"/>
      <c r="AA2092" s="65"/>
      <c r="AB2092" s="65"/>
      <c r="AC2092" s="65"/>
      <c r="AD2092" s="65"/>
      <c r="AE2092" s="65"/>
      <c r="AF2092" s="71"/>
      <c r="AG2092" s="70"/>
      <c r="AN2092" s="65"/>
      <c r="AO2092" s="65"/>
      <c r="AP2092" s="65"/>
      <c r="AQ2092" s="65"/>
      <c r="AR2092" s="65"/>
      <c r="AS2092" s="65"/>
      <c r="AT2092" s="65"/>
      <c r="AU2092" s="65"/>
    </row>
    <row r="2093" spans="3:47" x14ac:dyDescent="0.2">
      <c r="C2093" s="14"/>
      <c r="D2093" s="14"/>
      <c r="AA2093" s="65"/>
      <c r="AB2093" s="65"/>
      <c r="AC2093" s="65"/>
      <c r="AD2093" s="65"/>
      <c r="AE2093" s="65"/>
      <c r="AF2093" s="71"/>
      <c r="AG2093" s="70"/>
      <c r="AN2093" s="65"/>
      <c r="AO2093" s="65"/>
      <c r="AP2093" s="65"/>
      <c r="AQ2093" s="65"/>
      <c r="AR2093" s="65"/>
      <c r="AS2093" s="65"/>
      <c r="AT2093" s="65"/>
      <c r="AU2093" s="65"/>
    </row>
    <row r="2094" spans="3:47" x14ac:dyDescent="0.2">
      <c r="C2094" s="14"/>
      <c r="D2094" s="14"/>
      <c r="AA2094" s="65"/>
      <c r="AB2094" s="65"/>
      <c r="AC2094" s="65"/>
      <c r="AD2094" s="65"/>
      <c r="AE2094" s="65"/>
      <c r="AF2094" s="71"/>
      <c r="AG2094" s="70"/>
      <c r="AN2094" s="65"/>
      <c r="AO2094" s="65"/>
      <c r="AP2094" s="65"/>
      <c r="AQ2094" s="65"/>
      <c r="AR2094" s="65"/>
      <c r="AS2094" s="65"/>
      <c r="AT2094" s="65"/>
      <c r="AU2094" s="65"/>
    </row>
    <row r="2095" spans="3:47" x14ac:dyDescent="0.2">
      <c r="C2095" s="14"/>
      <c r="D2095" s="14"/>
      <c r="AA2095" s="65"/>
      <c r="AB2095" s="65"/>
      <c r="AC2095" s="65"/>
      <c r="AD2095" s="65"/>
      <c r="AE2095" s="65"/>
      <c r="AF2095" s="71"/>
      <c r="AG2095" s="70"/>
      <c r="AN2095" s="65"/>
      <c r="AO2095" s="65"/>
      <c r="AP2095" s="65"/>
      <c r="AQ2095" s="65"/>
      <c r="AR2095" s="65"/>
      <c r="AS2095" s="65"/>
      <c r="AT2095" s="65"/>
      <c r="AU2095" s="65"/>
    </row>
    <row r="2096" spans="3:47" x14ac:dyDescent="0.2">
      <c r="C2096" s="14"/>
      <c r="D2096" s="14"/>
      <c r="AA2096" s="65"/>
      <c r="AB2096" s="65"/>
      <c r="AC2096" s="65"/>
      <c r="AD2096" s="65"/>
      <c r="AE2096" s="65"/>
      <c r="AF2096" s="71"/>
      <c r="AG2096" s="70"/>
      <c r="AN2096" s="65"/>
      <c r="AO2096" s="65"/>
      <c r="AP2096" s="65"/>
      <c r="AQ2096" s="65"/>
      <c r="AR2096" s="65"/>
      <c r="AS2096" s="65"/>
      <c r="AT2096" s="65"/>
      <c r="AU2096" s="65"/>
    </row>
    <row r="2097" spans="3:47" x14ac:dyDescent="0.2">
      <c r="C2097" s="14"/>
      <c r="D2097" s="14"/>
      <c r="AA2097" s="65"/>
      <c r="AB2097" s="65"/>
      <c r="AC2097" s="65"/>
      <c r="AD2097" s="65"/>
      <c r="AE2097" s="65"/>
      <c r="AF2097" s="71"/>
      <c r="AG2097" s="70"/>
      <c r="AN2097" s="65"/>
      <c r="AO2097" s="65"/>
      <c r="AP2097" s="65"/>
      <c r="AQ2097" s="65"/>
      <c r="AR2097" s="65"/>
      <c r="AS2097" s="65"/>
      <c r="AT2097" s="65"/>
      <c r="AU2097" s="65"/>
    </row>
    <row r="2098" spans="3:47" x14ac:dyDescent="0.2">
      <c r="C2098" s="14"/>
      <c r="D2098" s="14"/>
      <c r="AA2098" s="65"/>
      <c r="AB2098" s="65"/>
      <c r="AC2098" s="65"/>
      <c r="AD2098" s="65"/>
      <c r="AE2098" s="65"/>
      <c r="AF2098" s="71"/>
      <c r="AG2098" s="70"/>
      <c r="AN2098" s="65"/>
      <c r="AO2098" s="65"/>
      <c r="AP2098" s="65"/>
      <c r="AQ2098" s="65"/>
      <c r="AR2098" s="65"/>
      <c r="AS2098" s="65"/>
      <c r="AT2098" s="65"/>
      <c r="AU2098" s="65"/>
    </row>
    <row r="2099" spans="3:47" x14ac:dyDescent="0.2">
      <c r="C2099" s="14"/>
      <c r="D2099" s="14"/>
      <c r="AA2099" s="65"/>
      <c r="AB2099" s="65"/>
      <c r="AC2099" s="65"/>
      <c r="AD2099" s="65"/>
      <c r="AE2099" s="65"/>
      <c r="AF2099" s="71"/>
      <c r="AG2099" s="70"/>
      <c r="AN2099" s="65"/>
      <c r="AO2099" s="65"/>
      <c r="AP2099" s="65"/>
      <c r="AQ2099" s="65"/>
      <c r="AR2099" s="65"/>
      <c r="AS2099" s="65"/>
      <c r="AT2099" s="65"/>
      <c r="AU2099" s="65"/>
    </row>
    <row r="2100" spans="3:47" x14ac:dyDescent="0.2">
      <c r="C2100" s="14"/>
      <c r="D2100" s="14"/>
      <c r="AA2100" s="65"/>
      <c r="AB2100" s="65"/>
      <c r="AC2100" s="65"/>
      <c r="AD2100" s="65"/>
      <c r="AE2100" s="65"/>
      <c r="AF2100" s="71"/>
      <c r="AG2100" s="70"/>
      <c r="AN2100" s="65"/>
      <c r="AO2100" s="65"/>
      <c r="AP2100" s="65"/>
      <c r="AQ2100" s="65"/>
      <c r="AR2100" s="65"/>
      <c r="AS2100" s="65"/>
      <c r="AT2100" s="65"/>
      <c r="AU2100" s="65"/>
    </row>
    <row r="2101" spans="3:47" x14ac:dyDescent="0.2">
      <c r="C2101" s="14"/>
      <c r="D2101" s="14"/>
      <c r="AA2101" s="65"/>
      <c r="AB2101" s="65"/>
      <c r="AC2101" s="65"/>
      <c r="AD2101" s="65"/>
      <c r="AE2101" s="65"/>
      <c r="AF2101" s="71"/>
      <c r="AG2101" s="70"/>
      <c r="AN2101" s="65"/>
      <c r="AO2101" s="65"/>
      <c r="AP2101" s="65"/>
      <c r="AQ2101" s="65"/>
      <c r="AR2101" s="65"/>
      <c r="AS2101" s="65"/>
      <c r="AT2101" s="65"/>
      <c r="AU2101" s="65"/>
    </row>
    <row r="2102" spans="3:47" x14ac:dyDescent="0.2">
      <c r="C2102" s="14"/>
      <c r="D2102" s="14"/>
      <c r="AA2102" s="65"/>
      <c r="AB2102" s="65"/>
      <c r="AC2102" s="65"/>
      <c r="AD2102" s="65"/>
      <c r="AE2102" s="65"/>
      <c r="AF2102" s="71"/>
      <c r="AG2102" s="70"/>
      <c r="AN2102" s="65"/>
      <c r="AO2102" s="65"/>
      <c r="AP2102" s="65"/>
      <c r="AQ2102" s="65"/>
      <c r="AR2102" s="65"/>
      <c r="AS2102" s="65"/>
      <c r="AT2102" s="65"/>
      <c r="AU2102" s="65"/>
    </row>
    <row r="2103" spans="3:47" x14ac:dyDescent="0.2">
      <c r="C2103" s="14"/>
      <c r="D2103" s="14"/>
      <c r="AA2103" s="65"/>
      <c r="AB2103" s="65"/>
      <c r="AC2103" s="65"/>
      <c r="AD2103" s="65"/>
      <c r="AE2103" s="65"/>
      <c r="AF2103" s="71"/>
      <c r="AG2103" s="70"/>
      <c r="AN2103" s="65"/>
      <c r="AO2103" s="65"/>
      <c r="AP2103" s="65"/>
      <c r="AQ2103" s="65"/>
      <c r="AR2103" s="65"/>
      <c r="AS2103" s="65"/>
      <c r="AT2103" s="65"/>
      <c r="AU2103" s="65"/>
    </row>
    <row r="2104" spans="3:47" x14ac:dyDescent="0.2">
      <c r="C2104" s="14"/>
      <c r="D2104" s="14"/>
      <c r="AA2104" s="65"/>
      <c r="AB2104" s="65"/>
      <c r="AC2104" s="65"/>
      <c r="AD2104" s="65"/>
      <c r="AE2104" s="65"/>
      <c r="AF2104" s="71"/>
      <c r="AG2104" s="70"/>
      <c r="AN2104" s="65"/>
      <c r="AO2104" s="65"/>
      <c r="AP2104" s="65"/>
      <c r="AQ2104" s="65"/>
      <c r="AR2104" s="65"/>
      <c r="AS2104" s="65"/>
      <c r="AT2104" s="65"/>
      <c r="AU2104" s="65"/>
    </row>
    <row r="2105" spans="3:47" x14ac:dyDescent="0.2">
      <c r="C2105" s="14"/>
      <c r="D2105" s="14"/>
      <c r="AA2105" s="65"/>
      <c r="AB2105" s="65"/>
      <c r="AC2105" s="65"/>
      <c r="AD2105" s="65"/>
      <c r="AE2105" s="65"/>
      <c r="AF2105" s="71"/>
      <c r="AG2105" s="70"/>
      <c r="AN2105" s="65"/>
      <c r="AO2105" s="65"/>
      <c r="AP2105" s="65"/>
      <c r="AQ2105" s="65"/>
      <c r="AR2105" s="65"/>
      <c r="AS2105" s="65"/>
      <c r="AT2105" s="65"/>
      <c r="AU2105" s="65"/>
    </row>
    <row r="2106" spans="3:47" x14ac:dyDescent="0.2">
      <c r="C2106" s="14"/>
      <c r="D2106" s="14"/>
      <c r="AA2106" s="65"/>
      <c r="AB2106" s="65"/>
      <c r="AC2106" s="65"/>
      <c r="AD2106" s="65"/>
      <c r="AE2106" s="65"/>
      <c r="AF2106" s="71"/>
      <c r="AG2106" s="70"/>
      <c r="AN2106" s="65"/>
      <c r="AO2106" s="65"/>
      <c r="AP2106" s="65"/>
      <c r="AQ2106" s="65"/>
      <c r="AR2106" s="65"/>
      <c r="AS2106" s="65"/>
      <c r="AT2106" s="65"/>
      <c r="AU2106" s="65"/>
    </row>
    <row r="2107" spans="3:47" x14ac:dyDescent="0.2">
      <c r="C2107" s="14"/>
      <c r="D2107" s="14"/>
      <c r="AA2107" s="65"/>
      <c r="AB2107" s="65"/>
      <c r="AC2107" s="65"/>
      <c r="AD2107" s="65"/>
      <c r="AE2107" s="65"/>
      <c r="AF2107" s="71"/>
      <c r="AG2107" s="70"/>
      <c r="AN2107" s="65"/>
      <c r="AO2107" s="65"/>
      <c r="AP2107" s="65"/>
      <c r="AQ2107" s="65"/>
      <c r="AR2107" s="65"/>
      <c r="AS2107" s="65"/>
      <c r="AT2107" s="65"/>
      <c r="AU2107" s="65"/>
    </row>
    <row r="2108" spans="3:47" x14ac:dyDescent="0.2">
      <c r="C2108" s="14"/>
      <c r="D2108" s="14"/>
      <c r="AA2108" s="65"/>
      <c r="AB2108" s="65"/>
      <c r="AC2108" s="65"/>
      <c r="AD2108" s="65"/>
      <c r="AE2108" s="65"/>
      <c r="AF2108" s="71"/>
      <c r="AG2108" s="70"/>
      <c r="AN2108" s="65"/>
      <c r="AO2108" s="65"/>
      <c r="AP2108" s="65"/>
      <c r="AQ2108" s="65"/>
      <c r="AR2108" s="65"/>
      <c r="AS2108" s="65"/>
      <c r="AT2108" s="65"/>
      <c r="AU2108" s="65"/>
    </row>
    <row r="2109" spans="3:47" x14ac:dyDescent="0.2">
      <c r="C2109" s="14"/>
      <c r="D2109" s="14"/>
      <c r="AA2109" s="65"/>
      <c r="AB2109" s="65"/>
      <c r="AC2109" s="65"/>
      <c r="AD2109" s="65"/>
      <c r="AE2109" s="65"/>
      <c r="AF2109" s="71"/>
      <c r="AG2109" s="70"/>
      <c r="AN2109" s="65"/>
      <c r="AO2109" s="65"/>
      <c r="AP2109" s="65"/>
      <c r="AQ2109" s="65"/>
      <c r="AR2109" s="65"/>
      <c r="AS2109" s="65"/>
      <c r="AT2109" s="65"/>
      <c r="AU2109" s="65"/>
    </row>
    <row r="2110" spans="3:47" x14ac:dyDescent="0.2">
      <c r="C2110" s="14"/>
      <c r="D2110" s="14"/>
      <c r="AA2110" s="65"/>
      <c r="AB2110" s="65"/>
      <c r="AC2110" s="65"/>
      <c r="AD2110" s="65"/>
      <c r="AE2110" s="65"/>
      <c r="AF2110" s="71"/>
      <c r="AG2110" s="70"/>
      <c r="AN2110" s="65"/>
      <c r="AO2110" s="65"/>
      <c r="AP2110" s="65"/>
      <c r="AQ2110" s="65"/>
      <c r="AR2110" s="65"/>
      <c r="AS2110" s="65"/>
      <c r="AT2110" s="65"/>
      <c r="AU2110" s="65"/>
    </row>
    <row r="2111" spans="3:47" x14ac:dyDescent="0.2">
      <c r="C2111" s="14"/>
      <c r="D2111" s="14"/>
      <c r="AA2111" s="65"/>
      <c r="AB2111" s="65"/>
      <c r="AC2111" s="65"/>
      <c r="AD2111" s="65"/>
      <c r="AE2111" s="65"/>
      <c r="AF2111" s="71"/>
      <c r="AG2111" s="70"/>
      <c r="AN2111" s="65"/>
      <c r="AO2111" s="65"/>
      <c r="AP2111" s="65"/>
      <c r="AQ2111" s="65"/>
      <c r="AR2111" s="65"/>
      <c r="AS2111" s="65"/>
      <c r="AT2111" s="65"/>
      <c r="AU2111" s="65"/>
    </row>
    <row r="2112" spans="3:47" x14ac:dyDescent="0.2">
      <c r="C2112" s="14"/>
      <c r="D2112" s="14"/>
      <c r="AA2112" s="65"/>
      <c r="AB2112" s="65"/>
      <c r="AC2112" s="65"/>
      <c r="AD2112" s="65"/>
      <c r="AE2112" s="65"/>
      <c r="AF2112" s="71"/>
      <c r="AG2112" s="70"/>
      <c r="AN2112" s="65"/>
      <c r="AO2112" s="65"/>
      <c r="AP2112" s="65"/>
      <c r="AQ2112" s="65"/>
      <c r="AR2112" s="65"/>
      <c r="AS2112" s="65"/>
      <c r="AT2112" s="65"/>
      <c r="AU2112" s="65"/>
    </row>
    <row r="2113" spans="3:47" x14ac:dyDescent="0.2">
      <c r="C2113" s="14"/>
      <c r="D2113" s="14"/>
      <c r="AA2113" s="65"/>
      <c r="AB2113" s="65"/>
      <c r="AC2113" s="65"/>
      <c r="AD2113" s="65"/>
      <c r="AE2113" s="65"/>
      <c r="AF2113" s="71"/>
      <c r="AG2113" s="70"/>
      <c r="AN2113" s="65"/>
      <c r="AO2113" s="65"/>
      <c r="AP2113" s="65"/>
      <c r="AQ2113" s="65"/>
      <c r="AR2113" s="65"/>
      <c r="AS2113" s="65"/>
      <c r="AT2113" s="65"/>
      <c r="AU2113" s="65"/>
    </row>
    <row r="2114" spans="3:47" x14ac:dyDescent="0.2">
      <c r="C2114" s="14"/>
      <c r="D2114" s="14"/>
      <c r="AA2114" s="65"/>
      <c r="AB2114" s="65"/>
      <c r="AC2114" s="65"/>
      <c r="AD2114" s="65"/>
      <c r="AE2114" s="65"/>
      <c r="AF2114" s="71"/>
      <c r="AG2114" s="70"/>
      <c r="AN2114" s="65"/>
      <c r="AO2114" s="65"/>
      <c r="AP2114" s="65"/>
      <c r="AQ2114" s="65"/>
      <c r="AR2114" s="65"/>
      <c r="AS2114" s="65"/>
      <c r="AT2114" s="65"/>
      <c r="AU2114" s="65"/>
    </row>
    <row r="2115" spans="3:47" x14ac:dyDescent="0.2">
      <c r="C2115" s="14"/>
      <c r="D2115" s="14"/>
      <c r="AA2115" s="65"/>
      <c r="AB2115" s="65"/>
      <c r="AC2115" s="65"/>
      <c r="AD2115" s="65"/>
      <c r="AE2115" s="65"/>
      <c r="AF2115" s="71"/>
      <c r="AG2115" s="70"/>
      <c r="AN2115" s="65"/>
      <c r="AO2115" s="65"/>
      <c r="AP2115" s="65"/>
      <c r="AQ2115" s="65"/>
      <c r="AR2115" s="65"/>
      <c r="AS2115" s="65"/>
      <c r="AT2115" s="65"/>
      <c r="AU2115" s="65"/>
    </row>
    <row r="2116" spans="3:47" x14ac:dyDescent="0.2">
      <c r="C2116" s="14"/>
      <c r="D2116" s="14"/>
      <c r="AA2116" s="65"/>
      <c r="AB2116" s="65"/>
      <c r="AC2116" s="65"/>
      <c r="AD2116" s="65"/>
      <c r="AE2116" s="65"/>
      <c r="AF2116" s="71"/>
      <c r="AG2116" s="70"/>
      <c r="AN2116" s="65"/>
      <c r="AO2116" s="65"/>
      <c r="AP2116" s="65"/>
      <c r="AQ2116" s="65"/>
      <c r="AR2116" s="65"/>
      <c r="AS2116" s="65"/>
      <c r="AT2116" s="65"/>
      <c r="AU2116" s="65"/>
    </row>
    <row r="2117" spans="3:47" x14ac:dyDescent="0.2">
      <c r="C2117" s="14"/>
      <c r="D2117" s="14"/>
      <c r="AA2117" s="65"/>
      <c r="AB2117" s="65"/>
      <c r="AC2117" s="65"/>
      <c r="AD2117" s="65"/>
      <c r="AE2117" s="65"/>
      <c r="AF2117" s="71"/>
      <c r="AG2117" s="70"/>
      <c r="AN2117" s="65"/>
      <c r="AO2117" s="65"/>
      <c r="AP2117" s="65"/>
      <c r="AQ2117" s="65"/>
      <c r="AR2117" s="65"/>
      <c r="AS2117" s="65"/>
      <c r="AT2117" s="65"/>
      <c r="AU2117" s="65"/>
    </row>
    <row r="2118" spans="3:47" x14ac:dyDescent="0.2">
      <c r="C2118" s="14"/>
      <c r="D2118" s="14"/>
      <c r="AA2118" s="65"/>
      <c r="AB2118" s="65"/>
      <c r="AC2118" s="65"/>
      <c r="AD2118" s="65"/>
      <c r="AE2118" s="65"/>
      <c r="AF2118" s="71"/>
      <c r="AG2118" s="70"/>
      <c r="AN2118" s="65"/>
      <c r="AO2118" s="65"/>
      <c r="AP2118" s="65"/>
      <c r="AQ2118" s="65"/>
      <c r="AR2118" s="65"/>
      <c r="AS2118" s="65"/>
      <c r="AT2118" s="65"/>
      <c r="AU2118" s="65"/>
    </row>
    <row r="2119" spans="3:47" x14ac:dyDescent="0.2">
      <c r="C2119" s="14"/>
      <c r="D2119" s="14"/>
      <c r="AA2119" s="65"/>
      <c r="AB2119" s="65"/>
      <c r="AC2119" s="65"/>
      <c r="AD2119" s="65"/>
      <c r="AE2119" s="65"/>
      <c r="AF2119" s="71"/>
      <c r="AG2119" s="70"/>
      <c r="AN2119" s="65"/>
      <c r="AO2119" s="65"/>
      <c r="AP2119" s="65"/>
      <c r="AQ2119" s="65"/>
      <c r="AR2119" s="65"/>
      <c r="AS2119" s="65"/>
      <c r="AT2119" s="65"/>
      <c r="AU2119" s="65"/>
    </row>
    <row r="2120" spans="3:47" x14ac:dyDescent="0.2">
      <c r="C2120" s="14"/>
      <c r="D2120" s="14"/>
      <c r="AA2120" s="65"/>
      <c r="AB2120" s="65"/>
      <c r="AC2120" s="65"/>
      <c r="AD2120" s="65"/>
      <c r="AE2120" s="65"/>
      <c r="AF2120" s="71"/>
      <c r="AG2120" s="70"/>
      <c r="AN2120" s="65"/>
      <c r="AO2120" s="65"/>
      <c r="AP2120" s="65"/>
      <c r="AQ2120" s="65"/>
      <c r="AR2120" s="65"/>
      <c r="AS2120" s="65"/>
      <c r="AT2120" s="65"/>
      <c r="AU2120" s="65"/>
    </row>
    <row r="2121" spans="3:47" x14ac:dyDescent="0.2">
      <c r="C2121" s="14"/>
      <c r="D2121" s="14"/>
      <c r="AA2121" s="65"/>
      <c r="AB2121" s="65"/>
      <c r="AC2121" s="65"/>
      <c r="AD2121" s="65"/>
      <c r="AE2121" s="65"/>
      <c r="AF2121" s="71"/>
      <c r="AG2121" s="70"/>
      <c r="AN2121" s="65"/>
      <c r="AO2121" s="65"/>
      <c r="AP2121" s="65"/>
      <c r="AQ2121" s="65"/>
      <c r="AR2121" s="65"/>
      <c r="AS2121" s="65"/>
      <c r="AT2121" s="65"/>
      <c r="AU2121" s="65"/>
    </row>
    <row r="2122" spans="3:47" x14ac:dyDescent="0.2">
      <c r="C2122" s="14"/>
      <c r="D2122" s="14"/>
      <c r="AA2122" s="65"/>
      <c r="AB2122" s="65"/>
      <c r="AC2122" s="65"/>
      <c r="AD2122" s="65"/>
      <c r="AE2122" s="65"/>
      <c r="AF2122" s="71"/>
      <c r="AG2122" s="70"/>
      <c r="AN2122" s="65"/>
      <c r="AO2122" s="65"/>
      <c r="AP2122" s="65"/>
      <c r="AQ2122" s="65"/>
      <c r="AR2122" s="65"/>
      <c r="AS2122" s="65"/>
      <c r="AT2122" s="65"/>
      <c r="AU2122" s="65"/>
    </row>
    <row r="2123" spans="3:47" x14ac:dyDescent="0.2">
      <c r="C2123" s="14"/>
      <c r="D2123" s="14"/>
      <c r="AA2123" s="65"/>
      <c r="AB2123" s="65"/>
      <c r="AC2123" s="65"/>
      <c r="AD2123" s="65"/>
      <c r="AE2123" s="65"/>
      <c r="AF2123" s="71"/>
      <c r="AG2123" s="70"/>
      <c r="AN2123" s="65"/>
      <c r="AO2123" s="65"/>
      <c r="AP2123" s="65"/>
      <c r="AQ2123" s="65"/>
      <c r="AR2123" s="65"/>
      <c r="AS2123" s="65"/>
      <c r="AT2123" s="65"/>
      <c r="AU2123" s="65"/>
    </row>
    <row r="2124" spans="3:47" x14ac:dyDescent="0.2">
      <c r="C2124" s="14"/>
      <c r="D2124" s="14"/>
      <c r="AA2124" s="65"/>
      <c r="AB2124" s="65"/>
      <c r="AC2124" s="65"/>
      <c r="AD2124" s="65"/>
      <c r="AE2124" s="65"/>
      <c r="AF2124" s="71"/>
      <c r="AG2124" s="70"/>
      <c r="AN2124" s="65"/>
      <c r="AO2124" s="65"/>
      <c r="AP2124" s="65"/>
      <c r="AQ2124" s="65"/>
      <c r="AR2124" s="65"/>
      <c r="AS2124" s="65"/>
      <c r="AT2124" s="65"/>
      <c r="AU2124" s="65"/>
    </row>
    <row r="2125" spans="3:47" x14ac:dyDescent="0.2">
      <c r="C2125" s="14"/>
      <c r="D2125" s="14"/>
      <c r="AA2125" s="65"/>
      <c r="AB2125" s="65"/>
      <c r="AC2125" s="65"/>
      <c r="AD2125" s="65"/>
      <c r="AE2125" s="65"/>
      <c r="AF2125" s="71"/>
      <c r="AG2125" s="70"/>
      <c r="AN2125" s="65"/>
      <c r="AO2125" s="65"/>
      <c r="AP2125" s="65"/>
      <c r="AQ2125" s="65"/>
      <c r="AR2125" s="65"/>
      <c r="AS2125" s="65"/>
      <c r="AT2125" s="65"/>
      <c r="AU2125" s="65"/>
    </row>
    <row r="2126" spans="3:47" x14ac:dyDescent="0.2">
      <c r="C2126" s="14"/>
      <c r="D2126" s="14"/>
      <c r="AA2126" s="65"/>
      <c r="AB2126" s="65"/>
      <c r="AC2126" s="65"/>
      <c r="AD2126" s="65"/>
      <c r="AE2126" s="65"/>
      <c r="AF2126" s="71"/>
      <c r="AG2126" s="70"/>
      <c r="AN2126" s="65"/>
      <c r="AO2126" s="65"/>
      <c r="AP2126" s="65"/>
      <c r="AQ2126" s="65"/>
      <c r="AR2126" s="65"/>
      <c r="AS2126" s="65"/>
      <c r="AT2126" s="65"/>
      <c r="AU2126" s="65"/>
    </row>
    <row r="2127" spans="3:47" x14ac:dyDescent="0.2">
      <c r="C2127" s="14"/>
      <c r="D2127" s="14"/>
      <c r="AA2127" s="65"/>
      <c r="AB2127" s="65"/>
      <c r="AC2127" s="65"/>
      <c r="AD2127" s="65"/>
      <c r="AE2127" s="65"/>
      <c r="AF2127" s="71"/>
      <c r="AG2127" s="70"/>
      <c r="AN2127" s="65"/>
      <c r="AO2127" s="65"/>
      <c r="AP2127" s="65"/>
      <c r="AQ2127" s="65"/>
      <c r="AR2127" s="65"/>
      <c r="AS2127" s="65"/>
      <c r="AT2127" s="65"/>
      <c r="AU2127" s="65"/>
    </row>
    <row r="2128" spans="3:47" x14ac:dyDescent="0.2">
      <c r="C2128" s="14"/>
      <c r="D2128" s="14"/>
      <c r="AA2128" s="65"/>
      <c r="AB2128" s="65"/>
      <c r="AC2128" s="65"/>
      <c r="AD2128" s="65"/>
      <c r="AE2128" s="65"/>
      <c r="AF2128" s="71"/>
      <c r="AG2128" s="70"/>
      <c r="AN2128" s="65"/>
      <c r="AO2128" s="65"/>
      <c r="AP2128" s="65"/>
      <c r="AQ2128" s="65"/>
      <c r="AR2128" s="65"/>
      <c r="AS2128" s="65"/>
      <c r="AT2128" s="65"/>
      <c r="AU2128" s="65"/>
    </row>
    <row r="2129" spans="3:47" x14ac:dyDescent="0.2">
      <c r="C2129" s="14"/>
      <c r="D2129" s="14"/>
      <c r="AA2129" s="65"/>
      <c r="AB2129" s="65"/>
      <c r="AC2129" s="65"/>
      <c r="AD2129" s="65"/>
      <c r="AE2129" s="65"/>
      <c r="AF2129" s="71"/>
      <c r="AG2129" s="70"/>
      <c r="AN2129" s="65"/>
      <c r="AO2129" s="65"/>
      <c r="AP2129" s="65"/>
      <c r="AQ2129" s="65"/>
      <c r="AR2129" s="65"/>
      <c r="AS2129" s="65"/>
      <c r="AT2129" s="65"/>
      <c r="AU2129" s="65"/>
    </row>
    <row r="2130" spans="3:47" x14ac:dyDescent="0.2">
      <c r="C2130" s="14"/>
      <c r="D2130" s="14"/>
      <c r="AA2130" s="65"/>
      <c r="AB2130" s="65"/>
      <c r="AC2130" s="65"/>
      <c r="AD2130" s="65"/>
      <c r="AE2130" s="65"/>
      <c r="AF2130" s="71"/>
      <c r="AG2130" s="70"/>
      <c r="AN2130" s="65"/>
      <c r="AO2130" s="65"/>
      <c r="AP2130" s="65"/>
      <c r="AQ2130" s="65"/>
      <c r="AR2130" s="65"/>
      <c r="AS2130" s="65"/>
      <c r="AT2130" s="65"/>
      <c r="AU2130" s="65"/>
    </row>
    <row r="2131" spans="3:47" x14ac:dyDescent="0.2">
      <c r="C2131" s="14"/>
      <c r="D2131" s="14"/>
      <c r="AA2131" s="65"/>
      <c r="AB2131" s="65"/>
      <c r="AC2131" s="65"/>
      <c r="AD2131" s="65"/>
      <c r="AE2131" s="65"/>
      <c r="AF2131" s="71"/>
      <c r="AG2131" s="70"/>
      <c r="AN2131" s="65"/>
      <c r="AO2131" s="65"/>
      <c r="AP2131" s="65"/>
      <c r="AQ2131" s="65"/>
      <c r="AR2131" s="65"/>
      <c r="AS2131" s="65"/>
      <c r="AT2131" s="65"/>
      <c r="AU2131" s="65"/>
    </row>
    <row r="2132" spans="3:47" x14ac:dyDescent="0.2">
      <c r="C2132" s="14"/>
      <c r="D2132" s="14"/>
      <c r="AA2132" s="65"/>
      <c r="AB2132" s="65"/>
      <c r="AC2132" s="65"/>
      <c r="AD2132" s="65"/>
      <c r="AE2132" s="65"/>
      <c r="AF2132" s="71"/>
      <c r="AG2132" s="70"/>
      <c r="AN2132" s="65"/>
      <c r="AO2132" s="65"/>
      <c r="AP2132" s="65"/>
      <c r="AQ2132" s="65"/>
      <c r="AR2132" s="65"/>
      <c r="AS2132" s="65"/>
      <c r="AT2132" s="65"/>
      <c r="AU2132" s="65"/>
    </row>
    <row r="2133" spans="3:47" x14ac:dyDescent="0.2">
      <c r="C2133" s="14"/>
      <c r="D2133" s="14"/>
      <c r="AA2133" s="65"/>
      <c r="AB2133" s="65"/>
      <c r="AC2133" s="65"/>
      <c r="AD2133" s="65"/>
      <c r="AE2133" s="65"/>
      <c r="AF2133" s="71"/>
      <c r="AG2133" s="70"/>
      <c r="AN2133" s="65"/>
      <c r="AO2133" s="65"/>
      <c r="AP2133" s="65"/>
      <c r="AQ2133" s="65"/>
      <c r="AR2133" s="65"/>
      <c r="AS2133" s="65"/>
      <c r="AT2133" s="65"/>
      <c r="AU2133" s="65"/>
    </row>
    <row r="2134" spans="3:47" x14ac:dyDescent="0.2">
      <c r="C2134" s="14"/>
      <c r="D2134" s="14"/>
      <c r="AA2134" s="65"/>
      <c r="AB2134" s="65"/>
      <c r="AC2134" s="65"/>
      <c r="AD2134" s="65"/>
      <c r="AE2134" s="65"/>
      <c r="AF2134" s="71"/>
      <c r="AG2134" s="70"/>
      <c r="AN2134" s="65"/>
      <c r="AO2134" s="65"/>
      <c r="AP2134" s="65"/>
      <c r="AQ2134" s="65"/>
      <c r="AR2134" s="65"/>
      <c r="AS2134" s="65"/>
      <c r="AT2134" s="65"/>
      <c r="AU2134" s="65"/>
    </row>
    <row r="2135" spans="3:47" x14ac:dyDescent="0.2">
      <c r="C2135" s="14"/>
      <c r="D2135" s="14"/>
      <c r="AA2135" s="65"/>
      <c r="AB2135" s="65"/>
      <c r="AC2135" s="65"/>
      <c r="AD2135" s="65"/>
      <c r="AE2135" s="65"/>
      <c r="AF2135" s="71"/>
      <c r="AG2135" s="70"/>
      <c r="AN2135" s="65"/>
      <c r="AO2135" s="65"/>
      <c r="AP2135" s="65"/>
      <c r="AQ2135" s="65"/>
      <c r="AR2135" s="65"/>
      <c r="AS2135" s="65"/>
      <c r="AT2135" s="65"/>
      <c r="AU2135" s="65"/>
    </row>
    <row r="2136" spans="3:47" x14ac:dyDescent="0.2">
      <c r="C2136" s="14"/>
      <c r="D2136" s="14"/>
      <c r="AA2136" s="65"/>
      <c r="AB2136" s="65"/>
      <c r="AC2136" s="65"/>
      <c r="AD2136" s="65"/>
      <c r="AE2136" s="65"/>
      <c r="AF2136" s="71"/>
      <c r="AG2136" s="70"/>
      <c r="AN2136" s="65"/>
      <c r="AO2136" s="65"/>
      <c r="AP2136" s="65"/>
      <c r="AQ2136" s="65"/>
      <c r="AR2136" s="65"/>
      <c r="AS2136" s="65"/>
      <c r="AT2136" s="65"/>
      <c r="AU2136" s="65"/>
    </row>
    <row r="2137" spans="3:47" x14ac:dyDescent="0.2">
      <c r="C2137" s="14"/>
      <c r="D2137" s="14"/>
      <c r="AA2137" s="65"/>
      <c r="AB2137" s="65"/>
      <c r="AC2137" s="65"/>
      <c r="AD2137" s="65"/>
      <c r="AE2137" s="65"/>
      <c r="AF2137" s="71"/>
      <c r="AG2137" s="70"/>
      <c r="AN2137" s="65"/>
      <c r="AO2137" s="65"/>
      <c r="AP2137" s="65"/>
      <c r="AQ2137" s="65"/>
      <c r="AR2137" s="65"/>
      <c r="AS2137" s="65"/>
      <c r="AT2137" s="65"/>
      <c r="AU2137" s="65"/>
    </row>
    <row r="2138" spans="3:47" x14ac:dyDescent="0.2">
      <c r="C2138" s="14"/>
      <c r="D2138" s="14"/>
      <c r="AA2138" s="65"/>
      <c r="AB2138" s="65"/>
      <c r="AC2138" s="65"/>
      <c r="AD2138" s="65"/>
      <c r="AE2138" s="65"/>
      <c r="AF2138" s="71"/>
      <c r="AG2138" s="70"/>
      <c r="AN2138" s="65"/>
      <c r="AO2138" s="65"/>
      <c r="AP2138" s="65"/>
      <c r="AQ2138" s="65"/>
      <c r="AR2138" s="65"/>
      <c r="AS2138" s="65"/>
      <c r="AT2138" s="65"/>
      <c r="AU2138" s="65"/>
    </row>
    <row r="2139" spans="3:47" x14ac:dyDescent="0.2">
      <c r="C2139" s="14"/>
      <c r="D2139" s="14"/>
      <c r="AA2139" s="65"/>
      <c r="AB2139" s="65"/>
      <c r="AC2139" s="65"/>
      <c r="AD2139" s="65"/>
      <c r="AE2139" s="65"/>
      <c r="AF2139" s="71"/>
      <c r="AG2139" s="70"/>
      <c r="AN2139" s="65"/>
      <c r="AO2139" s="65"/>
      <c r="AP2139" s="65"/>
      <c r="AQ2139" s="65"/>
      <c r="AR2139" s="65"/>
      <c r="AS2139" s="65"/>
      <c r="AT2139" s="65"/>
      <c r="AU2139" s="65"/>
    </row>
    <row r="2140" spans="3:47" x14ac:dyDescent="0.2">
      <c r="C2140" s="14"/>
      <c r="D2140" s="14"/>
      <c r="AA2140" s="65"/>
      <c r="AB2140" s="65"/>
      <c r="AC2140" s="65"/>
      <c r="AD2140" s="65"/>
      <c r="AE2140" s="65"/>
      <c r="AF2140" s="71"/>
      <c r="AG2140" s="70"/>
      <c r="AN2140" s="65"/>
      <c r="AO2140" s="65"/>
      <c r="AP2140" s="65"/>
      <c r="AQ2140" s="65"/>
      <c r="AR2140" s="65"/>
      <c r="AS2140" s="65"/>
      <c r="AT2140" s="65"/>
      <c r="AU2140" s="65"/>
    </row>
    <row r="2141" spans="3:47" x14ac:dyDescent="0.2">
      <c r="C2141" s="14"/>
      <c r="D2141" s="14"/>
      <c r="AA2141" s="65"/>
      <c r="AB2141" s="65"/>
      <c r="AC2141" s="65"/>
      <c r="AD2141" s="65"/>
      <c r="AE2141" s="65"/>
      <c r="AF2141" s="71"/>
      <c r="AG2141" s="70"/>
      <c r="AN2141" s="65"/>
      <c r="AO2141" s="65"/>
      <c r="AP2141" s="65"/>
      <c r="AQ2141" s="65"/>
      <c r="AR2141" s="65"/>
      <c r="AS2141" s="65"/>
      <c r="AT2141" s="65"/>
      <c r="AU2141" s="65"/>
    </row>
    <row r="2142" spans="3:47" x14ac:dyDescent="0.2">
      <c r="C2142" s="14"/>
      <c r="D2142" s="14"/>
      <c r="AA2142" s="65"/>
      <c r="AB2142" s="65"/>
      <c r="AC2142" s="65"/>
      <c r="AD2142" s="65"/>
      <c r="AE2142" s="65"/>
      <c r="AF2142" s="71"/>
      <c r="AG2142" s="70"/>
      <c r="AN2142" s="65"/>
      <c r="AO2142" s="65"/>
      <c r="AP2142" s="65"/>
      <c r="AQ2142" s="65"/>
      <c r="AR2142" s="65"/>
      <c r="AS2142" s="65"/>
      <c r="AT2142" s="65"/>
      <c r="AU2142" s="65"/>
    </row>
    <row r="2143" spans="3:47" x14ac:dyDescent="0.2">
      <c r="C2143" s="14"/>
      <c r="D2143" s="14"/>
      <c r="AA2143" s="65"/>
      <c r="AB2143" s="65"/>
      <c r="AC2143" s="65"/>
      <c r="AD2143" s="65"/>
      <c r="AE2143" s="65"/>
      <c r="AF2143" s="71"/>
      <c r="AG2143" s="70"/>
      <c r="AN2143" s="65"/>
      <c r="AO2143" s="65"/>
      <c r="AP2143" s="65"/>
      <c r="AQ2143" s="65"/>
      <c r="AR2143" s="65"/>
      <c r="AS2143" s="65"/>
      <c r="AT2143" s="65"/>
      <c r="AU2143" s="65"/>
    </row>
    <row r="2144" spans="3:47" x14ac:dyDescent="0.2">
      <c r="C2144" s="14"/>
      <c r="D2144" s="14"/>
      <c r="AA2144" s="65"/>
      <c r="AB2144" s="65"/>
      <c r="AC2144" s="65"/>
      <c r="AD2144" s="65"/>
      <c r="AE2144" s="65"/>
      <c r="AF2144" s="71"/>
      <c r="AG2144" s="70"/>
      <c r="AN2144" s="65"/>
      <c r="AO2144" s="65"/>
      <c r="AP2144" s="65"/>
      <c r="AQ2144" s="65"/>
      <c r="AR2144" s="65"/>
      <c r="AS2144" s="65"/>
      <c r="AT2144" s="65"/>
      <c r="AU2144" s="65"/>
    </row>
    <row r="2145" spans="3:47" x14ac:dyDescent="0.2">
      <c r="C2145" s="14"/>
      <c r="D2145" s="14"/>
      <c r="AA2145" s="65"/>
      <c r="AB2145" s="65"/>
      <c r="AC2145" s="65"/>
      <c r="AD2145" s="65"/>
      <c r="AE2145" s="65"/>
      <c r="AF2145" s="71"/>
      <c r="AG2145" s="70"/>
      <c r="AN2145" s="65"/>
      <c r="AO2145" s="65"/>
      <c r="AP2145" s="65"/>
      <c r="AQ2145" s="65"/>
      <c r="AR2145" s="65"/>
      <c r="AS2145" s="65"/>
      <c r="AT2145" s="65"/>
      <c r="AU2145" s="65"/>
    </row>
    <row r="2146" spans="3:47" x14ac:dyDescent="0.2">
      <c r="C2146" s="14"/>
      <c r="D2146" s="14"/>
      <c r="AA2146" s="65"/>
      <c r="AB2146" s="65"/>
      <c r="AC2146" s="65"/>
      <c r="AD2146" s="65"/>
      <c r="AE2146" s="65"/>
      <c r="AF2146" s="71"/>
      <c r="AG2146" s="70"/>
      <c r="AN2146" s="65"/>
      <c r="AO2146" s="65"/>
      <c r="AP2146" s="65"/>
      <c r="AQ2146" s="65"/>
      <c r="AR2146" s="65"/>
      <c r="AS2146" s="65"/>
      <c r="AT2146" s="65"/>
      <c r="AU2146" s="65"/>
    </row>
    <row r="2147" spans="3:47" x14ac:dyDescent="0.2">
      <c r="C2147" s="14"/>
      <c r="D2147" s="14"/>
      <c r="AA2147" s="65"/>
      <c r="AB2147" s="65"/>
      <c r="AC2147" s="65"/>
      <c r="AD2147" s="65"/>
      <c r="AE2147" s="65"/>
      <c r="AF2147" s="71"/>
      <c r="AG2147" s="70"/>
      <c r="AN2147" s="65"/>
      <c r="AO2147" s="65"/>
      <c r="AP2147" s="65"/>
      <c r="AQ2147" s="65"/>
      <c r="AR2147" s="65"/>
      <c r="AS2147" s="65"/>
      <c r="AT2147" s="65"/>
      <c r="AU2147" s="65"/>
    </row>
    <row r="2148" spans="3:47" x14ac:dyDescent="0.2">
      <c r="C2148" s="14"/>
      <c r="D2148" s="14"/>
      <c r="AA2148" s="65"/>
      <c r="AB2148" s="65"/>
      <c r="AC2148" s="65"/>
      <c r="AD2148" s="65"/>
      <c r="AE2148" s="65"/>
      <c r="AF2148" s="71"/>
      <c r="AG2148" s="70"/>
      <c r="AN2148" s="65"/>
      <c r="AO2148" s="65"/>
      <c r="AP2148" s="65"/>
      <c r="AQ2148" s="65"/>
      <c r="AR2148" s="65"/>
      <c r="AS2148" s="65"/>
      <c r="AT2148" s="65"/>
      <c r="AU2148" s="65"/>
    </row>
    <row r="2149" spans="3:47" x14ac:dyDescent="0.2">
      <c r="C2149" s="14"/>
      <c r="D2149" s="14"/>
      <c r="AA2149" s="65"/>
      <c r="AB2149" s="65"/>
      <c r="AC2149" s="65"/>
      <c r="AD2149" s="65"/>
      <c r="AE2149" s="65"/>
      <c r="AF2149" s="71"/>
      <c r="AG2149" s="70"/>
      <c r="AN2149" s="65"/>
      <c r="AO2149" s="65"/>
      <c r="AP2149" s="65"/>
      <c r="AQ2149" s="65"/>
      <c r="AR2149" s="65"/>
      <c r="AS2149" s="65"/>
      <c r="AT2149" s="65"/>
      <c r="AU2149" s="65"/>
    </row>
    <row r="2150" spans="3:47" x14ac:dyDescent="0.2">
      <c r="C2150" s="14"/>
      <c r="D2150" s="14"/>
      <c r="AA2150" s="65"/>
      <c r="AB2150" s="65"/>
      <c r="AC2150" s="65"/>
      <c r="AD2150" s="65"/>
      <c r="AE2150" s="65"/>
      <c r="AF2150" s="71"/>
      <c r="AG2150" s="70"/>
      <c r="AN2150" s="65"/>
      <c r="AO2150" s="65"/>
      <c r="AP2150" s="65"/>
      <c r="AQ2150" s="65"/>
      <c r="AR2150" s="65"/>
      <c r="AS2150" s="65"/>
      <c r="AT2150" s="65"/>
      <c r="AU2150" s="65"/>
    </row>
    <row r="2151" spans="3:47" x14ac:dyDescent="0.2">
      <c r="C2151" s="14"/>
      <c r="D2151" s="14"/>
      <c r="AA2151" s="65"/>
      <c r="AB2151" s="65"/>
      <c r="AC2151" s="65"/>
      <c r="AD2151" s="65"/>
      <c r="AE2151" s="65"/>
      <c r="AF2151" s="71"/>
      <c r="AG2151" s="70"/>
      <c r="AN2151" s="65"/>
      <c r="AO2151" s="65"/>
      <c r="AP2151" s="65"/>
      <c r="AQ2151" s="65"/>
      <c r="AR2151" s="65"/>
      <c r="AS2151" s="65"/>
      <c r="AT2151" s="65"/>
      <c r="AU2151" s="65"/>
    </row>
    <row r="2152" spans="3:47" x14ac:dyDescent="0.2">
      <c r="C2152" s="14"/>
      <c r="D2152" s="14"/>
      <c r="AA2152" s="65"/>
      <c r="AB2152" s="65"/>
      <c r="AC2152" s="65"/>
      <c r="AD2152" s="65"/>
      <c r="AE2152" s="65"/>
      <c r="AF2152" s="71"/>
      <c r="AG2152" s="70"/>
      <c r="AN2152" s="65"/>
      <c r="AO2152" s="65"/>
      <c r="AP2152" s="65"/>
      <c r="AQ2152" s="65"/>
      <c r="AR2152" s="65"/>
      <c r="AS2152" s="65"/>
      <c r="AT2152" s="65"/>
      <c r="AU2152" s="65"/>
    </row>
    <row r="2153" spans="3:47" x14ac:dyDescent="0.2">
      <c r="C2153" s="14"/>
      <c r="D2153" s="14"/>
      <c r="AA2153" s="65"/>
      <c r="AB2153" s="65"/>
      <c r="AC2153" s="65"/>
      <c r="AD2153" s="65"/>
      <c r="AE2153" s="65"/>
      <c r="AF2153" s="71"/>
      <c r="AG2153" s="70"/>
      <c r="AN2153" s="65"/>
      <c r="AO2153" s="65"/>
      <c r="AP2153" s="65"/>
      <c r="AQ2153" s="65"/>
      <c r="AR2153" s="65"/>
      <c r="AS2153" s="65"/>
      <c r="AT2153" s="65"/>
      <c r="AU2153" s="65"/>
    </row>
    <row r="2154" spans="3:47" x14ac:dyDescent="0.2">
      <c r="C2154" s="14"/>
      <c r="D2154" s="14"/>
      <c r="AA2154" s="65"/>
      <c r="AB2154" s="65"/>
      <c r="AC2154" s="65"/>
      <c r="AD2154" s="65"/>
      <c r="AE2154" s="65"/>
      <c r="AF2154" s="71"/>
      <c r="AG2154" s="70"/>
      <c r="AN2154" s="65"/>
      <c r="AO2154" s="65"/>
      <c r="AP2154" s="65"/>
      <c r="AQ2154" s="65"/>
      <c r="AR2154" s="65"/>
      <c r="AS2154" s="65"/>
      <c r="AT2154" s="65"/>
      <c r="AU2154" s="65"/>
    </row>
    <row r="2155" spans="3:47" x14ac:dyDescent="0.2">
      <c r="C2155" s="14"/>
      <c r="D2155" s="14"/>
      <c r="AA2155" s="65"/>
      <c r="AB2155" s="65"/>
      <c r="AC2155" s="65"/>
      <c r="AD2155" s="65"/>
      <c r="AE2155" s="65"/>
      <c r="AF2155" s="71"/>
      <c r="AG2155" s="70"/>
      <c r="AN2155" s="65"/>
      <c r="AO2155" s="65"/>
      <c r="AP2155" s="65"/>
      <c r="AQ2155" s="65"/>
      <c r="AR2155" s="65"/>
      <c r="AS2155" s="65"/>
      <c r="AT2155" s="65"/>
      <c r="AU2155" s="65"/>
    </row>
    <row r="2156" spans="3:47" x14ac:dyDescent="0.2">
      <c r="C2156" s="14"/>
      <c r="D2156" s="14"/>
      <c r="AA2156" s="65"/>
      <c r="AB2156" s="65"/>
      <c r="AC2156" s="65"/>
      <c r="AD2156" s="65"/>
      <c r="AE2156" s="65"/>
      <c r="AF2156" s="71"/>
      <c r="AG2156" s="70"/>
      <c r="AN2156" s="65"/>
      <c r="AO2156" s="65"/>
      <c r="AP2156" s="65"/>
      <c r="AQ2156" s="65"/>
      <c r="AR2156" s="65"/>
      <c r="AS2156" s="65"/>
      <c r="AT2156" s="65"/>
      <c r="AU2156" s="65"/>
    </row>
    <row r="2157" spans="3:47" x14ac:dyDescent="0.2">
      <c r="C2157" s="14"/>
      <c r="D2157" s="14"/>
      <c r="AA2157" s="65"/>
      <c r="AB2157" s="65"/>
      <c r="AC2157" s="65"/>
      <c r="AD2157" s="65"/>
      <c r="AE2157" s="65"/>
      <c r="AF2157" s="71"/>
      <c r="AG2157" s="70"/>
      <c r="AN2157" s="65"/>
      <c r="AO2157" s="65"/>
      <c r="AP2157" s="65"/>
      <c r="AQ2157" s="65"/>
      <c r="AR2157" s="65"/>
      <c r="AS2157" s="65"/>
      <c r="AT2157" s="65"/>
      <c r="AU2157" s="65"/>
    </row>
    <row r="2158" spans="3:47" x14ac:dyDescent="0.2">
      <c r="C2158" s="14"/>
      <c r="D2158" s="14"/>
      <c r="AA2158" s="65"/>
      <c r="AB2158" s="65"/>
      <c r="AC2158" s="65"/>
      <c r="AD2158" s="65"/>
      <c r="AE2158" s="65"/>
      <c r="AF2158" s="71"/>
      <c r="AG2158" s="70"/>
      <c r="AN2158" s="65"/>
      <c r="AO2158" s="65"/>
      <c r="AP2158" s="65"/>
      <c r="AQ2158" s="65"/>
      <c r="AR2158" s="65"/>
      <c r="AS2158" s="65"/>
      <c r="AT2158" s="65"/>
      <c r="AU2158" s="65"/>
    </row>
    <row r="2159" spans="3:47" x14ac:dyDescent="0.2">
      <c r="C2159" s="14"/>
      <c r="D2159" s="14"/>
      <c r="AA2159" s="65"/>
      <c r="AB2159" s="65"/>
      <c r="AC2159" s="65"/>
      <c r="AD2159" s="65"/>
      <c r="AE2159" s="65"/>
      <c r="AF2159" s="71"/>
      <c r="AG2159" s="70"/>
      <c r="AN2159" s="65"/>
      <c r="AO2159" s="65"/>
      <c r="AP2159" s="65"/>
      <c r="AQ2159" s="65"/>
      <c r="AR2159" s="65"/>
      <c r="AS2159" s="65"/>
      <c r="AT2159" s="65"/>
      <c r="AU2159" s="65"/>
    </row>
    <row r="2160" spans="3:47" x14ac:dyDescent="0.2">
      <c r="C2160" s="14"/>
      <c r="D2160" s="14"/>
      <c r="AA2160" s="65"/>
      <c r="AB2160" s="65"/>
      <c r="AC2160" s="65"/>
      <c r="AD2160" s="65"/>
      <c r="AE2160" s="65"/>
      <c r="AF2160" s="71"/>
      <c r="AG2160" s="70"/>
      <c r="AN2160" s="65"/>
      <c r="AO2160" s="65"/>
      <c r="AP2160" s="65"/>
      <c r="AQ2160" s="65"/>
      <c r="AR2160" s="65"/>
      <c r="AS2160" s="65"/>
      <c r="AT2160" s="65"/>
      <c r="AU2160" s="65"/>
    </row>
    <row r="2161" spans="3:47" x14ac:dyDescent="0.2">
      <c r="C2161" s="14"/>
      <c r="D2161" s="14"/>
      <c r="AA2161" s="65"/>
      <c r="AB2161" s="65"/>
      <c r="AC2161" s="65"/>
      <c r="AD2161" s="65"/>
      <c r="AE2161" s="65"/>
      <c r="AF2161" s="71"/>
      <c r="AG2161" s="70"/>
      <c r="AN2161" s="65"/>
      <c r="AO2161" s="65"/>
      <c r="AP2161" s="65"/>
      <c r="AQ2161" s="65"/>
      <c r="AR2161" s="65"/>
      <c r="AS2161" s="65"/>
      <c r="AT2161" s="65"/>
      <c r="AU2161" s="65"/>
    </row>
    <row r="2162" spans="3:47" x14ac:dyDescent="0.2">
      <c r="C2162" s="14"/>
      <c r="D2162" s="14"/>
      <c r="AA2162" s="65"/>
      <c r="AB2162" s="65"/>
      <c r="AC2162" s="65"/>
      <c r="AD2162" s="65"/>
      <c r="AE2162" s="65"/>
      <c r="AF2162" s="71"/>
      <c r="AG2162" s="70"/>
      <c r="AN2162" s="65"/>
      <c r="AO2162" s="65"/>
      <c r="AP2162" s="65"/>
      <c r="AQ2162" s="65"/>
      <c r="AR2162" s="65"/>
      <c r="AS2162" s="65"/>
      <c r="AT2162" s="65"/>
      <c r="AU2162" s="65"/>
    </row>
    <row r="2163" spans="3:47" x14ac:dyDescent="0.2">
      <c r="C2163" s="14"/>
      <c r="D2163" s="14"/>
      <c r="AA2163" s="65"/>
      <c r="AB2163" s="65"/>
      <c r="AC2163" s="65"/>
      <c r="AD2163" s="65"/>
      <c r="AE2163" s="65"/>
      <c r="AF2163" s="71"/>
      <c r="AG2163" s="70"/>
      <c r="AN2163" s="65"/>
      <c r="AO2163" s="65"/>
      <c r="AP2163" s="65"/>
      <c r="AQ2163" s="65"/>
      <c r="AR2163" s="65"/>
      <c r="AS2163" s="65"/>
      <c r="AT2163" s="65"/>
      <c r="AU2163" s="65"/>
    </row>
    <row r="2164" spans="3:47" x14ac:dyDescent="0.2">
      <c r="C2164" s="14"/>
      <c r="D2164" s="14"/>
      <c r="AA2164" s="65"/>
      <c r="AB2164" s="65"/>
      <c r="AC2164" s="65"/>
      <c r="AD2164" s="65"/>
      <c r="AE2164" s="65"/>
      <c r="AF2164" s="71"/>
      <c r="AG2164" s="70"/>
      <c r="AN2164" s="65"/>
      <c r="AO2164" s="65"/>
      <c r="AP2164" s="65"/>
      <c r="AQ2164" s="65"/>
      <c r="AR2164" s="65"/>
      <c r="AS2164" s="65"/>
      <c r="AT2164" s="65"/>
      <c r="AU2164" s="65"/>
    </row>
    <row r="2165" spans="3:47" x14ac:dyDescent="0.2">
      <c r="C2165" s="14"/>
      <c r="D2165" s="14"/>
      <c r="AA2165" s="65"/>
      <c r="AB2165" s="65"/>
      <c r="AC2165" s="65"/>
      <c r="AD2165" s="65"/>
      <c r="AE2165" s="65"/>
      <c r="AF2165" s="71"/>
      <c r="AG2165" s="70"/>
      <c r="AN2165" s="65"/>
      <c r="AO2165" s="65"/>
      <c r="AP2165" s="65"/>
      <c r="AQ2165" s="65"/>
      <c r="AR2165" s="65"/>
      <c r="AS2165" s="65"/>
      <c r="AT2165" s="65"/>
      <c r="AU2165" s="65"/>
    </row>
    <row r="2166" spans="3:47" x14ac:dyDescent="0.2">
      <c r="C2166" s="14"/>
      <c r="D2166" s="14"/>
      <c r="AA2166" s="65"/>
      <c r="AB2166" s="65"/>
      <c r="AC2166" s="65"/>
      <c r="AD2166" s="65"/>
      <c r="AE2166" s="65"/>
      <c r="AF2166" s="71"/>
      <c r="AG2166" s="70"/>
      <c r="AN2166" s="65"/>
      <c r="AO2166" s="65"/>
      <c r="AP2166" s="65"/>
      <c r="AQ2166" s="65"/>
      <c r="AR2166" s="65"/>
      <c r="AS2166" s="65"/>
      <c r="AT2166" s="65"/>
      <c r="AU2166" s="65"/>
    </row>
    <row r="2167" spans="3:47" x14ac:dyDescent="0.2">
      <c r="C2167" s="14"/>
      <c r="D2167" s="14"/>
      <c r="AA2167" s="65"/>
      <c r="AB2167" s="65"/>
      <c r="AC2167" s="65"/>
      <c r="AD2167" s="65"/>
      <c r="AE2167" s="65"/>
      <c r="AF2167" s="71"/>
      <c r="AG2167" s="70"/>
      <c r="AN2167" s="65"/>
      <c r="AO2167" s="65"/>
      <c r="AP2167" s="65"/>
      <c r="AQ2167" s="65"/>
      <c r="AR2167" s="65"/>
      <c r="AS2167" s="65"/>
      <c r="AT2167" s="65"/>
      <c r="AU2167" s="65"/>
    </row>
    <row r="2168" spans="3:47" x14ac:dyDescent="0.2">
      <c r="C2168" s="14"/>
      <c r="D2168" s="14"/>
      <c r="AA2168" s="65"/>
      <c r="AB2168" s="65"/>
      <c r="AC2168" s="65"/>
      <c r="AD2168" s="65"/>
      <c r="AE2168" s="65"/>
      <c r="AF2168" s="71"/>
      <c r="AG2168" s="70"/>
      <c r="AN2168" s="65"/>
      <c r="AO2168" s="65"/>
      <c r="AP2168" s="65"/>
      <c r="AQ2168" s="65"/>
      <c r="AR2168" s="65"/>
      <c r="AS2168" s="65"/>
      <c r="AT2168" s="65"/>
      <c r="AU2168" s="65"/>
    </row>
    <row r="2169" spans="3:47" x14ac:dyDescent="0.2">
      <c r="C2169" s="14"/>
      <c r="D2169" s="14"/>
      <c r="AA2169" s="65"/>
      <c r="AB2169" s="65"/>
      <c r="AC2169" s="65"/>
      <c r="AD2169" s="65"/>
      <c r="AE2169" s="65"/>
      <c r="AF2169" s="71"/>
      <c r="AG2169" s="70"/>
      <c r="AN2169" s="65"/>
      <c r="AO2169" s="65"/>
      <c r="AP2169" s="65"/>
      <c r="AQ2169" s="65"/>
      <c r="AR2169" s="65"/>
      <c r="AS2169" s="65"/>
      <c r="AT2169" s="65"/>
      <c r="AU2169" s="65"/>
    </row>
    <row r="2170" spans="3:47" x14ac:dyDescent="0.2">
      <c r="C2170" s="14"/>
      <c r="D2170" s="14"/>
      <c r="AA2170" s="65"/>
      <c r="AB2170" s="65"/>
      <c r="AC2170" s="65"/>
      <c r="AD2170" s="65"/>
      <c r="AE2170" s="65"/>
      <c r="AF2170" s="71"/>
      <c r="AG2170" s="70"/>
      <c r="AN2170" s="65"/>
      <c r="AO2170" s="65"/>
      <c r="AP2170" s="65"/>
      <c r="AQ2170" s="65"/>
      <c r="AR2170" s="65"/>
      <c r="AS2170" s="65"/>
      <c r="AT2170" s="65"/>
      <c r="AU2170" s="65"/>
    </row>
    <row r="2171" spans="3:47" x14ac:dyDescent="0.2">
      <c r="C2171" s="14"/>
      <c r="D2171" s="14"/>
      <c r="AA2171" s="65"/>
      <c r="AB2171" s="65"/>
      <c r="AC2171" s="65"/>
      <c r="AD2171" s="65"/>
      <c r="AE2171" s="65"/>
      <c r="AF2171" s="71"/>
      <c r="AG2171" s="70"/>
      <c r="AN2171" s="65"/>
      <c r="AO2171" s="65"/>
      <c r="AP2171" s="65"/>
      <c r="AQ2171" s="65"/>
      <c r="AR2171" s="65"/>
      <c r="AS2171" s="65"/>
      <c r="AT2171" s="65"/>
      <c r="AU2171" s="65"/>
    </row>
    <row r="2172" spans="3:47" x14ac:dyDescent="0.2">
      <c r="C2172" s="14"/>
      <c r="D2172" s="14"/>
      <c r="AA2172" s="65"/>
      <c r="AB2172" s="65"/>
      <c r="AC2172" s="65"/>
      <c r="AD2172" s="65"/>
      <c r="AE2172" s="65"/>
      <c r="AF2172" s="71"/>
      <c r="AG2172" s="70"/>
      <c r="AN2172" s="65"/>
      <c r="AO2172" s="65"/>
      <c r="AP2172" s="65"/>
      <c r="AQ2172" s="65"/>
      <c r="AR2172" s="65"/>
      <c r="AS2172" s="65"/>
      <c r="AT2172" s="65"/>
      <c r="AU2172" s="65"/>
    </row>
    <row r="2173" spans="3:47" x14ac:dyDescent="0.2">
      <c r="C2173" s="14"/>
      <c r="D2173" s="14"/>
      <c r="AA2173" s="65"/>
      <c r="AB2173" s="65"/>
      <c r="AC2173" s="65"/>
      <c r="AD2173" s="65"/>
      <c r="AE2173" s="65"/>
      <c r="AF2173" s="71"/>
      <c r="AG2173" s="70"/>
      <c r="AN2173" s="65"/>
      <c r="AO2173" s="65"/>
      <c r="AP2173" s="65"/>
      <c r="AQ2173" s="65"/>
      <c r="AR2173" s="65"/>
      <c r="AS2173" s="65"/>
      <c r="AT2173" s="65"/>
      <c r="AU2173" s="65"/>
    </row>
    <row r="2174" spans="3:47" x14ac:dyDescent="0.2">
      <c r="C2174" s="14"/>
      <c r="D2174" s="14"/>
      <c r="AA2174" s="65"/>
      <c r="AB2174" s="65"/>
      <c r="AC2174" s="65"/>
      <c r="AD2174" s="65"/>
      <c r="AE2174" s="65"/>
      <c r="AF2174" s="71"/>
      <c r="AG2174" s="70"/>
      <c r="AN2174" s="65"/>
      <c r="AO2174" s="65"/>
      <c r="AP2174" s="65"/>
      <c r="AQ2174" s="65"/>
      <c r="AR2174" s="65"/>
      <c r="AS2174" s="65"/>
      <c r="AT2174" s="65"/>
      <c r="AU2174" s="65"/>
    </row>
    <row r="2175" spans="3:47" x14ac:dyDescent="0.2">
      <c r="C2175" s="14"/>
      <c r="D2175" s="14"/>
      <c r="AA2175" s="65"/>
      <c r="AB2175" s="65"/>
      <c r="AC2175" s="65"/>
      <c r="AD2175" s="65"/>
      <c r="AE2175" s="65"/>
      <c r="AF2175" s="71"/>
      <c r="AG2175" s="70"/>
      <c r="AN2175" s="65"/>
      <c r="AO2175" s="65"/>
      <c r="AP2175" s="65"/>
      <c r="AQ2175" s="65"/>
      <c r="AR2175" s="65"/>
      <c r="AS2175" s="65"/>
      <c r="AT2175" s="65"/>
      <c r="AU2175" s="65"/>
    </row>
    <row r="2176" spans="3:47" x14ac:dyDescent="0.2">
      <c r="C2176" s="14"/>
      <c r="D2176" s="14"/>
      <c r="AA2176" s="65"/>
      <c r="AB2176" s="65"/>
      <c r="AC2176" s="65"/>
      <c r="AD2176" s="65"/>
      <c r="AE2176" s="65"/>
      <c r="AF2176" s="71"/>
      <c r="AG2176" s="70"/>
      <c r="AN2176" s="65"/>
      <c r="AO2176" s="65"/>
      <c r="AP2176" s="65"/>
      <c r="AQ2176" s="65"/>
      <c r="AR2176" s="65"/>
      <c r="AS2176" s="65"/>
      <c r="AT2176" s="65"/>
      <c r="AU2176" s="65"/>
    </row>
    <row r="2177" spans="3:47" x14ac:dyDescent="0.2">
      <c r="C2177" s="14"/>
      <c r="D2177" s="14"/>
      <c r="AA2177" s="65"/>
      <c r="AB2177" s="65"/>
      <c r="AC2177" s="65"/>
      <c r="AD2177" s="65"/>
      <c r="AE2177" s="65"/>
      <c r="AF2177" s="71"/>
      <c r="AG2177" s="70"/>
      <c r="AN2177" s="65"/>
      <c r="AO2177" s="65"/>
      <c r="AP2177" s="65"/>
      <c r="AQ2177" s="65"/>
      <c r="AR2177" s="65"/>
      <c r="AS2177" s="65"/>
      <c r="AT2177" s="65"/>
      <c r="AU2177" s="65"/>
    </row>
    <row r="2178" spans="3:47" x14ac:dyDescent="0.2">
      <c r="C2178" s="14"/>
      <c r="D2178" s="14"/>
      <c r="AA2178" s="65"/>
      <c r="AB2178" s="65"/>
      <c r="AC2178" s="65"/>
      <c r="AD2178" s="65"/>
      <c r="AE2178" s="65"/>
      <c r="AF2178" s="71"/>
      <c r="AG2178" s="70"/>
      <c r="AN2178" s="65"/>
      <c r="AO2178" s="65"/>
      <c r="AP2178" s="65"/>
      <c r="AQ2178" s="65"/>
      <c r="AR2178" s="65"/>
      <c r="AS2178" s="65"/>
      <c r="AT2178" s="65"/>
      <c r="AU2178" s="65"/>
    </row>
    <row r="2179" spans="3:47" x14ac:dyDescent="0.2">
      <c r="C2179" s="14"/>
      <c r="D2179" s="14"/>
      <c r="AA2179" s="65"/>
      <c r="AB2179" s="65"/>
      <c r="AC2179" s="65"/>
      <c r="AD2179" s="65"/>
      <c r="AE2179" s="65"/>
      <c r="AF2179" s="71"/>
      <c r="AG2179" s="70"/>
      <c r="AN2179" s="65"/>
      <c r="AO2179" s="65"/>
      <c r="AP2179" s="65"/>
      <c r="AQ2179" s="65"/>
      <c r="AR2179" s="65"/>
      <c r="AS2179" s="65"/>
      <c r="AT2179" s="65"/>
      <c r="AU2179" s="65"/>
    </row>
    <row r="2180" spans="3:47" x14ac:dyDescent="0.2">
      <c r="C2180" s="14"/>
      <c r="D2180" s="14"/>
      <c r="AA2180" s="65"/>
      <c r="AB2180" s="65"/>
      <c r="AC2180" s="65"/>
      <c r="AD2180" s="65"/>
      <c r="AE2180" s="65"/>
      <c r="AF2180" s="71"/>
      <c r="AG2180" s="70"/>
      <c r="AN2180" s="65"/>
      <c r="AO2180" s="65"/>
      <c r="AP2180" s="65"/>
      <c r="AQ2180" s="65"/>
      <c r="AR2180" s="65"/>
      <c r="AS2180" s="65"/>
      <c r="AT2180" s="65"/>
      <c r="AU2180" s="65"/>
    </row>
    <row r="2181" spans="3:47" x14ac:dyDescent="0.2">
      <c r="C2181" s="14"/>
      <c r="D2181" s="14"/>
      <c r="AA2181" s="65"/>
      <c r="AB2181" s="65"/>
      <c r="AC2181" s="65"/>
      <c r="AD2181" s="65"/>
      <c r="AE2181" s="65"/>
      <c r="AF2181" s="71"/>
      <c r="AG2181" s="70"/>
      <c r="AN2181" s="65"/>
      <c r="AO2181" s="65"/>
      <c r="AP2181" s="65"/>
      <c r="AQ2181" s="65"/>
      <c r="AR2181" s="65"/>
      <c r="AS2181" s="65"/>
      <c r="AT2181" s="65"/>
      <c r="AU2181" s="65"/>
    </row>
    <row r="2182" spans="3:47" x14ac:dyDescent="0.2">
      <c r="C2182" s="14"/>
      <c r="D2182" s="14"/>
      <c r="AA2182" s="65"/>
      <c r="AB2182" s="65"/>
      <c r="AC2182" s="65"/>
      <c r="AD2182" s="65"/>
      <c r="AE2182" s="65"/>
      <c r="AF2182" s="71"/>
      <c r="AG2182" s="70"/>
      <c r="AN2182" s="65"/>
      <c r="AO2182" s="65"/>
      <c r="AP2182" s="65"/>
      <c r="AQ2182" s="65"/>
      <c r="AR2182" s="65"/>
      <c r="AS2182" s="65"/>
      <c r="AT2182" s="65"/>
      <c r="AU2182" s="65"/>
    </row>
    <row r="2183" spans="3:47" x14ac:dyDescent="0.2">
      <c r="C2183" s="14"/>
      <c r="D2183" s="14"/>
      <c r="AA2183" s="65"/>
      <c r="AB2183" s="65"/>
      <c r="AC2183" s="65"/>
      <c r="AD2183" s="65"/>
      <c r="AE2183" s="65"/>
      <c r="AF2183" s="71"/>
      <c r="AG2183" s="70"/>
      <c r="AN2183" s="65"/>
      <c r="AO2183" s="65"/>
      <c r="AP2183" s="65"/>
      <c r="AQ2183" s="65"/>
      <c r="AR2183" s="65"/>
      <c r="AS2183" s="65"/>
      <c r="AT2183" s="65"/>
      <c r="AU2183" s="65"/>
    </row>
    <row r="2184" spans="3:47" x14ac:dyDescent="0.2">
      <c r="C2184" s="14"/>
      <c r="D2184" s="14"/>
      <c r="AA2184" s="65"/>
      <c r="AB2184" s="65"/>
      <c r="AC2184" s="65"/>
      <c r="AD2184" s="65"/>
      <c r="AE2184" s="65"/>
      <c r="AF2184" s="71"/>
      <c r="AG2184" s="70"/>
      <c r="AN2184" s="65"/>
      <c r="AO2184" s="65"/>
      <c r="AP2184" s="65"/>
      <c r="AQ2184" s="65"/>
      <c r="AR2184" s="65"/>
      <c r="AS2184" s="65"/>
      <c r="AT2184" s="65"/>
      <c r="AU2184" s="65"/>
    </row>
    <row r="2185" spans="3:47" x14ac:dyDescent="0.2">
      <c r="C2185" s="14"/>
      <c r="D2185" s="14"/>
      <c r="AA2185" s="65"/>
      <c r="AB2185" s="65"/>
      <c r="AC2185" s="65"/>
      <c r="AD2185" s="65"/>
      <c r="AE2185" s="65"/>
      <c r="AF2185" s="71"/>
      <c r="AG2185" s="70"/>
      <c r="AN2185" s="65"/>
      <c r="AO2185" s="65"/>
      <c r="AP2185" s="65"/>
      <c r="AQ2185" s="65"/>
      <c r="AR2185" s="65"/>
      <c r="AS2185" s="65"/>
      <c r="AT2185" s="65"/>
      <c r="AU2185" s="65"/>
    </row>
    <row r="2186" spans="3:47" x14ac:dyDescent="0.2">
      <c r="C2186" s="14"/>
      <c r="D2186" s="14"/>
      <c r="AA2186" s="65"/>
      <c r="AB2186" s="65"/>
      <c r="AC2186" s="65"/>
      <c r="AD2186" s="65"/>
      <c r="AE2186" s="65"/>
      <c r="AF2186" s="71"/>
      <c r="AG2186" s="70"/>
      <c r="AN2186" s="65"/>
      <c r="AO2186" s="65"/>
      <c r="AP2186" s="65"/>
      <c r="AQ2186" s="65"/>
      <c r="AR2186" s="65"/>
      <c r="AS2186" s="65"/>
      <c r="AT2186" s="65"/>
      <c r="AU2186" s="65"/>
    </row>
    <row r="2187" spans="3:47" x14ac:dyDescent="0.2">
      <c r="C2187" s="14"/>
      <c r="D2187" s="14"/>
      <c r="AA2187" s="65"/>
      <c r="AB2187" s="65"/>
      <c r="AC2187" s="65"/>
      <c r="AD2187" s="65"/>
      <c r="AE2187" s="65"/>
      <c r="AF2187" s="71"/>
      <c r="AG2187" s="70"/>
      <c r="AN2187" s="65"/>
      <c r="AO2187" s="65"/>
      <c r="AP2187" s="65"/>
      <c r="AQ2187" s="65"/>
      <c r="AR2187" s="65"/>
      <c r="AS2187" s="65"/>
      <c r="AT2187" s="65"/>
      <c r="AU2187" s="65"/>
    </row>
    <row r="2188" spans="3:47" x14ac:dyDescent="0.2">
      <c r="C2188" s="14"/>
      <c r="D2188" s="14"/>
      <c r="AA2188" s="65"/>
      <c r="AB2188" s="65"/>
      <c r="AC2188" s="65"/>
      <c r="AD2188" s="65"/>
      <c r="AE2188" s="65"/>
      <c r="AF2188" s="71"/>
      <c r="AG2188" s="70"/>
      <c r="AN2188" s="65"/>
      <c r="AO2188" s="65"/>
      <c r="AP2188" s="65"/>
      <c r="AQ2188" s="65"/>
      <c r="AR2188" s="65"/>
      <c r="AS2188" s="65"/>
      <c r="AT2188" s="65"/>
      <c r="AU2188" s="65"/>
    </row>
    <row r="2189" spans="3:47" x14ac:dyDescent="0.2">
      <c r="C2189" s="14"/>
      <c r="D2189" s="14"/>
      <c r="AA2189" s="65"/>
      <c r="AB2189" s="65"/>
      <c r="AC2189" s="65"/>
      <c r="AD2189" s="65"/>
      <c r="AE2189" s="65"/>
      <c r="AF2189" s="71"/>
      <c r="AG2189" s="70"/>
      <c r="AN2189" s="65"/>
      <c r="AO2189" s="65"/>
      <c r="AP2189" s="65"/>
      <c r="AQ2189" s="65"/>
      <c r="AR2189" s="65"/>
      <c r="AS2189" s="65"/>
      <c r="AT2189" s="65"/>
      <c r="AU2189" s="65"/>
    </row>
    <row r="2190" spans="3:47" x14ac:dyDescent="0.2">
      <c r="C2190" s="14"/>
      <c r="D2190" s="14"/>
      <c r="AA2190" s="65"/>
      <c r="AB2190" s="65"/>
      <c r="AC2190" s="65"/>
      <c r="AD2190" s="65"/>
      <c r="AE2190" s="65"/>
      <c r="AF2190" s="71"/>
      <c r="AG2190" s="70"/>
      <c r="AN2190" s="65"/>
      <c r="AO2190" s="65"/>
      <c r="AP2190" s="65"/>
      <c r="AQ2190" s="65"/>
      <c r="AR2190" s="65"/>
      <c r="AS2190" s="65"/>
      <c r="AT2190" s="65"/>
      <c r="AU2190" s="65"/>
    </row>
    <row r="2191" spans="3:47" x14ac:dyDescent="0.2">
      <c r="C2191" s="14"/>
      <c r="D2191" s="14"/>
      <c r="AA2191" s="65"/>
      <c r="AB2191" s="65"/>
      <c r="AC2191" s="65"/>
      <c r="AD2191" s="65"/>
      <c r="AE2191" s="65"/>
      <c r="AF2191" s="71"/>
      <c r="AG2191" s="70"/>
      <c r="AN2191" s="65"/>
      <c r="AO2191" s="65"/>
      <c r="AP2191" s="65"/>
      <c r="AQ2191" s="65"/>
      <c r="AR2191" s="65"/>
      <c r="AS2191" s="65"/>
      <c r="AT2191" s="65"/>
      <c r="AU2191" s="65"/>
    </row>
    <row r="2192" spans="3:47" x14ac:dyDescent="0.2">
      <c r="C2192" s="14"/>
      <c r="D2192" s="14"/>
      <c r="AA2192" s="65"/>
      <c r="AB2192" s="65"/>
      <c r="AC2192" s="65"/>
      <c r="AD2192" s="65"/>
      <c r="AE2192" s="65"/>
      <c r="AF2192" s="71"/>
      <c r="AG2192" s="70"/>
      <c r="AN2192" s="65"/>
      <c r="AO2192" s="65"/>
      <c r="AP2192" s="65"/>
      <c r="AQ2192" s="65"/>
      <c r="AR2192" s="65"/>
      <c r="AS2192" s="65"/>
      <c r="AT2192" s="65"/>
      <c r="AU2192" s="65"/>
    </row>
    <row r="2193" spans="3:47" x14ac:dyDescent="0.2">
      <c r="C2193" s="14"/>
      <c r="D2193" s="14"/>
      <c r="AA2193" s="65"/>
      <c r="AB2193" s="65"/>
      <c r="AC2193" s="65"/>
      <c r="AD2193" s="65"/>
      <c r="AE2193" s="65"/>
      <c r="AF2193" s="71"/>
      <c r="AG2193" s="70"/>
      <c r="AN2193" s="65"/>
      <c r="AO2193" s="65"/>
      <c r="AP2193" s="65"/>
      <c r="AQ2193" s="65"/>
      <c r="AR2193" s="65"/>
      <c r="AS2193" s="65"/>
      <c r="AT2193" s="65"/>
      <c r="AU2193" s="65"/>
    </row>
    <row r="2194" spans="3:47" x14ac:dyDescent="0.2">
      <c r="C2194" s="14"/>
      <c r="D2194" s="14"/>
      <c r="AA2194" s="65"/>
      <c r="AB2194" s="65"/>
      <c r="AC2194" s="65"/>
      <c r="AD2194" s="65"/>
      <c r="AE2194" s="65"/>
      <c r="AF2194" s="71"/>
      <c r="AG2194" s="70"/>
      <c r="AN2194" s="65"/>
      <c r="AO2194" s="65"/>
      <c r="AP2194" s="65"/>
      <c r="AQ2194" s="65"/>
      <c r="AR2194" s="65"/>
      <c r="AS2194" s="65"/>
      <c r="AT2194" s="65"/>
      <c r="AU2194" s="65"/>
    </row>
    <row r="2195" spans="3:47" x14ac:dyDescent="0.2">
      <c r="C2195" s="14"/>
      <c r="D2195" s="14"/>
      <c r="AA2195" s="65"/>
      <c r="AB2195" s="65"/>
      <c r="AC2195" s="65"/>
      <c r="AD2195" s="65"/>
      <c r="AE2195" s="65"/>
      <c r="AF2195" s="71"/>
      <c r="AG2195" s="70"/>
      <c r="AN2195" s="65"/>
      <c r="AO2195" s="65"/>
      <c r="AP2195" s="65"/>
      <c r="AQ2195" s="65"/>
      <c r="AR2195" s="65"/>
      <c r="AS2195" s="65"/>
      <c r="AT2195" s="65"/>
      <c r="AU2195" s="65"/>
    </row>
    <row r="2196" spans="3:47" x14ac:dyDescent="0.2">
      <c r="C2196" s="14"/>
      <c r="D2196" s="14"/>
      <c r="AA2196" s="65"/>
      <c r="AB2196" s="65"/>
      <c r="AC2196" s="65"/>
      <c r="AD2196" s="65"/>
      <c r="AE2196" s="65"/>
      <c r="AF2196" s="71"/>
      <c r="AG2196" s="70"/>
      <c r="AN2196" s="65"/>
      <c r="AO2196" s="65"/>
      <c r="AP2196" s="65"/>
      <c r="AQ2196" s="65"/>
      <c r="AR2196" s="65"/>
      <c r="AS2196" s="65"/>
      <c r="AT2196" s="65"/>
      <c r="AU2196" s="65"/>
    </row>
    <row r="2197" spans="3:47" x14ac:dyDescent="0.2">
      <c r="C2197" s="14"/>
      <c r="D2197" s="14"/>
      <c r="AA2197" s="65"/>
      <c r="AB2197" s="65"/>
      <c r="AC2197" s="65"/>
      <c r="AD2197" s="65"/>
      <c r="AE2197" s="65"/>
      <c r="AF2197" s="71"/>
      <c r="AG2197" s="70"/>
      <c r="AN2197" s="65"/>
      <c r="AO2197" s="65"/>
      <c r="AP2197" s="65"/>
      <c r="AQ2197" s="65"/>
      <c r="AR2197" s="65"/>
      <c r="AS2197" s="65"/>
      <c r="AT2197" s="65"/>
      <c r="AU2197" s="65"/>
    </row>
    <row r="2198" spans="3:47" x14ac:dyDescent="0.2">
      <c r="C2198" s="14"/>
      <c r="D2198" s="14"/>
      <c r="AA2198" s="65"/>
      <c r="AB2198" s="65"/>
      <c r="AC2198" s="65"/>
      <c r="AD2198" s="65"/>
      <c r="AE2198" s="65"/>
      <c r="AF2198" s="71"/>
      <c r="AG2198" s="70"/>
      <c r="AN2198" s="65"/>
      <c r="AO2198" s="65"/>
      <c r="AP2198" s="65"/>
      <c r="AQ2198" s="65"/>
      <c r="AR2198" s="65"/>
      <c r="AS2198" s="65"/>
      <c r="AT2198" s="65"/>
      <c r="AU2198" s="65"/>
    </row>
    <row r="2199" spans="3:47" x14ac:dyDescent="0.2">
      <c r="C2199" s="14"/>
      <c r="D2199" s="14"/>
      <c r="AA2199" s="65"/>
      <c r="AB2199" s="65"/>
      <c r="AC2199" s="65"/>
      <c r="AD2199" s="65"/>
      <c r="AE2199" s="65"/>
      <c r="AF2199" s="71"/>
      <c r="AG2199" s="70"/>
      <c r="AN2199" s="65"/>
      <c r="AO2199" s="65"/>
      <c r="AP2199" s="65"/>
      <c r="AQ2199" s="65"/>
      <c r="AR2199" s="65"/>
      <c r="AS2199" s="65"/>
      <c r="AT2199" s="65"/>
      <c r="AU2199" s="65"/>
    </row>
    <row r="2200" spans="3:47" x14ac:dyDescent="0.2">
      <c r="C2200" s="14"/>
      <c r="D2200" s="14"/>
      <c r="AA2200" s="65"/>
      <c r="AB2200" s="65"/>
      <c r="AC2200" s="65"/>
      <c r="AD2200" s="65"/>
      <c r="AE2200" s="65"/>
      <c r="AF2200" s="71"/>
      <c r="AG2200" s="70"/>
      <c r="AN2200" s="65"/>
      <c r="AO2200" s="65"/>
      <c r="AP2200" s="65"/>
      <c r="AQ2200" s="65"/>
      <c r="AR2200" s="65"/>
      <c r="AS2200" s="65"/>
      <c r="AT2200" s="65"/>
      <c r="AU2200" s="65"/>
    </row>
    <row r="2201" spans="3:47" x14ac:dyDescent="0.2">
      <c r="C2201" s="14"/>
      <c r="D2201" s="14"/>
      <c r="AA2201" s="65"/>
      <c r="AB2201" s="65"/>
      <c r="AC2201" s="65"/>
      <c r="AD2201" s="65"/>
      <c r="AE2201" s="65"/>
      <c r="AF2201" s="71"/>
      <c r="AG2201" s="70"/>
      <c r="AN2201" s="65"/>
      <c r="AO2201" s="65"/>
      <c r="AP2201" s="65"/>
      <c r="AQ2201" s="65"/>
      <c r="AR2201" s="65"/>
      <c r="AS2201" s="65"/>
      <c r="AT2201" s="65"/>
      <c r="AU2201" s="65"/>
    </row>
    <row r="2202" spans="3:47" x14ac:dyDescent="0.2">
      <c r="C2202" s="14"/>
      <c r="D2202" s="14"/>
      <c r="AA2202" s="65"/>
      <c r="AB2202" s="65"/>
      <c r="AC2202" s="65"/>
      <c r="AD2202" s="65"/>
      <c r="AE2202" s="65"/>
      <c r="AF2202" s="71"/>
      <c r="AG2202" s="70"/>
      <c r="AN2202" s="65"/>
      <c r="AO2202" s="65"/>
      <c r="AP2202" s="65"/>
      <c r="AQ2202" s="65"/>
      <c r="AR2202" s="65"/>
      <c r="AS2202" s="65"/>
      <c r="AT2202" s="65"/>
      <c r="AU2202" s="65"/>
    </row>
    <row r="2203" spans="3:47" x14ac:dyDescent="0.2">
      <c r="C2203" s="14"/>
      <c r="D2203" s="14"/>
      <c r="AA2203" s="65"/>
      <c r="AB2203" s="65"/>
      <c r="AC2203" s="65"/>
      <c r="AD2203" s="65"/>
      <c r="AE2203" s="65"/>
      <c r="AF2203" s="71"/>
      <c r="AG2203" s="70"/>
      <c r="AN2203" s="65"/>
      <c r="AO2203" s="65"/>
      <c r="AP2203" s="65"/>
      <c r="AQ2203" s="65"/>
      <c r="AR2203" s="65"/>
      <c r="AS2203" s="65"/>
      <c r="AT2203" s="65"/>
      <c r="AU2203" s="65"/>
    </row>
    <row r="2204" spans="3:47" x14ac:dyDescent="0.2">
      <c r="C2204" s="14"/>
      <c r="D2204" s="14"/>
      <c r="AA2204" s="65"/>
      <c r="AB2204" s="65"/>
      <c r="AC2204" s="65"/>
      <c r="AD2204" s="65"/>
      <c r="AE2204" s="65"/>
      <c r="AF2204" s="71"/>
      <c r="AG2204" s="70"/>
      <c r="AN2204" s="65"/>
      <c r="AO2204" s="65"/>
      <c r="AP2204" s="65"/>
      <c r="AQ2204" s="65"/>
      <c r="AR2204" s="65"/>
      <c r="AS2204" s="65"/>
      <c r="AT2204" s="65"/>
      <c r="AU2204" s="65"/>
    </row>
    <row r="2205" spans="3:47" x14ac:dyDescent="0.2">
      <c r="C2205" s="14"/>
      <c r="D2205" s="14"/>
      <c r="AA2205" s="65"/>
      <c r="AB2205" s="65"/>
      <c r="AC2205" s="65"/>
      <c r="AD2205" s="65"/>
      <c r="AE2205" s="65"/>
      <c r="AF2205" s="71"/>
      <c r="AG2205" s="70"/>
      <c r="AN2205" s="65"/>
      <c r="AO2205" s="65"/>
      <c r="AP2205" s="65"/>
      <c r="AQ2205" s="65"/>
      <c r="AR2205" s="65"/>
      <c r="AS2205" s="65"/>
      <c r="AT2205" s="65"/>
      <c r="AU2205" s="65"/>
    </row>
    <row r="2206" spans="3:47" x14ac:dyDescent="0.2">
      <c r="C2206" s="14"/>
      <c r="D2206" s="14"/>
      <c r="AA2206" s="65"/>
      <c r="AB2206" s="65"/>
      <c r="AC2206" s="65"/>
      <c r="AD2206" s="65"/>
      <c r="AE2206" s="65"/>
      <c r="AF2206" s="71"/>
      <c r="AG2206" s="70"/>
      <c r="AN2206" s="65"/>
      <c r="AO2206" s="65"/>
      <c r="AP2206" s="65"/>
      <c r="AQ2206" s="65"/>
      <c r="AR2206" s="65"/>
      <c r="AS2206" s="65"/>
      <c r="AT2206" s="65"/>
      <c r="AU2206" s="65"/>
    </row>
    <row r="2207" spans="3:47" x14ac:dyDescent="0.2">
      <c r="C2207" s="14"/>
      <c r="D2207" s="14"/>
      <c r="AA2207" s="65"/>
      <c r="AB2207" s="65"/>
      <c r="AC2207" s="65"/>
      <c r="AD2207" s="65"/>
      <c r="AE2207" s="65"/>
      <c r="AF2207" s="71"/>
      <c r="AG2207" s="70"/>
      <c r="AN2207" s="65"/>
      <c r="AO2207" s="65"/>
      <c r="AP2207" s="65"/>
      <c r="AQ2207" s="65"/>
      <c r="AR2207" s="65"/>
      <c r="AS2207" s="65"/>
      <c r="AT2207" s="65"/>
      <c r="AU2207" s="65"/>
    </row>
    <row r="2208" spans="3:47" x14ac:dyDescent="0.2">
      <c r="C2208" s="14"/>
      <c r="D2208" s="14"/>
      <c r="AA2208" s="65"/>
      <c r="AB2208" s="65"/>
      <c r="AC2208" s="65"/>
      <c r="AD2208" s="65"/>
      <c r="AE2208" s="65"/>
      <c r="AF2208" s="71"/>
      <c r="AG2208" s="70"/>
      <c r="AN2208" s="65"/>
      <c r="AO2208" s="65"/>
      <c r="AP2208" s="65"/>
      <c r="AQ2208" s="65"/>
      <c r="AR2208" s="65"/>
      <c r="AS2208" s="65"/>
      <c r="AT2208" s="65"/>
      <c r="AU2208" s="65"/>
    </row>
    <row r="2209" spans="3:47" x14ac:dyDescent="0.2">
      <c r="C2209" s="14"/>
      <c r="D2209" s="14"/>
      <c r="AA2209" s="65"/>
      <c r="AB2209" s="65"/>
      <c r="AC2209" s="65"/>
      <c r="AD2209" s="65"/>
      <c r="AE2209" s="65"/>
      <c r="AF2209" s="71"/>
      <c r="AG2209" s="70"/>
      <c r="AN2209" s="65"/>
      <c r="AO2209" s="65"/>
      <c r="AP2209" s="65"/>
      <c r="AQ2209" s="65"/>
      <c r="AR2209" s="65"/>
      <c r="AS2209" s="65"/>
      <c r="AT2209" s="65"/>
      <c r="AU2209" s="65"/>
    </row>
    <row r="2210" spans="3:47" x14ac:dyDescent="0.2">
      <c r="C2210" s="14"/>
      <c r="D2210" s="14"/>
      <c r="AA2210" s="65"/>
      <c r="AB2210" s="65"/>
      <c r="AC2210" s="65"/>
      <c r="AD2210" s="65"/>
      <c r="AE2210" s="65"/>
      <c r="AF2210" s="71"/>
      <c r="AG2210" s="70"/>
      <c r="AN2210" s="65"/>
      <c r="AO2210" s="65"/>
      <c r="AP2210" s="65"/>
      <c r="AQ2210" s="65"/>
      <c r="AR2210" s="65"/>
      <c r="AS2210" s="65"/>
      <c r="AT2210" s="65"/>
      <c r="AU2210" s="65"/>
    </row>
    <row r="2211" spans="3:47" x14ac:dyDescent="0.2">
      <c r="C2211" s="14"/>
      <c r="D2211" s="14"/>
      <c r="AA2211" s="65"/>
      <c r="AB2211" s="65"/>
      <c r="AC2211" s="65"/>
      <c r="AD2211" s="65"/>
      <c r="AE2211" s="65"/>
      <c r="AF2211" s="71"/>
      <c r="AG2211" s="70"/>
      <c r="AN2211" s="65"/>
      <c r="AO2211" s="65"/>
      <c r="AP2211" s="65"/>
      <c r="AQ2211" s="65"/>
      <c r="AR2211" s="65"/>
      <c r="AS2211" s="65"/>
      <c r="AT2211" s="65"/>
      <c r="AU2211" s="65"/>
    </row>
    <row r="2212" spans="3:47" x14ac:dyDescent="0.2">
      <c r="C2212" s="14"/>
      <c r="D2212" s="14"/>
      <c r="AA2212" s="65"/>
      <c r="AB2212" s="65"/>
      <c r="AC2212" s="65"/>
      <c r="AD2212" s="65"/>
      <c r="AE2212" s="65"/>
      <c r="AF2212" s="71"/>
      <c r="AG2212" s="70"/>
      <c r="AN2212" s="65"/>
      <c r="AO2212" s="65"/>
      <c r="AP2212" s="65"/>
      <c r="AQ2212" s="65"/>
      <c r="AR2212" s="65"/>
      <c r="AS2212" s="65"/>
      <c r="AT2212" s="65"/>
      <c r="AU2212" s="65"/>
    </row>
    <row r="2213" spans="3:47" x14ac:dyDescent="0.2">
      <c r="C2213" s="14"/>
      <c r="D2213" s="14"/>
      <c r="AA2213" s="65"/>
      <c r="AB2213" s="65"/>
      <c r="AC2213" s="65"/>
      <c r="AD2213" s="65"/>
      <c r="AE2213" s="65"/>
      <c r="AF2213" s="71"/>
      <c r="AG2213" s="70"/>
      <c r="AN2213" s="65"/>
      <c r="AO2213" s="65"/>
      <c r="AP2213" s="65"/>
      <c r="AQ2213" s="65"/>
      <c r="AR2213" s="65"/>
      <c r="AS2213" s="65"/>
      <c r="AT2213" s="65"/>
      <c r="AU2213" s="65"/>
    </row>
    <row r="2214" spans="3:47" x14ac:dyDescent="0.2">
      <c r="C2214" s="14"/>
      <c r="D2214" s="14"/>
      <c r="AA2214" s="65"/>
      <c r="AB2214" s="65"/>
      <c r="AC2214" s="65"/>
      <c r="AD2214" s="65"/>
      <c r="AE2214" s="65"/>
      <c r="AF2214" s="71"/>
      <c r="AG2214" s="70"/>
      <c r="AN2214" s="65"/>
      <c r="AO2214" s="65"/>
      <c r="AP2214" s="65"/>
      <c r="AQ2214" s="65"/>
      <c r="AR2214" s="65"/>
      <c r="AS2214" s="65"/>
      <c r="AT2214" s="65"/>
      <c r="AU2214" s="65"/>
    </row>
    <row r="2215" spans="3:47" x14ac:dyDescent="0.2">
      <c r="C2215" s="14"/>
      <c r="D2215" s="14"/>
      <c r="AA2215" s="65"/>
      <c r="AB2215" s="65"/>
      <c r="AC2215" s="65"/>
      <c r="AD2215" s="65"/>
      <c r="AE2215" s="65"/>
      <c r="AF2215" s="71"/>
      <c r="AG2215" s="70"/>
      <c r="AN2215" s="65"/>
      <c r="AO2215" s="65"/>
      <c r="AP2215" s="65"/>
      <c r="AQ2215" s="65"/>
      <c r="AR2215" s="65"/>
      <c r="AS2215" s="65"/>
      <c r="AT2215" s="65"/>
      <c r="AU2215" s="65"/>
    </row>
    <row r="2216" spans="3:47" x14ac:dyDescent="0.2">
      <c r="C2216" s="14"/>
      <c r="D2216" s="14"/>
      <c r="AA2216" s="65"/>
      <c r="AB2216" s="65"/>
      <c r="AC2216" s="65"/>
      <c r="AD2216" s="65"/>
      <c r="AE2216" s="65"/>
      <c r="AF2216" s="71"/>
      <c r="AG2216" s="70"/>
      <c r="AN2216" s="65"/>
      <c r="AO2216" s="65"/>
      <c r="AP2216" s="65"/>
      <c r="AQ2216" s="65"/>
      <c r="AR2216" s="65"/>
      <c r="AS2216" s="65"/>
      <c r="AT2216" s="65"/>
      <c r="AU2216" s="65"/>
    </row>
    <row r="2217" spans="3:47" x14ac:dyDescent="0.2">
      <c r="C2217" s="14"/>
      <c r="D2217" s="14"/>
      <c r="AA2217" s="65"/>
      <c r="AB2217" s="65"/>
      <c r="AC2217" s="65"/>
      <c r="AD2217" s="65"/>
      <c r="AE2217" s="65"/>
      <c r="AF2217" s="71"/>
      <c r="AG2217" s="70"/>
      <c r="AN2217" s="65"/>
      <c r="AO2217" s="65"/>
      <c r="AP2217" s="65"/>
      <c r="AQ2217" s="65"/>
      <c r="AR2217" s="65"/>
      <c r="AS2217" s="65"/>
      <c r="AT2217" s="65"/>
      <c r="AU2217" s="65"/>
    </row>
    <row r="2218" spans="3:47" x14ac:dyDescent="0.2">
      <c r="C2218" s="14"/>
      <c r="D2218" s="14"/>
      <c r="AA2218" s="65"/>
      <c r="AB2218" s="65"/>
      <c r="AC2218" s="65"/>
      <c r="AD2218" s="65"/>
      <c r="AE2218" s="65"/>
      <c r="AF2218" s="71"/>
      <c r="AG2218" s="70"/>
      <c r="AN2218" s="65"/>
      <c r="AO2218" s="65"/>
      <c r="AP2218" s="65"/>
      <c r="AQ2218" s="65"/>
      <c r="AR2218" s="65"/>
      <c r="AS2218" s="65"/>
      <c r="AT2218" s="65"/>
      <c r="AU2218" s="65"/>
    </row>
    <row r="2219" spans="3:47" x14ac:dyDescent="0.2">
      <c r="C2219" s="14"/>
      <c r="D2219" s="14"/>
      <c r="AA2219" s="65"/>
      <c r="AB2219" s="65"/>
      <c r="AC2219" s="65"/>
      <c r="AD2219" s="65"/>
      <c r="AE2219" s="65"/>
      <c r="AF2219" s="71"/>
      <c r="AG2219" s="70"/>
      <c r="AN2219" s="65"/>
      <c r="AO2219" s="65"/>
      <c r="AP2219" s="65"/>
      <c r="AQ2219" s="65"/>
      <c r="AR2219" s="65"/>
      <c r="AS2219" s="65"/>
      <c r="AT2219" s="65"/>
      <c r="AU2219" s="65"/>
    </row>
    <row r="2220" spans="3:47" x14ac:dyDescent="0.2">
      <c r="C2220" s="14"/>
      <c r="D2220" s="14"/>
      <c r="AA2220" s="65"/>
      <c r="AB2220" s="65"/>
      <c r="AC2220" s="65"/>
      <c r="AD2220" s="65"/>
      <c r="AE2220" s="65"/>
      <c r="AF2220" s="71"/>
      <c r="AG2220" s="70"/>
      <c r="AN2220" s="65"/>
      <c r="AO2220" s="65"/>
      <c r="AP2220" s="65"/>
      <c r="AQ2220" s="65"/>
      <c r="AR2220" s="65"/>
      <c r="AS2220" s="65"/>
      <c r="AT2220" s="65"/>
      <c r="AU2220" s="65"/>
    </row>
    <row r="2221" spans="3:47" x14ac:dyDescent="0.2">
      <c r="C2221" s="14"/>
      <c r="D2221" s="14"/>
      <c r="AA2221" s="65"/>
      <c r="AB2221" s="65"/>
      <c r="AC2221" s="65"/>
      <c r="AD2221" s="65"/>
      <c r="AE2221" s="65"/>
      <c r="AF2221" s="71"/>
      <c r="AG2221" s="70"/>
      <c r="AN2221" s="65"/>
      <c r="AO2221" s="65"/>
      <c r="AP2221" s="65"/>
      <c r="AQ2221" s="65"/>
      <c r="AR2221" s="65"/>
      <c r="AS2221" s="65"/>
      <c r="AT2221" s="65"/>
      <c r="AU2221" s="65"/>
    </row>
    <row r="2222" spans="3:47" x14ac:dyDescent="0.2">
      <c r="C2222" s="14"/>
      <c r="D2222" s="14"/>
      <c r="AA2222" s="65"/>
      <c r="AB2222" s="65"/>
      <c r="AC2222" s="65"/>
      <c r="AD2222" s="65"/>
      <c r="AE2222" s="65"/>
      <c r="AF2222" s="71"/>
      <c r="AG2222" s="70"/>
      <c r="AN2222" s="65"/>
      <c r="AO2222" s="65"/>
      <c r="AP2222" s="65"/>
      <c r="AQ2222" s="65"/>
      <c r="AR2222" s="65"/>
      <c r="AS2222" s="65"/>
      <c r="AT2222" s="65"/>
      <c r="AU2222" s="65"/>
    </row>
    <row r="2223" spans="3:47" x14ac:dyDescent="0.2">
      <c r="C2223" s="14"/>
      <c r="D2223" s="14"/>
      <c r="AA2223" s="65"/>
      <c r="AB2223" s="65"/>
      <c r="AC2223" s="65"/>
      <c r="AD2223" s="65"/>
      <c r="AE2223" s="65"/>
      <c r="AF2223" s="71"/>
      <c r="AG2223" s="70"/>
      <c r="AN2223" s="65"/>
      <c r="AO2223" s="65"/>
      <c r="AP2223" s="65"/>
      <c r="AQ2223" s="65"/>
      <c r="AR2223" s="65"/>
      <c r="AS2223" s="65"/>
      <c r="AT2223" s="65"/>
      <c r="AU2223" s="65"/>
    </row>
    <row r="2224" spans="3:47" x14ac:dyDescent="0.2">
      <c r="C2224" s="14"/>
      <c r="D2224" s="14"/>
      <c r="AA2224" s="65"/>
      <c r="AB2224" s="65"/>
      <c r="AC2224" s="65"/>
      <c r="AD2224" s="65"/>
      <c r="AE2224" s="65"/>
      <c r="AF2224" s="71"/>
      <c r="AG2224" s="70"/>
      <c r="AN2224" s="65"/>
      <c r="AO2224" s="65"/>
      <c r="AP2224" s="65"/>
      <c r="AQ2224" s="65"/>
      <c r="AR2224" s="65"/>
      <c r="AS2224" s="65"/>
      <c r="AT2224" s="65"/>
      <c r="AU2224" s="65"/>
    </row>
    <row r="2225" spans="3:47" x14ac:dyDescent="0.2">
      <c r="C2225" s="14"/>
      <c r="D2225" s="14"/>
      <c r="AA2225" s="65"/>
      <c r="AB2225" s="65"/>
      <c r="AC2225" s="65"/>
      <c r="AD2225" s="65"/>
      <c r="AE2225" s="65"/>
      <c r="AF2225" s="71"/>
      <c r="AG2225" s="70"/>
      <c r="AN2225" s="65"/>
      <c r="AO2225" s="65"/>
      <c r="AP2225" s="65"/>
      <c r="AQ2225" s="65"/>
      <c r="AR2225" s="65"/>
      <c r="AS2225" s="65"/>
      <c r="AT2225" s="65"/>
      <c r="AU2225" s="65"/>
    </row>
    <row r="2226" spans="3:47" x14ac:dyDescent="0.2">
      <c r="C2226" s="14"/>
      <c r="D2226" s="14"/>
      <c r="AA2226" s="65"/>
      <c r="AB2226" s="65"/>
      <c r="AC2226" s="65"/>
      <c r="AD2226" s="65"/>
      <c r="AE2226" s="65"/>
      <c r="AF2226" s="71"/>
      <c r="AG2226" s="70"/>
      <c r="AN2226" s="65"/>
      <c r="AO2226" s="65"/>
      <c r="AP2226" s="65"/>
      <c r="AQ2226" s="65"/>
      <c r="AR2226" s="65"/>
      <c r="AS2226" s="65"/>
      <c r="AT2226" s="65"/>
      <c r="AU2226" s="65"/>
    </row>
    <row r="2227" spans="3:47" x14ac:dyDescent="0.2">
      <c r="C2227" s="14"/>
      <c r="D2227" s="14"/>
      <c r="AA2227" s="65"/>
      <c r="AB2227" s="65"/>
      <c r="AC2227" s="65"/>
      <c r="AD2227" s="65"/>
      <c r="AE2227" s="65"/>
      <c r="AF2227" s="71"/>
      <c r="AG2227" s="70"/>
      <c r="AN2227" s="65"/>
      <c r="AO2227" s="65"/>
      <c r="AP2227" s="65"/>
      <c r="AQ2227" s="65"/>
      <c r="AR2227" s="65"/>
      <c r="AS2227" s="65"/>
      <c r="AT2227" s="65"/>
      <c r="AU2227" s="65"/>
    </row>
    <row r="2228" spans="3:47" x14ac:dyDescent="0.2">
      <c r="C2228" s="14"/>
      <c r="D2228" s="14"/>
      <c r="AA2228" s="65"/>
      <c r="AB2228" s="65"/>
      <c r="AC2228" s="65"/>
      <c r="AD2228" s="65"/>
      <c r="AE2228" s="65"/>
      <c r="AF2228" s="71"/>
      <c r="AG2228" s="70"/>
      <c r="AN2228" s="65"/>
      <c r="AO2228" s="65"/>
      <c r="AP2228" s="65"/>
      <c r="AQ2228" s="65"/>
      <c r="AR2228" s="65"/>
      <c r="AS2228" s="65"/>
      <c r="AT2228" s="65"/>
      <c r="AU2228" s="65"/>
    </row>
    <row r="2229" spans="3:47" x14ac:dyDescent="0.2">
      <c r="C2229" s="14"/>
      <c r="D2229" s="14"/>
      <c r="AA2229" s="65"/>
      <c r="AB2229" s="65"/>
      <c r="AC2229" s="65"/>
      <c r="AD2229" s="65"/>
      <c r="AE2229" s="65"/>
      <c r="AF2229" s="71"/>
      <c r="AG2229" s="70"/>
      <c r="AN2229" s="65"/>
      <c r="AO2229" s="65"/>
      <c r="AP2229" s="65"/>
      <c r="AQ2229" s="65"/>
      <c r="AR2229" s="65"/>
      <c r="AS2229" s="65"/>
      <c r="AT2229" s="65"/>
      <c r="AU2229" s="65"/>
    </row>
    <row r="2230" spans="3:47" x14ac:dyDescent="0.2">
      <c r="C2230" s="14"/>
      <c r="D2230" s="14"/>
      <c r="AA2230" s="65"/>
      <c r="AB2230" s="65"/>
      <c r="AC2230" s="65"/>
      <c r="AD2230" s="65"/>
      <c r="AE2230" s="65"/>
      <c r="AF2230" s="71"/>
      <c r="AG2230" s="70"/>
      <c r="AN2230" s="65"/>
      <c r="AO2230" s="65"/>
      <c r="AP2230" s="65"/>
      <c r="AQ2230" s="65"/>
      <c r="AR2230" s="65"/>
      <c r="AS2230" s="65"/>
      <c r="AT2230" s="65"/>
      <c r="AU2230" s="65"/>
    </row>
    <row r="2231" spans="3:47" x14ac:dyDescent="0.2">
      <c r="C2231" s="14"/>
      <c r="D2231" s="14"/>
      <c r="AA2231" s="65"/>
      <c r="AB2231" s="65"/>
      <c r="AC2231" s="65"/>
      <c r="AD2231" s="65"/>
      <c r="AE2231" s="65"/>
      <c r="AF2231" s="71"/>
      <c r="AG2231" s="70"/>
      <c r="AN2231" s="65"/>
      <c r="AO2231" s="65"/>
      <c r="AP2231" s="65"/>
      <c r="AQ2231" s="65"/>
      <c r="AR2231" s="65"/>
      <c r="AS2231" s="65"/>
      <c r="AT2231" s="65"/>
      <c r="AU2231" s="65"/>
    </row>
    <row r="2232" spans="3:47" x14ac:dyDescent="0.2">
      <c r="C2232" s="14"/>
      <c r="D2232" s="14"/>
      <c r="AA2232" s="65"/>
      <c r="AB2232" s="65"/>
      <c r="AC2232" s="65"/>
      <c r="AD2232" s="65"/>
      <c r="AE2232" s="65"/>
      <c r="AF2232" s="71"/>
      <c r="AG2232" s="70"/>
      <c r="AN2232" s="65"/>
      <c r="AO2232" s="65"/>
      <c r="AP2232" s="65"/>
      <c r="AQ2232" s="65"/>
      <c r="AR2232" s="65"/>
      <c r="AS2232" s="65"/>
      <c r="AT2232" s="65"/>
      <c r="AU2232" s="65"/>
    </row>
    <row r="2233" spans="3:47" x14ac:dyDescent="0.2">
      <c r="C2233" s="14"/>
      <c r="D2233" s="14"/>
      <c r="AA2233" s="65"/>
      <c r="AB2233" s="65"/>
      <c r="AC2233" s="65"/>
      <c r="AD2233" s="65"/>
      <c r="AE2233" s="65"/>
      <c r="AF2233" s="71"/>
      <c r="AG2233" s="70"/>
      <c r="AN2233" s="65"/>
      <c r="AO2233" s="65"/>
      <c r="AP2233" s="65"/>
      <c r="AQ2233" s="65"/>
      <c r="AR2233" s="65"/>
      <c r="AS2233" s="65"/>
      <c r="AT2233" s="65"/>
      <c r="AU2233" s="65"/>
    </row>
    <row r="2234" spans="3:47" x14ac:dyDescent="0.2">
      <c r="C2234" s="14"/>
      <c r="D2234" s="14"/>
      <c r="AA2234" s="65"/>
      <c r="AB2234" s="65"/>
      <c r="AC2234" s="65"/>
      <c r="AD2234" s="65"/>
      <c r="AE2234" s="65"/>
      <c r="AF2234" s="71"/>
      <c r="AG2234" s="70"/>
      <c r="AN2234" s="65"/>
      <c r="AO2234" s="65"/>
      <c r="AP2234" s="65"/>
      <c r="AQ2234" s="65"/>
      <c r="AR2234" s="65"/>
      <c r="AS2234" s="65"/>
      <c r="AT2234" s="65"/>
      <c r="AU2234" s="65"/>
    </row>
    <row r="2235" spans="3:47" x14ac:dyDescent="0.2">
      <c r="C2235" s="14"/>
      <c r="D2235" s="14"/>
      <c r="AA2235" s="65"/>
      <c r="AB2235" s="65"/>
      <c r="AC2235" s="65"/>
      <c r="AD2235" s="65"/>
      <c r="AE2235" s="65"/>
      <c r="AF2235" s="71"/>
      <c r="AG2235" s="70"/>
      <c r="AN2235" s="65"/>
      <c r="AO2235" s="65"/>
      <c r="AP2235" s="65"/>
      <c r="AQ2235" s="65"/>
      <c r="AR2235" s="65"/>
      <c r="AS2235" s="65"/>
      <c r="AT2235" s="65"/>
      <c r="AU2235" s="65"/>
    </row>
    <row r="2236" spans="3:47" x14ac:dyDescent="0.2">
      <c r="C2236" s="14"/>
      <c r="D2236" s="14"/>
      <c r="AA2236" s="65"/>
      <c r="AB2236" s="65"/>
      <c r="AC2236" s="65"/>
      <c r="AD2236" s="65"/>
      <c r="AE2236" s="65"/>
      <c r="AF2236" s="71"/>
      <c r="AG2236" s="70"/>
      <c r="AN2236" s="65"/>
      <c r="AO2236" s="65"/>
      <c r="AP2236" s="65"/>
      <c r="AQ2236" s="65"/>
      <c r="AR2236" s="65"/>
      <c r="AS2236" s="65"/>
      <c r="AT2236" s="65"/>
      <c r="AU2236" s="65"/>
    </row>
    <row r="2237" spans="3:47" x14ac:dyDescent="0.2">
      <c r="C2237" s="14"/>
      <c r="D2237" s="14"/>
      <c r="AA2237" s="65"/>
      <c r="AB2237" s="65"/>
      <c r="AC2237" s="65"/>
      <c r="AD2237" s="65"/>
      <c r="AE2237" s="65"/>
      <c r="AF2237" s="71"/>
      <c r="AG2237" s="70"/>
      <c r="AN2237" s="65"/>
      <c r="AO2237" s="65"/>
      <c r="AP2237" s="65"/>
      <c r="AQ2237" s="65"/>
      <c r="AR2237" s="65"/>
      <c r="AS2237" s="65"/>
      <c r="AT2237" s="65"/>
      <c r="AU2237" s="65"/>
    </row>
    <row r="2238" spans="3:47" x14ac:dyDescent="0.2">
      <c r="C2238" s="14"/>
      <c r="D2238" s="14"/>
      <c r="AA2238" s="65"/>
      <c r="AB2238" s="65"/>
      <c r="AC2238" s="65"/>
      <c r="AD2238" s="65"/>
      <c r="AE2238" s="65"/>
      <c r="AF2238" s="71"/>
      <c r="AG2238" s="70"/>
      <c r="AN2238" s="65"/>
      <c r="AO2238" s="65"/>
      <c r="AP2238" s="65"/>
      <c r="AQ2238" s="65"/>
      <c r="AR2238" s="65"/>
      <c r="AS2238" s="65"/>
      <c r="AT2238" s="65"/>
      <c r="AU2238" s="65"/>
    </row>
    <row r="2239" spans="3:47" x14ac:dyDescent="0.2">
      <c r="C2239" s="14"/>
      <c r="D2239" s="14"/>
      <c r="AA2239" s="65"/>
      <c r="AB2239" s="65"/>
      <c r="AC2239" s="65"/>
      <c r="AD2239" s="65"/>
      <c r="AE2239" s="65"/>
      <c r="AF2239" s="71"/>
      <c r="AG2239" s="70"/>
      <c r="AN2239" s="65"/>
      <c r="AO2239" s="65"/>
      <c r="AP2239" s="65"/>
      <c r="AQ2239" s="65"/>
      <c r="AR2239" s="65"/>
      <c r="AS2239" s="65"/>
      <c r="AT2239" s="65"/>
      <c r="AU2239" s="65"/>
    </row>
    <row r="2240" spans="3:47" x14ac:dyDescent="0.2">
      <c r="C2240" s="14"/>
      <c r="D2240" s="14"/>
      <c r="AA2240" s="65"/>
      <c r="AB2240" s="65"/>
      <c r="AC2240" s="65"/>
      <c r="AD2240" s="65"/>
      <c r="AE2240" s="65"/>
      <c r="AF2240" s="71"/>
      <c r="AG2240" s="70"/>
      <c r="AN2240" s="65"/>
      <c r="AO2240" s="65"/>
      <c r="AP2240" s="65"/>
      <c r="AQ2240" s="65"/>
      <c r="AR2240" s="65"/>
      <c r="AS2240" s="65"/>
      <c r="AT2240" s="65"/>
      <c r="AU2240" s="65"/>
    </row>
    <row r="2241" spans="3:47" x14ac:dyDescent="0.2">
      <c r="C2241" s="14"/>
      <c r="D2241" s="14"/>
      <c r="AA2241" s="65"/>
      <c r="AB2241" s="65"/>
      <c r="AC2241" s="65"/>
      <c r="AD2241" s="65"/>
      <c r="AE2241" s="65"/>
      <c r="AF2241" s="71"/>
      <c r="AG2241" s="70"/>
      <c r="AN2241" s="65"/>
      <c r="AO2241" s="65"/>
      <c r="AP2241" s="65"/>
      <c r="AQ2241" s="65"/>
      <c r="AR2241" s="65"/>
      <c r="AS2241" s="65"/>
      <c r="AT2241" s="65"/>
      <c r="AU2241" s="65"/>
    </row>
    <row r="2242" spans="3:47" x14ac:dyDescent="0.2">
      <c r="C2242" s="14"/>
      <c r="D2242" s="14"/>
      <c r="AA2242" s="65"/>
      <c r="AB2242" s="65"/>
      <c r="AC2242" s="65"/>
      <c r="AD2242" s="65"/>
      <c r="AE2242" s="65"/>
      <c r="AF2242" s="71"/>
      <c r="AG2242" s="70"/>
      <c r="AN2242" s="65"/>
      <c r="AO2242" s="65"/>
      <c r="AP2242" s="65"/>
      <c r="AQ2242" s="65"/>
      <c r="AR2242" s="65"/>
      <c r="AS2242" s="65"/>
      <c r="AT2242" s="65"/>
      <c r="AU2242" s="65"/>
    </row>
    <row r="2243" spans="3:47" x14ac:dyDescent="0.2">
      <c r="C2243" s="14"/>
      <c r="D2243" s="14"/>
      <c r="AA2243" s="65"/>
      <c r="AB2243" s="65"/>
      <c r="AC2243" s="65"/>
      <c r="AD2243" s="65"/>
      <c r="AE2243" s="65"/>
      <c r="AF2243" s="71"/>
      <c r="AG2243" s="70"/>
      <c r="AN2243" s="65"/>
      <c r="AO2243" s="65"/>
      <c r="AP2243" s="65"/>
      <c r="AQ2243" s="65"/>
      <c r="AR2243" s="65"/>
      <c r="AS2243" s="65"/>
      <c r="AT2243" s="65"/>
      <c r="AU2243" s="65"/>
    </row>
    <row r="2244" spans="3:47" x14ac:dyDescent="0.2">
      <c r="C2244" s="14"/>
      <c r="D2244" s="14"/>
      <c r="AA2244" s="65"/>
      <c r="AB2244" s="65"/>
      <c r="AC2244" s="65"/>
      <c r="AD2244" s="65"/>
      <c r="AE2244" s="65"/>
      <c r="AF2244" s="71"/>
      <c r="AG2244" s="70"/>
      <c r="AN2244" s="65"/>
      <c r="AO2244" s="65"/>
      <c r="AP2244" s="65"/>
      <c r="AQ2244" s="65"/>
      <c r="AR2244" s="65"/>
      <c r="AS2244" s="65"/>
      <c r="AT2244" s="65"/>
      <c r="AU2244" s="65"/>
    </row>
    <row r="2245" spans="3:47" x14ac:dyDescent="0.2">
      <c r="C2245" s="14"/>
      <c r="D2245" s="14"/>
      <c r="AA2245" s="65"/>
      <c r="AB2245" s="65"/>
      <c r="AC2245" s="65"/>
      <c r="AD2245" s="65"/>
      <c r="AE2245" s="65"/>
      <c r="AF2245" s="71"/>
      <c r="AG2245" s="70"/>
      <c r="AN2245" s="65"/>
      <c r="AO2245" s="65"/>
      <c r="AP2245" s="65"/>
      <c r="AQ2245" s="65"/>
      <c r="AR2245" s="65"/>
      <c r="AS2245" s="65"/>
      <c r="AT2245" s="65"/>
      <c r="AU2245" s="65"/>
    </row>
    <row r="2246" spans="3:47" x14ac:dyDescent="0.2">
      <c r="C2246" s="14"/>
      <c r="D2246" s="14"/>
      <c r="AA2246" s="65"/>
      <c r="AB2246" s="65"/>
      <c r="AC2246" s="65"/>
      <c r="AD2246" s="65"/>
      <c r="AE2246" s="65"/>
      <c r="AF2246" s="71"/>
      <c r="AG2246" s="70"/>
      <c r="AN2246" s="65"/>
      <c r="AO2246" s="65"/>
      <c r="AP2246" s="65"/>
      <c r="AQ2246" s="65"/>
      <c r="AR2246" s="65"/>
      <c r="AS2246" s="65"/>
      <c r="AT2246" s="65"/>
      <c r="AU2246" s="65"/>
    </row>
    <row r="2247" spans="3:47" x14ac:dyDescent="0.2">
      <c r="C2247" s="14"/>
      <c r="D2247" s="14"/>
      <c r="AA2247" s="65"/>
      <c r="AB2247" s="65"/>
      <c r="AC2247" s="65"/>
      <c r="AD2247" s="65"/>
      <c r="AE2247" s="65"/>
      <c r="AF2247" s="71"/>
      <c r="AG2247" s="70"/>
      <c r="AN2247" s="65"/>
      <c r="AO2247" s="65"/>
      <c r="AP2247" s="65"/>
      <c r="AQ2247" s="65"/>
      <c r="AR2247" s="65"/>
      <c r="AS2247" s="65"/>
      <c r="AT2247" s="65"/>
      <c r="AU2247" s="65"/>
    </row>
    <row r="2248" spans="3:47" x14ac:dyDescent="0.2">
      <c r="C2248" s="14"/>
      <c r="D2248" s="14"/>
      <c r="AA2248" s="65"/>
      <c r="AB2248" s="65"/>
      <c r="AC2248" s="65"/>
      <c r="AD2248" s="65"/>
      <c r="AE2248" s="65"/>
      <c r="AF2248" s="71"/>
      <c r="AG2248" s="70"/>
      <c r="AN2248" s="65"/>
      <c r="AO2248" s="65"/>
      <c r="AP2248" s="65"/>
      <c r="AQ2248" s="65"/>
      <c r="AR2248" s="65"/>
      <c r="AS2248" s="65"/>
      <c r="AT2248" s="65"/>
      <c r="AU2248" s="65"/>
    </row>
    <row r="2249" spans="3:47" x14ac:dyDescent="0.2">
      <c r="C2249" s="14"/>
      <c r="D2249" s="14"/>
      <c r="AA2249" s="65"/>
      <c r="AB2249" s="65"/>
      <c r="AC2249" s="65"/>
      <c r="AD2249" s="65"/>
      <c r="AE2249" s="65"/>
      <c r="AF2249" s="71"/>
      <c r="AG2249" s="70"/>
      <c r="AN2249" s="65"/>
      <c r="AO2249" s="65"/>
      <c r="AP2249" s="65"/>
      <c r="AQ2249" s="65"/>
      <c r="AR2249" s="65"/>
      <c r="AS2249" s="65"/>
      <c r="AT2249" s="65"/>
      <c r="AU2249" s="65"/>
    </row>
    <row r="2250" spans="3:47" x14ac:dyDescent="0.2">
      <c r="C2250" s="14"/>
      <c r="D2250" s="14"/>
      <c r="AA2250" s="65"/>
      <c r="AB2250" s="65"/>
      <c r="AC2250" s="65"/>
      <c r="AD2250" s="65"/>
      <c r="AE2250" s="65"/>
      <c r="AF2250" s="71"/>
      <c r="AG2250" s="70"/>
      <c r="AN2250" s="65"/>
      <c r="AO2250" s="65"/>
      <c r="AP2250" s="65"/>
      <c r="AQ2250" s="65"/>
      <c r="AR2250" s="65"/>
      <c r="AS2250" s="65"/>
      <c r="AT2250" s="65"/>
      <c r="AU2250" s="65"/>
    </row>
    <row r="2251" spans="3:47" x14ac:dyDescent="0.2">
      <c r="C2251" s="14"/>
      <c r="D2251" s="14"/>
      <c r="AA2251" s="65"/>
      <c r="AB2251" s="65"/>
      <c r="AC2251" s="65"/>
      <c r="AD2251" s="65"/>
      <c r="AE2251" s="65"/>
      <c r="AF2251" s="71"/>
      <c r="AG2251" s="70"/>
      <c r="AN2251" s="65"/>
      <c r="AO2251" s="65"/>
      <c r="AP2251" s="65"/>
      <c r="AQ2251" s="65"/>
      <c r="AR2251" s="65"/>
      <c r="AS2251" s="65"/>
      <c r="AT2251" s="65"/>
      <c r="AU2251" s="65"/>
    </row>
    <row r="2252" spans="3:47" x14ac:dyDescent="0.2">
      <c r="C2252" s="14"/>
      <c r="D2252" s="14"/>
      <c r="AA2252" s="65"/>
      <c r="AB2252" s="65"/>
      <c r="AC2252" s="65"/>
      <c r="AD2252" s="65"/>
      <c r="AE2252" s="65"/>
      <c r="AF2252" s="71"/>
      <c r="AG2252" s="70"/>
      <c r="AN2252" s="65"/>
      <c r="AO2252" s="65"/>
      <c r="AP2252" s="65"/>
      <c r="AQ2252" s="65"/>
      <c r="AR2252" s="65"/>
      <c r="AS2252" s="65"/>
      <c r="AT2252" s="65"/>
      <c r="AU2252" s="65"/>
    </row>
    <row r="2253" spans="3:47" x14ac:dyDescent="0.2">
      <c r="C2253" s="14"/>
      <c r="D2253" s="14"/>
      <c r="AA2253" s="65"/>
      <c r="AB2253" s="65"/>
      <c r="AC2253" s="65"/>
      <c r="AD2253" s="65"/>
      <c r="AE2253" s="65"/>
      <c r="AF2253" s="71"/>
      <c r="AG2253" s="70"/>
      <c r="AN2253" s="65"/>
      <c r="AO2253" s="65"/>
      <c r="AP2253" s="65"/>
      <c r="AQ2253" s="65"/>
      <c r="AR2253" s="65"/>
      <c r="AS2253" s="65"/>
      <c r="AT2253" s="65"/>
      <c r="AU2253" s="65"/>
    </row>
    <row r="2254" spans="3:47" x14ac:dyDescent="0.2">
      <c r="C2254" s="14"/>
      <c r="D2254" s="14"/>
      <c r="AA2254" s="65"/>
      <c r="AB2254" s="65"/>
      <c r="AC2254" s="65"/>
      <c r="AD2254" s="65"/>
      <c r="AE2254" s="65"/>
      <c r="AF2254" s="71"/>
      <c r="AG2254" s="70"/>
      <c r="AN2254" s="65"/>
      <c r="AO2254" s="65"/>
      <c r="AP2254" s="65"/>
      <c r="AQ2254" s="65"/>
      <c r="AR2254" s="65"/>
      <c r="AS2254" s="65"/>
      <c r="AT2254" s="65"/>
      <c r="AU2254" s="65"/>
    </row>
    <row r="2255" spans="3:47" x14ac:dyDescent="0.2">
      <c r="C2255" s="14"/>
      <c r="D2255" s="14"/>
      <c r="AA2255" s="65"/>
      <c r="AB2255" s="65"/>
      <c r="AC2255" s="65"/>
      <c r="AD2255" s="65"/>
      <c r="AE2255" s="65"/>
      <c r="AF2255" s="71"/>
      <c r="AG2255" s="70"/>
      <c r="AN2255" s="65"/>
      <c r="AO2255" s="65"/>
      <c r="AP2255" s="65"/>
      <c r="AQ2255" s="65"/>
      <c r="AR2255" s="65"/>
      <c r="AS2255" s="65"/>
      <c r="AT2255" s="65"/>
      <c r="AU2255" s="65"/>
    </row>
    <row r="2256" spans="3:47" x14ac:dyDescent="0.2">
      <c r="C2256" s="14"/>
      <c r="D2256" s="14"/>
      <c r="AA2256" s="65"/>
      <c r="AB2256" s="65"/>
      <c r="AC2256" s="65"/>
      <c r="AD2256" s="65"/>
      <c r="AE2256" s="65"/>
      <c r="AF2256" s="71"/>
      <c r="AG2256" s="70"/>
      <c r="AN2256" s="65"/>
      <c r="AO2256" s="65"/>
      <c r="AP2256" s="65"/>
      <c r="AQ2256" s="65"/>
      <c r="AR2256" s="65"/>
      <c r="AS2256" s="65"/>
      <c r="AT2256" s="65"/>
      <c r="AU2256" s="65"/>
    </row>
    <row r="2257" spans="3:47" x14ac:dyDescent="0.2">
      <c r="C2257" s="14"/>
      <c r="D2257" s="14"/>
      <c r="AA2257" s="65"/>
      <c r="AB2257" s="65"/>
      <c r="AC2257" s="65"/>
      <c r="AD2257" s="65"/>
      <c r="AE2257" s="65"/>
      <c r="AF2257" s="71"/>
      <c r="AG2257" s="70"/>
      <c r="AN2257" s="65"/>
      <c r="AO2257" s="65"/>
      <c r="AP2257" s="65"/>
      <c r="AQ2257" s="65"/>
      <c r="AR2257" s="65"/>
      <c r="AS2257" s="65"/>
      <c r="AT2257" s="65"/>
      <c r="AU2257" s="65"/>
    </row>
    <row r="2258" spans="3:47" x14ac:dyDescent="0.2">
      <c r="C2258" s="14"/>
      <c r="D2258" s="14"/>
      <c r="AA2258" s="65"/>
      <c r="AB2258" s="65"/>
      <c r="AC2258" s="65"/>
      <c r="AD2258" s="65"/>
      <c r="AE2258" s="65"/>
      <c r="AF2258" s="71"/>
      <c r="AG2258" s="70"/>
      <c r="AN2258" s="65"/>
      <c r="AO2258" s="65"/>
      <c r="AP2258" s="65"/>
      <c r="AQ2258" s="65"/>
      <c r="AR2258" s="65"/>
      <c r="AS2258" s="65"/>
      <c r="AT2258" s="65"/>
      <c r="AU2258" s="65"/>
    </row>
    <row r="2259" spans="3:47" x14ac:dyDescent="0.2">
      <c r="C2259" s="14"/>
      <c r="D2259" s="14"/>
      <c r="AA2259" s="65"/>
      <c r="AB2259" s="65"/>
      <c r="AC2259" s="65"/>
      <c r="AD2259" s="65"/>
      <c r="AE2259" s="65"/>
      <c r="AF2259" s="71"/>
      <c r="AG2259" s="70"/>
      <c r="AN2259" s="65"/>
      <c r="AO2259" s="65"/>
      <c r="AP2259" s="65"/>
      <c r="AQ2259" s="65"/>
      <c r="AR2259" s="65"/>
      <c r="AS2259" s="65"/>
      <c r="AT2259" s="65"/>
      <c r="AU2259" s="65"/>
    </row>
    <row r="2260" spans="3:47" x14ac:dyDescent="0.2">
      <c r="C2260" s="14"/>
      <c r="D2260" s="14"/>
      <c r="AA2260" s="65"/>
      <c r="AB2260" s="65"/>
      <c r="AC2260" s="65"/>
      <c r="AD2260" s="65"/>
      <c r="AE2260" s="65"/>
      <c r="AF2260" s="71"/>
      <c r="AG2260" s="70"/>
      <c r="AN2260" s="65"/>
      <c r="AO2260" s="65"/>
      <c r="AP2260" s="65"/>
      <c r="AQ2260" s="65"/>
      <c r="AR2260" s="65"/>
      <c r="AS2260" s="65"/>
      <c r="AT2260" s="65"/>
      <c r="AU2260" s="65"/>
    </row>
    <row r="2261" spans="3:47" x14ac:dyDescent="0.2">
      <c r="C2261" s="14"/>
      <c r="D2261" s="14"/>
      <c r="AA2261" s="65"/>
      <c r="AB2261" s="65"/>
      <c r="AC2261" s="65"/>
      <c r="AD2261" s="65"/>
      <c r="AE2261" s="65"/>
      <c r="AF2261" s="71"/>
      <c r="AG2261" s="70"/>
      <c r="AN2261" s="65"/>
      <c r="AO2261" s="65"/>
      <c r="AP2261" s="65"/>
      <c r="AQ2261" s="65"/>
      <c r="AR2261" s="65"/>
      <c r="AS2261" s="65"/>
      <c r="AT2261" s="65"/>
      <c r="AU2261" s="65"/>
    </row>
    <row r="2262" spans="3:47" x14ac:dyDescent="0.2">
      <c r="C2262" s="14"/>
      <c r="D2262" s="14"/>
      <c r="AA2262" s="65"/>
      <c r="AB2262" s="65"/>
      <c r="AC2262" s="65"/>
      <c r="AD2262" s="65"/>
      <c r="AE2262" s="65"/>
      <c r="AF2262" s="71"/>
      <c r="AG2262" s="70"/>
      <c r="AN2262" s="65"/>
      <c r="AO2262" s="65"/>
      <c r="AP2262" s="65"/>
      <c r="AQ2262" s="65"/>
      <c r="AR2262" s="65"/>
      <c r="AS2262" s="65"/>
      <c r="AT2262" s="65"/>
      <c r="AU2262" s="65"/>
    </row>
    <row r="2263" spans="3:47" x14ac:dyDescent="0.2">
      <c r="C2263" s="14"/>
      <c r="D2263" s="14"/>
      <c r="AA2263" s="65"/>
      <c r="AB2263" s="65"/>
      <c r="AC2263" s="65"/>
      <c r="AD2263" s="65"/>
      <c r="AE2263" s="65"/>
      <c r="AF2263" s="71"/>
      <c r="AG2263" s="70"/>
      <c r="AN2263" s="65"/>
      <c r="AO2263" s="65"/>
      <c r="AP2263" s="65"/>
      <c r="AQ2263" s="65"/>
      <c r="AR2263" s="65"/>
      <c r="AS2263" s="65"/>
      <c r="AT2263" s="65"/>
      <c r="AU2263" s="65"/>
    </row>
    <row r="2264" spans="3:47" x14ac:dyDescent="0.2">
      <c r="C2264" s="14"/>
      <c r="D2264" s="14"/>
      <c r="AA2264" s="65"/>
      <c r="AB2264" s="65"/>
      <c r="AC2264" s="65"/>
      <c r="AD2264" s="65"/>
      <c r="AE2264" s="65"/>
      <c r="AF2264" s="71"/>
      <c r="AG2264" s="70"/>
      <c r="AN2264" s="65"/>
      <c r="AO2264" s="65"/>
      <c r="AP2264" s="65"/>
      <c r="AQ2264" s="65"/>
      <c r="AR2264" s="65"/>
      <c r="AS2264" s="65"/>
      <c r="AT2264" s="65"/>
      <c r="AU2264" s="65"/>
    </row>
    <row r="2265" spans="3:47" x14ac:dyDescent="0.2">
      <c r="C2265" s="14"/>
      <c r="D2265" s="14"/>
      <c r="AA2265" s="65"/>
      <c r="AB2265" s="65"/>
      <c r="AC2265" s="65"/>
      <c r="AD2265" s="65"/>
      <c r="AE2265" s="65"/>
      <c r="AF2265" s="71"/>
      <c r="AG2265" s="70"/>
      <c r="AN2265" s="65"/>
      <c r="AO2265" s="65"/>
      <c r="AP2265" s="65"/>
      <c r="AQ2265" s="65"/>
      <c r="AR2265" s="65"/>
      <c r="AS2265" s="65"/>
      <c r="AT2265" s="65"/>
      <c r="AU2265" s="65"/>
    </row>
    <row r="2266" spans="3:47" x14ac:dyDescent="0.2">
      <c r="C2266" s="14"/>
      <c r="D2266" s="14"/>
      <c r="AA2266" s="65"/>
      <c r="AB2266" s="65"/>
      <c r="AC2266" s="65"/>
      <c r="AD2266" s="65"/>
      <c r="AE2266" s="65"/>
      <c r="AF2266" s="71"/>
      <c r="AG2266" s="70"/>
      <c r="AN2266" s="65"/>
      <c r="AO2266" s="65"/>
      <c r="AP2266" s="65"/>
      <c r="AQ2266" s="65"/>
      <c r="AR2266" s="65"/>
      <c r="AS2266" s="65"/>
      <c r="AT2266" s="65"/>
      <c r="AU2266" s="65"/>
    </row>
    <row r="2267" spans="3:47" x14ac:dyDescent="0.2">
      <c r="C2267" s="14"/>
      <c r="D2267" s="14"/>
      <c r="AA2267" s="65"/>
      <c r="AB2267" s="65"/>
      <c r="AC2267" s="65"/>
      <c r="AD2267" s="65"/>
      <c r="AE2267" s="65"/>
      <c r="AF2267" s="71"/>
      <c r="AG2267" s="70"/>
      <c r="AN2267" s="65"/>
      <c r="AO2267" s="65"/>
      <c r="AP2267" s="65"/>
      <c r="AQ2267" s="65"/>
      <c r="AR2267" s="65"/>
      <c r="AS2267" s="65"/>
      <c r="AT2267" s="65"/>
      <c r="AU2267" s="65"/>
    </row>
    <row r="2268" spans="3:47" x14ac:dyDescent="0.2">
      <c r="C2268" s="14"/>
      <c r="D2268" s="14"/>
      <c r="AA2268" s="65"/>
      <c r="AB2268" s="65"/>
      <c r="AC2268" s="65"/>
      <c r="AD2268" s="65"/>
      <c r="AE2268" s="65"/>
      <c r="AF2268" s="71"/>
      <c r="AG2268" s="70"/>
      <c r="AN2268" s="65"/>
      <c r="AO2268" s="65"/>
      <c r="AP2268" s="65"/>
      <c r="AQ2268" s="65"/>
      <c r="AR2268" s="65"/>
      <c r="AS2268" s="65"/>
      <c r="AT2268" s="65"/>
      <c r="AU2268" s="65"/>
    </row>
    <row r="2269" spans="3:47" x14ac:dyDescent="0.2">
      <c r="C2269" s="14"/>
      <c r="D2269" s="14"/>
      <c r="AA2269" s="65"/>
      <c r="AB2269" s="65"/>
      <c r="AC2269" s="65"/>
      <c r="AD2269" s="65"/>
      <c r="AE2269" s="65"/>
      <c r="AF2269" s="71"/>
      <c r="AG2269" s="70"/>
      <c r="AN2269" s="65"/>
      <c r="AO2269" s="65"/>
      <c r="AP2269" s="65"/>
      <c r="AQ2269" s="65"/>
      <c r="AR2269" s="65"/>
      <c r="AS2269" s="65"/>
      <c r="AT2269" s="65"/>
      <c r="AU2269" s="65"/>
    </row>
    <row r="2270" spans="3:47" x14ac:dyDescent="0.2">
      <c r="C2270" s="14"/>
      <c r="D2270" s="14"/>
      <c r="AA2270" s="65"/>
      <c r="AB2270" s="65"/>
      <c r="AC2270" s="65"/>
      <c r="AD2270" s="65"/>
      <c r="AE2270" s="65"/>
      <c r="AF2270" s="71"/>
      <c r="AG2270" s="70"/>
      <c r="AN2270" s="65"/>
      <c r="AO2270" s="65"/>
      <c r="AP2270" s="65"/>
      <c r="AQ2270" s="65"/>
      <c r="AR2270" s="65"/>
      <c r="AS2270" s="65"/>
      <c r="AT2270" s="65"/>
      <c r="AU2270" s="65"/>
    </row>
    <row r="2271" spans="3:47" x14ac:dyDescent="0.2">
      <c r="C2271" s="14"/>
      <c r="D2271" s="14"/>
      <c r="AA2271" s="65"/>
      <c r="AB2271" s="65"/>
      <c r="AC2271" s="65"/>
      <c r="AD2271" s="65"/>
      <c r="AE2271" s="65"/>
      <c r="AF2271" s="71"/>
      <c r="AG2271" s="70"/>
      <c r="AN2271" s="65"/>
      <c r="AO2271" s="65"/>
      <c r="AP2271" s="65"/>
      <c r="AQ2271" s="65"/>
      <c r="AR2271" s="65"/>
      <c r="AS2271" s="65"/>
      <c r="AT2271" s="65"/>
      <c r="AU2271" s="65"/>
    </row>
    <row r="2272" spans="3:47" x14ac:dyDescent="0.2">
      <c r="C2272" s="14"/>
      <c r="D2272" s="14"/>
      <c r="AA2272" s="65"/>
      <c r="AB2272" s="65"/>
      <c r="AC2272" s="65"/>
      <c r="AD2272" s="65"/>
      <c r="AE2272" s="65"/>
      <c r="AF2272" s="71"/>
      <c r="AG2272" s="70"/>
      <c r="AN2272" s="65"/>
      <c r="AO2272" s="65"/>
      <c r="AP2272" s="65"/>
      <c r="AQ2272" s="65"/>
      <c r="AR2272" s="65"/>
      <c r="AS2272" s="65"/>
      <c r="AT2272" s="65"/>
      <c r="AU2272" s="65"/>
    </row>
    <row r="2273" spans="3:47" x14ac:dyDescent="0.2">
      <c r="C2273" s="14"/>
      <c r="D2273" s="14"/>
      <c r="AA2273" s="65"/>
      <c r="AB2273" s="65"/>
      <c r="AC2273" s="65"/>
      <c r="AD2273" s="65"/>
      <c r="AE2273" s="65"/>
      <c r="AF2273" s="71"/>
      <c r="AG2273" s="70"/>
      <c r="AN2273" s="65"/>
      <c r="AO2273" s="65"/>
      <c r="AP2273" s="65"/>
      <c r="AQ2273" s="65"/>
      <c r="AR2273" s="65"/>
      <c r="AS2273" s="65"/>
      <c r="AT2273" s="65"/>
      <c r="AU2273" s="65"/>
    </row>
    <row r="2274" spans="3:47" x14ac:dyDescent="0.2">
      <c r="C2274" s="14"/>
      <c r="D2274" s="14"/>
      <c r="AA2274" s="65"/>
      <c r="AB2274" s="65"/>
      <c r="AC2274" s="65"/>
      <c r="AD2274" s="65"/>
      <c r="AE2274" s="65"/>
      <c r="AF2274" s="71"/>
      <c r="AG2274" s="70"/>
      <c r="AN2274" s="65"/>
      <c r="AO2274" s="65"/>
      <c r="AP2274" s="65"/>
      <c r="AQ2274" s="65"/>
      <c r="AR2274" s="65"/>
      <c r="AS2274" s="65"/>
      <c r="AT2274" s="65"/>
      <c r="AU2274" s="65"/>
    </row>
    <row r="2275" spans="3:47" x14ac:dyDescent="0.2">
      <c r="C2275" s="14"/>
      <c r="D2275" s="14"/>
      <c r="AA2275" s="65"/>
      <c r="AB2275" s="65"/>
      <c r="AC2275" s="65"/>
      <c r="AD2275" s="65"/>
      <c r="AE2275" s="65"/>
      <c r="AF2275" s="71"/>
      <c r="AG2275" s="70"/>
      <c r="AN2275" s="65"/>
      <c r="AO2275" s="65"/>
      <c r="AP2275" s="65"/>
      <c r="AQ2275" s="65"/>
      <c r="AR2275" s="65"/>
      <c r="AS2275" s="65"/>
      <c r="AT2275" s="65"/>
      <c r="AU2275" s="65"/>
    </row>
    <row r="2276" spans="3:47" x14ac:dyDescent="0.2">
      <c r="C2276" s="14"/>
      <c r="D2276" s="14"/>
      <c r="AA2276" s="65"/>
      <c r="AB2276" s="65"/>
      <c r="AC2276" s="65"/>
      <c r="AD2276" s="65"/>
      <c r="AE2276" s="65"/>
      <c r="AF2276" s="71"/>
      <c r="AG2276" s="70"/>
      <c r="AN2276" s="65"/>
      <c r="AO2276" s="65"/>
      <c r="AP2276" s="65"/>
      <c r="AQ2276" s="65"/>
      <c r="AR2276" s="65"/>
      <c r="AS2276" s="65"/>
      <c r="AT2276" s="65"/>
      <c r="AU2276" s="65"/>
    </row>
    <row r="2277" spans="3:47" x14ac:dyDescent="0.2">
      <c r="C2277" s="14"/>
      <c r="D2277" s="14"/>
      <c r="AA2277" s="65"/>
      <c r="AB2277" s="65"/>
      <c r="AC2277" s="65"/>
      <c r="AD2277" s="65"/>
      <c r="AE2277" s="65"/>
      <c r="AF2277" s="71"/>
      <c r="AG2277" s="70"/>
      <c r="AN2277" s="65"/>
      <c r="AO2277" s="65"/>
      <c r="AP2277" s="65"/>
      <c r="AQ2277" s="65"/>
      <c r="AR2277" s="65"/>
      <c r="AS2277" s="65"/>
      <c r="AT2277" s="65"/>
      <c r="AU2277" s="65"/>
    </row>
    <row r="2278" spans="3:47" x14ac:dyDescent="0.2">
      <c r="C2278" s="14"/>
      <c r="D2278" s="14"/>
      <c r="AA2278" s="65"/>
      <c r="AB2278" s="65"/>
      <c r="AC2278" s="65"/>
      <c r="AD2278" s="65"/>
      <c r="AE2278" s="65"/>
      <c r="AF2278" s="71"/>
      <c r="AG2278" s="70"/>
      <c r="AN2278" s="65"/>
      <c r="AO2278" s="65"/>
      <c r="AP2278" s="65"/>
      <c r="AQ2278" s="65"/>
      <c r="AR2278" s="65"/>
      <c r="AS2278" s="65"/>
      <c r="AT2278" s="65"/>
      <c r="AU2278" s="65"/>
    </row>
    <row r="2279" spans="3:47" x14ac:dyDescent="0.2">
      <c r="C2279" s="14"/>
      <c r="D2279" s="14"/>
      <c r="AA2279" s="65"/>
      <c r="AB2279" s="65"/>
      <c r="AC2279" s="65"/>
      <c r="AD2279" s="65"/>
      <c r="AE2279" s="65"/>
      <c r="AF2279" s="71"/>
      <c r="AG2279" s="70"/>
      <c r="AN2279" s="65"/>
      <c r="AO2279" s="65"/>
      <c r="AP2279" s="65"/>
      <c r="AQ2279" s="65"/>
      <c r="AR2279" s="65"/>
      <c r="AS2279" s="65"/>
      <c r="AT2279" s="65"/>
      <c r="AU2279" s="65"/>
    </row>
    <row r="2280" spans="3:47" x14ac:dyDescent="0.2">
      <c r="C2280" s="14"/>
      <c r="D2280" s="14"/>
      <c r="AA2280" s="65"/>
      <c r="AB2280" s="65"/>
      <c r="AC2280" s="65"/>
      <c r="AD2280" s="65"/>
      <c r="AE2280" s="65"/>
      <c r="AF2280" s="71"/>
      <c r="AG2280" s="70"/>
      <c r="AN2280" s="65"/>
      <c r="AO2280" s="65"/>
      <c r="AP2280" s="65"/>
      <c r="AQ2280" s="65"/>
      <c r="AR2280" s="65"/>
      <c r="AS2280" s="65"/>
      <c r="AT2280" s="65"/>
      <c r="AU2280" s="65"/>
    </row>
    <row r="2281" spans="3:47" x14ac:dyDescent="0.2">
      <c r="C2281" s="14"/>
      <c r="D2281" s="14"/>
      <c r="AA2281" s="65"/>
      <c r="AB2281" s="65"/>
      <c r="AC2281" s="65"/>
      <c r="AD2281" s="65"/>
      <c r="AE2281" s="65"/>
      <c r="AF2281" s="71"/>
      <c r="AG2281" s="70"/>
      <c r="AN2281" s="65"/>
      <c r="AO2281" s="65"/>
      <c r="AP2281" s="65"/>
      <c r="AQ2281" s="65"/>
      <c r="AR2281" s="65"/>
      <c r="AS2281" s="65"/>
      <c r="AT2281" s="65"/>
      <c r="AU2281" s="65"/>
    </row>
    <row r="2282" spans="3:47" x14ac:dyDescent="0.2">
      <c r="C2282" s="14"/>
      <c r="D2282" s="14"/>
      <c r="AA2282" s="65"/>
      <c r="AB2282" s="65"/>
      <c r="AC2282" s="65"/>
      <c r="AD2282" s="65"/>
      <c r="AE2282" s="65"/>
      <c r="AF2282" s="71"/>
      <c r="AG2282" s="70"/>
      <c r="AN2282" s="65"/>
      <c r="AO2282" s="65"/>
      <c r="AP2282" s="65"/>
      <c r="AQ2282" s="65"/>
      <c r="AR2282" s="65"/>
      <c r="AS2282" s="65"/>
      <c r="AT2282" s="65"/>
      <c r="AU2282" s="65"/>
    </row>
    <row r="2283" spans="3:47" x14ac:dyDescent="0.2">
      <c r="C2283" s="14"/>
      <c r="D2283" s="14"/>
      <c r="AA2283" s="65"/>
      <c r="AB2283" s="65"/>
      <c r="AC2283" s="65"/>
      <c r="AD2283" s="65"/>
      <c r="AE2283" s="65"/>
      <c r="AF2283" s="71"/>
      <c r="AG2283" s="70"/>
      <c r="AN2283" s="65"/>
      <c r="AO2283" s="65"/>
      <c r="AP2283" s="65"/>
      <c r="AQ2283" s="65"/>
      <c r="AR2283" s="65"/>
      <c r="AS2283" s="65"/>
      <c r="AT2283" s="65"/>
      <c r="AU2283" s="65"/>
    </row>
    <row r="2284" spans="3:47" x14ac:dyDescent="0.2">
      <c r="C2284" s="14"/>
      <c r="D2284" s="14"/>
      <c r="AA2284" s="65"/>
      <c r="AB2284" s="65"/>
      <c r="AC2284" s="65"/>
      <c r="AD2284" s="65"/>
      <c r="AE2284" s="65"/>
      <c r="AF2284" s="71"/>
      <c r="AG2284" s="70"/>
      <c r="AN2284" s="65"/>
      <c r="AO2284" s="65"/>
      <c r="AP2284" s="65"/>
      <c r="AQ2284" s="65"/>
      <c r="AR2284" s="65"/>
      <c r="AS2284" s="65"/>
      <c r="AT2284" s="65"/>
      <c r="AU2284" s="65"/>
    </row>
    <row r="2285" spans="3:47" x14ac:dyDescent="0.2">
      <c r="C2285" s="14"/>
      <c r="D2285" s="14"/>
      <c r="AA2285" s="65"/>
      <c r="AB2285" s="65"/>
      <c r="AC2285" s="65"/>
      <c r="AD2285" s="65"/>
      <c r="AE2285" s="65"/>
      <c r="AF2285" s="71"/>
      <c r="AG2285" s="70"/>
      <c r="AN2285" s="65"/>
      <c r="AO2285" s="65"/>
      <c r="AP2285" s="65"/>
      <c r="AQ2285" s="65"/>
      <c r="AR2285" s="65"/>
      <c r="AS2285" s="65"/>
      <c r="AT2285" s="65"/>
      <c r="AU2285" s="65"/>
    </row>
    <row r="2286" spans="3:47" x14ac:dyDescent="0.2">
      <c r="C2286" s="14"/>
      <c r="D2286" s="14"/>
      <c r="AA2286" s="65"/>
      <c r="AB2286" s="65"/>
      <c r="AC2286" s="65"/>
      <c r="AD2286" s="65"/>
      <c r="AE2286" s="65"/>
      <c r="AF2286" s="71"/>
      <c r="AG2286" s="70"/>
      <c r="AN2286" s="65"/>
      <c r="AO2286" s="65"/>
      <c r="AP2286" s="65"/>
      <c r="AQ2286" s="65"/>
      <c r="AR2286" s="65"/>
      <c r="AS2286" s="65"/>
      <c r="AT2286" s="65"/>
      <c r="AU2286" s="65"/>
    </row>
    <row r="2287" spans="3:47" x14ac:dyDescent="0.2">
      <c r="C2287" s="14"/>
      <c r="D2287" s="14"/>
      <c r="AA2287" s="65"/>
      <c r="AB2287" s="65"/>
      <c r="AC2287" s="65"/>
      <c r="AD2287" s="65"/>
      <c r="AE2287" s="65"/>
      <c r="AF2287" s="71"/>
      <c r="AG2287" s="70"/>
      <c r="AN2287" s="65"/>
      <c r="AO2287" s="65"/>
      <c r="AP2287" s="65"/>
      <c r="AQ2287" s="65"/>
      <c r="AR2287" s="65"/>
      <c r="AS2287" s="65"/>
      <c r="AT2287" s="65"/>
      <c r="AU2287" s="65"/>
    </row>
    <row r="2288" spans="3:47" x14ac:dyDescent="0.2">
      <c r="C2288" s="14"/>
      <c r="D2288" s="14"/>
      <c r="AA2288" s="65"/>
      <c r="AB2288" s="65"/>
      <c r="AC2288" s="65"/>
      <c r="AD2288" s="65"/>
      <c r="AE2288" s="65"/>
      <c r="AF2288" s="71"/>
      <c r="AG2288" s="70"/>
      <c r="AN2288" s="65"/>
      <c r="AO2288" s="65"/>
      <c r="AP2288" s="65"/>
      <c r="AQ2288" s="65"/>
      <c r="AR2288" s="65"/>
      <c r="AS2288" s="65"/>
      <c r="AT2288" s="65"/>
      <c r="AU2288" s="65"/>
    </row>
    <row r="2289" spans="3:47" x14ac:dyDescent="0.2">
      <c r="C2289" s="14"/>
      <c r="D2289" s="14"/>
      <c r="AA2289" s="65"/>
      <c r="AB2289" s="65"/>
      <c r="AC2289" s="65"/>
      <c r="AD2289" s="65"/>
      <c r="AE2289" s="65"/>
      <c r="AF2289" s="71"/>
      <c r="AG2289" s="70"/>
      <c r="AN2289" s="65"/>
      <c r="AO2289" s="65"/>
      <c r="AP2289" s="65"/>
      <c r="AQ2289" s="65"/>
      <c r="AR2289" s="65"/>
      <c r="AS2289" s="65"/>
      <c r="AT2289" s="65"/>
      <c r="AU2289" s="65"/>
    </row>
    <row r="2290" spans="3:47" x14ac:dyDescent="0.2">
      <c r="C2290" s="14"/>
      <c r="D2290" s="14"/>
      <c r="AA2290" s="65"/>
      <c r="AB2290" s="65"/>
      <c r="AC2290" s="65"/>
      <c r="AD2290" s="65"/>
      <c r="AE2290" s="65"/>
      <c r="AF2290" s="71"/>
      <c r="AG2290" s="70"/>
      <c r="AN2290" s="65"/>
      <c r="AO2290" s="65"/>
      <c r="AP2290" s="65"/>
      <c r="AQ2290" s="65"/>
      <c r="AR2290" s="65"/>
      <c r="AS2290" s="65"/>
      <c r="AT2290" s="65"/>
      <c r="AU2290" s="65"/>
    </row>
    <row r="2291" spans="3:47" x14ac:dyDescent="0.2">
      <c r="C2291" s="14"/>
      <c r="D2291" s="14"/>
      <c r="AA2291" s="65"/>
      <c r="AB2291" s="65"/>
      <c r="AC2291" s="65"/>
      <c r="AD2291" s="65"/>
      <c r="AE2291" s="65"/>
      <c r="AF2291" s="71"/>
      <c r="AG2291" s="70"/>
      <c r="AN2291" s="65"/>
      <c r="AO2291" s="65"/>
      <c r="AP2291" s="65"/>
      <c r="AQ2291" s="65"/>
      <c r="AR2291" s="65"/>
      <c r="AS2291" s="65"/>
      <c r="AT2291" s="65"/>
      <c r="AU2291" s="65"/>
    </row>
    <row r="2292" spans="3:47" x14ac:dyDescent="0.2">
      <c r="C2292" s="14"/>
      <c r="D2292" s="14"/>
      <c r="AA2292" s="65"/>
      <c r="AB2292" s="65"/>
      <c r="AC2292" s="65"/>
      <c r="AD2292" s="65"/>
      <c r="AE2292" s="65"/>
      <c r="AF2292" s="71"/>
      <c r="AG2292" s="70"/>
      <c r="AN2292" s="65"/>
      <c r="AO2292" s="65"/>
      <c r="AP2292" s="65"/>
      <c r="AQ2292" s="65"/>
      <c r="AR2292" s="65"/>
      <c r="AS2292" s="65"/>
      <c r="AT2292" s="65"/>
      <c r="AU2292" s="65"/>
    </row>
    <row r="2293" spans="3:47" x14ac:dyDescent="0.2">
      <c r="C2293" s="14"/>
      <c r="D2293" s="14"/>
      <c r="AA2293" s="65"/>
      <c r="AB2293" s="65"/>
      <c r="AC2293" s="65"/>
      <c r="AD2293" s="65"/>
      <c r="AE2293" s="65"/>
      <c r="AF2293" s="71"/>
      <c r="AG2293" s="70"/>
      <c r="AN2293" s="65"/>
      <c r="AO2293" s="65"/>
      <c r="AP2293" s="65"/>
      <c r="AQ2293" s="65"/>
      <c r="AR2293" s="65"/>
      <c r="AS2293" s="65"/>
      <c r="AT2293" s="65"/>
      <c r="AU2293" s="65"/>
    </row>
    <row r="2294" spans="3:47" x14ac:dyDescent="0.2">
      <c r="C2294" s="14"/>
      <c r="D2294" s="14"/>
      <c r="AA2294" s="65"/>
      <c r="AB2294" s="65"/>
      <c r="AC2294" s="65"/>
      <c r="AD2294" s="65"/>
      <c r="AE2294" s="65"/>
      <c r="AF2294" s="71"/>
      <c r="AG2294" s="70"/>
      <c r="AN2294" s="65"/>
      <c r="AO2294" s="65"/>
      <c r="AP2294" s="65"/>
      <c r="AQ2294" s="65"/>
      <c r="AR2294" s="65"/>
      <c r="AS2294" s="65"/>
      <c r="AT2294" s="65"/>
      <c r="AU2294" s="65"/>
    </row>
    <row r="2295" spans="3:47" x14ac:dyDescent="0.2">
      <c r="C2295" s="14"/>
      <c r="D2295" s="14"/>
      <c r="AA2295" s="65"/>
      <c r="AB2295" s="65"/>
      <c r="AC2295" s="65"/>
      <c r="AD2295" s="65"/>
      <c r="AE2295" s="65"/>
      <c r="AF2295" s="71"/>
      <c r="AG2295" s="70"/>
      <c r="AN2295" s="65"/>
      <c r="AO2295" s="65"/>
      <c r="AP2295" s="65"/>
      <c r="AQ2295" s="65"/>
      <c r="AR2295" s="65"/>
      <c r="AS2295" s="65"/>
      <c r="AT2295" s="65"/>
      <c r="AU2295" s="65"/>
    </row>
    <row r="2296" spans="3:47" x14ac:dyDescent="0.2">
      <c r="C2296" s="14"/>
      <c r="D2296" s="14"/>
      <c r="AA2296" s="65"/>
      <c r="AB2296" s="65"/>
      <c r="AC2296" s="65"/>
      <c r="AD2296" s="65"/>
      <c r="AE2296" s="65"/>
      <c r="AF2296" s="71"/>
      <c r="AG2296" s="70"/>
      <c r="AN2296" s="65"/>
      <c r="AO2296" s="65"/>
      <c r="AP2296" s="65"/>
      <c r="AQ2296" s="65"/>
      <c r="AR2296" s="65"/>
      <c r="AS2296" s="65"/>
      <c r="AT2296" s="65"/>
      <c r="AU2296" s="65"/>
    </row>
    <row r="2297" spans="3:47" x14ac:dyDescent="0.2">
      <c r="C2297" s="14"/>
      <c r="D2297" s="14"/>
      <c r="AA2297" s="65"/>
      <c r="AB2297" s="65"/>
      <c r="AC2297" s="65"/>
      <c r="AD2297" s="65"/>
      <c r="AE2297" s="65"/>
      <c r="AF2297" s="71"/>
      <c r="AG2297" s="70"/>
      <c r="AN2297" s="65"/>
      <c r="AO2297" s="65"/>
      <c r="AP2297" s="65"/>
      <c r="AQ2297" s="65"/>
      <c r="AR2297" s="65"/>
      <c r="AS2297" s="65"/>
      <c r="AT2297" s="65"/>
      <c r="AU2297" s="65"/>
    </row>
    <row r="2298" spans="3:47" x14ac:dyDescent="0.2">
      <c r="C2298" s="14"/>
      <c r="D2298" s="14"/>
      <c r="AA2298" s="65"/>
      <c r="AB2298" s="65"/>
      <c r="AC2298" s="65"/>
      <c r="AD2298" s="65"/>
      <c r="AE2298" s="65"/>
      <c r="AF2298" s="71"/>
      <c r="AG2298" s="70"/>
      <c r="AN2298" s="65"/>
      <c r="AO2298" s="65"/>
      <c r="AP2298" s="65"/>
      <c r="AQ2298" s="65"/>
      <c r="AR2298" s="65"/>
      <c r="AS2298" s="65"/>
      <c r="AT2298" s="65"/>
      <c r="AU2298" s="65"/>
    </row>
    <row r="2299" spans="3:47" x14ac:dyDescent="0.2">
      <c r="C2299" s="14"/>
      <c r="D2299" s="14"/>
      <c r="AA2299" s="65"/>
      <c r="AB2299" s="65"/>
      <c r="AC2299" s="65"/>
      <c r="AD2299" s="65"/>
      <c r="AE2299" s="65"/>
      <c r="AF2299" s="71"/>
      <c r="AG2299" s="70"/>
      <c r="AN2299" s="65"/>
      <c r="AO2299" s="65"/>
      <c r="AP2299" s="65"/>
      <c r="AQ2299" s="65"/>
      <c r="AR2299" s="65"/>
      <c r="AS2299" s="65"/>
      <c r="AT2299" s="65"/>
      <c r="AU2299" s="65"/>
    </row>
    <row r="2300" spans="3:47" x14ac:dyDescent="0.2">
      <c r="C2300" s="14"/>
      <c r="D2300" s="14"/>
      <c r="AA2300" s="65"/>
      <c r="AB2300" s="65"/>
      <c r="AC2300" s="65"/>
      <c r="AD2300" s="65"/>
      <c r="AE2300" s="65"/>
      <c r="AF2300" s="71"/>
      <c r="AG2300" s="70"/>
      <c r="AN2300" s="65"/>
      <c r="AO2300" s="65"/>
      <c r="AP2300" s="65"/>
      <c r="AQ2300" s="65"/>
      <c r="AR2300" s="65"/>
      <c r="AS2300" s="65"/>
      <c r="AT2300" s="65"/>
      <c r="AU2300" s="65"/>
    </row>
    <row r="2301" spans="3:47" x14ac:dyDescent="0.2">
      <c r="C2301" s="14"/>
      <c r="D2301" s="14"/>
      <c r="AA2301" s="65"/>
      <c r="AB2301" s="65"/>
      <c r="AC2301" s="65"/>
      <c r="AD2301" s="65"/>
      <c r="AE2301" s="65"/>
      <c r="AF2301" s="71"/>
      <c r="AG2301" s="70"/>
      <c r="AN2301" s="65"/>
      <c r="AO2301" s="65"/>
      <c r="AP2301" s="65"/>
      <c r="AQ2301" s="65"/>
      <c r="AR2301" s="65"/>
      <c r="AS2301" s="65"/>
      <c r="AT2301" s="65"/>
      <c r="AU2301" s="65"/>
    </row>
    <row r="2302" spans="3:47" x14ac:dyDescent="0.2">
      <c r="C2302" s="14"/>
      <c r="D2302" s="14"/>
      <c r="AA2302" s="65"/>
      <c r="AB2302" s="65"/>
      <c r="AC2302" s="65"/>
      <c r="AD2302" s="65"/>
      <c r="AE2302" s="65"/>
      <c r="AF2302" s="71"/>
      <c r="AG2302" s="70"/>
      <c r="AN2302" s="65"/>
      <c r="AO2302" s="65"/>
      <c r="AP2302" s="65"/>
      <c r="AQ2302" s="65"/>
      <c r="AR2302" s="65"/>
      <c r="AS2302" s="65"/>
      <c r="AT2302" s="65"/>
      <c r="AU2302" s="65"/>
    </row>
    <row r="2303" spans="3:47" x14ac:dyDescent="0.2">
      <c r="C2303" s="14"/>
      <c r="D2303" s="14"/>
      <c r="AA2303" s="65"/>
      <c r="AB2303" s="65"/>
      <c r="AC2303" s="65"/>
      <c r="AD2303" s="65"/>
      <c r="AE2303" s="65"/>
      <c r="AF2303" s="71"/>
      <c r="AG2303" s="70"/>
      <c r="AN2303" s="65"/>
      <c r="AO2303" s="65"/>
      <c r="AP2303" s="65"/>
      <c r="AQ2303" s="65"/>
      <c r="AR2303" s="65"/>
      <c r="AS2303" s="65"/>
      <c r="AT2303" s="65"/>
      <c r="AU2303" s="65"/>
    </row>
    <row r="2304" spans="3:47" x14ac:dyDescent="0.2">
      <c r="C2304" s="14"/>
      <c r="D2304" s="14"/>
      <c r="AA2304" s="65"/>
      <c r="AB2304" s="65"/>
      <c r="AC2304" s="65"/>
      <c r="AD2304" s="65"/>
      <c r="AE2304" s="65"/>
      <c r="AF2304" s="71"/>
      <c r="AG2304" s="70"/>
      <c r="AN2304" s="65"/>
      <c r="AO2304" s="65"/>
      <c r="AP2304" s="65"/>
      <c r="AQ2304" s="65"/>
      <c r="AR2304" s="65"/>
      <c r="AS2304" s="65"/>
      <c r="AT2304" s="65"/>
      <c r="AU2304" s="65"/>
    </row>
    <row r="2305" spans="3:47" x14ac:dyDescent="0.2">
      <c r="C2305" s="14"/>
      <c r="D2305" s="14"/>
      <c r="AA2305" s="65"/>
      <c r="AB2305" s="65"/>
      <c r="AC2305" s="65"/>
      <c r="AD2305" s="65"/>
      <c r="AE2305" s="65"/>
      <c r="AF2305" s="71"/>
      <c r="AG2305" s="70"/>
      <c r="AN2305" s="65"/>
      <c r="AO2305" s="65"/>
      <c r="AP2305" s="65"/>
      <c r="AQ2305" s="65"/>
      <c r="AR2305" s="65"/>
      <c r="AS2305" s="65"/>
      <c r="AT2305" s="65"/>
      <c r="AU2305" s="65"/>
    </row>
    <row r="2306" spans="3:47" x14ac:dyDescent="0.2">
      <c r="C2306" s="14"/>
      <c r="D2306" s="14"/>
      <c r="AA2306" s="65"/>
      <c r="AB2306" s="65"/>
      <c r="AC2306" s="65"/>
      <c r="AD2306" s="65"/>
      <c r="AE2306" s="65"/>
      <c r="AF2306" s="71"/>
      <c r="AG2306" s="70"/>
      <c r="AN2306" s="65"/>
      <c r="AO2306" s="65"/>
      <c r="AP2306" s="65"/>
      <c r="AQ2306" s="65"/>
      <c r="AR2306" s="65"/>
      <c r="AS2306" s="65"/>
      <c r="AT2306" s="65"/>
      <c r="AU2306" s="65"/>
    </row>
    <row r="2307" spans="3:47" x14ac:dyDescent="0.2">
      <c r="C2307" s="14"/>
      <c r="D2307" s="14"/>
      <c r="AA2307" s="65"/>
      <c r="AB2307" s="65"/>
      <c r="AC2307" s="65"/>
      <c r="AD2307" s="65"/>
      <c r="AE2307" s="65"/>
      <c r="AF2307" s="71"/>
      <c r="AG2307" s="70"/>
      <c r="AN2307" s="65"/>
      <c r="AO2307" s="65"/>
      <c r="AP2307" s="65"/>
      <c r="AQ2307" s="65"/>
      <c r="AR2307" s="65"/>
      <c r="AS2307" s="65"/>
      <c r="AT2307" s="65"/>
      <c r="AU2307" s="65"/>
    </row>
    <row r="2308" spans="3:47" x14ac:dyDescent="0.2">
      <c r="C2308" s="14"/>
      <c r="D2308" s="14"/>
      <c r="AA2308" s="65"/>
      <c r="AB2308" s="65"/>
      <c r="AC2308" s="65"/>
      <c r="AD2308" s="65"/>
      <c r="AE2308" s="65"/>
      <c r="AF2308" s="71"/>
      <c r="AG2308" s="70"/>
      <c r="AN2308" s="65"/>
      <c r="AO2308" s="65"/>
      <c r="AP2308" s="65"/>
      <c r="AQ2308" s="65"/>
      <c r="AR2308" s="65"/>
      <c r="AS2308" s="65"/>
      <c r="AT2308" s="65"/>
      <c r="AU2308" s="65"/>
    </row>
    <row r="2309" spans="3:47" x14ac:dyDescent="0.2">
      <c r="C2309" s="14"/>
      <c r="D2309" s="14"/>
      <c r="AA2309" s="65"/>
      <c r="AB2309" s="65"/>
      <c r="AC2309" s="65"/>
      <c r="AD2309" s="65"/>
      <c r="AE2309" s="65"/>
      <c r="AF2309" s="71"/>
      <c r="AG2309" s="70"/>
      <c r="AN2309" s="65"/>
      <c r="AO2309" s="65"/>
      <c r="AP2309" s="65"/>
      <c r="AQ2309" s="65"/>
      <c r="AR2309" s="65"/>
      <c r="AS2309" s="65"/>
      <c r="AT2309" s="65"/>
      <c r="AU2309" s="65"/>
    </row>
    <row r="2310" spans="3:47" x14ac:dyDescent="0.2">
      <c r="C2310" s="14"/>
      <c r="D2310" s="14"/>
      <c r="AA2310" s="65"/>
      <c r="AB2310" s="65"/>
      <c r="AC2310" s="65"/>
      <c r="AD2310" s="65"/>
      <c r="AE2310" s="65"/>
      <c r="AF2310" s="71"/>
      <c r="AG2310" s="70"/>
      <c r="AN2310" s="65"/>
      <c r="AO2310" s="65"/>
      <c r="AP2310" s="65"/>
      <c r="AQ2310" s="65"/>
      <c r="AR2310" s="65"/>
      <c r="AS2310" s="65"/>
      <c r="AT2310" s="65"/>
      <c r="AU2310" s="65"/>
    </row>
    <row r="2311" spans="3:47" x14ac:dyDescent="0.2">
      <c r="C2311" s="14"/>
      <c r="D2311" s="14"/>
      <c r="AA2311" s="65"/>
      <c r="AB2311" s="65"/>
      <c r="AC2311" s="65"/>
      <c r="AD2311" s="65"/>
      <c r="AE2311" s="65"/>
      <c r="AF2311" s="71"/>
      <c r="AG2311" s="70"/>
      <c r="AN2311" s="65"/>
      <c r="AO2311" s="65"/>
      <c r="AP2311" s="65"/>
      <c r="AQ2311" s="65"/>
      <c r="AR2311" s="65"/>
      <c r="AS2311" s="65"/>
      <c r="AT2311" s="65"/>
      <c r="AU2311" s="65"/>
    </row>
    <row r="2312" spans="3:47" x14ac:dyDescent="0.2">
      <c r="C2312" s="14"/>
      <c r="D2312" s="14"/>
      <c r="AA2312" s="65"/>
      <c r="AB2312" s="65"/>
      <c r="AC2312" s="65"/>
      <c r="AD2312" s="65"/>
      <c r="AE2312" s="65"/>
      <c r="AF2312" s="71"/>
      <c r="AG2312" s="70"/>
      <c r="AN2312" s="65"/>
      <c r="AO2312" s="65"/>
      <c r="AP2312" s="65"/>
      <c r="AQ2312" s="65"/>
      <c r="AR2312" s="65"/>
      <c r="AS2312" s="65"/>
      <c r="AT2312" s="65"/>
      <c r="AU2312" s="65"/>
    </row>
    <row r="2313" spans="3:47" x14ac:dyDescent="0.2">
      <c r="C2313" s="14"/>
      <c r="D2313" s="14"/>
      <c r="AA2313" s="65"/>
      <c r="AB2313" s="65"/>
      <c r="AC2313" s="65"/>
      <c r="AD2313" s="65"/>
      <c r="AE2313" s="65"/>
      <c r="AF2313" s="71"/>
      <c r="AG2313" s="70"/>
      <c r="AN2313" s="65"/>
      <c r="AO2313" s="65"/>
      <c r="AP2313" s="65"/>
      <c r="AQ2313" s="65"/>
      <c r="AR2313" s="65"/>
      <c r="AS2313" s="65"/>
      <c r="AT2313" s="65"/>
      <c r="AU2313" s="65"/>
    </row>
    <row r="2314" spans="3:47" x14ac:dyDescent="0.2">
      <c r="C2314" s="14"/>
      <c r="D2314" s="14"/>
      <c r="AA2314" s="65"/>
      <c r="AB2314" s="65"/>
      <c r="AC2314" s="65"/>
      <c r="AD2314" s="65"/>
      <c r="AE2314" s="65"/>
      <c r="AF2314" s="71"/>
      <c r="AG2314" s="70"/>
      <c r="AN2314" s="65"/>
      <c r="AO2314" s="65"/>
      <c r="AP2314" s="65"/>
      <c r="AQ2314" s="65"/>
      <c r="AR2314" s="65"/>
      <c r="AS2314" s="65"/>
      <c r="AT2314" s="65"/>
      <c r="AU2314" s="65"/>
    </row>
    <row r="2315" spans="3:47" x14ac:dyDescent="0.2">
      <c r="C2315" s="14"/>
      <c r="D2315" s="14"/>
      <c r="AA2315" s="65"/>
      <c r="AB2315" s="65"/>
      <c r="AC2315" s="65"/>
      <c r="AD2315" s="65"/>
      <c r="AE2315" s="65"/>
      <c r="AF2315" s="71"/>
      <c r="AG2315" s="70"/>
      <c r="AN2315" s="65"/>
      <c r="AO2315" s="65"/>
      <c r="AP2315" s="65"/>
      <c r="AQ2315" s="65"/>
      <c r="AR2315" s="65"/>
      <c r="AS2315" s="65"/>
      <c r="AT2315" s="65"/>
      <c r="AU2315" s="65"/>
    </row>
    <row r="2316" spans="3:47" x14ac:dyDescent="0.2">
      <c r="C2316" s="14"/>
      <c r="D2316" s="14"/>
      <c r="AA2316" s="65"/>
      <c r="AB2316" s="65"/>
      <c r="AC2316" s="65"/>
      <c r="AD2316" s="65"/>
      <c r="AE2316" s="65"/>
      <c r="AF2316" s="71"/>
      <c r="AG2316" s="70"/>
      <c r="AN2316" s="65"/>
      <c r="AO2316" s="65"/>
      <c r="AP2316" s="65"/>
      <c r="AQ2316" s="65"/>
      <c r="AR2316" s="65"/>
      <c r="AS2316" s="65"/>
      <c r="AT2316" s="65"/>
      <c r="AU2316" s="65"/>
    </row>
    <row r="2317" spans="3:47" x14ac:dyDescent="0.2">
      <c r="C2317" s="14"/>
      <c r="D2317" s="14"/>
      <c r="AA2317" s="65"/>
      <c r="AB2317" s="65"/>
      <c r="AC2317" s="65"/>
      <c r="AD2317" s="65"/>
      <c r="AE2317" s="65"/>
      <c r="AF2317" s="71"/>
      <c r="AG2317" s="70"/>
      <c r="AN2317" s="65"/>
      <c r="AO2317" s="65"/>
      <c r="AP2317" s="65"/>
      <c r="AQ2317" s="65"/>
      <c r="AR2317" s="65"/>
      <c r="AS2317" s="65"/>
      <c r="AT2317" s="65"/>
      <c r="AU2317" s="65"/>
    </row>
    <row r="2318" spans="3:47" x14ac:dyDescent="0.2">
      <c r="C2318" s="14"/>
      <c r="D2318" s="14"/>
      <c r="AA2318" s="65"/>
      <c r="AB2318" s="65"/>
      <c r="AC2318" s="65"/>
      <c r="AD2318" s="65"/>
      <c r="AE2318" s="65"/>
      <c r="AF2318" s="71"/>
      <c r="AG2318" s="70"/>
      <c r="AN2318" s="65"/>
      <c r="AO2318" s="65"/>
      <c r="AP2318" s="65"/>
      <c r="AQ2318" s="65"/>
      <c r="AR2318" s="65"/>
      <c r="AS2318" s="65"/>
      <c r="AT2318" s="65"/>
      <c r="AU2318" s="65"/>
    </row>
    <row r="2319" spans="3:47" x14ac:dyDescent="0.2">
      <c r="C2319" s="14"/>
      <c r="D2319" s="14"/>
      <c r="AA2319" s="65"/>
      <c r="AB2319" s="65"/>
      <c r="AC2319" s="65"/>
      <c r="AD2319" s="65"/>
      <c r="AE2319" s="65"/>
      <c r="AF2319" s="71"/>
      <c r="AG2319" s="70"/>
      <c r="AN2319" s="65"/>
      <c r="AO2319" s="65"/>
      <c r="AP2319" s="65"/>
      <c r="AQ2319" s="65"/>
      <c r="AR2319" s="65"/>
      <c r="AS2319" s="65"/>
      <c r="AT2319" s="65"/>
      <c r="AU2319" s="65"/>
    </row>
    <row r="2320" spans="3:47" x14ac:dyDescent="0.2">
      <c r="C2320" s="14"/>
      <c r="D2320" s="14"/>
      <c r="AA2320" s="65"/>
      <c r="AB2320" s="65"/>
      <c r="AC2320" s="65"/>
      <c r="AD2320" s="65"/>
      <c r="AE2320" s="65"/>
      <c r="AF2320" s="71"/>
      <c r="AG2320" s="70"/>
      <c r="AN2320" s="65"/>
      <c r="AO2320" s="65"/>
      <c r="AP2320" s="65"/>
      <c r="AQ2320" s="65"/>
      <c r="AR2320" s="65"/>
      <c r="AS2320" s="65"/>
      <c r="AT2320" s="65"/>
      <c r="AU2320" s="65"/>
    </row>
    <row r="2321" spans="3:47" x14ac:dyDescent="0.2">
      <c r="C2321" s="14"/>
      <c r="D2321" s="14"/>
      <c r="AA2321" s="65"/>
      <c r="AB2321" s="65"/>
      <c r="AC2321" s="65"/>
      <c r="AD2321" s="65"/>
      <c r="AE2321" s="65"/>
      <c r="AF2321" s="71"/>
      <c r="AG2321" s="70"/>
      <c r="AN2321" s="65"/>
      <c r="AO2321" s="65"/>
      <c r="AP2321" s="65"/>
      <c r="AQ2321" s="65"/>
      <c r="AR2321" s="65"/>
      <c r="AS2321" s="65"/>
      <c r="AT2321" s="65"/>
      <c r="AU2321" s="65"/>
    </row>
    <row r="2322" spans="3:47" x14ac:dyDescent="0.2">
      <c r="C2322" s="14"/>
      <c r="D2322" s="14"/>
      <c r="AA2322" s="65"/>
      <c r="AB2322" s="65"/>
      <c r="AC2322" s="65"/>
      <c r="AD2322" s="65"/>
      <c r="AE2322" s="65"/>
      <c r="AF2322" s="71"/>
      <c r="AG2322" s="70"/>
      <c r="AN2322" s="65"/>
      <c r="AO2322" s="65"/>
      <c r="AP2322" s="65"/>
      <c r="AQ2322" s="65"/>
      <c r="AR2322" s="65"/>
      <c r="AS2322" s="65"/>
      <c r="AT2322" s="65"/>
      <c r="AU2322" s="65"/>
    </row>
    <row r="2323" spans="3:47" x14ac:dyDescent="0.2">
      <c r="C2323" s="14"/>
      <c r="D2323" s="14"/>
      <c r="AA2323" s="65"/>
      <c r="AB2323" s="65"/>
      <c r="AC2323" s="65"/>
      <c r="AD2323" s="65"/>
      <c r="AE2323" s="65"/>
      <c r="AF2323" s="71"/>
      <c r="AG2323" s="70"/>
      <c r="AN2323" s="65"/>
      <c r="AO2323" s="65"/>
      <c r="AP2323" s="65"/>
      <c r="AQ2323" s="65"/>
      <c r="AR2323" s="65"/>
      <c r="AS2323" s="65"/>
      <c r="AT2323" s="65"/>
      <c r="AU2323" s="65"/>
    </row>
    <row r="2324" spans="3:47" x14ac:dyDescent="0.2">
      <c r="C2324" s="14"/>
      <c r="D2324" s="14"/>
      <c r="AA2324" s="65"/>
      <c r="AB2324" s="65"/>
      <c r="AC2324" s="65"/>
      <c r="AD2324" s="65"/>
      <c r="AE2324" s="65"/>
      <c r="AF2324" s="71"/>
      <c r="AG2324" s="70"/>
      <c r="AN2324" s="65"/>
      <c r="AO2324" s="65"/>
      <c r="AP2324" s="65"/>
      <c r="AQ2324" s="65"/>
      <c r="AR2324" s="65"/>
      <c r="AS2324" s="65"/>
      <c r="AT2324" s="65"/>
      <c r="AU2324" s="65"/>
    </row>
    <row r="2325" spans="3:47" x14ac:dyDescent="0.2">
      <c r="C2325" s="14"/>
      <c r="D2325" s="14"/>
      <c r="AA2325" s="65"/>
      <c r="AB2325" s="65"/>
      <c r="AC2325" s="65"/>
      <c r="AD2325" s="65"/>
      <c r="AE2325" s="65"/>
      <c r="AF2325" s="71"/>
      <c r="AG2325" s="70"/>
      <c r="AN2325" s="65"/>
      <c r="AO2325" s="65"/>
      <c r="AP2325" s="65"/>
      <c r="AQ2325" s="65"/>
      <c r="AR2325" s="65"/>
      <c r="AS2325" s="65"/>
      <c r="AT2325" s="65"/>
      <c r="AU2325" s="65"/>
    </row>
    <row r="2326" spans="3:47" x14ac:dyDescent="0.2">
      <c r="C2326" s="14"/>
      <c r="D2326" s="14"/>
      <c r="AA2326" s="65"/>
      <c r="AB2326" s="65"/>
      <c r="AC2326" s="65"/>
      <c r="AD2326" s="65"/>
      <c r="AE2326" s="65"/>
      <c r="AF2326" s="71"/>
      <c r="AG2326" s="70"/>
      <c r="AN2326" s="65"/>
      <c r="AO2326" s="65"/>
      <c r="AP2326" s="65"/>
      <c r="AQ2326" s="65"/>
      <c r="AR2326" s="65"/>
      <c r="AS2326" s="65"/>
      <c r="AT2326" s="65"/>
      <c r="AU2326" s="65"/>
    </row>
    <row r="2327" spans="3:47" x14ac:dyDescent="0.2">
      <c r="C2327" s="14"/>
      <c r="D2327" s="14"/>
      <c r="AA2327" s="65"/>
      <c r="AB2327" s="65"/>
      <c r="AC2327" s="65"/>
      <c r="AD2327" s="65"/>
      <c r="AE2327" s="65"/>
      <c r="AF2327" s="71"/>
      <c r="AG2327" s="70"/>
      <c r="AN2327" s="65"/>
      <c r="AO2327" s="65"/>
      <c r="AP2327" s="65"/>
      <c r="AQ2327" s="65"/>
      <c r="AR2327" s="65"/>
      <c r="AS2327" s="65"/>
      <c r="AT2327" s="65"/>
      <c r="AU2327" s="65"/>
    </row>
    <row r="2328" spans="3:47" x14ac:dyDescent="0.2">
      <c r="C2328" s="14"/>
      <c r="D2328" s="14"/>
      <c r="AA2328" s="65"/>
      <c r="AB2328" s="65"/>
      <c r="AC2328" s="65"/>
      <c r="AD2328" s="65"/>
      <c r="AE2328" s="65"/>
      <c r="AF2328" s="71"/>
      <c r="AG2328" s="70"/>
      <c r="AN2328" s="65"/>
      <c r="AO2328" s="65"/>
      <c r="AP2328" s="65"/>
      <c r="AQ2328" s="65"/>
      <c r="AR2328" s="65"/>
      <c r="AS2328" s="65"/>
      <c r="AT2328" s="65"/>
      <c r="AU2328" s="65"/>
    </row>
    <row r="2329" spans="3:47" x14ac:dyDescent="0.2">
      <c r="C2329" s="14"/>
      <c r="D2329" s="14"/>
      <c r="AA2329" s="65"/>
      <c r="AB2329" s="65"/>
      <c r="AC2329" s="65"/>
      <c r="AD2329" s="65"/>
      <c r="AE2329" s="65"/>
      <c r="AF2329" s="71"/>
      <c r="AG2329" s="70"/>
      <c r="AN2329" s="65"/>
      <c r="AO2329" s="65"/>
      <c r="AP2329" s="65"/>
      <c r="AQ2329" s="65"/>
      <c r="AR2329" s="65"/>
      <c r="AS2329" s="65"/>
      <c r="AT2329" s="65"/>
      <c r="AU2329" s="65"/>
    </row>
    <row r="2330" spans="3:47" x14ac:dyDescent="0.2">
      <c r="C2330" s="14"/>
      <c r="D2330" s="14"/>
      <c r="AA2330" s="65"/>
      <c r="AB2330" s="65"/>
      <c r="AC2330" s="65"/>
      <c r="AD2330" s="65"/>
      <c r="AE2330" s="65"/>
      <c r="AF2330" s="71"/>
      <c r="AG2330" s="70"/>
      <c r="AN2330" s="65"/>
      <c r="AO2330" s="65"/>
      <c r="AP2330" s="65"/>
      <c r="AQ2330" s="65"/>
      <c r="AR2330" s="65"/>
      <c r="AS2330" s="65"/>
      <c r="AT2330" s="65"/>
      <c r="AU2330" s="65"/>
    </row>
    <row r="2331" spans="3:47" x14ac:dyDescent="0.2">
      <c r="C2331" s="14"/>
      <c r="D2331" s="14"/>
      <c r="AA2331" s="65"/>
      <c r="AB2331" s="65"/>
      <c r="AC2331" s="65"/>
      <c r="AD2331" s="65"/>
      <c r="AE2331" s="65"/>
      <c r="AF2331" s="71"/>
      <c r="AG2331" s="70"/>
      <c r="AN2331" s="65"/>
      <c r="AO2331" s="65"/>
      <c r="AP2331" s="65"/>
      <c r="AQ2331" s="65"/>
      <c r="AR2331" s="65"/>
      <c r="AS2331" s="65"/>
      <c r="AT2331" s="65"/>
      <c r="AU2331" s="65"/>
    </row>
    <row r="2332" spans="3:47" x14ac:dyDescent="0.2">
      <c r="C2332" s="14"/>
      <c r="D2332" s="14"/>
      <c r="AA2332" s="65"/>
      <c r="AB2332" s="65"/>
      <c r="AC2332" s="65"/>
      <c r="AD2332" s="65"/>
      <c r="AE2332" s="65"/>
      <c r="AF2332" s="71"/>
      <c r="AG2332" s="70"/>
      <c r="AN2332" s="65"/>
      <c r="AO2332" s="65"/>
      <c r="AP2332" s="65"/>
      <c r="AQ2332" s="65"/>
      <c r="AR2332" s="65"/>
      <c r="AS2332" s="65"/>
      <c r="AT2332" s="65"/>
      <c r="AU2332" s="65"/>
    </row>
    <row r="2333" spans="3:47" x14ac:dyDescent="0.2">
      <c r="C2333" s="14"/>
      <c r="D2333" s="14"/>
      <c r="AA2333" s="65"/>
      <c r="AB2333" s="65"/>
      <c r="AC2333" s="65"/>
      <c r="AD2333" s="65"/>
      <c r="AE2333" s="65"/>
      <c r="AF2333" s="71"/>
      <c r="AG2333" s="70"/>
      <c r="AN2333" s="65"/>
      <c r="AO2333" s="65"/>
      <c r="AP2333" s="65"/>
      <c r="AQ2333" s="65"/>
      <c r="AR2333" s="65"/>
      <c r="AS2333" s="65"/>
      <c r="AT2333" s="65"/>
      <c r="AU2333" s="65"/>
    </row>
    <row r="2334" spans="3:47" x14ac:dyDescent="0.2">
      <c r="C2334" s="14"/>
      <c r="D2334" s="14"/>
      <c r="AA2334" s="65"/>
      <c r="AB2334" s="65"/>
      <c r="AC2334" s="65"/>
      <c r="AD2334" s="65"/>
      <c r="AE2334" s="65"/>
      <c r="AF2334" s="71"/>
      <c r="AG2334" s="70"/>
      <c r="AN2334" s="65"/>
      <c r="AO2334" s="65"/>
      <c r="AP2334" s="65"/>
      <c r="AQ2334" s="65"/>
      <c r="AR2334" s="65"/>
      <c r="AS2334" s="65"/>
      <c r="AT2334" s="65"/>
      <c r="AU2334" s="65"/>
    </row>
    <row r="2335" spans="3:47" x14ac:dyDescent="0.2">
      <c r="C2335" s="14"/>
      <c r="D2335" s="14"/>
      <c r="AA2335" s="65"/>
      <c r="AB2335" s="65"/>
      <c r="AC2335" s="65"/>
      <c r="AD2335" s="65"/>
      <c r="AE2335" s="65"/>
      <c r="AF2335" s="71"/>
      <c r="AG2335" s="70"/>
      <c r="AN2335" s="65"/>
      <c r="AO2335" s="65"/>
      <c r="AP2335" s="65"/>
      <c r="AQ2335" s="65"/>
      <c r="AR2335" s="65"/>
      <c r="AS2335" s="65"/>
      <c r="AT2335" s="65"/>
      <c r="AU2335" s="65"/>
    </row>
    <row r="2336" spans="3:47" x14ac:dyDescent="0.2">
      <c r="C2336" s="14"/>
      <c r="D2336" s="14"/>
      <c r="AA2336" s="65"/>
      <c r="AB2336" s="65"/>
      <c r="AC2336" s="65"/>
      <c r="AD2336" s="65"/>
      <c r="AE2336" s="65"/>
      <c r="AF2336" s="71"/>
      <c r="AG2336" s="70"/>
      <c r="AN2336" s="65"/>
      <c r="AO2336" s="65"/>
      <c r="AP2336" s="65"/>
      <c r="AQ2336" s="65"/>
      <c r="AR2336" s="65"/>
      <c r="AS2336" s="65"/>
      <c r="AT2336" s="65"/>
      <c r="AU2336" s="65"/>
    </row>
    <row r="2337" spans="3:47" x14ac:dyDescent="0.2">
      <c r="C2337" s="14"/>
      <c r="D2337" s="14"/>
      <c r="AA2337" s="65"/>
      <c r="AB2337" s="65"/>
      <c r="AC2337" s="65"/>
      <c r="AD2337" s="65"/>
      <c r="AE2337" s="65"/>
      <c r="AF2337" s="71"/>
      <c r="AG2337" s="70"/>
      <c r="AN2337" s="65"/>
      <c r="AO2337" s="65"/>
      <c r="AP2337" s="65"/>
      <c r="AQ2337" s="65"/>
      <c r="AR2337" s="65"/>
      <c r="AS2337" s="65"/>
      <c r="AT2337" s="65"/>
      <c r="AU2337" s="65"/>
    </row>
    <row r="2338" spans="3:47" x14ac:dyDescent="0.2">
      <c r="C2338" s="14"/>
      <c r="D2338" s="14"/>
      <c r="AA2338" s="65"/>
      <c r="AB2338" s="65"/>
      <c r="AC2338" s="65"/>
      <c r="AD2338" s="65"/>
      <c r="AE2338" s="65"/>
      <c r="AF2338" s="71"/>
      <c r="AG2338" s="70"/>
      <c r="AN2338" s="65"/>
      <c r="AO2338" s="65"/>
      <c r="AP2338" s="65"/>
      <c r="AQ2338" s="65"/>
      <c r="AR2338" s="65"/>
      <c r="AS2338" s="65"/>
      <c r="AT2338" s="65"/>
      <c r="AU2338" s="65"/>
    </row>
    <row r="2339" spans="3:47" x14ac:dyDescent="0.2">
      <c r="C2339" s="14"/>
      <c r="D2339" s="14"/>
      <c r="AA2339" s="65"/>
      <c r="AB2339" s="65"/>
      <c r="AC2339" s="65"/>
      <c r="AD2339" s="65"/>
      <c r="AE2339" s="65"/>
      <c r="AF2339" s="71"/>
      <c r="AG2339" s="70"/>
      <c r="AN2339" s="65"/>
      <c r="AO2339" s="65"/>
      <c r="AP2339" s="65"/>
      <c r="AQ2339" s="65"/>
      <c r="AR2339" s="65"/>
      <c r="AS2339" s="65"/>
      <c r="AT2339" s="65"/>
      <c r="AU2339" s="65"/>
    </row>
    <row r="2340" spans="3:47" x14ac:dyDescent="0.2">
      <c r="C2340" s="14"/>
      <c r="D2340" s="14"/>
      <c r="AA2340" s="65"/>
      <c r="AB2340" s="65"/>
      <c r="AC2340" s="65"/>
      <c r="AD2340" s="65"/>
      <c r="AE2340" s="65"/>
      <c r="AF2340" s="71"/>
      <c r="AG2340" s="70"/>
      <c r="AN2340" s="65"/>
      <c r="AO2340" s="65"/>
      <c r="AP2340" s="65"/>
      <c r="AQ2340" s="65"/>
      <c r="AR2340" s="65"/>
      <c r="AS2340" s="65"/>
      <c r="AT2340" s="65"/>
      <c r="AU2340" s="65"/>
    </row>
    <row r="2341" spans="3:47" x14ac:dyDescent="0.2">
      <c r="C2341" s="14"/>
      <c r="D2341" s="14"/>
      <c r="AA2341" s="65"/>
      <c r="AB2341" s="65"/>
      <c r="AC2341" s="65"/>
      <c r="AD2341" s="65"/>
      <c r="AE2341" s="65"/>
      <c r="AF2341" s="71"/>
      <c r="AG2341" s="70"/>
      <c r="AN2341" s="65"/>
      <c r="AO2341" s="65"/>
      <c r="AP2341" s="65"/>
      <c r="AQ2341" s="65"/>
      <c r="AR2341" s="65"/>
      <c r="AS2341" s="65"/>
      <c r="AT2341" s="65"/>
      <c r="AU2341" s="65"/>
    </row>
    <row r="2342" spans="3:47" x14ac:dyDescent="0.2">
      <c r="C2342" s="14"/>
      <c r="D2342" s="14"/>
      <c r="AA2342" s="65"/>
      <c r="AB2342" s="65"/>
      <c r="AC2342" s="65"/>
      <c r="AD2342" s="65"/>
      <c r="AE2342" s="65"/>
      <c r="AF2342" s="71"/>
      <c r="AG2342" s="70"/>
      <c r="AN2342" s="65"/>
      <c r="AO2342" s="65"/>
      <c r="AP2342" s="65"/>
      <c r="AQ2342" s="65"/>
      <c r="AR2342" s="65"/>
      <c r="AS2342" s="65"/>
      <c r="AT2342" s="65"/>
      <c r="AU2342" s="65"/>
    </row>
    <row r="2343" spans="3:47" x14ac:dyDescent="0.2">
      <c r="C2343" s="14"/>
      <c r="D2343" s="14"/>
      <c r="AA2343" s="65"/>
      <c r="AB2343" s="65"/>
      <c r="AC2343" s="65"/>
      <c r="AD2343" s="65"/>
      <c r="AE2343" s="65"/>
      <c r="AF2343" s="71"/>
      <c r="AG2343" s="70"/>
      <c r="AN2343" s="65"/>
      <c r="AO2343" s="65"/>
      <c r="AP2343" s="65"/>
      <c r="AQ2343" s="65"/>
      <c r="AR2343" s="65"/>
      <c r="AS2343" s="65"/>
      <c r="AT2343" s="65"/>
      <c r="AU2343" s="65"/>
    </row>
    <row r="2344" spans="3:47" x14ac:dyDescent="0.2">
      <c r="C2344" s="14"/>
      <c r="D2344" s="14"/>
      <c r="AA2344" s="65"/>
      <c r="AB2344" s="65"/>
      <c r="AC2344" s="65"/>
      <c r="AD2344" s="65"/>
      <c r="AE2344" s="65"/>
      <c r="AF2344" s="71"/>
      <c r="AG2344" s="70"/>
      <c r="AN2344" s="65"/>
      <c r="AO2344" s="65"/>
      <c r="AP2344" s="65"/>
      <c r="AQ2344" s="65"/>
      <c r="AR2344" s="65"/>
      <c r="AS2344" s="65"/>
      <c r="AT2344" s="65"/>
      <c r="AU2344" s="65"/>
    </row>
    <row r="2345" spans="3:47" x14ac:dyDescent="0.2">
      <c r="C2345" s="14"/>
      <c r="D2345" s="14"/>
      <c r="AA2345" s="65"/>
      <c r="AB2345" s="65"/>
      <c r="AC2345" s="65"/>
      <c r="AD2345" s="65"/>
      <c r="AE2345" s="65"/>
      <c r="AF2345" s="71"/>
      <c r="AG2345" s="70"/>
      <c r="AN2345" s="65"/>
      <c r="AO2345" s="65"/>
      <c r="AP2345" s="65"/>
      <c r="AQ2345" s="65"/>
      <c r="AR2345" s="65"/>
      <c r="AS2345" s="65"/>
      <c r="AT2345" s="65"/>
      <c r="AU2345" s="65"/>
    </row>
    <row r="2346" spans="3:47" x14ac:dyDescent="0.2">
      <c r="C2346" s="14"/>
      <c r="D2346" s="14"/>
      <c r="AA2346" s="65"/>
      <c r="AB2346" s="65"/>
      <c r="AC2346" s="65"/>
      <c r="AD2346" s="65"/>
      <c r="AE2346" s="65"/>
      <c r="AF2346" s="71"/>
      <c r="AG2346" s="70"/>
      <c r="AN2346" s="65"/>
      <c r="AO2346" s="65"/>
      <c r="AP2346" s="65"/>
      <c r="AQ2346" s="65"/>
      <c r="AR2346" s="65"/>
      <c r="AS2346" s="65"/>
      <c r="AT2346" s="65"/>
      <c r="AU2346" s="65"/>
    </row>
    <row r="2347" spans="3:47" x14ac:dyDescent="0.2">
      <c r="C2347" s="14"/>
      <c r="D2347" s="14"/>
      <c r="AA2347" s="65"/>
      <c r="AB2347" s="65"/>
      <c r="AC2347" s="65"/>
      <c r="AD2347" s="65"/>
      <c r="AE2347" s="65"/>
      <c r="AF2347" s="71"/>
      <c r="AG2347" s="70"/>
      <c r="AN2347" s="65"/>
      <c r="AO2347" s="65"/>
      <c r="AP2347" s="65"/>
      <c r="AQ2347" s="65"/>
      <c r="AR2347" s="65"/>
      <c r="AS2347" s="65"/>
      <c r="AT2347" s="65"/>
      <c r="AU2347" s="65"/>
    </row>
    <row r="2348" spans="3:47" x14ac:dyDescent="0.2">
      <c r="C2348" s="14"/>
      <c r="D2348" s="14"/>
      <c r="AA2348" s="65"/>
      <c r="AB2348" s="65"/>
      <c r="AC2348" s="65"/>
      <c r="AD2348" s="65"/>
      <c r="AE2348" s="65"/>
      <c r="AF2348" s="71"/>
      <c r="AG2348" s="70"/>
      <c r="AN2348" s="65"/>
      <c r="AO2348" s="65"/>
      <c r="AP2348" s="65"/>
      <c r="AQ2348" s="65"/>
      <c r="AR2348" s="65"/>
      <c r="AS2348" s="65"/>
      <c r="AT2348" s="65"/>
      <c r="AU2348" s="65"/>
    </row>
    <row r="2349" spans="3:47" x14ac:dyDescent="0.2">
      <c r="C2349" s="14"/>
      <c r="D2349" s="14"/>
      <c r="AA2349" s="65"/>
      <c r="AB2349" s="65"/>
      <c r="AC2349" s="65"/>
      <c r="AD2349" s="65"/>
      <c r="AE2349" s="65"/>
      <c r="AF2349" s="71"/>
      <c r="AG2349" s="70"/>
      <c r="AN2349" s="65"/>
      <c r="AO2349" s="65"/>
      <c r="AP2349" s="65"/>
      <c r="AQ2349" s="65"/>
      <c r="AR2349" s="65"/>
      <c r="AS2349" s="65"/>
      <c r="AT2349" s="65"/>
      <c r="AU2349" s="65"/>
    </row>
    <row r="2350" spans="3:47" x14ac:dyDescent="0.2">
      <c r="C2350" s="14"/>
      <c r="D2350" s="14"/>
      <c r="AA2350" s="65"/>
      <c r="AB2350" s="65"/>
      <c r="AC2350" s="65"/>
      <c r="AD2350" s="65"/>
      <c r="AE2350" s="65"/>
      <c r="AF2350" s="71"/>
      <c r="AG2350" s="70"/>
      <c r="AN2350" s="65"/>
      <c r="AO2350" s="65"/>
      <c r="AP2350" s="65"/>
      <c r="AQ2350" s="65"/>
      <c r="AR2350" s="65"/>
      <c r="AS2350" s="65"/>
      <c r="AT2350" s="65"/>
      <c r="AU2350" s="65"/>
    </row>
    <row r="2351" spans="3:47" x14ac:dyDescent="0.2">
      <c r="C2351" s="14"/>
      <c r="D2351" s="14"/>
      <c r="AA2351" s="65"/>
      <c r="AB2351" s="65"/>
      <c r="AC2351" s="65"/>
      <c r="AD2351" s="65"/>
      <c r="AE2351" s="65"/>
      <c r="AF2351" s="71"/>
      <c r="AG2351" s="70"/>
      <c r="AN2351" s="65"/>
      <c r="AO2351" s="65"/>
      <c r="AP2351" s="65"/>
      <c r="AQ2351" s="65"/>
      <c r="AR2351" s="65"/>
      <c r="AS2351" s="65"/>
      <c r="AT2351" s="65"/>
      <c r="AU2351" s="65"/>
    </row>
    <row r="2352" spans="3:47" x14ac:dyDescent="0.2">
      <c r="C2352" s="14"/>
      <c r="D2352" s="14"/>
      <c r="AA2352" s="65"/>
      <c r="AB2352" s="65"/>
      <c r="AC2352" s="65"/>
      <c r="AD2352" s="65"/>
      <c r="AE2352" s="65"/>
      <c r="AF2352" s="71"/>
      <c r="AG2352" s="70"/>
      <c r="AN2352" s="65"/>
      <c r="AO2352" s="65"/>
      <c r="AP2352" s="65"/>
      <c r="AQ2352" s="65"/>
      <c r="AR2352" s="65"/>
      <c r="AS2352" s="65"/>
      <c r="AT2352" s="65"/>
      <c r="AU2352" s="65"/>
    </row>
    <row r="2353" spans="3:47" x14ac:dyDescent="0.2">
      <c r="C2353" s="14"/>
      <c r="D2353" s="14"/>
      <c r="AA2353" s="65"/>
      <c r="AB2353" s="65"/>
      <c r="AC2353" s="65"/>
      <c r="AD2353" s="65"/>
      <c r="AE2353" s="65"/>
      <c r="AF2353" s="71"/>
      <c r="AG2353" s="70"/>
      <c r="AN2353" s="65"/>
      <c r="AO2353" s="65"/>
      <c r="AP2353" s="65"/>
      <c r="AQ2353" s="65"/>
      <c r="AR2353" s="65"/>
      <c r="AS2353" s="65"/>
      <c r="AT2353" s="65"/>
      <c r="AU2353" s="65"/>
    </row>
    <row r="2354" spans="3:47" x14ac:dyDescent="0.2">
      <c r="C2354" s="14"/>
      <c r="D2354" s="14"/>
      <c r="AA2354" s="65"/>
      <c r="AB2354" s="65"/>
      <c r="AC2354" s="65"/>
      <c r="AD2354" s="65"/>
      <c r="AE2354" s="65"/>
      <c r="AF2354" s="71"/>
      <c r="AG2354" s="70"/>
      <c r="AN2354" s="65"/>
      <c r="AO2354" s="65"/>
      <c r="AP2354" s="65"/>
      <c r="AQ2354" s="65"/>
      <c r="AR2354" s="65"/>
      <c r="AS2354" s="65"/>
      <c r="AT2354" s="65"/>
      <c r="AU2354" s="65"/>
    </row>
    <row r="2355" spans="3:47" x14ac:dyDescent="0.2">
      <c r="C2355" s="14"/>
      <c r="D2355" s="14"/>
      <c r="AA2355" s="65"/>
      <c r="AB2355" s="65"/>
      <c r="AC2355" s="65"/>
      <c r="AD2355" s="65"/>
      <c r="AE2355" s="65"/>
      <c r="AF2355" s="71"/>
      <c r="AG2355" s="70"/>
      <c r="AN2355" s="65"/>
      <c r="AO2355" s="65"/>
      <c r="AP2355" s="65"/>
      <c r="AQ2355" s="65"/>
      <c r="AR2355" s="65"/>
      <c r="AS2355" s="65"/>
      <c r="AT2355" s="65"/>
      <c r="AU2355" s="65"/>
    </row>
    <row r="2356" spans="3:47" x14ac:dyDescent="0.2">
      <c r="C2356" s="14"/>
      <c r="D2356" s="14"/>
      <c r="AA2356" s="65"/>
      <c r="AB2356" s="65"/>
      <c r="AC2356" s="65"/>
      <c r="AD2356" s="65"/>
      <c r="AE2356" s="65"/>
      <c r="AF2356" s="71"/>
      <c r="AG2356" s="70"/>
      <c r="AN2356" s="65"/>
      <c r="AO2356" s="65"/>
      <c r="AP2356" s="65"/>
      <c r="AQ2356" s="65"/>
      <c r="AR2356" s="65"/>
      <c r="AS2356" s="65"/>
      <c r="AT2356" s="65"/>
      <c r="AU2356" s="65"/>
    </row>
    <row r="2357" spans="3:47" x14ac:dyDescent="0.2">
      <c r="C2357" s="14"/>
      <c r="D2357" s="14"/>
      <c r="AA2357" s="65"/>
      <c r="AB2357" s="65"/>
      <c r="AC2357" s="65"/>
      <c r="AD2357" s="65"/>
      <c r="AE2357" s="65"/>
      <c r="AF2357" s="71"/>
      <c r="AG2357" s="70"/>
      <c r="AN2357" s="65"/>
      <c r="AO2357" s="65"/>
      <c r="AP2357" s="65"/>
      <c r="AQ2357" s="65"/>
      <c r="AR2357" s="65"/>
      <c r="AS2357" s="65"/>
      <c r="AT2357" s="65"/>
      <c r="AU2357" s="65"/>
    </row>
    <row r="2358" spans="3:47" x14ac:dyDescent="0.2">
      <c r="C2358" s="14"/>
      <c r="D2358" s="14"/>
      <c r="AA2358" s="65"/>
      <c r="AB2358" s="65"/>
      <c r="AC2358" s="65"/>
      <c r="AD2358" s="65"/>
      <c r="AE2358" s="65"/>
      <c r="AF2358" s="71"/>
      <c r="AG2358" s="70"/>
      <c r="AN2358" s="65"/>
      <c r="AO2358" s="65"/>
      <c r="AP2358" s="65"/>
      <c r="AQ2358" s="65"/>
      <c r="AR2358" s="65"/>
      <c r="AS2358" s="65"/>
      <c r="AT2358" s="65"/>
      <c r="AU2358" s="65"/>
    </row>
    <row r="2359" spans="3:47" x14ac:dyDescent="0.2">
      <c r="C2359" s="14"/>
      <c r="D2359" s="14"/>
      <c r="AA2359" s="65"/>
      <c r="AB2359" s="65"/>
      <c r="AC2359" s="65"/>
      <c r="AD2359" s="65"/>
      <c r="AE2359" s="65"/>
      <c r="AF2359" s="71"/>
      <c r="AG2359" s="70"/>
      <c r="AN2359" s="65"/>
      <c r="AO2359" s="65"/>
      <c r="AP2359" s="65"/>
      <c r="AQ2359" s="65"/>
      <c r="AR2359" s="65"/>
      <c r="AS2359" s="65"/>
      <c r="AT2359" s="65"/>
      <c r="AU2359" s="65"/>
    </row>
    <row r="2360" spans="3:47" x14ac:dyDescent="0.2">
      <c r="C2360" s="14"/>
      <c r="D2360" s="14"/>
      <c r="AA2360" s="65"/>
      <c r="AB2360" s="65"/>
      <c r="AC2360" s="65"/>
      <c r="AD2360" s="65"/>
      <c r="AE2360" s="65"/>
      <c r="AF2360" s="71"/>
      <c r="AG2360" s="70"/>
      <c r="AN2360" s="65"/>
      <c r="AO2360" s="65"/>
      <c r="AP2360" s="65"/>
      <c r="AQ2360" s="65"/>
      <c r="AR2360" s="65"/>
      <c r="AS2360" s="65"/>
      <c r="AT2360" s="65"/>
      <c r="AU2360" s="65"/>
    </row>
    <row r="2361" spans="3:47" x14ac:dyDescent="0.2">
      <c r="C2361" s="14"/>
      <c r="D2361" s="14"/>
      <c r="AA2361" s="65"/>
      <c r="AB2361" s="65"/>
      <c r="AC2361" s="65"/>
      <c r="AD2361" s="65"/>
      <c r="AE2361" s="65"/>
      <c r="AF2361" s="71"/>
      <c r="AG2361" s="70"/>
      <c r="AN2361" s="65"/>
      <c r="AO2361" s="65"/>
      <c r="AP2361" s="65"/>
      <c r="AQ2361" s="65"/>
      <c r="AR2361" s="65"/>
      <c r="AS2361" s="65"/>
      <c r="AT2361" s="65"/>
      <c r="AU2361" s="65"/>
    </row>
    <row r="2362" spans="3:47" x14ac:dyDescent="0.2">
      <c r="C2362" s="14"/>
      <c r="D2362" s="14"/>
      <c r="AA2362" s="65"/>
      <c r="AB2362" s="65"/>
      <c r="AC2362" s="65"/>
      <c r="AD2362" s="65"/>
      <c r="AE2362" s="65"/>
      <c r="AF2362" s="71"/>
      <c r="AG2362" s="70"/>
      <c r="AN2362" s="65"/>
      <c r="AO2362" s="65"/>
      <c r="AP2362" s="65"/>
      <c r="AQ2362" s="65"/>
      <c r="AR2362" s="65"/>
      <c r="AS2362" s="65"/>
      <c r="AT2362" s="65"/>
      <c r="AU2362" s="65"/>
    </row>
    <row r="2363" spans="3:47" x14ac:dyDescent="0.2">
      <c r="C2363" s="14"/>
      <c r="D2363" s="14"/>
      <c r="AA2363" s="65"/>
      <c r="AB2363" s="65"/>
      <c r="AC2363" s="65"/>
      <c r="AD2363" s="65"/>
      <c r="AE2363" s="65"/>
      <c r="AF2363" s="71"/>
      <c r="AG2363" s="70"/>
      <c r="AN2363" s="65"/>
      <c r="AO2363" s="65"/>
      <c r="AP2363" s="65"/>
      <c r="AQ2363" s="65"/>
      <c r="AR2363" s="65"/>
      <c r="AS2363" s="65"/>
      <c r="AT2363" s="65"/>
      <c r="AU2363" s="65"/>
    </row>
    <row r="2364" spans="3:47" x14ac:dyDescent="0.2">
      <c r="C2364" s="14"/>
      <c r="D2364" s="14"/>
      <c r="AA2364" s="65"/>
      <c r="AB2364" s="65"/>
      <c r="AC2364" s="65"/>
      <c r="AD2364" s="65"/>
      <c r="AE2364" s="65"/>
      <c r="AF2364" s="71"/>
      <c r="AG2364" s="70"/>
      <c r="AN2364" s="65"/>
      <c r="AO2364" s="65"/>
      <c r="AP2364" s="65"/>
      <c r="AQ2364" s="65"/>
      <c r="AR2364" s="65"/>
      <c r="AS2364" s="65"/>
      <c r="AT2364" s="65"/>
      <c r="AU2364" s="65"/>
    </row>
    <row r="2365" spans="3:47" x14ac:dyDescent="0.2">
      <c r="C2365" s="14"/>
      <c r="D2365" s="14"/>
      <c r="AA2365" s="65"/>
      <c r="AB2365" s="65"/>
      <c r="AC2365" s="65"/>
      <c r="AD2365" s="65"/>
      <c r="AE2365" s="65"/>
      <c r="AF2365" s="71"/>
      <c r="AG2365" s="70"/>
      <c r="AN2365" s="65"/>
      <c r="AO2365" s="65"/>
      <c r="AP2365" s="65"/>
      <c r="AQ2365" s="65"/>
      <c r="AR2365" s="65"/>
      <c r="AS2365" s="65"/>
      <c r="AT2365" s="65"/>
      <c r="AU2365" s="65"/>
    </row>
    <row r="2366" spans="3:47" x14ac:dyDescent="0.2">
      <c r="C2366" s="14"/>
      <c r="D2366" s="14"/>
      <c r="AA2366" s="65"/>
      <c r="AB2366" s="65"/>
      <c r="AC2366" s="65"/>
      <c r="AD2366" s="65"/>
      <c r="AE2366" s="65"/>
      <c r="AF2366" s="71"/>
      <c r="AG2366" s="70"/>
      <c r="AN2366" s="65"/>
      <c r="AO2366" s="65"/>
      <c r="AP2366" s="65"/>
      <c r="AQ2366" s="65"/>
      <c r="AR2366" s="65"/>
      <c r="AS2366" s="65"/>
      <c r="AT2366" s="65"/>
      <c r="AU2366" s="65"/>
    </row>
    <row r="2367" spans="3:47" x14ac:dyDescent="0.2">
      <c r="C2367" s="14"/>
      <c r="D2367" s="14"/>
      <c r="AA2367" s="65"/>
      <c r="AB2367" s="65"/>
      <c r="AC2367" s="65"/>
      <c r="AD2367" s="65"/>
      <c r="AE2367" s="65"/>
      <c r="AF2367" s="71"/>
      <c r="AG2367" s="70"/>
      <c r="AN2367" s="65"/>
      <c r="AO2367" s="65"/>
      <c r="AP2367" s="65"/>
      <c r="AQ2367" s="65"/>
      <c r="AR2367" s="65"/>
      <c r="AS2367" s="65"/>
      <c r="AT2367" s="65"/>
      <c r="AU2367" s="65"/>
    </row>
    <row r="2368" spans="3:47" x14ac:dyDescent="0.2">
      <c r="C2368" s="14"/>
      <c r="D2368" s="14"/>
      <c r="AA2368" s="65"/>
      <c r="AB2368" s="65"/>
      <c r="AC2368" s="65"/>
      <c r="AD2368" s="65"/>
      <c r="AE2368" s="65"/>
      <c r="AF2368" s="71"/>
      <c r="AG2368" s="70"/>
      <c r="AN2368" s="65"/>
      <c r="AO2368" s="65"/>
      <c r="AP2368" s="65"/>
      <c r="AQ2368" s="65"/>
      <c r="AR2368" s="65"/>
      <c r="AS2368" s="65"/>
      <c r="AT2368" s="65"/>
      <c r="AU2368" s="65"/>
    </row>
    <row r="2369" spans="3:47" x14ac:dyDescent="0.2">
      <c r="C2369" s="14"/>
      <c r="D2369" s="14"/>
      <c r="AA2369" s="65"/>
      <c r="AB2369" s="65"/>
      <c r="AC2369" s="65"/>
      <c r="AD2369" s="65"/>
      <c r="AE2369" s="65"/>
      <c r="AF2369" s="71"/>
      <c r="AG2369" s="70"/>
      <c r="AN2369" s="65"/>
      <c r="AO2369" s="65"/>
      <c r="AP2369" s="65"/>
      <c r="AQ2369" s="65"/>
      <c r="AR2369" s="65"/>
      <c r="AS2369" s="65"/>
      <c r="AT2369" s="65"/>
      <c r="AU2369" s="65"/>
    </row>
    <row r="2370" spans="3:47" x14ac:dyDescent="0.2">
      <c r="C2370" s="14"/>
      <c r="D2370" s="14"/>
      <c r="AA2370" s="65"/>
      <c r="AB2370" s="65"/>
      <c r="AC2370" s="65"/>
      <c r="AD2370" s="65"/>
      <c r="AE2370" s="65"/>
      <c r="AF2370" s="71"/>
      <c r="AG2370" s="70"/>
      <c r="AN2370" s="65"/>
      <c r="AO2370" s="65"/>
      <c r="AP2370" s="65"/>
      <c r="AQ2370" s="65"/>
      <c r="AR2370" s="65"/>
      <c r="AS2370" s="65"/>
      <c r="AT2370" s="65"/>
      <c r="AU2370" s="65"/>
    </row>
    <row r="2371" spans="3:47" x14ac:dyDescent="0.2">
      <c r="C2371" s="14"/>
      <c r="D2371" s="14"/>
      <c r="AA2371" s="65"/>
      <c r="AB2371" s="65"/>
      <c r="AC2371" s="65"/>
      <c r="AD2371" s="65"/>
      <c r="AE2371" s="65"/>
      <c r="AF2371" s="71"/>
      <c r="AG2371" s="70"/>
      <c r="AN2371" s="65"/>
      <c r="AO2371" s="65"/>
      <c r="AP2371" s="65"/>
      <c r="AQ2371" s="65"/>
      <c r="AR2371" s="65"/>
      <c r="AS2371" s="65"/>
      <c r="AT2371" s="65"/>
      <c r="AU2371" s="65"/>
    </row>
    <row r="2372" spans="3:47" x14ac:dyDescent="0.2">
      <c r="C2372" s="14"/>
      <c r="D2372" s="14"/>
      <c r="AA2372" s="65"/>
      <c r="AB2372" s="65"/>
      <c r="AC2372" s="65"/>
      <c r="AD2372" s="65"/>
      <c r="AE2372" s="65"/>
      <c r="AF2372" s="71"/>
      <c r="AG2372" s="70"/>
      <c r="AN2372" s="65"/>
      <c r="AO2372" s="65"/>
      <c r="AP2372" s="65"/>
      <c r="AQ2372" s="65"/>
      <c r="AR2372" s="65"/>
      <c r="AS2372" s="65"/>
      <c r="AT2372" s="65"/>
      <c r="AU2372" s="65"/>
    </row>
    <row r="2373" spans="3:47" x14ac:dyDescent="0.2">
      <c r="C2373" s="14"/>
      <c r="D2373" s="14"/>
      <c r="AA2373" s="65"/>
      <c r="AB2373" s="65"/>
      <c r="AC2373" s="65"/>
      <c r="AD2373" s="65"/>
      <c r="AE2373" s="65"/>
      <c r="AF2373" s="71"/>
      <c r="AG2373" s="70"/>
      <c r="AN2373" s="65"/>
      <c r="AO2373" s="65"/>
      <c r="AP2373" s="65"/>
      <c r="AQ2373" s="65"/>
      <c r="AR2373" s="65"/>
      <c r="AS2373" s="65"/>
      <c r="AT2373" s="65"/>
      <c r="AU2373" s="65"/>
    </row>
    <row r="2374" spans="3:47" x14ac:dyDescent="0.2">
      <c r="C2374" s="14"/>
      <c r="D2374" s="14"/>
      <c r="AA2374" s="65"/>
      <c r="AB2374" s="65"/>
      <c r="AC2374" s="65"/>
      <c r="AD2374" s="65"/>
      <c r="AE2374" s="65"/>
      <c r="AF2374" s="71"/>
      <c r="AG2374" s="70"/>
      <c r="AN2374" s="65"/>
      <c r="AO2374" s="65"/>
      <c r="AP2374" s="65"/>
      <c r="AQ2374" s="65"/>
      <c r="AR2374" s="65"/>
      <c r="AS2374" s="65"/>
      <c r="AT2374" s="65"/>
      <c r="AU2374" s="65"/>
    </row>
    <row r="2375" spans="3:47" x14ac:dyDescent="0.2">
      <c r="C2375" s="14"/>
      <c r="D2375" s="14"/>
      <c r="AA2375" s="65"/>
      <c r="AB2375" s="65"/>
      <c r="AC2375" s="65"/>
      <c r="AD2375" s="65"/>
      <c r="AE2375" s="65"/>
      <c r="AF2375" s="71"/>
      <c r="AG2375" s="70"/>
      <c r="AN2375" s="65"/>
      <c r="AO2375" s="65"/>
      <c r="AP2375" s="65"/>
      <c r="AQ2375" s="65"/>
      <c r="AR2375" s="65"/>
      <c r="AS2375" s="65"/>
      <c r="AT2375" s="65"/>
      <c r="AU2375" s="65"/>
    </row>
    <row r="2376" spans="3:47" x14ac:dyDescent="0.2">
      <c r="C2376" s="14"/>
      <c r="D2376" s="14"/>
      <c r="AA2376" s="65"/>
      <c r="AB2376" s="65"/>
      <c r="AC2376" s="65"/>
      <c r="AD2376" s="65"/>
      <c r="AE2376" s="65"/>
      <c r="AF2376" s="71"/>
      <c r="AG2376" s="70"/>
      <c r="AN2376" s="65"/>
      <c r="AO2376" s="65"/>
      <c r="AP2376" s="65"/>
      <c r="AQ2376" s="65"/>
      <c r="AR2376" s="65"/>
      <c r="AS2376" s="65"/>
      <c r="AT2376" s="65"/>
      <c r="AU2376" s="65"/>
    </row>
    <row r="2377" spans="3:47" x14ac:dyDescent="0.2">
      <c r="C2377" s="14"/>
      <c r="D2377" s="14"/>
      <c r="AA2377" s="65"/>
      <c r="AB2377" s="65"/>
      <c r="AC2377" s="65"/>
      <c r="AD2377" s="65"/>
      <c r="AE2377" s="65"/>
      <c r="AF2377" s="71"/>
      <c r="AG2377" s="70"/>
      <c r="AN2377" s="65"/>
      <c r="AO2377" s="65"/>
      <c r="AP2377" s="65"/>
      <c r="AQ2377" s="65"/>
      <c r="AR2377" s="65"/>
      <c r="AS2377" s="65"/>
      <c r="AT2377" s="65"/>
      <c r="AU2377" s="65"/>
    </row>
    <row r="2378" spans="3:47" x14ac:dyDescent="0.2">
      <c r="C2378" s="14"/>
      <c r="D2378" s="14"/>
      <c r="AA2378" s="65"/>
      <c r="AB2378" s="65"/>
      <c r="AC2378" s="65"/>
      <c r="AD2378" s="65"/>
      <c r="AE2378" s="65"/>
      <c r="AF2378" s="71"/>
      <c r="AG2378" s="70"/>
      <c r="AN2378" s="65"/>
      <c r="AO2378" s="65"/>
      <c r="AP2378" s="65"/>
      <c r="AQ2378" s="65"/>
      <c r="AR2378" s="65"/>
      <c r="AS2378" s="65"/>
      <c r="AT2378" s="65"/>
      <c r="AU2378" s="65"/>
    </row>
    <row r="2379" spans="3:47" x14ac:dyDescent="0.2">
      <c r="C2379" s="14"/>
      <c r="D2379" s="14"/>
      <c r="AA2379" s="65"/>
      <c r="AB2379" s="65"/>
      <c r="AC2379" s="65"/>
      <c r="AD2379" s="65"/>
      <c r="AE2379" s="65"/>
      <c r="AF2379" s="71"/>
      <c r="AG2379" s="70"/>
      <c r="AN2379" s="65"/>
      <c r="AO2379" s="65"/>
      <c r="AP2379" s="65"/>
      <c r="AQ2379" s="65"/>
      <c r="AR2379" s="65"/>
      <c r="AS2379" s="65"/>
      <c r="AT2379" s="65"/>
      <c r="AU2379" s="65"/>
    </row>
    <row r="2380" spans="3:47" x14ac:dyDescent="0.2">
      <c r="C2380" s="14"/>
      <c r="D2380" s="14"/>
      <c r="AA2380" s="65"/>
      <c r="AB2380" s="65"/>
      <c r="AC2380" s="65"/>
      <c r="AD2380" s="65"/>
      <c r="AE2380" s="65"/>
      <c r="AF2380" s="71"/>
      <c r="AG2380" s="70"/>
      <c r="AN2380" s="65"/>
      <c r="AO2380" s="65"/>
      <c r="AP2380" s="65"/>
      <c r="AQ2380" s="65"/>
      <c r="AR2380" s="65"/>
      <c r="AS2380" s="65"/>
      <c r="AT2380" s="65"/>
      <c r="AU2380" s="65"/>
    </row>
    <row r="2381" spans="3:47" x14ac:dyDescent="0.2">
      <c r="C2381" s="14"/>
      <c r="D2381" s="14"/>
      <c r="AA2381" s="65"/>
      <c r="AB2381" s="65"/>
      <c r="AC2381" s="65"/>
      <c r="AD2381" s="65"/>
      <c r="AE2381" s="65"/>
      <c r="AF2381" s="71"/>
      <c r="AG2381" s="70"/>
      <c r="AN2381" s="65"/>
      <c r="AO2381" s="65"/>
      <c r="AP2381" s="65"/>
      <c r="AQ2381" s="65"/>
      <c r="AR2381" s="65"/>
      <c r="AS2381" s="65"/>
      <c r="AT2381" s="65"/>
      <c r="AU2381" s="65"/>
    </row>
    <row r="2382" spans="3:47" x14ac:dyDescent="0.2">
      <c r="C2382" s="14"/>
      <c r="D2382" s="14"/>
      <c r="AA2382" s="65"/>
      <c r="AB2382" s="65"/>
      <c r="AC2382" s="65"/>
      <c r="AD2382" s="65"/>
      <c r="AE2382" s="65"/>
      <c r="AF2382" s="71"/>
      <c r="AG2382" s="70"/>
      <c r="AN2382" s="65"/>
      <c r="AO2382" s="65"/>
      <c r="AP2382" s="65"/>
      <c r="AQ2382" s="65"/>
      <c r="AR2382" s="65"/>
      <c r="AS2382" s="65"/>
      <c r="AT2382" s="65"/>
      <c r="AU2382" s="65"/>
    </row>
    <row r="2383" spans="3:47" x14ac:dyDescent="0.2">
      <c r="C2383" s="14"/>
      <c r="D2383" s="14"/>
      <c r="AA2383" s="65"/>
      <c r="AB2383" s="65"/>
      <c r="AC2383" s="65"/>
      <c r="AD2383" s="65"/>
      <c r="AE2383" s="65"/>
      <c r="AF2383" s="71"/>
      <c r="AG2383" s="70"/>
      <c r="AN2383" s="65"/>
      <c r="AO2383" s="65"/>
      <c r="AP2383" s="65"/>
      <c r="AQ2383" s="65"/>
      <c r="AR2383" s="65"/>
      <c r="AS2383" s="65"/>
      <c r="AT2383" s="65"/>
      <c r="AU2383" s="65"/>
    </row>
    <row r="2384" spans="3:47" x14ac:dyDescent="0.2">
      <c r="C2384" s="14"/>
      <c r="D2384" s="14"/>
      <c r="AA2384" s="65"/>
      <c r="AB2384" s="65"/>
      <c r="AC2384" s="65"/>
      <c r="AD2384" s="65"/>
      <c r="AE2384" s="65"/>
      <c r="AF2384" s="71"/>
      <c r="AG2384" s="70"/>
      <c r="AN2384" s="65"/>
      <c r="AO2384" s="65"/>
      <c r="AP2384" s="65"/>
      <c r="AQ2384" s="65"/>
      <c r="AR2384" s="65"/>
      <c r="AS2384" s="65"/>
      <c r="AT2384" s="65"/>
      <c r="AU2384" s="65"/>
    </row>
    <row r="2385" spans="3:47" x14ac:dyDescent="0.2">
      <c r="C2385" s="14"/>
      <c r="D2385" s="14"/>
      <c r="AA2385" s="65"/>
      <c r="AB2385" s="65"/>
      <c r="AC2385" s="65"/>
      <c r="AD2385" s="65"/>
      <c r="AE2385" s="65"/>
      <c r="AF2385" s="71"/>
      <c r="AG2385" s="70"/>
      <c r="AN2385" s="65"/>
      <c r="AO2385" s="65"/>
      <c r="AP2385" s="65"/>
      <c r="AQ2385" s="65"/>
      <c r="AR2385" s="65"/>
      <c r="AS2385" s="65"/>
      <c r="AT2385" s="65"/>
      <c r="AU2385" s="65"/>
    </row>
    <row r="2386" spans="3:47" x14ac:dyDescent="0.2">
      <c r="C2386" s="14"/>
      <c r="D2386" s="14"/>
      <c r="AA2386" s="65"/>
      <c r="AB2386" s="65"/>
      <c r="AC2386" s="65"/>
      <c r="AD2386" s="65"/>
      <c r="AE2386" s="65"/>
      <c r="AF2386" s="71"/>
      <c r="AG2386" s="70"/>
      <c r="AN2386" s="65"/>
      <c r="AO2386" s="65"/>
      <c r="AP2386" s="65"/>
      <c r="AQ2386" s="65"/>
      <c r="AR2386" s="65"/>
      <c r="AS2386" s="65"/>
      <c r="AT2386" s="65"/>
      <c r="AU2386" s="65"/>
    </row>
    <row r="2387" spans="3:47" x14ac:dyDescent="0.2">
      <c r="C2387" s="14"/>
      <c r="D2387" s="14"/>
      <c r="AA2387" s="65"/>
      <c r="AB2387" s="65"/>
      <c r="AC2387" s="65"/>
      <c r="AD2387" s="65"/>
      <c r="AE2387" s="65"/>
      <c r="AF2387" s="71"/>
      <c r="AG2387" s="70"/>
      <c r="AN2387" s="65"/>
      <c r="AO2387" s="65"/>
      <c r="AP2387" s="65"/>
      <c r="AQ2387" s="65"/>
      <c r="AR2387" s="65"/>
      <c r="AS2387" s="65"/>
      <c r="AT2387" s="65"/>
      <c r="AU2387" s="65"/>
    </row>
    <row r="2388" spans="3:47" x14ac:dyDescent="0.2">
      <c r="C2388" s="14"/>
      <c r="D2388" s="14"/>
      <c r="AA2388" s="65"/>
      <c r="AB2388" s="65"/>
      <c r="AC2388" s="65"/>
      <c r="AD2388" s="65"/>
      <c r="AE2388" s="65"/>
      <c r="AF2388" s="71"/>
      <c r="AG2388" s="70"/>
      <c r="AN2388" s="65"/>
      <c r="AO2388" s="65"/>
      <c r="AP2388" s="65"/>
      <c r="AQ2388" s="65"/>
      <c r="AR2388" s="65"/>
      <c r="AS2388" s="65"/>
      <c r="AT2388" s="65"/>
      <c r="AU2388" s="65"/>
    </row>
    <row r="2389" spans="3:47" x14ac:dyDescent="0.2">
      <c r="C2389" s="14"/>
      <c r="D2389" s="14"/>
      <c r="AA2389" s="65"/>
      <c r="AB2389" s="65"/>
      <c r="AC2389" s="65"/>
      <c r="AD2389" s="65"/>
      <c r="AE2389" s="65"/>
      <c r="AF2389" s="71"/>
      <c r="AG2389" s="70"/>
      <c r="AN2389" s="65"/>
      <c r="AO2389" s="65"/>
      <c r="AP2389" s="65"/>
      <c r="AQ2389" s="65"/>
      <c r="AR2389" s="65"/>
      <c r="AS2389" s="65"/>
      <c r="AT2389" s="65"/>
      <c r="AU2389" s="65"/>
    </row>
    <row r="2390" spans="3:47" x14ac:dyDescent="0.2">
      <c r="C2390" s="14"/>
      <c r="D2390" s="14"/>
      <c r="AA2390" s="65"/>
      <c r="AB2390" s="65"/>
      <c r="AC2390" s="65"/>
      <c r="AD2390" s="65"/>
      <c r="AE2390" s="65"/>
      <c r="AF2390" s="71"/>
      <c r="AG2390" s="70"/>
      <c r="AN2390" s="65"/>
      <c r="AO2390" s="65"/>
      <c r="AP2390" s="65"/>
      <c r="AQ2390" s="65"/>
      <c r="AR2390" s="65"/>
      <c r="AS2390" s="65"/>
      <c r="AT2390" s="65"/>
      <c r="AU2390" s="65"/>
    </row>
    <row r="2391" spans="3:47" x14ac:dyDescent="0.2">
      <c r="C2391" s="14"/>
      <c r="D2391" s="14"/>
      <c r="AA2391" s="65"/>
      <c r="AB2391" s="65"/>
      <c r="AC2391" s="65"/>
      <c r="AD2391" s="65"/>
      <c r="AE2391" s="65"/>
      <c r="AF2391" s="71"/>
      <c r="AG2391" s="70"/>
      <c r="AN2391" s="65"/>
      <c r="AO2391" s="65"/>
      <c r="AP2391" s="65"/>
      <c r="AQ2391" s="65"/>
      <c r="AR2391" s="65"/>
      <c r="AS2391" s="65"/>
      <c r="AT2391" s="65"/>
      <c r="AU2391" s="65"/>
    </row>
    <row r="2392" spans="3:47" x14ac:dyDescent="0.2">
      <c r="C2392" s="14"/>
      <c r="D2392" s="14"/>
      <c r="AA2392" s="65"/>
      <c r="AB2392" s="65"/>
      <c r="AC2392" s="65"/>
      <c r="AD2392" s="65"/>
      <c r="AE2392" s="65"/>
      <c r="AF2392" s="71"/>
      <c r="AG2392" s="70"/>
      <c r="AN2392" s="65"/>
      <c r="AO2392" s="65"/>
      <c r="AP2392" s="65"/>
      <c r="AQ2392" s="65"/>
      <c r="AR2392" s="65"/>
      <c r="AS2392" s="65"/>
      <c r="AT2392" s="65"/>
      <c r="AU2392" s="65"/>
    </row>
    <row r="2393" spans="3:47" x14ac:dyDescent="0.2">
      <c r="C2393" s="14"/>
      <c r="D2393" s="14"/>
      <c r="AA2393" s="65"/>
      <c r="AB2393" s="65"/>
      <c r="AC2393" s="65"/>
      <c r="AD2393" s="65"/>
      <c r="AE2393" s="65"/>
      <c r="AF2393" s="71"/>
      <c r="AG2393" s="70"/>
      <c r="AN2393" s="65"/>
      <c r="AO2393" s="65"/>
      <c r="AP2393" s="65"/>
      <c r="AQ2393" s="65"/>
      <c r="AR2393" s="65"/>
      <c r="AS2393" s="65"/>
      <c r="AT2393" s="65"/>
      <c r="AU2393" s="65"/>
    </row>
    <row r="2394" spans="3:47" x14ac:dyDescent="0.2">
      <c r="C2394" s="14"/>
      <c r="D2394" s="14"/>
      <c r="AA2394" s="65"/>
      <c r="AB2394" s="65"/>
      <c r="AC2394" s="65"/>
      <c r="AD2394" s="65"/>
      <c r="AE2394" s="65"/>
      <c r="AF2394" s="71"/>
      <c r="AG2394" s="70"/>
      <c r="AN2394" s="65"/>
      <c r="AO2394" s="65"/>
      <c r="AP2394" s="65"/>
      <c r="AQ2394" s="65"/>
      <c r="AR2394" s="65"/>
      <c r="AS2394" s="65"/>
      <c r="AT2394" s="65"/>
      <c r="AU2394" s="65"/>
    </row>
    <row r="2395" spans="3:47" x14ac:dyDescent="0.2">
      <c r="C2395" s="14"/>
      <c r="D2395" s="14"/>
      <c r="AA2395" s="65"/>
      <c r="AB2395" s="65"/>
      <c r="AC2395" s="65"/>
      <c r="AD2395" s="65"/>
      <c r="AE2395" s="65"/>
      <c r="AF2395" s="71"/>
      <c r="AG2395" s="70"/>
      <c r="AN2395" s="65"/>
      <c r="AO2395" s="65"/>
      <c r="AP2395" s="65"/>
      <c r="AQ2395" s="65"/>
      <c r="AR2395" s="65"/>
      <c r="AS2395" s="65"/>
      <c r="AT2395" s="65"/>
      <c r="AU2395" s="65"/>
    </row>
    <row r="2396" spans="3:47" x14ac:dyDescent="0.2">
      <c r="C2396" s="14"/>
      <c r="D2396" s="14"/>
      <c r="AA2396" s="65"/>
      <c r="AB2396" s="65"/>
      <c r="AC2396" s="65"/>
      <c r="AD2396" s="65"/>
      <c r="AE2396" s="65"/>
      <c r="AF2396" s="71"/>
      <c r="AG2396" s="70"/>
      <c r="AN2396" s="65"/>
      <c r="AO2396" s="65"/>
      <c r="AP2396" s="65"/>
      <c r="AQ2396" s="65"/>
      <c r="AR2396" s="65"/>
      <c r="AS2396" s="65"/>
      <c r="AT2396" s="65"/>
      <c r="AU2396" s="65"/>
    </row>
    <row r="2397" spans="3:47" x14ac:dyDescent="0.2">
      <c r="C2397" s="14"/>
      <c r="D2397" s="14"/>
      <c r="AA2397" s="65"/>
      <c r="AB2397" s="65"/>
      <c r="AC2397" s="65"/>
      <c r="AD2397" s="65"/>
      <c r="AE2397" s="65"/>
      <c r="AF2397" s="71"/>
      <c r="AG2397" s="70"/>
      <c r="AN2397" s="65"/>
      <c r="AO2397" s="65"/>
      <c r="AP2397" s="65"/>
      <c r="AQ2397" s="65"/>
      <c r="AR2397" s="65"/>
      <c r="AS2397" s="65"/>
      <c r="AT2397" s="65"/>
      <c r="AU2397" s="65"/>
    </row>
    <row r="2398" spans="3:47" x14ac:dyDescent="0.2">
      <c r="C2398" s="14"/>
      <c r="D2398" s="14"/>
      <c r="AA2398" s="65"/>
      <c r="AB2398" s="65"/>
      <c r="AC2398" s="65"/>
      <c r="AD2398" s="65"/>
      <c r="AE2398" s="65"/>
      <c r="AF2398" s="71"/>
      <c r="AG2398" s="70"/>
      <c r="AN2398" s="65"/>
      <c r="AO2398" s="65"/>
      <c r="AP2398" s="65"/>
      <c r="AQ2398" s="65"/>
      <c r="AR2398" s="65"/>
      <c r="AS2398" s="65"/>
      <c r="AT2398" s="65"/>
      <c r="AU2398" s="65"/>
    </row>
    <row r="2399" spans="3:47" x14ac:dyDescent="0.2">
      <c r="C2399" s="14"/>
      <c r="D2399" s="14"/>
      <c r="AA2399" s="65"/>
      <c r="AB2399" s="65"/>
      <c r="AC2399" s="65"/>
      <c r="AD2399" s="65"/>
      <c r="AE2399" s="65"/>
      <c r="AF2399" s="71"/>
      <c r="AG2399" s="70"/>
      <c r="AN2399" s="65"/>
      <c r="AO2399" s="65"/>
      <c r="AP2399" s="65"/>
      <c r="AQ2399" s="65"/>
      <c r="AR2399" s="65"/>
      <c r="AS2399" s="65"/>
      <c r="AT2399" s="65"/>
      <c r="AU2399" s="65"/>
    </row>
    <row r="2400" spans="3:47" x14ac:dyDescent="0.2">
      <c r="C2400" s="14"/>
      <c r="D2400" s="14"/>
      <c r="AA2400" s="65"/>
      <c r="AB2400" s="65"/>
      <c r="AC2400" s="65"/>
      <c r="AD2400" s="65"/>
      <c r="AE2400" s="65"/>
      <c r="AF2400" s="71"/>
      <c r="AG2400" s="70"/>
      <c r="AN2400" s="65"/>
      <c r="AO2400" s="65"/>
      <c r="AP2400" s="65"/>
      <c r="AQ2400" s="65"/>
      <c r="AR2400" s="65"/>
      <c r="AS2400" s="65"/>
      <c r="AT2400" s="65"/>
      <c r="AU2400" s="65"/>
    </row>
    <row r="2401" spans="3:47" x14ac:dyDescent="0.2">
      <c r="C2401" s="14"/>
      <c r="D2401" s="14"/>
      <c r="AA2401" s="65"/>
      <c r="AB2401" s="65"/>
      <c r="AC2401" s="65"/>
      <c r="AD2401" s="65"/>
      <c r="AE2401" s="65"/>
      <c r="AF2401" s="71"/>
      <c r="AG2401" s="70"/>
      <c r="AN2401" s="65"/>
      <c r="AO2401" s="65"/>
      <c r="AP2401" s="65"/>
      <c r="AQ2401" s="65"/>
      <c r="AR2401" s="65"/>
      <c r="AS2401" s="65"/>
      <c r="AT2401" s="65"/>
      <c r="AU2401" s="65"/>
    </row>
    <row r="2402" spans="3:47" x14ac:dyDescent="0.2">
      <c r="C2402" s="14"/>
      <c r="D2402" s="14"/>
      <c r="AA2402" s="65"/>
      <c r="AB2402" s="65"/>
      <c r="AC2402" s="65"/>
      <c r="AD2402" s="65"/>
      <c r="AE2402" s="65"/>
      <c r="AF2402" s="71"/>
      <c r="AG2402" s="70"/>
      <c r="AN2402" s="65"/>
      <c r="AO2402" s="65"/>
      <c r="AP2402" s="65"/>
      <c r="AQ2402" s="65"/>
      <c r="AR2402" s="65"/>
      <c r="AS2402" s="65"/>
      <c r="AT2402" s="65"/>
      <c r="AU2402" s="65"/>
    </row>
    <row r="2403" spans="3:47" x14ac:dyDescent="0.2">
      <c r="C2403" s="14"/>
      <c r="D2403" s="14"/>
      <c r="AA2403" s="65"/>
      <c r="AB2403" s="65"/>
      <c r="AC2403" s="65"/>
      <c r="AD2403" s="65"/>
      <c r="AE2403" s="65"/>
      <c r="AF2403" s="71"/>
      <c r="AG2403" s="70"/>
      <c r="AN2403" s="65"/>
      <c r="AO2403" s="65"/>
      <c r="AP2403" s="65"/>
      <c r="AQ2403" s="65"/>
      <c r="AR2403" s="65"/>
      <c r="AS2403" s="65"/>
      <c r="AT2403" s="65"/>
      <c r="AU2403" s="65"/>
    </row>
    <row r="2404" spans="3:47" x14ac:dyDescent="0.2">
      <c r="C2404" s="14"/>
      <c r="D2404" s="14"/>
      <c r="AA2404" s="65"/>
      <c r="AB2404" s="65"/>
      <c r="AC2404" s="65"/>
      <c r="AD2404" s="65"/>
      <c r="AE2404" s="65"/>
      <c r="AF2404" s="71"/>
      <c r="AG2404" s="70"/>
      <c r="AN2404" s="65"/>
      <c r="AO2404" s="65"/>
      <c r="AP2404" s="65"/>
      <c r="AQ2404" s="65"/>
      <c r="AR2404" s="65"/>
      <c r="AS2404" s="65"/>
      <c r="AT2404" s="65"/>
      <c r="AU2404" s="65"/>
    </row>
    <row r="2405" spans="3:47" x14ac:dyDescent="0.2">
      <c r="C2405" s="14"/>
      <c r="D2405" s="14"/>
      <c r="AA2405" s="65"/>
      <c r="AB2405" s="65"/>
      <c r="AC2405" s="65"/>
      <c r="AD2405" s="65"/>
      <c r="AE2405" s="65"/>
      <c r="AF2405" s="71"/>
      <c r="AG2405" s="70"/>
      <c r="AN2405" s="65"/>
      <c r="AO2405" s="65"/>
      <c r="AP2405" s="65"/>
      <c r="AQ2405" s="65"/>
      <c r="AR2405" s="65"/>
      <c r="AS2405" s="65"/>
      <c r="AT2405" s="65"/>
      <c r="AU2405" s="65"/>
    </row>
    <row r="2406" spans="3:47" x14ac:dyDescent="0.2">
      <c r="C2406" s="14"/>
      <c r="D2406" s="14"/>
      <c r="AA2406" s="65"/>
      <c r="AB2406" s="65"/>
      <c r="AC2406" s="65"/>
      <c r="AD2406" s="65"/>
      <c r="AE2406" s="65"/>
      <c r="AF2406" s="71"/>
      <c r="AG2406" s="70"/>
      <c r="AN2406" s="65"/>
      <c r="AO2406" s="65"/>
      <c r="AP2406" s="65"/>
      <c r="AQ2406" s="65"/>
      <c r="AR2406" s="65"/>
      <c r="AS2406" s="65"/>
      <c r="AT2406" s="65"/>
      <c r="AU2406" s="65"/>
    </row>
    <row r="2407" spans="3:47" x14ac:dyDescent="0.2">
      <c r="C2407" s="14"/>
      <c r="D2407" s="14"/>
      <c r="AA2407" s="65"/>
      <c r="AB2407" s="65"/>
      <c r="AC2407" s="65"/>
      <c r="AD2407" s="65"/>
      <c r="AE2407" s="65"/>
      <c r="AF2407" s="71"/>
      <c r="AG2407" s="70"/>
      <c r="AN2407" s="65"/>
      <c r="AO2407" s="65"/>
      <c r="AP2407" s="65"/>
      <c r="AQ2407" s="65"/>
      <c r="AR2407" s="65"/>
      <c r="AS2407" s="65"/>
      <c r="AT2407" s="65"/>
      <c r="AU2407" s="65"/>
    </row>
    <row r="2408" spans="3:47" x14ac:dyDescent="0.2">
      <c r="C2408" s="14"/>
      <c r="D2408" s="14"/>
      <c r="AA2408" s="65"/>
      <c r="AB2408" s="65"/>
      <c r="AC2408" s="65"/>
      <c r="AD2408" s="65"/>
      <c r="AE2408" s="65"/>
      <c r="AF2408" s="71"/>
      <c r="AG2408" s="70"/>
      <c r="AN2408" s="65"/>
      <c r="AO2408" s="65"/>
      <c r="AP2408" s="65"/>
      <c r="AQ2408" s="65"/>
      <c r="AR2408" s="65"/>
      <c r="AS2408" s="65"/>
      <c r="AT2408" s="65"/>
      <c r="AU2408" s="65"/>
    </row>
    <row r="2409" spans="3:47" x14ac:dyDescent="0.2">
      <c r="C2409" s="14"/>
      <c r="D2409" s="14"/>
      <c r="AA2409" s="65"/>
      <c r="AB2409" s="65"/>
      <c r="AC2409" s="65"/>
      <c r="AD2409" s="65"/>
      <c r="AE2409" s="65"/>
      <c r="AF2409" s="71"/>
      <c r="AG2409" s="70"/>
      <c r="AN2409" s="65"/>
      <c r="AO2409" s="65"/>
      <c r="AP2409" s="65"/>
      <c r="AQ2409" s="65"/>
      <c r="AR2409" s="65"/>
      <c r="AS2409" s="65"/>
      <c r="AT2409" s="65"/>
      <c r="AU2409" s="65"/>
    </row>
    <row r="2410" spans="3:47" x14ac:dyDescent="0.2">
      <c r="C2410" s="14"/>
      <c r="D2410" s="14"/>
      <c r="AA2410" s="65"/>
      <c r="AB2410" s="65"/>
      <c r="AC2410" s="65"/>
      <c r="AD2410" s="65"/>
      <c r="AE2410" s="65"/>
      <c r="AF2410" s="71"/>
      <c r="AG2410" s="70"/>
      <c r="AN2410" s="65"/>
      <c r="AO2410" s="65"/>
      <c r="AP2410" s="65"/>
      <c r="AQ2410" s="65"/>
      <c r="AR2410" s="65"/>
      <c r="AS2410" s="65"/>
      <c r="AT2410" s="65"/>
      <c r="AU2410" s="65"/>
    </row>
    <row r="2411" spans="3:47" x14ac:dyDescent="0.2">
      <c r="C2411" s="14"/>
      <c r="D2411" s="14"/>
      <c r="AA2411" s="65"/>
      <c r="AB2411" s="65"/>
      <c r="AC2411" s="65"/>
      <c r="AD2411" s="65"/>
      <c r="AE2411" s="65"/>
      <c r="AF2411" s="71"/>
      <c r="AG2411" s="70"/>
      <c r="AN2411" s="65"/>
      <c r="AO2411" s="65"/>
      <c r="AP2411" s="65"/>
      <c r="AQ2411" s="65"/>
      <c r="AR2411" s="65"/>
      <c r="AS2411" s="65"/>
      <c r="AT2411" s="65"/>
      <c r="AU2411" s="65"/>
    </row>
    <row r="2412" spans="3:47" x14ac:dyDescent="0.2">
      <c r="C2412" s="14"/>
      <c r="D2412" s="14"/>
      <c r="AA2412" s="65"/>
      <c r="AB2412" s="65"/>
      <c r="AC2412" s="65"/>
      <c r="AD2412" s="65"/>
      <c r="AE2412" s="65"/>
      <c r="AF2412" s="71"/>
      <c r="AG2412" s="70"/>
      <c r="AN2412" s="65"/>
      <c r="AO2412" s="65"/>
      <c r="AP2412" s="65"/>
      <c r="AQ2412" s="65"/>
      <c r="AR2412" s="65"/>
      <c r="AS2412" s="65"/>
      <c r="AT2412" s="65"/>
      <c r="AU2412" s="65"/>
    </row>
    <row r="2413" spans="3:47" x14ac:dyDescent="0.2">
      <c r="C2413" s="14"/>
      <c r="D2413" s="14"/>
      <c r="AA2413" s="65"/>
      <c r="AB2413" s="65"/>
      <c r="AC2413" s="65"/>
      <c r="AD2413" s="65"/>
      <c r="AE2413" s="65"/>
      <c r="AF2413" s="71"/>
      <c r="AG2413" s="70"/>
      <c r="AN2413" s="65"/>
      <c r="AO2413" s="65"/>
      <c r="AP2413" s="65"/>
      <c r="AQ2413" s="65"/>
      <c r="AR2413" s="65"/>
      <c r="AS2413" s="65"/>
      <c r="AT2413" s="65"/>
      <c r="AU2413" s="65"/>
    </row>
    <row r="2414" spans="3:47" x14ac:dyDescent="0.2">
      <c r="C2414" s="14"/>
      <c r="D2414" s="14"/>
      <c r="AA2414" s="65"/>
      <c r="AB2414" s="65"/>
      <c r="AC2414" s="65"/>
      <c r="AD2414" s="65"/>
      <c r="AE2414" s="65"/>
      <c r="AF2414" s="71"/>
      <c r="AG2414" s="70"/>
      <c r="AN2414" s="65"/>
      <c r="AO2414" s="65"/>
      <c r="AP2414" s="65"/>
      <c r="AQ2414" s="65"/>
      <c r="AR2414" s="65"/>
      <c r="AS2414" s="65"/>
      <c r="AT2414" s="65"/>
      <c r="AU2414" s="65"/>
    </row>
    <row r="2415" spans="3:47" x14ac:dyDescent="0.2">
      <c r="C2415" s="14"/>
      <c r="D2415" s="14"/>
      <c r="AA2415" s="65"/>
      <c r="AB2415" s="65"/>
      <c r="AC2415" s="65"/>
      <c r="AD2415" s="65"/>
      <c r="AE2415" s="65"/>
      <c r="AF2415" s="71"/>
      <c r="AG2415" s="70"/>
      <c r="AN2415" s="65"/>
      <c r="AO2415" s="65"/>
      <c r="AP2415" s="65"/>
      <c r="AQ2415" s="65"/>
      <c r="AR2415" s="65"/>
      <c r="AS2415" s="65"/>
      <c r="AT2415" s="65"/>
      <c r="AU2415" s="65"/>
    </row>
    <row r="2416" spans="3:47" x14ac:dyDescent="0.2">
      <c r="C2416" s="14"/>
      <c r="D2416" s="14"/>
      <c r="AA2416" s="65"/>
      <c r="AB2416" s="65"/>
      <c r="AC2416" s="65"/>
      <c r="AD2416" s="65"/>
      <c r="AE2416" s="65"/>
      <c r="AF2416" s="71"/>
      <c r="AG2416" s="70"/>
      <c r="AN2416" s="65"/>
      <c r="AO2416" s="65"/>
      <c r="AP2416" s="65"/>
      <c r="AQ2416" s="65"/>
      <c r="AR2416" s="65"/>
      <c r="AS2416" s="65"/>
      <c r="AT2416" s="65"/>
      <c r="AU2416" s="65"/>
    </row>
    <row r="2417" spans="3:47" x14ac:dyDescent="0.2">
      <c r="C2417" s="14"/>
      <c r="D2417" s="14"/>
      <c r="AA2417" s="65"/>
      <c r="AB2417" s="65"/>
      <c r="AC2417" s="65"/>
      <c r="AD2417" s="65"/>
      <c r="AE2417" s="65"/>
      <c r="AF2417" s="71"/>
      <c r="AG2417" s="70"/>
      <c r="AN2417" s="65"/>
      <c r="AO2417" s="65"/>
      <c r="AP2417" s="65"/>
      <c r="AQ2417" s="65"/>
      <c r="AR2417" s="65"/>
      <c r="AS2417" s="65"/>
      <c r="AT2417" s="65"/>
      <c r="AU2417" s="65"/>
    </row>
    <row r="2418" spans="3:47" x14ac:dyDescent="0.2">
      <c r="C2418" s="14"/>
      <c r="D2418" s="14"/>
      <c r="AA2418" s="65"/>
      <c r="AB2418" s="65"/>
      <c r="AC2418" s="65"/>
      <c r="AD2418" s="65"/>
      <c r="AE2418" s="65"/>
      <c r="AF2418" s="71"/>
      <c r="AG2418" s="70"/>
      <c r="AN2418" s="65"/>
      <c r="AO2418" s="65"/>
      <c r="AP2418" s="65"/>
      <c r="AQ2418" s="65"/>
      <c r="AR2418" s="65"/>
      <c r="AS2418" s="65"/>
      <c r="AT2418" s="65"/>
      <c r="AU2418" s="65"/>
    </row>
    <row r="2419" spans="3:47" x14ac:dyDescent="0.2">
      <c r="C2419" s="14"/>
      <c r="D2419" s="14"/>
      <c r="AA2419" s="65"/>
      <c r="AB2419" s="65"/>
      <c r="AC2419" s="65"/>
      <c r="AD2419" s="65"/>
      <c r="AE2419" s="65"/>
      <c r="AF2419" s="71"/>
      <c r="AG2419" s="70"/>
      <c r="AN2419" s="65"/>
      <c r="AO2419" s="65"/>
      <c r="AP2419" s="65"/>
      <c r="AQ2419" s="65"/>
      <c r="AR2419" s="65"/>
      <c r="AS2419" s="65"/>
      <c r="AT2419" s="65"/>
      <c r="AU2419" s="65"/>
    </row>
    <row r="2420" spans="3:47" x14ac:dyDescent="0.2">
      <c r="C2420" s="14"/>
      <c r="D2420" s="14"/>
      <c r="AA2420" s="65"/>
      <c r="AB2420" s="65"/>
      <c r="AC2420" s="65"/>
      <c r="AD2420" s="65"/>
      <c r="AE2420" s="65"/>
      <c r="AF2420" s="71"/>
      <c r="AG2420" s="70"/>
      <c r="AN2420" s="65"/>
      <c r="AO2420" s="65"/>
      <c r="AP2420" s="65"/>
      <c r="AQ2420" s="65"/>
      <c r="AR2420" s="65"/>
      <c r="AS2420" s="65"/>
      <c r="AT2420" s="65"/>
      <c r="AU2420" s="65"/>
    </row>
    <row r="2421" spans="3:47" x14ac:dyDescent="0.2">
      <c r="C2421" s="14"/>
      <c r="D2421" s="14"/>
      <c r="AA2421" s="65"/>
      <c r="AB2421" s="65"/>
      <c r="AC2421" s="65"/>
      <c r="AD2421" s="65"/>
      <c r="AE2421" s="65"/>
      <c r="AF2421" s="71"/>
      <c r="AG2421" s="70"/>
      <c r="AN2421" s="65"/>
      <c r="AO2421" s="65"/>
      <c r="AP2421" s="65"/>
      <c r="AQ2421" s="65"/>
      <c r="AR2421" s="65"/>
      <c r="AS2421" s="65"/>
      <c r="AT2421" s="65"/>
      <c r="AU2421" s="65"/>
    </row>
    <row r="2422" spans="3:47" x14ac:dyDescent="0.2">
      <c r="C2422" s="14"/>
      <c r="D2422" s="14"/>
      <c r="AA2422" s="65"/>
      <c r="AB2422" s="65"/>
      <c r="AC2422" s="65"/>
      <c r="AD2422" s="65"/>
      <c r="AE2422" s="65"/>
      <c r="AF2422" s="71"/>
      <c r="AG2422" s="70"/>
      <c r="AN2422" s="65"/>
      <c r="AO2422" s="65"/>
      <c r="AP2422" s="65"/>
      <c r="AQ2422" s="65"/>
      <c r="AR2422" s="65"/>
      <c r="AS2422" s="65"/>
      <c r="AT2422" s="65"/>
      <c r="AU2422" s="65"/>
    </row>
    <row r="2423" spans="3:47" x14ac:dyDescent="0.2">
      <c r="C2423" s="14"/>
      <c r="D2423" s="14"/>
      <c r="AA2423" s="65"/>
      <c r="AB2423" s="65"/>
      <c r="AC2423" s="65"/>
      <c r="AD2423" s="65"/>
      <c r="AE2423" s="65"/>
      <c r="AF2423" s="71"/>
      <c r="AG2423" s="70"/>
      <c r="AN2423" s="65"/>
      <c r="AO2423" s="65"/>
      <c r="AP2423" s="65"/>
      <c r="AQ2423" s="65"/>
      <c r="AR2423" s="65"/>
      <c r="AS2423" s="65"/>
      <c r="AT2423" s="65"/>
      <c r="AU2423" s="65"/>
    </row>
    <row r="2424" spans="3:47" x14ac:dyDescent="0.2">
      <c r="C2424" s="14"/>
      <c r="D2424" s="14"/>
      <c r="AA2424" s="65"/>
      <c r="AB2424" s="65"/>
      <c r="AC2424" s="65"/>
      <c r="AD2424" s="65"/>
      <c r="AE2424" s="65"/>
      <c r="AF2424" s="71"/>
      <c r="AG2424" s="70"/>
      <c r="AN2424" s="65"/>
      <c r="AO2424" s="65"/>
      <c r="AP2424" s="65"/>
      <c r="AQ2424" s="65"/>
      <c r="AR2424" s="65"/>
      <c r="AS2424" s="65"/>
      <c r="AT2424" s="65"/>
      <c r="AU2424" s="65"/>
    </row>
    <row r="2425" spans="3:47" x14ac:dyDescent="0.2">
      <c r="C2425" s="14"/>
      <c r="D2425" s="14"/>
      <c r="AA2425" s="65"/>
      <c r="AB2425" s="65"/>
      <c r="AC2425" s="65"/>
      <c r="AD2425" s="65"/>
      <c r="AE2425" s="65"/>
      <c r="AF2425" s="71"/>
      <c r="AG2425" s="70"/>
      <c r="AN2425" s="65"/>
      <c r="AO2425" s="65"/>
      <c r="AP2425" s="65"/>
      <c r="AQ2425" s="65"/>
      <c r="AR2425" s="65"/>
      <c r="AS2425" s="65"/>
      <c r="AT2425" s="65"/>
      <c r="AU2425" s="65"/>
    </row>
    <row r="2426" spans="3:47" x14ac:dyDescent="0.2">
      <c r="C2426" s="14"/>
      <c r="D2426" s="14"/>
      <c r="AA2426" s="65"/>
      <c r="AB2426" s="65"/>
      <c r="AC2426" s="65"/>
      <c r="AD2426" s="65"/>
      <c r="AE2426" s="65"/>
      <c r="AF2426" s="71"/>
      <c r="AG2426" s="70"/>
      <c r="AN2426" s="65"/>
      <c r="AO2426" s="65"/>
      <c r="AP2426" s="65"/>
      <c r="AQ2426" s="65"/>
      <c r="AR2426" s="65"/>
      <c r="AS2426" s="65"/>
      <c r="AT2426" s="65"/>
      <c r="AU2426" s="65"/>
    </row>
    <row r="2427" spans="3:47" x14ac:dyDescent="0.2">
      <c r="C2427" s="14"/>
      <c r="D2427" s="14"/>
      <c r="AA2427" s="65"/>
      <c r="AB2427" s="65"/>
      <c r="AC2427" s="65"/>
      <c r="AD2427" s="65"/>
      <c r="AE2427" s="65"/>
      <c r="AF2427" s="71"/>
      <c r="AG2427" s="70"/>
      <c r="AN2427" s="65"/>
      <c r="AO2427" s="65"/>
      <c r="AP2427" s="65"/>
      <c r="AQ2427" s="65"/>
      <c r="AR2427" s="65"/>
      <c r="AS2427" s="65"/>
      <c r="AT2427" s="65"/>
      <c r="AU2427" s="65"/>
    </row>
    <row r="2428" spans="3:47" x14ac:dyDescent="0.2">
      <c r="C2428" s="14"/>
      <c r="D2428" s="14"/>
      <c r="AA2428" s="65"/>
      <c r="AB2428" s="65"/>
      <c r="AC2428" s="65"/>
      <c r="AD2428" s="65"/>
      <c r="AE2428" s="65"/>
      <c r="AF2428" s="71"/>
      <c r="AG2428" s="70"/>
      <c r="AN2428" s="65"/>
      <c r="AO2428" s="65"/>
      <c r="AP2428" s="65"/>
      <c r="AQ2428" s="65"/>
      <c r="AR2428" s="65"/>
      <c r="AS2428" s="65"/>
      <c r="AT2428" s="65"/>
      <c r="AU2428" s="65"/>
    </row>
    <row r="2429" spans="3:47" x14ac:dyDescent="0.2">
      <c r="C2429" s="14"/>
      <c r="D2429" s="14"/>
      <c r="AA2429" s="65"/>
      <c r="AB2429" s="65"/>
      <c r="AC2429" s="65"/>
      <c r="AD2429" s="65"/>
      <c r="AE2429" s="65"/>
      <c r="AF2429" s="71"/>
      <c r="AG2429" s="70"/>
      <c r="AN2429" s="65"/>
      <c r="AO2429" s="65"/>
      <c r="AP2429" s="65"/>
      <c r="AQ2429" s="65"/>
      <c r="AR2429" s="65"/>
      <c r="AS2429" s="65"/>
      <c r="AT2429" s="65"/>
      <c r="AU2429" s="65"/>
    </row>
    <row r="2430" spans="3:47" x14ac:dyDescent="0.2">
      <c r="C2430" s="14"/>
      <c r="D2430" s="14"/>
      <c r="AA2430" s="65"/>
      <c r="AB2430" s="65"/>
      <c r="AC2430" s="65"/>
      <c r="AD2430" s="65"/>
      <c r="AE2430" s="65"/>
      <c r="AF2430" s="71"/>
      <c r="AG2430" s="70"/>
      <c r="AN2430" s="65"/>
      <c r="AO2430" s="65"/>
      <c r="AP2430" s="65"/>
      <c r="AQ2430" s="65"/>
      <c r="AR2430" s="65"/>
      <c r="AS2430" s="65"/>
      <c r="AT2430" s="65"/>
      <c r="AU2430" s="65"/>
    </row>
    <row r="2431" spans="3:47" x14ac:dyDescent="0.2">
      <c r="C2431" s="14"/>
      <c r="D2431" s="14"/>
      <c r="AA2431" s="65"/>
      <c r="AB2431" s="65"/>
      <c r="AC2431" s="65"/>
      <c r="AD2431" s="65"/>
      <c r="AE2431" s="65"/>
      <c r="AF2431" s="71"/>
      <c r="AG2431" s="70"/>
      <c r="AN2431" s="65"/>
      <c r="AO2431" s="65"/>
      <c r="AP2431" s="65"/>
      <c r="AQ2431" s="65"/>
      <c r="AR2431" s="65"/>
      <c r="AS2431" s="65"/>
      <c r="AT2431" s="65"/>
      <c r="AU2431" s="65"/>
    </row>
    <row r="2432" spans="3:47" x14ac:dyDescent="0.2">
      <c r="C2432" s="14"/>
      <c r="D2432" s="14"/>
      <c r="AA2432" s="65"/>
      <c r="AB2432" s="65"/>
      <c r="AC2432" s="65"/>
      <c r="AD2432" s="65"/>
      <c r="AE2432" s="65"/>
      <c r="AF2432" s="71"/>
      <c r="AG2432" s="70"/>
      <c r="AN2432" s="65"/>
      <c r="AO2432" s="65"/>
      <c r="AP2432" s="65"/>
      <c r="AQ2432" s="65"/>
      <c r="AR2432" s="65"/>
      <c r="AS2432" s="65"/>
      <c r="AT2432" s="65"/>
      <c r="AU2432" s="65"/>
    </row>
    <row r="2433" spans="3:47" x14ac:dyDescent="0.2">
      <c r="C2433" s="14"/>
      <c r="D2433" s="14"/>
      <c r="AA2433" s="65"/>
      <c r="AB2433" s="65"/>
      <c r="AC2433" s="65"/>
      <c r="AD2433" s="65"/>
      <c r="AE2433" s="65"/>
      <c r="AF2433" s="71"/>
      <c r="AG2433" s="70"/>
      <c r="AN2433" s="65"/>
      <c r="AO2433" s="65"/>
      <c r="AP2433" s="65"/>
      <c r="AQ2433" s="65"/>
      <c r="AR2433" s="65"/>
      <c r="AS2433" s="65"/>
      <c r="AT2433" s="65"/>
      <c r="AU2433" s="65"/>
    </row>
    <row r="2434" spans="3:47" x14ac:dyDescent="0.2">
      <c r="C2434" s="14"/>
      <c r="D2434" s="14"/>
      <c r="AA2434" s="65"/>
      <c r="AB2434" s="65"/>
      <c r="AC2434" s="65"/>
      <c r="AD2434" s="65"/>
      <c r="AE2434" s="65"/>
      <c r="AF2434" s="71"/>
      <c r="AG2434" s="70"/>
      <c r="AN2434" s="65"/>
      <c r="AO2434" s="65"/>
      <c r="AP2434" s="65"/>
      <c r="AQ2434" s="65"/>
      <c r="AR2434" s="65"/>
      <c r="AS2434" s="65"/>
      <c r="AT2434" s="65"/>
      <c r="AU2434" s="65"/>
    </row>
    <row r="2435" spans="3:47" x14ac:dyDescent="0.2">
      <c r="C2435" s="14"/>
      <c r="D2435" s="14"/>
      <c r="AA2435" s="65"/>
      <c r="AB2435" s="65"/>
      <c r="AC2435" s="65"/>
      <c r="AD2435" s="65"/>
      <c r="AE2435" s="65"/>
      <c r="AF2435" s="71"/>
      <c r="AG2435" s="70"/>
      <c r="AN2435" s="65"/>
      <c r="AO2435" s="65"/>
      <c r="AP2435" s="65"/>
      <c r="AQ2435" s="65"/>
      <c r="AR2435" s="65"/>
      <c r="AS2435" s="65"/>
      <c r="AT2435" s="65"/>
      <c r="AU2435" s="65"/>
    </row>
    <row r="2436" spans="3:47" x14ac:dyDescent="0.2">
      <c r="C2436" s="14"/>
      <c r="D2436" s="14"/>
      <c r="AA2436" s="65"/>
      <c r="AB2436" s="65"/>
      <c r="AC2436" s="65"/>
      <c r="AD2436" s="65"/>
      <c r="AE2436" s="65"/>
      <c r="AF2436" s="71"/>
      <c r="AG2436" s="70"/>
      <c r="AN2436" s="65"/>
      <c r="AO2436" s="65"/>
      <c r="AP2436" s="65"/>
      <c r="AQ2436" s="65"/>
      <c r="AR2436" s="65"/>
      <c r="AS2436" s="65"/>
      <c r="AT2436" s="65"/>
      <c r="AU2436" s="65"/>
    </row>
    <row r="2437" spans="3:47" x14ac:dyDescent="0.2">
      <c r="C2437" s="14"/>
      <c r="D2437" s="14"/>
      <c r="AA2437" s="65"/>
      <c r="AB2437" s="65"/>
      <c r="AC2437" s="65"/>
      <c r="AD2437" s="65"/>
      <c r="AE2437" s="65"/>
      <c r="AF2437" s="71"/>
      <c r="AG2437" s="70"/>
      <c r="AN2437" s="65"/>
      <c r="AO2437" s="65"/>
      <c r="AP2437" s="65"/>
      <c r="AQ2437" s="65"/>
      <c r="AR2437" s="65"/>
      <c r="AS2437" s="65"/>
      <c r="AT2437" s="65"/>
      <c r="AU2437" s="65"/>
    </row>
    <row r="2438" spans="3:47" x14ac:dyDescent="0.2">
      <c r="C2438" s="14"/>
      <c r="D2438" s="14"/>
      <c r="AA2438" s="65"/>
      <c r="AB2438" s="65"/>
      <c r="AC2438" s="65"/>
      <c r="AD2438" s="65"/>
      <c r="AE2438" s="65"/>
      <c r="AF2438" s="71"/>
      <c r="AG2438" s="70"/>
      <c r="AN2438" s="65"/>
      <c r="AO2438" s="65"/>
      <c r="AP2438" s="65"/>
      <c r="AQ2438" s="65"/>
      <c r="AR2438" s="65"/>
      <c r="AS2438" s="65"/>
      <c r="AT2438" s="65"/>
      <c r="AU2438" s="65"/>
    </row>
    <row r="2439" spans="3:47" x14ac:dyDescent="0.2">
      <c r="C2439" s="14"/>
      <c r="D2439" s="14"/>
      <c r="AA2439" s="65"/>
      <c r="AB2439" s="65"/>
      <c r="AC2439" s="65"/>
      <c r="AD2439" s="65"/>
      <c r="AE2439" s="65"/>
      <c r="AF2439" s="71"/>
      <c r="AG2439" s="70"/>
      <c r="AN2439" s="65"/>
      <c r="AO2439" s="65"/>
      <c r="AP2439" s="65"/>
      <c r="AQ2439" s="65"/>
      <c r="AR2439" s="65"/>
      <c r="AS2439" s="65"/>
      <c r="AT2439" s="65"/>
      <c r="AU2439" s="65"/>
    </row>
    <row r="2440" spans="3:47" x14ac:dyDescent="0.2">
      <c r="C2440" s="14"/>
      <c r="D2440" s="14"/>
      <c r="AA2440" s="65"/>
      <c r="AB2440" s="65"/>
      <c r="AC2440" s="65"/>
      <c r="AD2440" s="65"/>
      <c r="AE2440" s="65"/>
      <c r="AF2440" s="71"/>
      <c r="AG2440" s="70"/>
      <c r="AN2440" s="65"/>
      <c r="AO2440" s="65"/>
      <c r="AP2440" s="65"/>
      <c r="AQ2440" s="65"/>
      <c r="AR2440" s="65"/>
      <c r="AS2440" s="65"/>
      <c r="AT2440" s="65"/>
      <c r="AU2440" s="65"/>
    </row>
    <row r="2441" spans="3:47" x14ac:dyDescent="0.2">
      <c r="C2441" s="14"/>
      <c r="D2441" s="14"/>
      <c r="AA2441" s="65"/>
      <c r="AB2441" s="65"/>
      <c r="AC2441" s="65"/>
      <c r="AD2441" s="65"/>
      <c r="AE2441" s="65"/>
      <c r="AF2441" s="71"/>
      <c r="AG2441" s="70"/>
      <c r="AN2441" s="65"/>
      <c r="AO2441" s="65"/>
      <c r="AP2441" s="65"/>
      <c r="AQ2441" s="65"/>
      <c r="AR2441" s="65"/>
      <c r="AS2441" s="65"/>
      <c r="AT2441" s="65"/>
      <c r="AU2441" s="65"/>
    </row>
    <row r="2442" spans="3:47" x14ac:dyDescent="0.2">
      <c r="C2442" s="14"/>
      <c r="D2442" s="14"/>
      <c r="AA2442" s="65"/>
      <c r="AB2442" s="65"/>
      <c r="AC2442" s="65"/>
      <c r="AD2442" s="65"/>
      <c r="AE2442" s="65"/>
      <c r="AF2442" s="71"/>
      <c r="AG2442" s="70"/>
      <c r="AN2442" s="65"/>
      <c r="AO2442" s="65"/>
      <c r="AP2442" s="65"/>
      <c r="AQ2442" s="65"/>
      <c r="AR2442" s="65"/>
      <c r="AS2442" s="65"/>
      <c r="AT2442" s="65"/>
      <c r="AU2442" s="65"/>
    </row>
    <row r="2443" spans="3:47" x14ac:dyDescent="0.2">
      <c r="C2443" s="14"/>
      <c r="D2443" s="14"/>
      <c r="AA2443" s="65"/>
      <c r="AB2443" s="65"/>
      <c r="AC2443" s="65"/>
      <c r="AD2443" s="65"/>
      <c r="AE2443" s="65"/>
      <c r="AF2443" s="71"/>
      <c r="AG2443" s="70"/>
      <c r="AN2443" s="65"/>
      <c r="AO2443" s="65"/>
      <c r="AP2443" s="65"/>
      <c r="AQ2443" s="65"/>
      <c r="AR2443" s="65"/>
      <c r="AS2443" s="65"/>
      <c r="AT2443" s="65"/>
      <c r="AU2443" s="65"/>
    </row>
    <row r="2444" spans="3:47" x14ac:dyDescent="0.2">
      <c r="C2444" s="14"/>
      <c r="D2444" s="14"/>
      <c r="AA2444" s="65"/>
      <c r="AB2444" s="65"/>
      <c r="AC2444" s="65"/>
      <c r="AD2444" s="65"/>
      <c r="AE2444" s="65"/>
      <c r="AF2444" s="71"/>
      <c r="AG2444" s="70"/>
      <c r="AN2444" s="65"/>
      <c r="AO2444" s="65"/>
      <c r="AP2444" s="65"/>
      <c r="AQ2444" s="65"/>
      <c r="AR2444" s="65"/>
      <c r="AS2444" s="65"/>
      <c r="AT2444" s="65"/>
      <c r="AU2444" s="65"/>
    </row>
    <row r="2445" spans="3:47" x14ac:dyDescent="0.2">
      <c r="C2445" s="14"/>
      <c r="D2445" s="14"/>
      <c r="AA2445" s="65"/>
      <c r="AB2445" s="65"/>
      <c r="AC2445" s="65"/>
      <c r="AD2445" s="65"/>
      <c r="AE2445" s="65"/>
      <c r="AF2445" s="71"/>
      <c r="AG2445" s="70"/>
      <c r="AN2445" s="65"/>
      <c r="AO2445" s="65"/>
      <c r="AP2445" s="65"/>
      <c r="AQ2445" s="65"/>
      <c r="AR2445" s="65"/>
      <c r="AS2445" s="65"/>
      <c r="AT2445" s="65"/>
      <c r="AU2445" s="65"/>
    </row>
    <row r="2446" spans="3:47" x14ac:dyDescent="0.2">
      <c r="C2446" s="14"/>
      <c r="D2446" s="14"/>
      <c r="AA2446" s="65"/>
      <c r="AB2446" s="65"/>
      <c r="AC2446" s="65"/>
      <c r="AD2446" s="65"/>
      <c r="AE2446" s="65"/>
      <c r="AF2446" s="71"/>
      <c r="AG2446" s="70"/>
      <c r="AN2446" s="65"/>
      <c r="AO2446" s="65"/>
      <c r="AP2446" s="65"/>
      <c r="AQ2446" s="65"/>
      <c r="AR2446" s="65"/>
      <c r="AS2446" s="65"/>
      <c r="AT2446" s="65"/>
      <c r="AU2446" s="65"/>
    </row>
    <row r="2447" spans="3:47" x14ac:dyDescent="0.2">
      <c r="C2447" s="14"/>
      <c r="D2447" s="14"/>
      <c r="AA2447" s="65"/>
      <c r="AB2447" s="65"/>
      <c r="AC2447" s="65"/>
      <c r="AD2447" s="65"/>
      <c r="AE2447" s="65"/>
      <c r="AF2447" s="71"/>
      <c r="AG2447" s="70"/>
      <c r="AN2447" s="65"/>
      <c r="AO2447" s="65"/>
      <c r="AP2447" s="65"/>
      <c r="AQ2447" s="65"/>
      <c r="AR2447" s="65"/>
      <c r="AS2447" s="65"/>
      <c r="AT2447" s="65"/>
      <c r="AU2447" s="65"/>
    </row>
    <row r="2448" spans="3:47" x14ac:dyDescent="0.2">
      <c r="C2448" s="14"/>
      <c r="D2448" s="14"/>
      <c r="AA2448" s="65"/>
      <c r="AB2448" s="65"/>
      <c r="AC2448" s="65"/>
      <c r="AD2448" s="65"/>
      <c r="AE2448" s="65"/>
      <c r="AF2448" s="71"/>
      <c r="AG2448" s="70"/>
      <c r="AN2448" s="65"/>
      <c r="AO2448" s="65"/>
      <c r="AP2448" s="65"/>
      <c r="AQ2448" s="65"/>
      <c r="AR2448" s="65"/>
      <c r="AS2448" s="65"/>
      <c r="AT2448" s="65"/>
      <c r="AU2448" s="65"/>
    </row>
    <row r="2449" spans="3:47" x14ac:dyDescent="0.2">
      <c r="C2449" s="14"/>
      <c r="D2449" s="14"/>
      <c r="AA2449" s="65"/>
      <c r="AB2449" s="65"/>
      <c r="AC2449" s="65"/>
      <c r="AD2449" s="65"/>
      <c r="AE2449" s="65"/>
      <c r="AF2449" s="71"/>
      <c r="AG2449" s="70"/>
      <c r="AN2449" s="65"/>
      <c r="AO2449" s="65"/>
      <c r="AP2449" s="65"/>
      <c r="AQ2449" s="65"/>
      <c r="AR2449" s="65"/>
      <c r="AS2449" s="65"/>
      <c r="AT2449" s="65"/>
      <c r="AU2449" s="65"/>
    </row>
    <row r="2450" spans="3:47" x14ac:dyDescent="0.2">
      <c r="C2450" s="14"/>
      <c r="D2450" s="14"/>
      <c r="AA2450" s="65"/>
      <c r="AB2450" s="65"/>
      <c r="AC2450" s="65"/>
      <c r="AD2450" s="65"/>
      <c r="AE2450" s="65"/>
      <c r="AF2450" s="71"/>
      <c r="AG2450" s="70"/>
      <c r="AN2450" s="65"/>
      <c r="AO2450" s="65"/>
      <c r="AP2450" s="65"/>
      <c r="AQ2450" s="65"/>
      <c r="AR2450" s="65"/>
      <c r="AS2450" s="65"/>
      <c r="AT2450" s="65"/>
      <c r="AU2450" s="65"/>
    </row>
    <row r="2451" spans="3:47" x14ac:dyDescent="0.2">
      <c r="C2451" s="14"/>
      <c r="D2451" s="14"/>
      <c r="AA2451" s="65"/>
      <c r="AB2451" s="65"/>
      <c r="AC2451" s="65"/>
      <c r="AD2451" s="65"/>
      <c r="AE2451" s="65"/>
      <c r="AF2451" s="71"/>
      <c r="AG2451" s="70"/>
      <c r="AN2451" s="65"/>
      <c r="AO2451" s="65"/>
      <c r="AP2451" s="65"/>
      <c r="AQ2451" s="65"/>
      <c r="AR2451" s="65"/>
      <c r="AS2451" s="65"/>
      <c r="AT2451" s="65"/>
      <c r="AU2451" s="65"/>
    </row>
    <row r="2452" spans="3:47" x14ac:dyDescent="0.2">
      <c r="C2452" s="14"/>
      <c r="D2452" s="14"/>
      <c r="AA2452" s="65"/>
      <c r="AB2452" s="65"/>
      <c r="AC2452" s="65"/>
      <c r="AD2452" s="65"/>
      <c r="AE2452" s="65"/>
      <c r="AF2452" s="71"/>
      <c r="AG2452" s="70"/>
      <c r="AN2452" s="65"/>
      <c r="AO2452" s="65"/>
      <c r="AP2452" s="65"/>
      <c r="AQ2452" s="65"/>
      <c r="AR2452" s="65"/>
      <c r="AS2452" s="65"/>
      <c r="AT2452" s="65"/>
      <c r="AU2452" s="65"/>
    </row>
    <row r="2453" spans="3:47" x14ac:dyDescent="0.2">
      <c r="C2453" s="14"/>
      <c r="D2453" s="14"/>
      <c r="AA2453" s="65"/>
      <c r="AB2453" s="65"/>
      <c r="AC2453" s="65"/>
      <c r="AD2453" s="65"/>
      <c r="AE2453" s="65"/>
      <c r="AF2453" s="71"/>
      <c r="AG2453" s="70"/>
      <c r="AN2453" s="65"/>
      <c r="AO2453" s="65"/>
      <c r="AP2453" s="65"/>
      <c r="AQ2453" s="65"/>
      <c r="AR2453" s="65"/>
      <c r="AS2453" s="65"/>
      <c r="AT2453" s="65"/>
      <c r="AU2453" s="65"/>
    </row>
    <row r="2454" spans="3:47" x14ac:dyDescent="0.2">
      <c r="C2454" s="14"/>
      <c r="D2454" s="14"/>
      <c r="AA2454" s="65"/>
      <c r="AB2454" s="65"/>
      <c r="AC2454" s="65"/>
      <c r="AD2454" s="65"/>
      <c r="AE2454" s="65"/>
      <c r="AF2454" s="71"/>
      <c r="AG2454" s="70"/>
      <c r="AN2454" s="65"/>
      <c r="AO2454" s="65"/>
      <c r="AP2454" s="65"/>
      <c r="AQ2454" s="65"/>
      <c r="AR2454" s="65"/>
      <c r="AS2454" s="65"/>
      <c r="AT2454" s="65"/>
      <c r="AU2454" s="65"/>
    </row>
    <row r="2455" spans="3:47" x14ac:dyDescent="0.2">
      <c r="C2455" s="14"/>
      <c r="D2455" s="14"/>
      <c r="AA2455" s="65"/>
      <c r="AB2455" s="65"/>
      <c r="AC2455" s="65"/>
      <c r="AD2455" s="65"/>
      <c r="AE2455" s="65"/>
      <c r="AF2455" s="71"/>
      <c r="AG2455" s="70"/>
      <c r="AN2455" s="65"/>
      <c r="AO2455" s="65"/>
      <c r="AP2455" s="65"/>
      <c r="AQ2455" s="65"/>
      <c r="AR2455" s="65"/>
      <c r="AS2455" s="65"/>
      <c r="AT2455" s="65"/>
      <c r="AU2455" s="65"/>
    </row>
    <row r="2456" spans="3:47" x14ac:dyDescent="0.2">
      <c r="C2456" s="14"/>
      <c r="D2456" s="14"/>
      <c r="AA2456" s="65"/>
      <c r="AB2456" s="65"/>
      <c r="AC2456" s="65"/>
      <c r="AD2456" s="65"/>
      <c r="AE2456" s="65"/>
      <c r="AF2456" s="71"/>
      <c r="AG2456" s="70"/>
      <c r="AN2456" s="65"/>
      <c r="AO2456" s="65"/>
      <c r="AP2456" s="65"/>
      <c r="AQ2456" s="65"/>
      <c r="AR2456" s="65"/>
      <c r="AS2456" s="65"/>
      <c r="AT2456" s="65"/>
      <c r="AU2456" s="65"/>
    </row>
    <row r="2457" spans="3:47" x14ac:dyDescent="0.2">
      <c r="C2457" s="14"/>
      <c r="D2457" s="14"/>
      <c r="AA2457" s="65"/>
      <c r="AB2457" s="65"/>
      <c r="AC2457" s="65"/>
      <c r="AD2457" s="65"/>
      <c r="AE2457" s="65"/>
      <c r="AF2457" s="71"/>
      <c r="AG2457" s="70"/>
      <c r="AN2457" s="65"/>
      <c r="AO2457" s="65"/>
      <c r="AP2457" s="65"/>
      <c r="AQ2457" s="65"/>
      <c r="AR2457" s="65"/>
      <c r="AS2457" s="65"/>
      <c r="AT2457" s="65"/>
      <c r="AU2457" s="65"/>
    </row>
    <row r="2458" spans="3:47" x14ac:dyDescent="0.2">
      <c r="C2458" s="14"/>
      <c r="D2458" s="14"/>
      <c r="AA2458" s="65"/>
      <c r="AB2458" s="65"/>
      <c r="AC2458" s="65"/>
      <c r="AD2458" s="65"/>
      <c r="AE2458" s="65"/>
      <c r="AF2458" s="71"/>
      <c r="AG2458" s="70"/>
      <c r="AN2458" s="65"/>
      <c r="AO2458" s="65"/>
      <c r="AP2458" s="65"/>
      <c r="AQ2458" s="65"/>
      <c r="AR2458" s="65"/>
      <c r="AS2458" s="65"/>
      <c r="AT2458" s="65"/>
      <c r="AU2458" s="65"/>
    </row>
    <row r="2459" spans="3:47" x14ac:dyDescent="0.2">
      <c r="C2459" s="14"/>
      <c r="D2459" s="14"/>
      <c r="AA2459" s="65"/>
      <c r="AB2459" s="65"/>
      <c r="AC2459" s="65"/>
      <c r="AD2459" s="65"/>
      <c r="AE2459" s="65"/>
      <c r="AF2459" s="71"/>
      <c r="AG2459" s="70"/>
      <c r="AN2459" s="65"/>
      <c r="AO2459" s="65"/>
      <c r="AP2459" s="65"/>
      <c r="AQ2459" s="65"/>
      <c r="AR2459" s="65"/>
      <c r="AS2459" s="65"/>
      <c r="AT2459" s="65"/>
      <c r="AU2459" s="65"/>
    </row>
    <row r="2460" spans="3:47" x14ac:dyDescent="0.2">
      <c r="C2460" s="14"/>
      <c r="D2460" s="14"/>
      <c r="AA2460" s="65"/>
      <c r="AB2460" s="65"/>
      <c r="AC2460" s="65"/>
      <c r="AD2460" s="65"/>
      <c r="AE2460" s="65"/>
      <c r="AF2460" s="71"/>
      <c r="AG2460" s="70"/>
      <c r="AN2460" s="65"/>
      <c r="AO2460" s="65"/>
      <c r="AP2460" s="65"/>
      <c r="AQ2460" s="65"/>
      <c r="AR2460" s="65"/>
      <c r="AS2460" s="65"/>
      <c r="AT2460" s="65"/>
      <c r="AU2460" s="65"/>
    </row>
    <row r="2461" spans="3:47" x14ac:dyDescent="0.2">
      <c r="C2461" s="14"/>
      <c r="D2461" s="14"/>
      <c r="AA2461" s="65"/>
      <c r="AB2461" s="65"/>
      <c r="AC2461" s="65"/>
      <c r="AD2461" s="65"/>
      <c r="AE2461" s="65"/>
      <c r="AF2461" s="71"/>
      <c r="AG2461" s="70"/>
      <c r="AN2461" s="65"/>
      <c r="AO2461" s="65"/>
      <c r="AP2461" s="65"/>
      <c r="AQ2461" s="65"/>
      <c r="AR2461" s="65"/>
      <c r="AS2461" s="65"/>
      <c r="AT2461" s="65"/>
      <c r="AU2461" s="65"/>
    </row>
    <row r="2462" spans="3:47" x14ac:dyDescent="0.2">
      <c r="C2462" s="14"/>
      <c r="D2462" s="14"/>
      <c r="AA2462" s="65"/>
      <c r="AB2462" s="65"/>
      <c r="AC2462" s="65"/>
      <c r="AD2462" s="65"/>
      <c r="AE2462" s="65"/>
      <c r="AF2462" s="71"/>
      <c r="AG2462" s="70"/>
      <c r="AN2462" s="65"/>
      <c r="AO2462" s="65"/>
      <c r="AP2462" s="65"/>
      <c r="AQ2462" s="65"/>
      <c r="AR2462" s="65"/>
      <c r="AS2462" s="65"/>
      <c r="AT2462" s="65"/>
      <c r="AU2462" s="65"/>
    </row>
    <row r="2463" spans="3:47" x14ac:dyDescent="0.2">
      <c r="C2463" s="14"/>
      <c r="D2463" s="14"/>
      <c r="AA2463" s="65"/>
      <c r="AB2463" s="65"/>
      <c r="AC2463" s="65"/>
      <c r="AD2463" s="65"/>
      <c r="AE2463" s="65"/>
      <c r="AF2463" s="71"/>
      <c r="AG2463" s="70"/>
      <c r="AN2463" s="65"/>
      <c r="AO2463" s="65"/>
      <c r="AP2463" s="65"/>
      <c r="AQ2463" s="65"/>
      <c r="AR2463" s="65"/>
      <c r="AS2463" s="65"/>
      <c r="AT2463" s="65"/>
      <c r="AU2463" s="65"/>
    </row>
    <row r="2464" spans="3:47" x14ac:dyDescent="0.2">
      <c r="C2464" s="14"/>
      <c r="D2464" s="14"/>
      <c r="AA2464" s="65"/>
      <c r="AB2464" s="65"/>
      <c r="AC2464" s="65"/>
      <c r="AD2464" s="65"/>
      <c r="AE2464" s="65"/>
      <c r="AF2464" s="71"/>
      <c r="AG2464" s="70"/>
      <c r="AN2464" s="65"/>
      <c r="AO2464" s="65"/>
      <c r="AP2464" s="65"/>
      <c r="AQ2464" s="65"/>
      <c r="AR2464" s="65"/>
      <c r="AS2464" s="65"/>
      <c r="AT2464" s="65"/>
      <c r="AU2464" s="65"/>
    </row>
    <row r="2465" spans="3:47" x14ac:dyDescent="0.2">
      <c r="C2465" s="14"/>
      <c r="D2465" s="14"/>
      <c r="AA2465" s="65"/>
      <c r="AB2465" s="65"/>
      <c r="AC2465" s="65"/>
      <c r="AD2465" s="65"/>
      <c r="AE2465" s="65"/>
      <c r="AF2465" s="71"/>
      <c r="AG2465" s="70"/>
      <c r="AN2465" s="65"/>
      <c r="AO2465" s="65"/>
      <c r="AP2465" s="65"/>
      <c r="AQ2465" s="65"/>
      <c r="AR2465" s="65"/>
      <c r="AS2465" s="65"/>
      <c r="AT2465" s="65"/>
      <c r="AU2465" s="65"/>
    </row>
    <row r="2466" spans="3:47" x14ac:dyDescent="0.2">
      <c r="C2466" s="14"/>
      <c r="D2466" s="14"/>
      <c r="AA2466" s="65"/>
      <c r="AB2466" s="65"/>
      <c r="AC2466" s="65"/>
      <c r="AD2466" s="65"/>
      <c r="AE2466" s="65"/>
      <c r="AF2466" s="71"/>
      <c r="AG2466" s="70"/>
      <c r="AN2466" s="65"/>
      <c r="AO2466" s="65"/>
      <c r="AP2466" s="65"/>
      <c r="AQ2466" s="65"/>
      <c r="AR2466" s="65"/>
      <c r="AS2466" s="65"/>
      <c r="AT2466" s="65"/>
      <c r="AU2466" s="65"/>
    </row>
    <row r="2467" spans="3:47" x14ac:dyDescent="0.2">
      <c r="C2467" s="14"/>
      <c r="D2467" s="14"/>
      <c r="AA2467" s="65"/>
      <c r="AB2467" s="65"/>
      <c r="AC2467" s="65"/>
      <c r="AD2467" s="65"/>
      <c r="AE2467" s="65"/>
      <c r="AF2467" s="71"/>
      <c r="AG2467" s="70"/>
      <c r="AN2467" s="65"/>
      <c r="AO2467" s="65"/>
      <c r="AP2467" s="65"/>
      <c r="AQ2467" s="65"/>
      <c r="AR2467" s="65"/>
      <c r="AS2467" s="65"/>
      <c r="AT2467" s="65"/>
      <c r="AU2467" s="65"/>
    </row>
    <row r="2468" spans="3:47" x14ac:dyDescent="0.2">
      <c r="C2468" s="14"/>
      <c r="D2468" s="14"/>
      <c r="AA2468" s="65"/>
      <c r="AB2468" s="65"/>
      <c r="AC2468" s="65"/>
      <c r="AD2468" s="65"/>
      <c r="AE2468" s="65"/>
      <c r="AF2468" s="71"/>
      <c r="AG2468" s="70"/>
      <c r="AN2468" s="65"/>
      <c r="AO2468" s="65"/>
      <c r="AP2468" s="65"/>
      <c r="AQ2468" s="65"/>
      <c r="AR2468" s="65"/>
      <c r="AS2468" s="65"/>
      <c r="AT2468" s="65"/>
      <c r="AU2468" s="65"/>
    </row>
    <row r="2469" spans="3:47" x14ac:dyDescent="0.2">
      <c r="C2469" s="14"/>
      <c r="D2469" s="14"/>
      <c r="AA2469" s="65"/>
      <c r="AB2469" s="65"/>
      <c r="AC2469" s="65"/>
      <c r="AD2469" s="65"/>
      <c r="AE2469" s="65"/>
      <c r="AF2469" s="71"/>
      <c r="AG2469" s="70"/>
      <c r="AN2469" s="65"/>
      <c r="AO2469" s="65"/>
      <c r="AP2469" s="65"/>
      <c r="AQ2469" s="65"/>
      <c r="AR2469" s="65"/>
      <c r="AS2469" s="65"/>
      <c r="AT2469" s="65"/>
      <c r="AU2469" s="65"/>
    </row>
    <row r="2470" spans="3:47" x14ac:dyDescent="0.2">
      <c r="C2470" s="14"/>
      <c r="D2470" s="14"/>
      <c r="AA2470" s="65"/>
      <c r="AB2470" s="65"/>
      <c r="AC2470" s="65"/>
      <c r="AD2470" s="65"/>
      <c r="AE2470" s="65"/>
      <c r="AF2470" s="71"/>
      <c r="AG2470" s="70"/>
      <c r="AN2470" s="65"/>
      <c r="AO2470" s="65"/>
      <c r="AP2470" s="65"/>
      <c r="AQ2470" s="65"/>
      <c r="AR2470" s="65"/>
      <c r="AS2470" s="65"/>
      <c r="AT2470" s="65"/>
      <c r="AU2470" s="65"/>
    </row>
    <row r="2471" spans="3:47" x14ac:dyDescent="0.2">
      <c r="C2471" s="14"/>
      <c r="D2471" s="14"/>
      <c r="AA2471" s="65"/>
      <c r="AB2471" s="65"/>
      <c r="AC2471" s="65"/>
      <c r="AD2471" s="65"/>
      <c r="AE2471" s="65"/>
      <c r="AF2471" s="71"/>
      <c r="AG2471" s="70"/>
      <c r="AN2471" s="65"/>
      <c r="AO2471" s="65"/>
      <c r="AP2471" s="65"/>
      <c r="AQ2471" s="65"/>
      <c r="AR2471" s="65"/>
      <c r="AS2471" s="65"/>
      <c r="AT2471" s="65"/>
      <c r="AU2471" s="65"/>
    </row>
    <row r="2472" spans="3:47" x14ac:dyDescent="0.2">
      <c r="C2472" s="14"/>
      <c r="D2472" s="14"/>
      <c r="AA2472" s="65"/>
      <c r="AB2472" s="65"/>
      <c r="AC2472" s="65"/>
      <c r="AD2472" s="65"/>
      <c r="AE2472" s="65"/>
      <c r="AF2472" s="71"/>
      <c r="AG2472" s="70"/>
      <c r="AN2472" s="65"/>
      <c r="AO2472" s="65"/>
      <c r="AP2472" s="65"/>
      <c r="AQ2472" s="65"/>
      <c r="AR2472" s="65"/>
      <c r="AS2472" s="65"/>
      <c r="AT2472" s="65"/>
      <c r="AU2472" s="65"/>
    </row>
    <row r="2473" spans="3:47" x14ac:dyDescent="0.2">
      <c r="C2473" s="14"/>
      <c r="D2473" s="14"/>
      <c r="AA2473" s="65"/>
      <c r="AB2473" s="65"/>
      <c r="AC2473" s="65"/>
      <c r="AD2473" s="65"/>
      <c r="AE2473" s="65"/>
      <c r="AF2473" s="71"/>
      <c r="AG2473" s="70"/>
      <c r="AN2473" s="65"/>
      <c r="AO2473" s="65"/>
      <c r="AP2473" s="65"/>
      <c r="AQ2473" s="65"/>
      <c r="AR2473" s="65"/>
      <c r="AS2473" s="65"/>
      <c r="AT2473" s="65"/>
      <c r="AU2473" s="65"/>
    </row>
    <row r="2474" spans="3:47" x14ac:dyDescent="0.2">
      <c r="C2474" s="14"/>
      <c r="D2474" s="14"/>
      <c r="AA2474" s="65"/>
      <c r="AB2474" s="65"/>
      <c r="AC2474" s="65"/>
      <c r="AD2474" s="65"/>
      <c r="AE2474" s="65"/>
      <c r="AF2474" s="71"/>
      <c r="AG2474" s="70"/>
      <c r="AN2474" s="65"/>
      <c r="AO2474" s="65"/>
      <c r="AP2474" s="65"/>
      <c r="AQ2474" s="65"/>
      <c r="AR2474" s="65"/>
      <c r="AS2474" s="65"/>
      <c r="AT2474" s="65"/>
      <c r="AU2474" s="65"/>
    </row>
    <row r="2475" spans="3:47" x14ac:dyDescent="0.2">
      <c r="C2475" s="14"/>
      <c r="D2475" s="14"/>
      <c r="AA2475" s="65"/>
      <c r="AB2475" s="65"/>
      <c r="AC2475" s="65"/>
      <c r="AD2475" s="65"/>
      <c r="AE2475" s="65"/>
      <c r="AF2475" s="71"/>
      <c r="AG2475" s="70"/>
      <c r="AN2475" s="65"/>
      <c r="AO2475" s="65"/>
      <c r="AP2475" s="65"/>
      <c r="AQ2475" s="65"/>
      <c r="AR2475" s="65"/>
      <c r="AS2475" s="65"/>
      <c r="AT2475" s="65"/>
      <c r="AU2475" s="65"/>
    </row>
    <row r="2476" spans="3:47" x14ac:dyDescent="0.2">
      <c r="C2476" s="14"/>
      <c r="D2476" s="14"/>
      <c r="AA2476" s="65"/>
      <c r="AB2476" s="65"/>
      <c r="AC2476" s="65"/>
      <c r="AD2476" s="65"/>
      <c r="AE2476" s="65"/>
      <c r="AF2476" s="71"/>
      <c r="AG2476" s="70"/>
      <c r="AN2476" s="65"/>
      <c r="AO2476" s="65"/>
      <c r="AP2476" s="65"/>
      <c r="AQ2476" s="65"/>
      <c r="AR2476" s="65"/>
      <c r="AS2476" s="65"/>
      <c r="AT2476" s="65"/>
      <c r="AU2476" s="65"/>
    </row>
    <row r="2477" spans="3:47" x14ac:dyDescent="0.2">
      <c r="C2477" s="14"/>
      <c r="D2477" s="14"/>
      <c r="AA2477" s="65"/>
      <c r="AB2477" s="65"/>
      <c r="AC2477" s="65"/>
      <c r="AD2477" s="65"/>
      <c r="AE2477" s="65"/>
      <c r="AF2477" s="71"/>
      <c r="AG2477" s="70"/>
      <c r="AN2477" s="65"/>
      <c r="AO2477" s="65"/>
      <c r="AP2477" s="65"/>
      <c r="AQ2477" s="65"/>
      <c r="AR2477" s="65"/>
      <c r="AS2477" s="65"/>
      <c r="AT2477" s="65"/>
      <c r="AU2477" s="65"/>
    </row>
    <row r="2478" spans="3:47" x14ac:dyDescent="0.2">
      <c r="C2478" s="14"/>
      <c r="D2478" s="14"/>
      <c r="AA2478" s="65"/>
      <c r="AB2478" s="65"/>
      <c r="AC2478" s="65"/>
      <c r="AD2478" s="65"/>
      <c r="AE2478" s="65"/>
      <c r="AF2478" s="71"/>
      <c r="AG2478" s="70"/>
      <c r="AN2478" s="65"/>
      <c r="AO2478" s="65"/>
      <c r="AP2478" s="65"/>
      <c r="AQ2478" s="65"/>
      <c r="AR2478" s="65"/>
      <c r="AS2478" s="65"/>
      <c r="AT2478" s="65"/>
      <c r="AU2478" s="65"/>
    </row>
    <row r="2479" spans="3:47" x14ac:dyDescent="0.2">
      <c r="C2479" s="14"/>
      <c r="D2479" s="14"/>
      <c r="AA2479" s="65"/>
      <c r="AB2479" s="65"/>
      <c r="AC2479" s="65"/>
      <c r="AD2479" s="65"/>
      <c r="AE2479" s="65"/>
      <c r="AF2479" s="71"/>
      <c r="AG2479" s="70"/>
      <c r="AN2479" s="65"/>
      <c r="AO2479" s="65"/>
      <c r="AP2479" s="65"/>
      <c r="AQ2479" s="65"/>
      <c r="AR2479" s="65"/>
      <c r="AS2479" s="65"/>
      <c r="AT2479" s="65"/>
      <c r="AU2479" s="65"/>
    </row>
    <row r="2480" spans="3:47" x14ac:dyDescent="0.2">
      <c r="C2480" s="14"/>
      <c r="D2480" s="14"/>
      <c r="AA2480" s="65"/>
      <c r="AB2480" s="65"/>
      <c r="AC2480" s="65"/>
      <c r="AD2480" s="65"/>
      <c r="AE2480" s="65"/>
      <c r="AF2480" s="71"/>
      <c r="AG2480" s="70"/>
      <c r="AN2480" s="65"/>
      <c r="AO2480" s="65"/>
      <c r="AP2480" s="65"/>
      <c r="AQ2480" s="65"/>
      <c r="AR2480" s="65"/>
      <c r="AS2480" s="65"/>
      <c r="AT2480" s="65"/>
      <c r="AU2480" s="65"/>
    </row>
    <row r="2481" spans="3:47" x14ac:dyDescent="0.2">
      <c r="C2481" s="14"/>
      <c r="D2481" s="14"/>
      <c r="AA2481" s="65"/>
      <c r="AB2481" s="65"/>
      <c r="AC2481" s="65"/>
      <c r="AD2481" s="65"/>
      <c r="AE2481" s="65"/>
      <c r="AF2481" s="71"/>
      <c r="AG2481" s="70"/>
      <c r="AN2481" s="65"/>
      <c r="AO2481" s="65"/>
      <c r="AP2481" s="65"/>
      <c r="AQ2481" s="65"/>
      <c r="AR2481" s="65"/>
      <c r="AS2481" s="65"/>
      <c r="AT2481" s="65"/>
      <c r="AU2481" s="65"/>
    </row>
    <row r="2482" spans="3:47" x14ac:dyDescent="0.2">
      <c r="C2482" s="14"/>
      <c r="D2482" s="14"/>
      <c r="AA2482" s="65"/>
      <c r="AB2482" s="65"/>
      <c r="AC2482" s="65"/>
      <c r="AD2482" s="65"/>
      <c r="AE2482" s="65"/>
      <c r="AF2482" s="71"/>
      <c r="AG2482" s="70"/>
      <c r="AN2482" s="65"/>
      <c r="AO2482" s="65"/>
      <c r="AP2482" s="65"/>
      <c r="AQ2482" s="65"/>
      <c r="AR2482" s="65"/>
      <c r="AS2482" s="65"/>
      <c r="AT2482" s="65"/>
      <c r="AU2482" s="65"/>
    </row>
    <row r="2483" spans="3:47" x14ac:dyDescent="0.2">
      <c r="C2483" s="14"/>
      <c r="D2483" s="14"/>
      <c r="AA2483" s="65"/>
      <c r="AB2483" s="65"/>
      <c r="AC2483" s="65"/>
      <c r="AD2483" s="65"/>
      <c r="AE2483" s="65"/>
      <c r="AF2483" s="71"/>
      <c r="AG2483" s="70"/>
      <c r="AN2483" s="65"/>
      <c r="AO2483" s="65"/>
      <c r="AP2483" s="65"/>
      <c r="AQ2483" s="65"/>
      <c r="AR2483" s="65"/>
      <c r="AS2483" s="65"/>
      <c r="AT2483" s="65"/>
      <c r="AU2483" s="65"/>
    </row>
    <row r="2484" spans="3:47" x14ac:dyDescent="0.2">
      <c r="C2484" s="14"/>
      <c r="D2484" s="14"/>
      <c r="AA2484" s="65"/>
      <c r="AB2484" s="65"/>
      <c r="AC2484" s="65"/>
      <c r="AD2484" s="65"/>
      <c r="AE2484" s="65"/>
      <c r="AF2484" s="71"/>
      <c r="AG2484" s="70"/>
      <c r="AN2484" s="65"/>
      <c r="AO2484" s="65"/>
      <c r="AP2484" s="65"/>
      <c r="AQ2484" s="65"/>
      <c r="AR2484" s="65"/>
      <c r="AS2484" s="65"/>
      <c r="AT2484" s="65"/>
      <c r="AU2484" s="65"/>
    </row>
    <row r="2485" spans="3:47" x14ac:dyDescent="0.2">
      <c r="C2485" s="14"/>
      <c r="D2485" s="14"/>
      <c r="AA2485" s="65"/>
      <c r="AB2485" s="65"/>
      <c r="AC2485" s="65"/>
      <c r="AD2485" s="65"/>
      <c r="AE2485" s="65"/>
      <c r="AF2485" s="71"/>
      <c r="AG2485" s="70"/>
      <c r="AN2485" s="65"/>
      <c r="AO2485" s="65"/>
      <c r="AP2485" s="65"/>
      <c r="AQ2485" s="65"/>
      <c r="AR2485" s="65"/>
      <c r="AS2485" s="65"/>
      <c r="AT2485" s="65"/>
      <c r="AU2485" s="65"/>
    </row>
    <row r="2486" spans="3:47" x14ac:dyDescent="0.2">
      <c r="C2486" s="14"/>
      <c r="D2486" s="14"/>
      <c r="AA2486" s="65"/>
      <c r="AB2486" s="65"/>
      <c r="AC2486" s="65"/>
      <c r="AD2486" s="65"/>
      <c r="AE2486" s="65"/>
      <c r="AF2486" s="71"/>
      <c r="AG2486" s="70"/>
      <c r="AN2486" s="65"/>
      <c r="AO2486" s="65"/>
      <c r="AP2486" s="65"/>
      <c r="AQ2486" s="65"/>
      <c r="AR2486" s="65"/>
      <c r="AS2486" s="65"/>
      <c r="AT2486" s="65"/>
      <c r="AU2486" s="65"/>
    </row>
    <row r="2487" spans="3:47" x14ac:dyDescent="0.2">
      <c r="C2487" s="14"/>
      <c r="D2487" s="14"/>
      <c r="AA2487" s="65"/>
      <c r="AB2487" s="65"/>
      <c r="AC2487" s="65"/>
      <c r="AD2487" s="65"/>
      <c r="AE2487" s="65"/>
      <c r="AF2487" s="71"/>
      <c r="AG2487" s="70"/>
      <c r="AN2487" s="65"/>
      <c r="AO2487" s="65"/>
      <c r="AP2487" s="65"/>
      <c r="AQ2487" s="65"/>
      <c r="AR2487" s="65"/>
      <c r="AS2487" s="65"/>
      <c r="AT2487" s="65"/>
      <c r="AU2487" s="65"/>
    </row>
    <row r="2488" spans="3:47" x14ac:dyDescent="0.2">
      <c r="C2488" s="14"/>
      <c r="D2488" s="14"/>
      <c r="AA2488" s="65"/>
      <c r="AB2488" s="65"/>
      <c r="AC2488" s="65"/>
      <c r="AD2488" s="65"/>
      <c r="AE2488" s="65"/>
      <c r="AF2488" s="71"/>
      <c r="AG2488" s="70"/>
      <c r="AN2488" s="65"/>
      <c r="AO2488" s="65"/>
      <c r="AP2488" s="65"/>
      <c r="AQ2488" s="65"/>
      <c r="AR2488" s="65"/>
      <c r="AS2488" s="65"/>
      <c r="AT2488" s="65"/>
      <c r="AU2488" s="65"/>
    </row>
    <row r="2489" spans="3:47" x14ac:dyDescent="0.2">
      <c r="C2489" s="14"/>
      <c r="D2489" s="14"/>
      <c r="AA2489" s="65"/>
      <c r="AB2489" s="65"/>
      <c r="AC2489" s="65"/>
      <c r="AD2489" s="65"/>
      <c r="AE2489" s="65"/>
      <c r="AF2489" s="71"/>
      <c r="AG2489" s="70"/>
      <c r="AN2489" s="65"/>
      <c r="AO2489" s="65"/>
      <c r="AP2489" s="65"/>
      <c r="AQ2489" s="65"/>
      <c r="AR2489" s="65"/>
      <c r="AS2489" s="65"/>
      <c r="AT2489" s="65"/>
      <c r="AU2489" s="65"/>
    </row>
    <row r="2490" spans="3:47" x14ac:dyDescent="0.2">
      <c r="C2490" s="14"/>
      <c r="D2490" s="14"/>
      <c r="AA2490" s="65"/>
      <c r="AB2490" s="65"/>
      <c r="AC2490" s="65"/>
      <c r="AD2490" s="65"/>
      <c r="AE2490" s="65"/>
      <c r="AF2490" s="71"/>
      <c r="AG2490" s="70"/>
      <c r="AN2490" s="65"/>
      <c r="AO2490" s="65"/>
      <c r="AP2490" s="65"/>
      <c r="AQ2490" s="65"/>
      <c r="AR2490" s="65"/>
      <c r="AS2490" s="65"/>
      <c r="AT2490" s="65"/>
      <c r="AU2490" s="65"/>
    </row>
    <row r="2491" spans="3:47" x14ac:dyDescent="0.2">
      <c r="C2491" s="14"/>
      <c r="D2491" s="14"/>
      <c r="AA2491" s="65"/>
      <c r="AB2491" s="65"/>
      <c r="AC2491" s="65"/>
      <c r="AD2491" s="65"/>
      <c r="AE2491" s="65"/>
      <c r="AF2491" s="71"/>
      <c r="AG2491" s="70"/>
      <c r="AN2491" s="65"/>
      <c r="AO2491" s="65"/>
      <c r="AP2491" s="65"/>
      <c r="AQ2491" s="65"/>
      <c r="AR2491" s="65"/>
      <c r="AS2491" s="65"/>
      <c r="AT2491" s="65"/>
      <c r="AU2491" s="65"/>
    </row>
    <row r="2492" spans="3:47" x14ac:dyDescent="0.2">
      <c r="C2492" s="14"/>
      <c r="D2492" s="14"/>
      <c r="AA2492" s="65"/>
      <c r="AB2492" s="65"/>
      <c r="AC2492" s="65"/>
      <c r="AD2492" s="65"/>
      <c r="AE2492" s="65"/>
      <c r="AF2492" s="71"/>
      <c r="AG2492" s="70"/>
      <c r="AN2492" s="65"/>
      <c r="AO2492" s="65"/>
      <c r="AP2492" s="65"/>
      <c r="AQ2492" s="65"/>
      <c r="AR2492" s="65"/>
      <c r="AS2492" s="65"/>
      <c r="AT2492" s="65"/>
      <c r="AU2492" s="65"/>
    </row>
    <row r="2493" spans="3:47" x14ac:dyDescent="0.2">
      <c r="C2493" s="14"/>
      <c r="D2493" s="14"/>
      <c r="AA2493" s="65"/>
      <c r="AB2493" s="65"/>
      <c r="AC2493" s="65"/>
      <c r="AD2493" s="65"/>
      <c r="AE2493" s="65"/>
      <c r="AF2493" s="71"/>
      <c r="AG2493" s="70"/>
      <c r="AN2493" s="65"/>
      <c r="AO2493" s="65"/>
      <c r="AP2493" s="65"/>
      <c r="AQ2493" s="65"/>
      <c r="AR2493" s="65"/>
      <c r="AS2493" s="65"/>
      <c r="AT2493" s="65"/>
      <c r="AU2493" s="65"/>
    </row>
    <row r="2494" spans="3:47" x14ac:dyDescent="0.2">
      <c r="C2494" s="14"/>
      <c r="D2494" s="14"/>
      <c r="AA2494" s="65"/>
      <c r="AB2494" s="65"/>
      <c r="AC2494" s="65"/>
      <c r="AD2494" s="65"/>
      <c r="AE2494" s="65"/>
      <c r="AF2494" s="71"/>
      <c r="AG2494" s="70"/>
      <c r="AN2494" s="65"/>
      <c r="AO2494" s="65"/>
      <c r="AP2494" s="65"/>
      <c r="AQ2494" s="65"/>
      <c r="AR2494" s="65"/>
      <c r="AS2494" s="65"/>
      <c r="AT2494" s="65"/>
      <c r="AU2494" s="65"/>
    </row>
    <row r="2495" spans="3:47" x14ac:dyDescent="0.2">
      <c r="C2495" s="14"/>
      <c r="D2495" s="14"/>
      <c r="AA2495" s="65"/>
      <c r="AB2495" s="65"/>
      <c r="AC2495" s="65"/>
      <c r="AD2495" s="65"/>
      <c r="AE2495" s="65"/>
      <c r="AF2495" s="71"/>
      <c r="AG2495" s="70"/>
      <c r="AN2495" s="65"/>
      <c r="AO2495" s="65"/>
      <c r="AP2495" s="65"/>
      <c r="AQ2495" s="65"/>
      <c r="AR2495" s="65"/>
      <c r="AS2495" s="65"/>
      <c r="AT2495" s="65"/>
      <c r="AU2495" s="65"/>
    </row>
    <row r="2496" spans="3:47" x14ac:dyDescent="0.2">
      <c r="C2496" s="14"/>
      <c r="D2496" s="14"/>
      <c r="AA2496" s="65"/>
      <c r="AB2496" s="65"/>
      <c r="AC2496" s="65"/>
      <c r="AD2496" s="65"/>
      <c r="AE2496" s="65"/>
      <c r="AF2496" s="71"/>
      <c r="AG2496" s="70"/>
      <c r="AN2496" s="65"/>
      <c r="AO2496" s="65"/>
      <c r="AP2496" s="65"/>
      <c r="AQ2496" s="65"/>
      <c r="AR2496" s="65"/>
      <c r="AS2496" s="65"/>
      <c r="AT2496" s="65"/>
      <c r="AU2496" s="65"/>
    </row>
    <row r="2497" spans="3:47" x14ac:dyDescent="0.2">
      <c r="C2497" s="14"/>
      <c r="D2497" s="14"/>
      <c r="AA2497" s="65"/>
      <c r="AB2497" s="65"/>
      <c r="AC2497" s="65"/>
      <c r="AD2497" s="65"/>
      <c r="AE2497" s="65"/>
      <c r="AF2497" s="71"/>
      <c r="AG2497" s="70"/>
      <c r="AN2497" s="65"/>
      <c r="AO2497" s="65"/>
      <c r="AP2497" s="65"/>
      <c r="AQ2497" s="65"/>
      <c r="AR2497" s="65"/>
      <c r="AS2497" s="65"/>
      <c r="AT2497" s="65"/>
      <c r="AU2497" s="65"/>
    </row>
    <row r="2498" spans="3:47" x14ac:dyDescent="0.2">
      <c r="C2498" s="14"/>
      <c r="D2498" s="14"/>
      <c r="AA2498" s="65"/>
      <c r="AB2498" s="65"/>
      <c r="AC2498" s="65"/>
      <c r="AD2498" s="65"/>
      <c r="AE2498" s="65"/>
      <c r="AF2498" s="71"/>
      <c r="AG2498" s="70"/>
      <c r="AN2498" s="65"/>
      <c r="AO2498" s="65"/>
      <c r="AP2498" s="65"/>
      <c r="AQ2498" s="65"/>
      <c r="AR2498" s="65"/>
      <c r="AS2498" s="65"/>
      <c r="AT2498" s="65"/>
      <c r="AU2498" s="65"/>
    </row>
    <row r="2499" spans="3:47" x14ac:dyDescent="0.2">
      <c r="C2499" s="14"/>
      <c r="D2499" s="14"/>
      <c r="AA2499" s="65"/>
      <c r="AB2499" s="65"/>
      <c r="AC2499" s="65"/>
      <c r="AD2499" s="65"/>
      <c r="AE2499" s="65"/>
      <c r="AF2499" s="71"/>
      <c r="AG2499" s="70"/>
      <c r="AN2499" s="65"/>
      <c r="AO2499" s="65"/>
      <c r="AP2499" s="65"/>
      <c r="AQ2499" s="65"/>
      <c r="AR2499" s="65"/>
      <c r="AS2499" s="65"/>
      <c r="AT2499" s="65"/>
      <c r="AU2499" s="65"/>
    </row>
    <row r="2500" spans="3:47" x14ac:dyDescent="0.2">
      <c r="C2500" s="14"/>
      <c r="D2500" s="14"/>
      <c r="AA2500" s="65"/>
      <c r="AB2500" s="65"/>
      <c r="AC2500" s="65"/>
      <c r="AD2500" s="65"/>
      <c r="AE2500" s="65"/>
      <c r="AF2500" s="71"/>
      <c r="AG2500" s="70"/>
      <c r="AN2500" s="65"/>
      <c r="AO2500" s="65"/>
      <c r="AP2500" s="65"/>
      <c r="AQ2500" s="65"/>
      <c r="AR2500" s="65"/>
      <c r="AS2500" s="65"/>
      <c r="AT2500" s="65"/>
      <c r="AU2500" s="65"/>
    </row>
    <row r="2501" spans="3:47" x14ac:dyDescent="0.2">
      <c r="C2501" s="14"/>
      <c r="D2501" s="14"/>
      <c r="AA2501" s="65"/>
      <c r="AB2501" s="65"/>
      <c r="AC2501" s="65"/>
      <c r="AD2501" s="65"/>
      <c r="AE2501" s="65"/>
      <c r="AF2501" s="71"/>
      <c r="AG2501" s="70"/>
      <c r="AN2501" s="65"/>
      <c r="AO2501" s="65"/>
      <c r="AP2501" s="65"/>
      <c r="AQ2501" s="65"/>
      <c r="AR2501" s="65"/>
      <c r="AS2501" s="65"/>
      <c r="AT2501" s="65"/>
      <c r="AU2501" s="65"/>
    </row>
    <row r="2502" spans="3:47" x14ac:dyDescent="0.2">
      <c r="C2502" s="14"/>
      <c r="D2502" s="14"/>
      <c r="AA2502" s="65"/>
      <c r="AB2502" s="65"/>
      <c r="AC2502" s="65"/>
      <c r="AD2502" s="65"/>
      <c r="AE2502" s="65"/>
      <c r="AF2502" s="71"/>
      <c r="AG2502" s="70"/>
      <c r="AN2502" s="65"/>
      <c r="AO2502" s="65"/>
      <c r="AP2502" s="65"/>
      <c r="AQ2502" s="65"/>
      <c r="AR2502" s="65"/>
      <c r="AS2502" s="65"/>
      <c r="AT2502" s="65"/>
      <c r="AU2502" s="65"/>
    </row>
    <row r="2503" spans="3:47" x14ac:dyDescent="0.2">
      <c r="C2503" s="14"/>
      <c r="D2503" s="14"/>
      <c r="AA2503" s="65"/>
      <c r="AB2503" s="65"/>
      <c r="AC2503" s="65"/>
      <c r="AD2503" s="65"/>
      <c r="AE2503" s="65"/>
      <c r="AF2503" s="71"/>
      <c r="AG2503" s="70"/>
      <c r="AN2503" s="65"/>
      <c r="AO2503" s="65"/>
      <c r="AP2503" s="65"/>
      <c r="AQ2503" s="65"/>
      <c r="AR2503" s="65"/>
      <c r="AS2503" s="65"/>
      <c r="AT2503" s="65"/>
      <c r="AU2503" s="65"/>
    </row>
    <row r="2504" spans="3:47" x14ac:dyDescent="0.2">
      <c r="C2504" s="14"/>
      <c r="D2504" s="14"/>
      <c r="AA2504" s="65"/>
      <c r="AB2504" s="65"/>
      <c r="AC2504" s="65"/>
      <c r="AD2504" s="65"/>
      <c r="AE2504" s="65"/>
      <c r="AF2504" s="71"/>
      <c r="AG2504" s="70"/>
      <c r="AN2504" s="65"/>
      <c r="AO2504" s="65"/>
      <c r="AP2504" s="65"/>
      <c r="AQ2504" s="65"/>
      <c r="AR2504" s="65"/>
      <c r="AS2504" s="65"/>
      <c r="AT2504" s="65"/>
      <c r="AU2504" s="65"/>
    </row>
    <row r="2505" spans="3:47" x14ac:dyDescent="0.2">
      <c r="C2505" s="14"/>
      <c r="D2505" s="14"/>
      <c r="AA2505" s="65"/>
      <c r="AB2505" s="65"/>
      <c r="AC2505" s="65"/>
      <c r="AD2505" s="65"/>
      <c r="AE2505" s="65"/>
      <c r="AF2505" s="71"/>
      <c r="AG2505" s="70"/>
      <c r="AN2505" s="65"/>
      <c r="AO2505" s="65"/>
      <c r="AP2505" s="65"/>
      <c r="AQ2505" s="65"/>
      <c r="AR2505" s="65"/>
      <c r="AS2505" s="65"/>
      <c r="AT2505" s="65"/>
      <c r="AU2505" s="65"/>
    </row>
    <row r="2506" spans="3:47" x14ac:dyDescent="0.2">
      <c r="C2506" s="14"/>
      <c r="D2506" s="14"/>
      <c r="AA2506" s="65"/>
      <c r="AB2506" s="65"/>
      <c r="AC2506" s="65"/>
      <c r="AD2506" s="65"/>
      <c r="AE2506" s="65"/>
      <c r="AF2506" s="71"/>
      <c r="AG2506" s="70"/>
      <c r="AN2506" s="65"/>
      <c r="AO2506" s="65"/>
      <c r="AP2506" s="65"/>
      <c r="AQ2506" s="65"/>
      <c r="AR2506" s="65"/>
      <c r="AS2506" s="65"/>
      <c r="AT2506" s="65"/>
      <c r="AU2506" s="65"/>
    </row>
    <row r="2507" spans="3:47" x14ac:dyDescent="0.2">
      <c r="C2507" s="14"/>
      <c r="D2507" s="14"/>
      <c r="AA2507" s="65"/>
      <c r="AB2507" s="65"/>
      <c r="AC2507" s="65"/>
      <c r="AD2507" s="65"/>
      <c r="AE2507" s="65"/>
      <c r="AF2507" s="71"/>
      <c r="AG2507" s="70"/>
      <c r="AN2507" s="65"/>
      <c r="AO2507" s="65"/>
      <c r="AP2507" s="65"/>
      <c r="AQ2507" s="65"/>
      <c r="AR2507" s="65"/>
      <c r="AS2507" s="65"/>
      <c r="AT2507" s="65"/>
      <c r="AU2507" s="65"/>
    </row>
    <row r="2508" spans="3:47" x14ac:dyDescent="0.2">
      <c r="C2508" s="14"/>
      <c r="D2508" s="14"/>
      <c r="AA2508" s="65"/>
      <c r="AB2508" s="65"/>
      <c r="AC2508" s="65"/>
      <c r="AD2508" s="65"/>
      <c r="AE2508" s="65"/>
      <c r="AF2508" s="71"/>
      <c r="AG2508" s="70"/>
      <c r="AN2508" s="65"/>
      <c r="AO2508" s="65"/>
      <c r="AP2508" s="65"/>
      <c r="AQ2508" s="65"/>
      <c r="AR2508" s="65"/>
      <c r="AS2508" s="65"/>
      <c r="AT2508" s="65"/>
      <c r="AU2508" s="65"/>
    </row>
    <row r="2509" spans="3:47" x14ac:dyDescent="0.2">
      <c r="C2509" s="14"/>
      <c r="D2509" s="14"/>
      <c r="AA2509" s="65"/>
      <c r="AB2509" s="65"/>
      <c r="AC2509" s="65"/>
      <c r="AD2509" s="65"/>
      <c r="AE2509" s="65"/>
      <c r="AF2509" s="71"/>
      <c r="AG2509" s="70"/>
      <c r="AN2509" s="65"/>
      <c r="AO2509" s="65"/>
      <c r="AP2509" s="65"/>
      <c r="AQ2509" s="65"/>
      <c r="AR2509" s="65"/>
      <c r="AS2509" s="65"/>
      <c r="AT2509" s="65"/>
      <c r="AU2509" s="65"/>
    </row>
    <row r="2510" spans="3:47" x14ac:dyDescent="0.2">
      <c r="C2510" s="14"/>
      <c r="D2510" s="14"/>
      <c r="AA2510" s="65"/>
      <c r="AB2510" s="65"/>
      <c r="AC2510" s="65"/>
      <c r="AD2510" s="65"/>
      <c r="AE2510" s="65"/>
      <c r="AF2510" s="71"/>
      <c r="AG2510" s="70"/>
      <c r="AN2510" s="65"/>
      <c r="AO2510" s="65"/>
      <c r="AP2510" s="65"/>
      <c r="AQ2510" s="65"/>
      <c r="AR2510" s="65"/>
      <c r="AS2510" s="65"/>
      <c r="AT2510" s="65"/>
      <c r="AU2510" s="65"/>
    </row>
    <row r="2511" spans="3:47" x14ac:dyDescent="0.2">
      <c r="C2511" s="14"/>
      <c r="D2511" s="14"/>
      <c r="AA2511" s="65"/>
      <c r="AB2511" s="65"/>
      <c r="AC2511" s="65"/>
      <c r="AD2511" s="65"/>
      <c r="AE2511" s="65"/>
      <c r="AF2511" s="71"/>
      <c r="AG2511" s="70"/>
      <c r="AN2511" s="65"/>
      <c r="AO2511" s="65"/>
      <c r="AP2511" s="65"/>
      <c r="AQ2511" s="65"/>
      <c r="AR2511" s="65"/>
      <c r="AS2511" s="65"/>
      <c r="AT2511" s="65"/>
      <c r="AU2511" s="65"/>
    </row>
    <row r="2512" spans="3:47" x14ac:dyDescent="0.2">
      <c r="C2512" s="14"/>
      <c r="D2512" s="14"/>
      <c r="AA2512" s="65"/>
      <c r="AB2512" s="65"/>
      <c r="AC2512" s="65"/>
      <c r="AD2512" s="65"/>
      <c r="AE2512" s="65"/>
      <c r="AF2512" s="71"/>
      <c r="AG2512" s="70"/>
      <c r="AN2512" s="65"/>
      <c r="AO2512" s="65"/>
      <c r="AP2512" s="65"/>
      <c r="AQ2512" s="65"/>
      <c r="AR2512" s="65"/>
      <c r="AS2512" s="65"/>
      <c r="AT2512" s="65"/>
      <c r="AU2512" s="65"/>
    </row>
    <row r="2513" spans="3:47" x14ac:dyDescent="0.2">
      <c r="C2513" s="14"/>
      <c r="D2513" s="14"/>
      <c r="AA2513" s="65"/>
      <c r="AB2513" s="65"/>
      <c r="AC2513" s="65"/>
      <c r="AD2513" s="65"/>
      <c r="AE2513" s="65"/>
      <c r="AF2513" s="71"/>
      <c r="AG2513" s="70"/>
      <c r="AN2513" s="65"/>
      <c r="AO2513" s="65"/>
      <c r="AP2513" s="65"/>
      <c r="AQ2513" s="65"/>
      <c r="AR2513" s="65"/>
      <c r="AS2513" s="65"/>
      <c r="AT2513" s="65"/>
      <c r="AU2513" s="65"/>
    </row>
    <row r="2514" spans="3:47" x14ac:dyDescent="0.2">
      <c r="C2514" s="14"/>
      <c r="D2514" s="14"/>
      <c r="AA2514" s="65"/>
      <c r="AB2514" s="65"/>
      <c r="AC2514" s="65"/>
      <c r="AD2514" s="65"/>
      <c r="AE2514" s="65"/>
      <c r="AF2514" s="71"/>
      <c r="AG2514" s="70"/>
      <c r="AN2514" s="65"/>
      <c r="AO2514" s="65"/>
      <c r="AP2514" s="65"/>
      <c r="AQ2514" s="65"/>
      <c r="AR2514" s="65"/>
      <c r="AS2514" s="65"/>
      <c r="AT2514" s="65"/>
      <c r="AU2514" s="65"/>
    </row>
    <row r="2515" spans="3:47" x14ac:dyDescent="0.2">
      <c r="C2515" s="14"/>
      <c r="D2515" s="14"/>
      <c r="AA2515" s="65"/>
      <c r="AB2515" s="65"/>
      <c r="AC2515" s="65"/>
      <c r="AD2515" s="65"/>
      <c r="AE2515" s="65"/>
      <c r="AF2515" s="71"/>
      <c r="AG2515" s="70"/>
      <c r="AN2515" s="65"/>
      <c r="AO2515" s="65"/>
      <c r="AP2515" s="65"/>
      <c r="AQ2515" s="65"/>
      <c r="AR2515" s="65"/>
      <c r="AS2515" s="65"/>
      <c r="AT2515" s="65"/>
      <c r="AU2515" s="65"/>
    </row>
    <row r="2516" spans="3:47" x14ac:dyDescent="0.2">
      <c r="C2516" s="14"/>
      <c r="D2516" s="14"/>
      <c r="AA2516" s="65"/>
      <c r="AB2516" s="65"/>
      <c r="AC2516" s="65"/>
      <c r="AD2516" s="65"/>
      <c r="AE2516" s="65"/>
      <c r="AF2516" s="71"/>
      <c r="AG2516" s="70"/>
      <c r="AN2516" s="65"/>
      <c r="AO2516" s="65"/>
      <c r="AP2516" s="65"/>
      <c r="AQ2516" s="65"/>
      <c r="AR2516" s="65"/>
      <c r="AS2516" s="65"/>
      <c r="AT2516" s="65"/>
      <c r="AU2516" s="65"/>
    </row>
    <row r="2517" spans="3:47" x14ac:dyDescent="0.2">
      <c r="C2517" s="14"/>
      <c r="D2517" s="14"/>
      <c r="AA2517" s="65"/>
      <c r="AB2517" s="65"/>
      <c r="AC2517" s="65"/>
      <c r="AD2517" s="65"/>
      <c r="AE2517" s="65"/>
      <c r="AF2517" s="71"/>
      <c r="AG2517" s="70"/>
      <c r="AN2517" s="65"/>
      <c r="AO2517" s="65"/>
      <c r="AP2517" s="65"/>
      <c r="AQ2517" s="65"/>
      <c r="AR2517" s="65"/>
      <c r="AS2517" s="65"/>
      <c r="AT2517" s="65"/>
      <c r="AU2517" s="65"/>
    </row>
    <row r="2518" spans="3:47" x14ac:dyDescent="0.2">
      <c r="C2518" s="14"/>
      <c r="D2518" s="14"/>
      <c r="AA2518" s="65"/>
      <c r="AB2518" s="65"/>
      <c r="AC2518" s="65"/>
      <c r="AD2518" s="65"/>
      <c r="AE2518" s="65"/>
      <c r="AF2518" s="71"/>
      <c r="AG2518" s="70"/>
      <c r="AN2518" s="65"/>
      <c r="AO2518" s="65"/>
      <c r="AP2518" s="65"/>
      <c r="AQ2518" s="65"/>
      <c r="AR2518" s="65"/>
      <c r="AS2518" s="65"/>
      <c r="AT2518" s="65"/>
      <c r="AU2518" s="65"/>
    </row>
    <row r="2519" spans="3:47" x14ac:dyDescent="0.2">
      <c r="C2519" s="14"/>
      <c r="D2519" s="14"/>
      <c r="AA2519" s="65"/>
      <c r="AB2519" s="65"/>
      <c r="AC2519" s="65"/>
      <c r="AD2519" s="65"/>
      <c r="AE2519" s="65"/>
      <c r="AF2519" s="71"/>
      <c r="AG2519" s="70"/>
      <c r="AN2519" s="65"/>
      <c r="AO2519" s="65"/>
      <c r="AP2519" s="65"/>
      <c r="AQ2519" s="65"/>
      <c r="AR2519" s="65"/>
      <c r="AS2519" s="65"/>
      <c r="AT2519" s="65"/>
      <c r="AU2519" s="65"/>
    </row>
    <row r="2520" spans="3:47" x14ac:dyDescent="0.2">
      <c r="C2520" s="14"/>
      <c r="D2520" s="14"/>
      <c r="AA2520" s="65"/>
      <c r="AB2520" s="65"/>
      <c r="AC2520" s="65"/>
      <c r="AD2520" s="65"/>
      <c r="AE2520" s="65"/>
      <c r="AF2520" s="71"/>
      <c r="AG2520" s="70"/>
      <c r="AN2520" s="65"/>
      <c r="AO2520" s="65"/>
      <c r="AP2520" s="65"/>
      <c r="AQ2520" s="65"/>
      <c r="AR2520" s="65"/>
      <c r="AS2520" s="65"/>
      <c r="AT2520" s="65"/>
      <c r="AU2520" s="65"/>
    </row>
    <row r="2521" spans="3:47" x14ac:dyDescent="0.2">
      <c r="C2521" s="14"/>
      <c r="D2521" s="14"/>
      <c r="AA2521" s="65"/>
      <c r="AB2521" s="65"/>
      <c r="AC2521" s="65"/>
      <c r="AD2521" s="65"/>
      <c r="AE2521" s="65"/>
      <c r="AF2521" s="71"/>
      <c r="AG2521" s="70"/>
      <c r="AN2521" s="65"/>
      <c r="AO2521" s="65"/>
      <c r="AP2521" s="65"/>
      <c r="AQ2521" s="65"/>
      <c r="AR2521" s="65"/>
      <c r="AS2521" s="65"/>
      <c r="AT2521" s="65"/>
      <c r="AU2521" s="65"/>
    </row>
    <row r="2522" spans="3:47" x14ac:dyDescent="0.2">
      <c r="C2522" s="14"/>
      <c r="D2522" s="14"/>
      <c r="AA2522" s="65"/>
      <c r="AB2522" s="65"/>
      <c r="AC2522" s="65"/>
      <c r="AD2522" s="65"/>
      <c r="AE2522" s="65"/>
      <c r="AF2522" s="71"/>
      <c r="AG2522" s="70"/>
      <c r="AN2522" s="65"/>
      <c r="AO2522" s="65"/>
      <c r="AP2522" s="65"/>
      <c r="AQ2522" s="65"/>
      <c r="AR2522" s="65"/>
      <c r="AS2522" s="65"/>
      <c r="AT2522" s="65"/>
      <c r="AU2522" s="65"/>
    </row>
    <row r="2523" spans="3:47" x14ac:dyDescent="0.2">
      <c r="C2523" s="14"/>
      <c r="D2523" s="14"/>
      <c r="AA2523" s="65"/>
      <c r="AB2523" s="65"/>
      <c r="AC2523" s="65"/>
      <c r="AD2523" s="65"/>
      <c r="AE2523" s="65"/>
      <c r="AF2523" s="71"/>
      <c r="AG2523" s="70"/>
      <c r="AN2523" s="65"/>
      <c r="AO2523" s="65"/>
      <c r="AP2523" s="65"/>
      <c r="AQ2523" s="65"/>
      <c r="AR2523" s="65"/>
      <c r="AS2523" s="65"/>
      <c r="AT2523" s="65"/>
      <c r="AU2523" s="65"/>
    </row>
    <row r="2524" spans="3:47" x14ac:dyDescent="0.2">
      <c r="C2524" s="14"/>
      <c r="D2524" s="14"/>
      <c r="AA2524" s="65"/>
      <c r="AB2524" s="65"/>
      <c r="AC2524" s="65"/>
      <c r="AD2524" s="65"/>
      <c r="AE2524" s="65"/>
      <c r="AF2524" s="71"/>
      <c r="AG2524" s="70"/>
      <c r="AN2524" s="65"/>
      <c r="AO2524" s="65"/>
      <c r="AP2524" s="65"/>
      <c r="AQ2524" s="65"/>
      <c r="AR2524" s="65"/>
      <c r="AS2524" s="65"/>
      <c r="AT2524" s="65"/>
      <c r="AU2524" s="65"/>
    </row>
    <row r="2525" spans="3:47" x14ac:dyDescent="0.2">
      <c r="C2525" s="14"/>
      <c r="D2525" s="14"/>
      <c r="AA2525" s="65"/>
      <c r="AB2525" s="65"/>
      <c r="AC2525" s="65"/>
      <c r="AD2525" s="65"/>
      <c r="AE2525" s="65"/>
      <c r="AF2525" s="71"/>
      <c r="AG2525" s="70"/>
      <c r="AN2525" s="65"/>
      <c r="AO2525" s="65"/>
      <c r="AP2525" s="65"/>
      <c r="AQ2525" s="65"/>
      <c r="AR2525" s="65"/>
      <c r="AS2525" s="65"/>
      <c r="AT2525" s="65"/>
      <c r="AU2525" s="65"/>
    </row>
    <row r="2526" spans="3:47" x14ac:dyDescent="0.2">
      <c r="C2526" s="14"/>
      <c r="D2526" s="14"/>
      <c r="AA2526" s="65"/>
      <c r="AB2526" s="65"/>
      <c r="AC2526" s="65"/>
      <c r="AD2526" s="65"/>
      <c r="AE2526" s="65"/>
      <c r="AF2526" s="71"/>
      <c r="AG2526" s="70"/>
      <c r="AN2526" s="65"/>
      <c r="AO2526" s="65"/>
      <c r="AP2526" s="65"/>
      <c r="AQ2526" s="65"/>
      <c r="AR2526" s="65"/>
      <c r="AS2526" s="65"/>
      <c r="AT2526" s="65"/>
      <c r="AU2526" s="65"/>
    </row>
    <row r="2527" spans="3:47" x14ac:dyDescent="0.2">
      <c r="C2527" s="14"/>
      <c r="D2527" s="14"/>
      <c r="AA2527" s="65"/>
      <c r="AB2527" s="65"/>
      <c r="AC2527" s="65"/>
      <c r="AD2527" s="65"/>
      <c r="AE2527" s="65"/>
      <c r="AF2527" s="71"/>
      <c r="AG2527" s="70"/>
      <c r="AN2527" s="65"/>
      <c r="AO2527" s="65"/>
      <c r="AP2527" s="65"/>
      <c r="AQ2527" s="65"/>
      <c r="AR2527" s="65"/>
      <c r="AS2527" s="65"/>
      <c r="AT2527" s="65"/>
      <c r="AU2527" s="65"/>
    </row>
    <row r="2528" spans="3:47" x14ac:dyDescent="0.2">
      <c r="C2528" s="14"/>
      <c r="D2528" s="14"/>
      <c r="AA2528" s="65"/>
      <c r="AB2528" s="65"/>
      <c r="AC2528" s="65"/>
      <c r="AD2528" s="65"/>
      <c r="AE2528" s="65"/>
      <c r="AF2528" s="71"/>
      <c r="AG2528" s="70"/>
      <c r="AN2528" s="65"/>
      <c r="AO2528" s="65"/>
      <c r="AP2528" s="65"/>
      <c r="AQ2528" s="65"/>
      <c r="AR2528" s="65"/>
      <c r="AS2528" s="65"/>
      <c r="AT2528" s="65"/>
      <c r="AU2528" s="65"/>
    </row>
    <row r="2529" spans="3:47" x14ac:dyDescent="0.2">
      <c r="C2529" s="14"/>
      <c r="D2529" s="14"/>
      <c r="AA2529" s="65"/>
      <c r="AB2529" s="65"/>
      <c r="AC2529" s="65"/>
      <c r="AD2529" s="65"/>
      <c r="AE2529" s="65"/>
      <c r="AF2529" s="71"/>
      <c r="AG2529" s="70"/>
      <c r="AN2529" s="65"/>
      <c r="AO2529" s="65"/>
      <c r="AP2529" s="65"/>
      <c r="AQ2529" s="65"/>
      <c r="AR2529" s="65"/>
      <c r="AS2529" s="65"/>
      <c r="AT2529" s="65"/>
      <c r="AU2529" s="65"/>
    </row>
    <row r="2530" spans="3:47" x14ac:dyDescent="0.2">
      <c r="C2530" s="14"/>
      <c r="D2530" s="14"/>
      <c r="AA2530" s="65"/>
      <c r="AB2530" s="65"/>
      <c r="AC2530" s="65"/>
      <c r="AD2530" s="65"/>
      <c r="AE2530" s="65"/>
      <c r="AF2530" s="71"/>
      <c r="AG2530" s="70"/>
      <c r="AN2530" s="65"/>
      <c r="AO2530" s="65"/>
      <c r="AP2530" s="65"/>
      <c r="AQ2530" s="65"/>
      <c r="AR2530" s="65"/>
      <c r="AS2530" s="65"/>
      <c r="AT2530" s="65"/>
      <c r="AU2530" s="65"/>
    </row>
    <row r="2531" spans="3:47" x14ac:dyDescent="0.2">
      <c r="C2531" s="14"/>
      <c r="D2531" s="14"/>
      <c r="AA2531" s="65"/>
      <c r="AB2531" s="65"/>
      <c r="AC2531" s="65"/>
      <c r="AD2531" s="65"/>
      <c r="AE2531" s="65"/>
      <c r="AF2531" s="71"/>
      <c r="AG2531" s="70"/>
      <c r="AN2531" s="65"/>
      <c r="AO2531" s="65"/>
      <c r="AP2531" s="65"/>
      <c r="AQ2531" s="65"/>
      <c r="AR2531" s="65"/>
      <c r="AS2531" s="65"/>
      <c r="AT2531" s="65"/>
      <c r="AU2531" s="65"/>
    </row>
    <row r="2532" spans="3:47" x14ac:dyDescent="0.2">
      <c r="C2532" s="14"/>
      <c r="D2532" s="14"/>
      <c r="AA2532" s="65"/>
      <c r="AB2532" s="65"/>
      <c r="AC2532" s="65"/>
      <c r="AD2532" s="65"/>
      <c r="AE2532" s="65"/>
      <c r="AF2532" s="71"/>
      <c r="AG2532" s="70"/>
      <c r="AN2532" s="65"/>
      <c r="AO2532" s="65"/>
      <c r="AP2532" s="65"/>
      <c r="AQ2532" s="65"/>
      <c r="AR2532" s="65"/>
      <c r="AS2532" s="65"/>
      <c r="AT2532" s="65"/>
      <c r="AU2532" s="65"/>
    </row>
    <row r="2533" spans="3:47" x14ac:dyDescent="0.2">
      <c r="C2533" s="14"/>
      <c r="D2533" s="14"/>
      <c r="AA2533" s="65"/>
      <c r="AB2533" s="65"/>
      <c r="AC2533" s="65"/>
      <c r="AD2533" s="65"/>
      <c r="AE2533" s="65"/>
      <c r="AF2533" s="71"/>
      <c r="AG2533" s="70"/>
      <c r="AN2533" s="65"/>
      <c r="AO2533" s="65"/>
      <c r="AP2533" s="65"/>
      <c r="AQ2533" s="65"/>
      <c r="AR2533" s="65"/>
      <c r="AS2533" s="65"/>
      <c r="AT2533" s="65"/>
      <c r="AU2533" s="65"/>
    </row>
    <row r="2534" spans="3:47" x14ac:dyDescent="0.2">
      <c r="C2534" s="14"/>
      <c r="D2534" s="14"/>
      <c r="AA2534" s="65"/>
      <c r="AB2534" s="65"/>
      <c r="AC2534" s="65"/>
      <c r="AD2534" s="65"/>
      <c r="AE2534" s="65"/>
      <c r="AF2534" s="71"/>
      <c r="AG2534" s="70"/>
      <c r="AN2534" s="65"/>
      <c r="AO2534" s="65"/>
      <c r="AP2534" s="65"/>
      <c r="AQ2534" s="65"/>
      <c r="AR2534" s="65"/>
      <c r="AS2534" s="65"/>
      <c r="AT2534" s="65"/>
      <c r="AU2534" s="65"/>
    </row>
    <row r="2535" spans="3:47" x14ac:dyDescent="0.2">
      <c r="C2535" s="14"/>
      <c r="D2535" s="14"/>
      <c r="AA2535" s="65"/>
      <c r="AB2535" s="65"/>
      <c r="AC2535" s="65"/>
      <c r="AD2535" s="65"/>
      <c r="AE2535" s="65"/>
      <c r="AF2535" s="71"/>
      <c r="AG2535" s="70"/>
      <c r="AN2535" s="65"/>
      <c r="AO2535" s="65"/>
      <c r="AP2535" s="65"/>
      <c r="AQ2535" s="65"/>
      <c r="AR2535" s="65"/>
      <c r="AS2535" s="65"/>
      <c r="AT2535" s="65"/>
      <c r="AU2535" s="65"/>
    </row>
    <row r="2536" spans="3:47" x14ac:dyDescent="0.2">
      <c r="C2536" s="14"/>
      <c r="D2536" s="14"/>
      <c r="AA2536" s="65"/>
      <c r="AB2536" s="65"/>
      <c r="AC2536" s="65"/>
      <c r="AD2536" s="65"/>
      <c r="AE2536" s="65"/>
      <c r="AF2536" s="71"/>
      <c r="AG2536" s="70"/>
      <c r="AN2536" s="65"/>
      <c r="AO2536" s="65"/>
      <c r="AP2536" s="65"/>
      <c r="AQ2536" s="65"/>
      <c r="AR2536" s="65"/>
      <c r="AS2536" s="65"/>
      <c r="AT2536" s="65"/>
      <c r="AU2536" s="65"/>
    </row>
    <row r="2537" spans="3:47" x14ac:dyDescent="0.2">
      <c r="C2537" s="14"/>
      <c r="D2537" s="14"/>
      <c r="AA2537" s="65"/>
      <c r="AB2537" s="65"/>
      <c r="AC2537" s="65"/>
      <c r="AD2537" s="65"/>
      <c r="AE2537" s="65"/>
      <c r="AF2537" s="71"/>
      <c r="AG2537" s="70"/>
      <c r="AN2537" s="65"/>
      <c r="AO2537" s="65"/>
      <c r="AP2537" s="65"/>
      <c r="AQ2537" s="65"/>
      <c r="AR2537" s="65"/>
      <c r="AS2537" s="65"/>
      <c r="AT2537" s="65"/>
      <c r="AU2537" s="65"/>
    </row>
    <row r="2538" spans="3:47" x14ac:dyDescent="0.2">
      <c r="C2538" s="14"/>
      <c r="D2538" s="14"/>
      <c r="AA2538" s="65"/>
      <c r="AB2538" s="65"/>
      <c r="AC2538" s="65"/>
      <c r="AD2538" s="65"/>
      <c r="AE2538" s="65"/>
      <c r="AF2538" s="71"/>
      <c r="AG2538" s="70"/>
      <c r="AN2538" s="65"/>
      <c r="AO2538" s="65"/>
      <c r="AP2538" s="65"/>
      <c r="AQ2538" s="65"/>
      <c r="AR2538" s="65"/>
      <c r="AS2538" s="65"/>
      <c r="AT2538" s="65"/>
      <c r="AU2538" s="65"/>
    </row>
    <row r="2539" spans="3:47" x14ac:dyDescent="0.2">
      <c r="C2539" s="14"/>
      <c r="D2539" s="14"/>
      <c r="AA2539" s="65"/>
      <c r="AB2539" s="65"/>
      <c r="AC2539" s="65"/>
      <c r="AD2539" s="65"/>
      <c r="AE2539" s="65"/>
      <c r="AF2539" s="71"/>
      <c r="AG2539" s="70"/>
      <c r="AN2539" s="65"/>
      <c r="AO2539" s="65"/>
      <c r="AP2539" s="65"/>
      <c r="AQ2539" s="65"/>
      <c r="AR2539" s="65"/>
      <c r="AS2539" s="65"/>
      <c r="AT2539" s="65"/>
      <c r="AU2539" s="65"/>
    </row>
    <row r="2540" spans="3:47" x14ac:dyDescent="0.2">
      <c r="C2540" s="14"/>
      <c r="D2540" s="14"/>
    </row>
    <row r="2541" spans="3:47" x14ac:dyDescent="0.2">
      <c r="C2541" s="14"/>
      <c r="D2541" s="14"/>
    </row>
    <row r="2542" spans="3:47" x14ac:dyDescent="0.2">
      <c r="C2542" s="14"/>
      <c r="D2542" s="14"/>
    </row>
    <row r="2543" spans="3:47" x14ac:dyDescent="0.2">
      <c r="C2543" s="14"/>
      <c r="D2543" s="14"/>
    </row>
    <row r="2544" spans="3:47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  <row r="3952" spans="3:4" x14ac:dyDescent="0.2">
      <c r="C3952" s="14"/>
      <c r="D3952" s="14"/>
    </row>
    <row r="3953" spans="3:4" x14ac:dyDescent="0.2">
      <c r="C3953" s="14"/>
      <c r="D3953" s="14"/>
    </row>
    <row r="3954" spans="3:4" x14ac:dyDescent="0.2">
      <c r="C3954" s="14"/>
      <c r="D3954" s="14"/>
    </row>
    <row r="3955" spans="3:4" x14ac:dyDescent="0.2">
      <c r="C3955" s="14"/>
      <c r="D3955" s="14"/>
    </row>
    <row r="3956" spans="3:4" x14ac:dyDescent="0.2">
      <c r="C3956" s="14"/>
      <c r="D3956" s="14"/>
    </row>
    <row r="3957" spans="3:4" x14ac:dyDescent="0.2">
      <c r="C3957" s="14"/>
      <c r="D3957" s="14"/>
    </row>
    <row r="3958" spans="3:4" x14ac:dyDescent="0.2">
      <c r="C3958" s="14"/>
      <c r="D3958" s="14"/>
    </row>
    <row r="3959" spans="3:4" x14ac:dyDescent="0.2">
      <c r="C3959" s="14"/>
      <c r="D3959" s="14"/>
    </row>
    <row r="3960" spans="3:4" x14ac:dyDescent="0.2">
      <c r="C3960" s="14"/>
      <c r="D3960" s="14"/>
    </row>
    <row r="3961" spans="3:4" x14ac:dyDescent="0.2">
      <c r="C3961" s="14"/>
      <c r="D3961" s="14"/>
    </row>
    <row r="3962" spans="3:4" x14ac:dyDescent="0.2">
      <c r="C3962" s="14"/>
      <c r="D3962" s="14"/>
    </row>
    <row r="3963" spans="3:4" x14ac:dyDescent="0.2">
      <c r="C3963" s="14"/>
      <c r="D3963" s="14"/>
    </row>
    <row r="3964" spans="3:4" x14ac:dyDescent="0.2">
      <c r="C3964" s="14"/>
      <c r="D3964" s="14"/>
    </row>
    <row r="3965" spans="3:4" x14ac:dyDescent="0.2">
      <c r="C3965" s="14"/>
      <c r="D3965" s="14"/>
    </row>
    <row r="3966" spans="3:4" x14ac:dyDescent="0.2">
      <c r="C3966" s="14"/>
      <c r="D3966" s="14"/>
    </row>
    <row r="3967" spans="3:4" x14ac:dyDescent="0.2">
      <c r="C3967" s="14"/>
      <c r="D3967" s="14"/>
    </row>
    <row r="3968" spans="3:4" x14ac:dyDescent="0.2">
      <c r="C3968" s="14"/>
      <c r="D3968" s="14"/>
    </row>
    <row r="3969" spans="3:4" x14ac:dyDescent="0.2">
      <c r="C3969" s="14"/>
      <c r="D3969" s="14"/>
    </row>
    <row r="3970" spans="3:4" x14ac:dyDescent="0.2">
      <c r="C3970" s="14"/>
      <c r="D3970" s="14"/>
    </row>
    <row r="3971" spans="3:4" x14ac:dyDescent="0.2">
      <c r="C3971" s="14"/>
      <c r="D3971" s="14"/>
    </row>
    <row r="3972" spans="3:4" x14ac:dyDescent="0.2">
      <c r="C3972" s="14"/>
      <c r="D3972" s="14"/>
    </row>
    <row r="3973" spans="3:4" x14ac:dyDescent="0.2">
      <c r="C3973" s="14"/>
      <c r="D3973" s="14"/>
    </row>
    <row r="3974" spans="3:4" x14ac:dyDescent="0.2">
      <c r="C3974" s="14"/>
      <c r="D3974" s="14"/>
    </row>
    <row r="3975" spans="3:4" x14ac:dyDescent="0.2">
      <c r="C3975" s="14"/>
      <c r="D3975" s="14"/>
    </row>
    <row r="3976" spans="3:4" x14ac:dyDescent="0.2">
      <c r="C3976" s="14"/>
      <c r="D3976" s="14"/>
    </row>
    <row r="3977" spans="3:4" x14ac:dyDescent="0.2">
      <c r="C3977" s="14"/>
      <c r="D3977" s="14"/>
    </row>
    <row r="3978" spans="3:4" x14ac:dyDescent="0.2">
      <c r="C3978" s="14"/>
      <c r="D3978" s="14"/>
    </row>
    <row r="3979" spans="3:4" x14ac:dyDescent="0.2">
      <c r="C3979" s="14"/>
      <c r="D3979" s="14"/>
    </row>
    <row r="3980" spans="3:4" x14ac:dyDescent="0.2">
      <c r="C3980" s="14"/>
      <c r="D3980" s="14"/>
    </row>
    <row r="3981" spans="3:4" x14ac:dyDescent="0.2">
      <c r="C3981" s="14"/>
      <c r="D3981" s="14"/>
    </row>
    <row r="3982" spans="3:4" x14ac:dyDescent="0.2">
      <c r="C3982" s="14"/>
      <c r="D3982" s="14"/>
    </row>
    <row r="3983" spans="3:4" x14ac:dyDescent="0.2">
      <c r="C3983" s="14"/>
      <c r="D3983" s="14"/>
    </row>
    <row r="3984" spans="3:4" x14ac:dyDescent="0.2">
      <c r="C3984" s="14"/>
      <c r="D3984" s="14"/>
    </row>
    <row r="3985" spans="3:4" x14ac:dyDescent="0.2">
      <c r="C3985" s="14"/>
      <c r="D3985" s="14"/>
    </row>
    <row r="3986" spans="3:4" x14ac:dyDescent="0.2">
      <c r="C3986" s="14"/>
      <c r="D3986" s="14"/>
    </row>
    <row r="3987" spans="3:4" x14ac:dyDescent="0.2">
      <c r="C3987" s="14"/>
      <c r="D3987" s="14"/>
    </row>
    <row r="3988" spans="3:4" x14ac:dyDescent="0.2">
      <c r="C3988" s="14"/>
      <c r="D3988" s="14"/>
    </row>
    <row r="3989" spans="3:4" x14ac:dyDescent="0.2">
      <c r="C3989" s="14"/>
      <c r="D3989" s="14"/>
    </row>
    <row r="3990" spans="3:4" x14ac:dyDescent="0.2">
      <c r="C3990" s="14"/>
      <c r="D3990" s="14"/>
    </row>
    <row r="3991" spans="3:4" x14ac:dyDescent="0.2">
      <c r="C3991" s="14"/>
      <c r="D3991" s="14"/>
    </row>
    <row r="3992" spans="3:4" x14ac:dyDescent="0.2">
      <c r="C3992" s="14"/>
      <c r="D3992" s="14"/>
    </row>
    <row r="3993" spans="3:4" x14ac:dyDescent="0.2">
      <c r="C3993" s="14"/>
      <c r="D3993" s="14"/>
    </row>
    <row r="3994" spans="3:4" x14ac:dyDescent="0.2">
      <c r="C3994" s="14"/>
      <c r="D3994" s="14"/>
    </row>
    <row r="3995" spans="3:4" x14ac:dyDescent="0.2">
      <c r="C3995" s="14"/>
      <c r="D3995" s="14"/>
    </row>
    <row r="3996" spans="3:4" x14ac:dyDescent="0.2">
      <c r="C3996" s="14"/>
      <c r="D3996" s="14"/>
    </row>
    <row r="3997" spans="3:4" x14ac:dyDescent="0.2">
      <c r="C3997" s="14"/>
      <c r="D3997" s="14"/>
    </row>
    <row r="3998" spans="3:4" x14ac:dyDescent="0.2">
      <c r="C3998" s="14"/>
      <c r="D3998" s="14"/>
    </row>
    <row r="3999" spans="3:4" x14ac:dyDescent="0.2">
      <c r="C3999" s="14"/>
      <c r="D3999" s="14"/>
    </row>
    <row r="4000" spans="3:4" x14ac:dyDescent="0.2">
      <c r="C4000" s="14"/>
      <c r="D4000" s="14"/>
    </row>
    <row r="4001" spans="3:4" x14ac:dyDescent="0.2">
      <c r="C4001" s="14"/>
      <c r="D4001" s="14"/>
    </row>
    <row r="4002" spans="3:4" x14ac:dyDescent="0.2">
      <c r="C4002" s="14"/>
      <c r="D4002" s="14"/>
    </row>
    <row r="4003" spans="3:4" x14ac:dyDescent="0.2">
      <c r="C4003" s="14"/>
      <c r="D4003" s="14"/>
    </row>
    <row r="4004" spans="3:4" x14ac:dyDescent="0.2">
      <c r="C4004" s="14"/>
      <c r="D4004" s="14"/>
    </row>
    <row r="4005" spans="3:4" x14ac:dyDescent="0.2">
      <c r="C4005" s="14"/>
      <c r="D4005" s="14"/>
    </row>
    <row r="4006" spans="3:4" x14ac:dyDescent="0.2">
      <c r="C4006" s="14"/>
      <c r="D4006" s="14"/>
    </row>
    <row r="4007" spans="3:4" x14ac:dyDescent="0.2">
      <c r="C4007" s="14"/>
      <c r="D4007" s="14"/>
    </row>
    <row r="4008" spans="3:4" x14ac:dyDescent="0.2">
      <c r="C4008" s="14"/>
      <c r="D4008" s="14"/>
    </row>
    <row r="4009" spans="3:4" x14ac:dyDescent="0.2">
      <c r="C4009" s="14"/>
      <c r="D4009" s="14"/>
    </row>
    <row r="4010" spans="3:4" x14ac:dyDescent="0.2">
      <c r="C4010" s="14"/>
      <c r="D4010" s="14"/>
    </row>
    <row r="4011" spans="3:4" x14ac:dyDescent="0.2">
      <c r="C4011" s="14"/>
      <c r="D4011" s="14"/>
    </row>
    <row r="4012" spans="3:4" x14ac:dyDescent="0.2">
      <c r="C4012" s="14"/>
      <c r="D4012" s="14"/>
    </row>
    <row r="4013" spans="3:4" x14ac:dyDescent="0.2">
      <c r="C4013" s="14"/>
      <c r="D4013" s="14"/>
    </row>
    <row r="4014" spans="3:4" x14ac:dyDescent="0.2">
      <c r="C4014" s="14"/>
      <c r="D4014" s="14"/>
    </row>
    <row r="4015" spans="3:4" x14ac:dyDescent="0.2">
      <c r="C4015" s="14"/>
      <c r="D4015" s="14"/>
    </row>
    <row r="4016" spans="3:4" x14ac:dyDescent="0.2">
      <c r="C4016" s="14"/>
      <c r="D4016" s="14"/>
    </row>
    <row r="4017" spans="3:4" x14ac:dyDescent="0.2">
      <c r="C4017" s="14"/>
      <c r="D4017" s="14"/>
    </row>
    <row r="4018" spans="3:4" x14ac:dyDescent="0.2">
      <c r="C4018" s="14"/>
      <c r="D4018" s="14"/>
    </row>
    <row r="4019" spans="3:4" x14ac:dyDescent="0.2">
      <c r="C4019" s="14"/>
      <c r="D4019" s="14"/>
    </row>
    <row r="4020" spans="3:4" x14ac:dyDescent="0.2">
      <c r="C4020" s="14"/>
      <c r="D4020" s="14"/>
    </row>
    <row r="4021" spans="3:4" x14ac:dyDescent="0.2">
      <c r="C4021" s="14"/>
      <c r="D4021" s="14"/>
    </row>
    <row r="4022" spans="3:4" x14ac:dyDescent="0.2">
      <c r="C4022" s="14"/>
      <c r="D4022" s="14"/>
    </row>
    <row r="4023" spans="3:4" x14ac:dyDescent="0.2">
      <c r="C4023" s="14"/>
      <c r="D4023" s="14"/>
    </row>
    <row r="4024" spans="3:4" x14ac:dyDescent="0.2">
      <c r="C4024" s="14"/>
      <c r="D4024" s="14"/>
    </row>
    <row r="4025" spans="3:4" x14ac:dyDescent="0.2">
      <c r="C4025" s="14"/>
      <c r="D4025" s="14"/>
    </row>
    <row r="4026" spans="3:4" x14ac:dyDescent="0.2">
      <c r="C4026" s="14"/>
      <c r="D4026" s="14"/>
    </row>
    <row r="4027" spans="3:4" x14ac:dyDescent="0.2">
      <c r="C4027" s="14"/>
      <c r="D4027" s="14"/>
    </row>
    <row r="4028" spans="3:4" x14ac:dyDescent="0.2">
      <c r="C4028" s="14"/>
      <c r="D4028" s="14"/>
    </row>
    <row r="4029" spans="3:4" x14ac:dyDescent="0.2">
      <c r="C4029" s="14"/>
      <c r="D4029" s="14"/>
    </row>
    <row r="4030" spans="3:4" x14ac:dyDescent="0.2">
      <c r="C4030" s="14"/>
      <c r="D4030" s="14"/>
    </row>
    <row r="4031" spans="3:4" x14ac:dyDescent="0.2">
      <c r="C4031" s="14"/>
      <c r="D4031" s="14"/>
    </row>
    <row r="4032" spans="3:4" x14ac:dyDescent="0.2">
      <c r="C4032" s="14"/>
      <c r="D4032" s="14"/>
    </row>
    <row r="4033" spans="3:4" x14ac:dyDescent="0.2">
      <c r="C4033" s="14"/>
      <c r="D4033" s="14"/>
    </row>
    <row r="4034" spans="3:4" x14ac:dyDescent="0.2">
      <c r="C4034" s="14"/>
      <c r="D4034" s="14"/>
    </row>
    <row r="4035" spans="3:4" x14ac:dyDescent="0.2">
      <c r="C4035" s="14"/>
      <c r="D4035" s="14"/>
    </row>
    <row r="4036" spans="3:4" x14ac:dyDescent="0.2">
      <c r="C4036" s="14"/>
      <c r="D4036" s="14"/>
    </row>
    <row r="4037" spans="3:4" x14ac:dyDescent="0.2">
      <c r="C4037" s="14"/>
      <c r="D4037" s="14"/>
    </row>
    <row r="4038" spans="3:4" x14ac:dyDescent="0.2">
      <c r="C4038" s="14"/>
      <c r="D4038" s="14"/>
    </row>
    <row r="4039" spans="3:4" x14ac:dyDescent="0.2">
      <c r="C4039" s="14"/>
      <c r="D4039" s="14"/>
    </row>
    <row r="4040" spans="3:4" x14ac:dyDescent="0.2">
      <c r="C4040" s="14"/>
      <c r="D4040" s="14"/>
    </row>
    <row r="4041" spans="3:4" x14ac:dyDescent="0.2">
      <c r="C4041" s="14"/>
      <c r="D4041" s="14"/>
    </row>
    <row r="4042" spans="3:4" x14ac:dyDescent="0.2">
      <c r="C4042" s="14"/>
      <c r="D4042" s="14"/>
    </row>
    <row r="4043" spans="3:4" x14ac:dyDescent="0.2">
      <c r="C4043" s="14"/>
      <c r="D4043" s="14"/>
    </row>
    <row r="4044" spans="3:4" x14ac:dyDescent="0.2">
      <c r="C4044" s="14"/>
      <c r="D4044" s="14"/>
    </row>
    <row r="4045" spans="3:4" x14ac:dyDescent="0.2">
      <c r="C4045" s="14"/>
      <c r="D4045" s="14"/>
    </row>
    <row r="4046" spans="3:4" x14ac:dyDescent="0.2">
      <c r="C4046" s="14"/>
      <c r="D4046" s="14"/>
    </row>
    <row r="4047" spans="3:4" x14ac:dyDescent="0.2">
      <c r="C4047" s="14"/>
      <c r="D4047" s="14"/>
    </row>
    <row r="4048" spans="3:4" x14ac:dyDescent="0.2">
      <c r="C4048" s="14"/>
      <c r="D4048" s="14"/>
    </row>
    <row r="4049" spans="3:4" x14ac:dyDescent="0.2">
      <c r="C4049" s="14"/>
      <c r="D4049" s="14"/>
    </row>
    <row r="4050" spans="3:4" x14ac:dyDescent="0.2">
      <c r="C4050" s="14"/>
      <c r="D4050" s="14"/>
    </row>
    <row r="4051" spans="3:4" x14ac:dyDescent="0.2">
      <c r="C4051" s="14"/>
      <c r="D4051" s="14"/>
    </row>
    <row r="4052" spans="3:4" x14ac:dyDescent="0.2">
      <c r="C4052" s="14"/>
      <c r="D4052" s="14"/>
    </row>
    <row r="4053" spans="3:4" x14ac:dyDescent="0.2">
      <c r="C4053" s="14"/>
      <c r="D4053" s="14"/>
    </row>
    <row r="4054" spans="3:4" x14ac:dyDescent="0.2">
      <c r="C4054" s="14"/>
      <c r="D4054" s="14"/>
    </row>
    <row r="4055" spans="3:4" x14ac:dyDescent="0.2">
      <c r="C4055" s="14"/>
      <c r="D4055" s="14"/>
    </row>
    <row r="4056" spans="3:4" x14ac:dyDescent="0.2">
      <c r="C4056" s="14"/>
      <c r="D4056" s="14"/>
    </row>
    <row r="4057" spans="3:4" x14ac:dyDescent="0.2">
      <c r="C4057" s="14"/>
      <c r="D4057" s="14"/>
    </row>
    <row r="4058" spans="3:4" x14ac:dyDescent="0.2">
      <c r="C4058" s="14"/>
      <c r="D4058" s="14"/>
    </row>
    <row r="4059" spans="3:4" x14ac:dyDescent="0.2">
      <c r="C4059" s="14"/>
      <c r="D4059" s="14"/>
    </row>
    <row r="4060" spans="3:4" x14ac:dyDescent="0.2">
      <c r="C4060" s="14"/>
      <c r="D4060" s="14"/>
    </row>
    <row r="4061" spans="3:4" x14ac:dyDescent="0.2">
      <c r="C4061" s="14"/>
      <c r="D4061" s="14"/>
    </row>
    <row r="4062" spans="3:4" x14ac:dyDescent="0.2">
      <c r="C4062" s="14"/>
      <c r="D4062" s="14"/>
    </row>
    <row r="4063" spans="3:4" x14ac:dyDescent="0.2">
      <c r="C4063" s="14"/>
      <c r="D4063" s="14"/>
    </row>
    <row r="4064" spans="3:4" x14ac:dyDescent="0.2">
      <c r="C4064" s="14"/>
      <c r="D4064" s="14"/>
    </row>
    <row r="4065" spans="3:4" x14ac:dyDescent="0.2">
      <c r="C4065" s="14"/>
      <c r="D4065" s="14"/>
    </row>
    <row r="4066" spans="3:4" x14ac:dyDescent="0.2">
      <c r="C4066" s="14"/>
      <c r="D4066" s="14"/>
    </row>
    <row r="4067" spans="3:4" x14ac:dyDescent="0.2">
      <c r="C4067" s="14"/>
      <c r="D4067" s="14"/>
    </row>
    <row r="4068" spans="3:4" x14ac:dyDescent="0.2">
      <c r="C4068" s="14"/>
      <c r="D4068" s="14"/>
    </row>
    <row r="4069" spans="3:4" x14ac:dyDescent="0.2">
      <c r="C4069" s="14"/>
      <c r="D4069" s="14"/>
    </row>
    <row r="4070" spans="3:4" x14ac:dyDescent="0.2">
      <c r="C4070" s="14"/>
      <c r="D4070" s="14"/>
    </row>
    <row r="4071" spans="3:4" x14ac:dyDescent="0.2">
      <c r="C4071" s="14"/>
      <c r="D4071" s="14"/>
    </row>
    <row r="4072" spans="3:4" x14ac:dyDescent="0.2">
      <c r="C4072" s="14"/>
      <c r="D4072" s="14"/>
    </row>
    <row r="4073" spans="3:4" x14ac:dyDescent="0.2">
      <c r="C4073" s="14"/>
      <c r="D4073" s="14"/>
    </row>
    <row r="4074" spans="3:4" x14ac:dyDescent="0.2">
      <c r="C4074" s="14"/>
      <c r="D4074" s="14"/>
    </row>
    <row r="4075" spans="3:4" x14ac:dyDescent="0.2">
      <c r="C4075" s="14"/>
      <c r="D4075" s="14"/>
    </row>
    <row r="4076" spans="3:4" x14ac:dyDescent="0.2">
      <c r="C4076" s="14"/>
      <c r="D4076" s="14"/>
    </row>
    <row r="4077" spans="3:4" x14ac:dyDescent="0.2">
      <c r="C4077" s="14"/>
      <c r="D4077" s="14"/>
    </row>
    <row r="4078" spans="3:4" x14ac:dyDescent="0.2">
      <c r="C4078" s="14"/>
      <c r="D4078" s="14"/>
    </row>
    <row r="4079" spans="3:4" x14ac:dyDescent="0.2">
      <c r="C4079" s="14"/>
      <c r="D4079" s="14"/>
    </row>
    <row r="4080" spans="3:4" x14ac:dyDescent="0.2">
      <c r="C4080" s="14"/>
      <c r="D4080" s="14"/>
    </row>
    <row r="4081" spans="3:4" x14ac:dyDescent="0.2">
      <c r="C4081" s="14"/>
      <c r="D4081" s="14"/>
    </row>
    <row r="4082" spans="3:4" x14ac:dyDescent="0.2">
      <c r="C4082" s="14"/>
      <c r="D4082" s="14"/>
    </row>
    <row r="4083" spans="3:4" x14ac:dyDescent="0.2">
      <c r="C4083" s="14"/>
      <c r="D4083" s="14"/>
    </row>
    <row r="4084" spans="3:4" x14ac:dyDescent="0.2">
      <c r="C4084" s="14"/>
      <c r="D4084" s="14"/>
    </row>
    <row r="4085" spans="3:4" x14ac:dyDescent="0.2">
      <c r="C4085" s="14"/>
      <c r="D4085" s="14"/>
    </row>
    <row r="4086" spans="3:4" x14ac:dyDescent="0.2">
      <c r="C4086" s="14"/>
      <c r="D4086" s="14"/>
    </row>
    <row r="4087" spans="3:4" x14ac:dyDescent="0.2">
      <c r="C4087" s="14"/>
      <c r="D4087" s="14"/>
    </row>
    <row r="4088" spans="3:4" x14ac:dyDescent="0.2">
      <c r="C4088" s="14"/>
      <c r="D4088" s="14"/>
    </row>
    <row r="4089" spans="3:4" x14ac:dyDescent="0.2">
      <c r="C4089" s="14"/>
      <c r="D4089" s="14"/>
    </row>
    <row r="4090" spans="3:4" x14ac:dyDescent="0.2">
      <c r="C4090" s="14"/>
      <c r="D4090" s="14"/>
    </row>
    <row r="4091" spans="3:4" x14ac:dyDescent="0.2">
      <c r="C4091" s="14"/>
      <c r="D4091" s="14"/>
    </row>
    <row r="4092" spans="3:4" x14ac:dyDescent="0.2">
      <c r="C4092" s="14"/>
      <c r="D4092" s="14"/>
    </row>
    <row r="4093" spans="3:4" x14ac:dyDescent="0.2">
      <c r="C4093" s="14"/>
      <c r="D4093" s="14"/>
    </row>
    <row r="4094" spans="3:4" x14ac:dyDescent="0.2">
      <c r="C4094" s="14"/>
      <c r="D4094" s="14"/>
    </row>
    <row r="4095" spans="3:4" x14ac:dyDescent="0.2">
      <c r="C4095" s="14"/>
      <c r="D4095" s="14"/>
    </row>
    <row r="4096" spans="3:4" x14ac:dyDescent="0.2">
      <c r="C4096" s="14"/>
      <c r="D4096" s="14"/>
    </row>
    <row r="4097" spans="3:4" x14ac:dyDescent="0.2">
      <c r="C4097" s="14"/>
      <c r="D4097" s="14"/>
    </row>
    <row r="4098" spans="3:4" x14ac:dyDescent="0.2">
      <c r="C4098" s="14"/>
      <c r="D4098" s="14"/>
    </row>
    <row r="4099" spans="3:4" x14ac:dyDescent="0.2">
      <c r="C4099" s="14"/>
      <c r="D4099" s="14"/>
    </row>
    <row r="4100" spans="3:4" x14ac:dyDescent="0.2">
      <c r="C4100" s="14"/>
      <c r="D4100" s="14"/>
    </row>
    <row r="4101" spans="3:4" x14ac:dyDescent="0.2">
      <c r="C4101" s="14"/>
      <c r="D4101" s="14"/>
    </row>
    <row r="4102" spans="3:4" x14ac:dyDescent="0.2">
      <c r="C4102" s="14"/>
      <c r="D4102" s="14"/>
    </row>
    <row r="4103" spans="3:4" x14ac:dyDescent="0.2">
      <c r="C4103" s="14"/>
      <c r="D4103" s="14"/>
    </row>
    <row r="4104" spans="3:4" x14ac:dyDescent="0.2">
      <c r="C4104" s="14"/>
      <c r="D4104" s="14"/>
    </row>
    <row r="4105" spans="3:4" x14ac:dyDescent="0.2">
      <c r="C4105" s="14"/>
      <c r="D4105" s="14"/>
    </row>
    <row r="4106" spans="3:4" x14ac:dyDescent="0.2">
      <c r="C4106" s="14"/>
      <c r="D4106" s="14"/>
    </row>
    <row r="4107" spans="3:4" x14ac:dyDescent="0.2">
      <c r="C4107" s="14"/>
      <c r="D4107" s="14"/>
    </row>
    <row r="4108" spans="3:4" x14ac:dyDescent="0.2">
      <c r="C4108" s="14"/>
      <c r="D4108" s="14"/>
    </row>
    <row r="4109" spans="3:4" x14ac:dyDescent="0.2">
      <c r="C4109" s="14"/>
      <c r="D4109" s="14"/>
    </row>
    <row r="4110" spans="3:4" x14ac:dyDescent="0.2">
      <c r="C4110" s="14"/>
      <c r="D4110" s="14"/>
    </row>
    <row r="4111" spans="3:4" x14ac:dyDescent="0.2">
      <c r="C4111" s="14"/>
      <c r="D4111" s="14"/>
    </row>
    <row r="4112" spans="3:4" x14ac:dyDescent="0.2">
      <c r="C4112" s="14"/>
      <c r="D4112" s="14"/>
    </row>
    <row r="4113" spans="3:4" x14ac:dyDescent="0.2">
      <c r="C4113" s="14"/>
      <c r="D4113" s="14"/>
    </row>
    <row r="4114" spans="3:4" x14ac:dyDescent="0.2">
      <c r="C4114" s="14"/>
      <c r="D4114" s="14"/>
    </row>
    <row r="4115" spans="3:4" x14ac:dyDescent="0.2">
      <c r="C4115" s="14"/>
      <c r="D4115" s="14"/>
    </row>
    <row r="4116" spans="3:4" x14ac:dyDescent="0.2">
      <c r="C4116" s="14"/>
      <c r="D4116" s="14"/>
    </row>
    <row r="4117" spans="3:4" x14ac:dyDescent="0.2">
      <c r="C4117" s="14"/>
      <c r="D4117" s="14"/>
    </row>
    <row r="4118" spans="3:4" x14ac:dyDescent="0.2">
      <c r="C4118" s="14"/>
      <c r="D4118" s="14"/>
    </row>
    <row r="4119" spans="3:4" x14ac:dyDescent="0.2">
      <c r="C4119" s="14"/>
      <c r="D4119" s="14"/>
    </row>
    <row r="4120" spans="3:4" x14ac:dyDescent="0.2">
      <c r="C4120" s="14"/>
      <c r="D4120" s="14"/>
    </row>
    <row r="4121" spans="3:4" x14ac:dyDescent="0.2">
      <c r="C4121" s="14"/>
      <c r="D4121" s="14"/>
    </row>
    <row r="4122" spans="3:4" x14ac:dyDescent="0.2">
      <c r="C4122" s="14"/>
      <c r="D4122" s="14"/>
    </row>
    <row r="4123" spans="3:4" x14ac:dyDescent="0.2">
      <c r="C4123" s="14"/>
      <c r="D4123" s="14"/>
    </row>
    <row r="4124" spans="3:4" x14ac:dyDescent="0.2">
      <c r="C4124" s="14"/>
      <c r="D4124" s="14"/>
    </row>
    <row r="4125" spans="3:4" x14ac:dyDescent="0.2">
      <c r="C4125" s="14"/>
      <c r="D4125" s="14"/>
    </row>
    <row r="4126" spans="3:4" x14ac:dyDescent="0.2">
      <c r="C4126" s="14"/>
      <c r="D4126" s="14"/>
    </row>
    <row r="4127" spans="3:4" x14ac:dyDescent="0.2">
      <c r="C4127" s="14"/>
      <c r="D4127" s="14"/>
    </row>
    <row r="4128" spans="3:4" x14ac:dyDescent="0.2">
      <c r="C4128" s="14"/>
      <c r="D4128" s="14"/>
    </row>
    <row r="4129" spans="3:4" x14ac:dyDescent="0.2">
      <c r="C4129" s="14"/>
      <c r="D4129" s="14"/>
    </row>
    <row r="4130" spans="3:4" x14ac:dyDescent="0.2">
      <c r="C4130" s="14"/>
      <c r="D4130" s="14"/>
    </row>
    <row r="4131" spans="3:4" x14ac:dyDescent="0.2">
      <c r="C4131" s="14"/>
      <c r="D4131" s="14"/>
    </row>
    <row r="4132" spans="3:4" x14ac:dyDescent="0.2">
      <c r="C4132" s="14"/>
      <c r="D4132" s="14"/>
    </row>
    <row r="4133" spans="3:4" x14ac:dyDescent="0.2">
      <c r="C4133" s="14"/>
      <c r="D4133" s="14"/>
    </row>
    <row r="4134" spans="3:4" x14ac:dyDescent="0.2">
      <c r="C4134" s="14"/>
      <c r="D4134" s="14"/>
    </row>
    <row r="4135" spans="3:4" x14ac:dyDescent="0.2">
      <c r="C4135" s="14"/>
      <c r="D4135" s="14"/>
    </row>
    <row r="4136" spans="3:4" x14ac:dyDescent="0.2">
      <c r="C4136" s="14"/>
      <c r="D4136" s="14"/>
    </row>
    <row r="4137" spans="3:4" x14ac:dyDescent="0.2">
      <c r="C4137" s="14"/>
      <c r="D4137" s="14"/>
    </row>
    <row r="4138" spans="3:4" x14ac:dyDescent="0.2">
      <c r="C4138" s="14"/>
      <c r="D4138" s="14"/>
    </row>
    <row r="4139" spans="3:4" x14ac:dyDescent="0.2">
      <c r="C4139" s="14"/>
      <c r="D4139" s="14"/>
    </row>
    <row r="4140" spans="3:4" x14ac:dyDescent="0.2">
      <c r="C4140" s="14"/>
      <c r="D4140" s="14"/>
    </row>
    <row r="4141" spans="3:4" x14ac:dyDescent="0.2">
      <c r="C4141" s="14"/>
      <c r="D4141" s="14"/>
    </row>
    <row r="4142" spans="3:4" x14ac:dyDescent="0.2">
      <c r="C4142" s="14"/>
      <c r="D4142" s="14"/>
    </row>
    <row r="4143" spans="3:4" x14ac:dyDescent="0.2">
      <c r="C4143" s="14"/>
      <c r="D4143" s="14"/>
    </row>
    <row r="4144" spans="3:4" x14ac:dyDescent="0.2">
      <c r="C4144" s="14"/>
      <c r="D4144" s="14"/>
    </row>
    <row r="4145" spans="3:4" x14ac:dyDescent="0.2">
      <c r="C4145" s="14"/>
      <c r="D4145" s="14"/>
    </row>
    <row r="4146" spans="3:4" x14ac:dyDescent="0.2">
      <c r="C4146" s="14"/>
      <c r="D4146" s="14"/>
    </row>
    <row r="4147" spans="3:4" x14ac:dyDescent="0.2">
      <c r="C4147" s="14"/>
      <c r="D4147" s="14"/>
    </row>
    <row r="4148" spans="3:4" x14ac:dyDescent="0.2">
      <c r="C4148" s="14"/>
      <c r="D4148" s="14"/>
    </row>
    <row r="4149" spans="3:4" x14ac:dyDescent="0.2">
      <c r="C4149" s="14"/>
      <c r="D4149" s="14"/>
    </row>
    <row r="4150" spans="3:4" x14ac:dyDescent="0.2">
      <c r="C4150" s="14"/>
      <c r="D4150" s="14"/>
    </row>
    <row r="4151" spans="3:4" x14ac:dyDescent="0.2">
      <c r="C4151" s="14"/>
      <c r="D4151" s="14"/>
    </row>
    <row r="4152" spans="3:4" x14ac:dyDescent="0.2">
      <c r="C4152" s="14"/>
      <c r="D4152" s="14"/>
    </row>
    <row r="4153" spans="3:4" x14ac:dyDescent="0.2">
      <c r="C4153" s="14"/>
      <c r="D4153" s="14"/>
    </row>
    <row r="4154" spans="3:4" x14ac:dyDescent="0.2">
      <c r="C4154" s="14"/>
      <c r="D4154" s="14"/>
    </row>
    <row r="4155" spans="3:4" x14ac:dyDescent="0.2">
      <c r="C4155" s="14"/>
      <c r="D4155" s="14"/>
    </row>
    <row r="4156" spans="3:4" x14ac:dyDescent="0.2">
      <c r="C4156" s="14"/>
      <c r="D4156" s="14"/>
    </row>
    <row r="4157" spans="3:4" x14ac:dyDescent="0.2">
      <c r="C4157" s="14"/>
      <c r="D4157" s="14"/>
    </row>
    <row r="4158" spans="3:4" x14ac:dyDescent="0.2">
      <c r="C4158" s="14"/>
      <c r="D4158" s="14"/>
    </row>
    <row r="4159" spans="3:4" x14ac:dyDescent="0.2">
      <c r="C4159" s="14"/>
      <c r="D4159" s="14"/>
    </row>
    <row r="4160" spans="3:4" x14ac:dyDescent="0.2">
      <c r="C4160" s="14"/>
      <c r="D4160" s="14"/>
    </row>
    <row r="4161" spans="3:4" x14ac:dyDescent="0.2">
      <c r="C4161" s="14"/>
      <c r="D4161" s="14"/>
    </row>
    <row r="4162" spans="3:4" x14ac:dyDescent="0.2">
      <c r="C4162" s="14"/>
      <c r="D4162" s="14"/>
    </row>
    <row r="4163" spans="3:4" x14ac:dyDescent="0.2">
      <c r="C4163" s="14"/>
      <c r="D4163" s="14"/>
    </row>
    <row r="4164" spans="3:4" x14ac:dyDescent="0.2">
      <c r="C4164" s="14"/>
      <c r="D4164" s="14"/>
    </row>
    <row r="4165" spans="3:4" x14ac:dyDescent="0.2">
      <c r="C4165" s="14"/>
      <c r="D4165" s="14"/>
    </row>
    <row r="4166" spans="3:4" x14ac:dyDescent="0.2">
      <c r="C4166" s="14"/>
      <c r="D4166" s="14"/>
    </row>
    <row r="4167" spans="3:4" x14ac:dyDescent="0.2">
      <c r="C4167" s="14"/>
      <c r="D4167" s="14"/>
    </row>
    <row r="4168" spans="3:4" x14ac:dyDescent="0.2">
      <c r="C4168" s="14"/>
      <c r="D4168" s="14"/>
    </row>
    <row r="4169" spans="3:4" x14ac:dyDescent="0.2">
      <c r="C4169" s="14"/>
      <c r="D4169" s="14"/>
    </row>
    <row r="4170" spans="3:4" x14ac:dyDescent="0.2">
      <c r="C4170" s="14"/>
      <c r="D4170" s="14"/>
    </row>
    <row r="4171" spans="3:4" x14ac:dyDescent="0.2">
      <c r="C4171" s="14"/>
      <c r="D4171" s="14"/>
    </row>
    <row r="4172" spans="3:4" x14ac:dyDescent="0.2">
      <c r="C4172" s="14"/>
      <c r="D4172" s="14"/>
    </row>
    <row r="4173" spans="3:4" x14ac:dyDescent="0.2">
      <c r="C4173" s="14"/>
      <c r="D4173" s="14"/>
    </row>
    <row r="4174" spans="3:4" x14ac:dyDescent="0.2">
      <c r="C4174" s="14"/>
      <c r="D4174" s="14"/>
    </row>
    <row r="4175" spans="3:4" x14ac:dyDescent="0.2">
      <c r="C4175" s="14"/>
      <c r="D4175" s="14"/>
    </row>
    <row r="4176" spans="3:4" x14ac:dyDescent="0.2">
      <c r="C4176" s="14"/>
      <c r="D4176" s="14"/>
    </row>
    <row r="4177" spans="3:4" x14ac:dyDescent="0.2">
      <c r="C4177" s="14"/>
      <c r="D4177" s="14"/>
    </row>
    <row r="4178" spans="3:4" x14ac:dyDescent="0.2">
      <c r="C4178" s="14"/>
      <c r="D4178" s="14"/>
    </row>
    <row r="4179" spans="3:4" x14ac:dyDescent="0.2">
      <c r="C4179" s="14"/>
      <c r="D4179" s="14"/>
    </row>
    <row r="4180" spans="3:4" x14ac:dyDescent="0.2">
      <c r="C4180" s="14"/>
      <c r="D4180" s="14"/>
    </row>
    <row r="4181" spans="3:4" x14ac:dyDescent="0.2">
      <c r="C4181" s="14"/>
      <c r="D4181" s="14"/>
    </row>
    <row r="4182" spans="3:4" x14ac:dyDescent="0.2">
      <c r="C4182" s="14"/>
      <c r="D4182" s="14"/>
    </row>
    <row r="4183" spans="3:4" x14ac:dyDescent="0.2">
      <c r="C4183" s="14"/>
      <c r="D4183" s="14"/>
    </row>
    <row r="4184" spans="3:4" x14ac:dyDescent="0.2">
      <c r="C4184" s="14"/>
      <c r="D4184" s="14"/>
    </row>
    <row r="4185" spans="3:4" x14ac:dyDescent="0.2">
      <c r="C4185" s="14"/>
      <c r="D4185" s="14"/>
    </row>
    <row r="4186" spans="3:4" x14ac:dyDescent="0.2">
      <c r="C4186" s="14"/>
      <c r="D4186" s="14"/>
    </row>
    <row r="4187" spans="3:4" x14ac:dyDescent="0.2">
      <c r="C4187" s="14"/>
      <c r="D4187" s="14"/>
    </row>
    <row r="4188" spans="3:4" x14ac:dyDescent="0.2">
      <c r="C4188" s="14"/>
      <c r="D4188" s="14"/>
    </row>
    <row r="4189" spans="3:4" x14ac:dyDescent="0.2">
      <c r="C4189" s="14"/>
      <c r="D4189" s="14"/>
    </row>
    <row r="4190" spans="3:4" x14ac:dyDescent="0.2">
      <c r="C4190" s="14"/>
      <c r="D4190" s="14"/>
    </row>
    <row r="4191" spans="3:4" x14ac:dyDescent="0.2">
      <c r="C4191" s="14"/>
      <c r="D4191" s="14"/>
    </row>
    <row r="4192" spans="3:4" x14ac:dyDescent="0.2">
      <c r="C4192" s="14"/>
      <c r="D4192" s="14"/>
    </row>
    <row r="4193" spans="3:4" x14ac:dyDescent="0.2">
      <c r="C4193" s="14"/>
      <c r="D4193" s="14"/>
    </row>
    <row r="4194" spans="3:4" x14ac:dyDescent="0.2">
      <c r="C4194" s="14"/>
      <c r="D4194" s="14"/>
    </row>
    <row r="4195" spans="3:4" x14ac:dyDescent="0.2">
      <c r="C4195" s="14"/>
      <c r="D4195" s="14"/>
    </row>
    <row r="4196" spans="3:4" x14ac:dyDescent="0.2">
      <c r="C4196" s="14"/>
      <c r="D4196" s="14"/>
    </row>
    <row r="4197" spans="3:4" x14ac:dyDescent="0.2">
      <c r="C4197" s="14"/>
      <c r="D4197" s="14"/>
    </row>
    <row r="4198" spans="3:4" x14ac:dyDescent="0.2">
      <c r="C4198" s="14"/>
      <c r="D4198" s="14"/>
    </row>
    <row r="4199" spans="3:4" x14ac:dyDescent="0.2">
      <c r="C4199" s="14"/>
      <c r="D4199" s="14"/>
    </row>
    <row r="4200" spans="3:4" x14ac:dyDescent="0.2">
      <c r="C4200" s="14"/>
      <c r="D4200" s="14"/>
    </row>
    <row r="4201" spans="3:4" x14ac:dyDescent="0.2">
      <c r="C4201" s="14"/>
      <c r="D4201" s="14"/>
    </row>
    <row r="4202" spans="3:4" x14ac:dyDescent="0.2">
      <c r="C4202" s="14"/>
      <c r="D4202" s="14"/>
    </row>
    <row r="4203" spans="3:4" x14ac:dyDescent="0.2">
      <c r="C4203" s="14"/>
      <c r="D4203" s="14"/>
    </row>
    <row r="4204" spans="3:4" x14ac:dyDescent="0.2">
      <c r="C4204" s="14"/>
      <c r="D4204" s="14"/>
    </row>
    <row r="4205" spans="3:4" x14ac:dyDescent="0.2">
      <c r="C4205" s="14"/>
      <c r="D4205" s="14"/>
    </row>
    <row r="4206" spans="3:4" x14ac:dyDescent="0.2">
      <c r="C4206" s="14"/>
      <c r="D4206" s="14"/>
    </row>
    <row r="4207" spans="3:4" x14ac:dyDescent="0.2">
      <c r="C4207" s="14"/>
      <c r="D4207" s="14"/>
    </row>
    <row r="4208" spans="3:4" x14ac:dyDescent="0.2">
      <c r="C4208" s="14"/>
      <c r="D4208" s="14"/>
    </row>
    <row r="4209" spans="3:4" x14ac:dyDescent="0.2">
      <c r="C4209" s="14"/>
      <c r="D4209" s="14"/>
    </row>
    <row r="4210" spans="3:4" x14ac:dyDescent="0.2">
      <c r="C4210" s="14"/>
      <c r="D4210" s="14"/>
    </row>
    <row r="4211" spans="3:4" x14ac:dyDescent="0.2">
      <c r="C4211" s="14"/>
      <c r="D4211" s="14"/>
    </row>
    <row r="4212" spans="3:4" x14ac:dyDescent="0.2">
      <c r="C4212" s="14"/>
      <c r="D4212" s="14"/>
    </row>
    <row r="4213" spans="3:4" x14ac:dyDescent="0.2">
      <c r="C4213" s="14"/>
      <c r="D4213" s="14"/>
    </row>
    <row r="4214" spans="3:4" x14ac:dyDescent="0.2">
      <c r="C4214" s="14"/>
      <c r="D4214" s="14"/>
    </row>
    <row r="4215" spans="3:4" x14ac:dyDescent="0.2">
      <c r="C4215" s="14"/>
      <c r="D4215" s="14"/>
    </row>
    <row r="4216" spans="3:4" x14ac:dyDescent="0.2">
      <c r="C4216" s="14"/>
      <c r="D4216" s="14"/>
    </row>
    <row r="4217" spans="3:4" x14ac:dyDescent="0.2">
      <c r="C4217" s="14"/>
      <c r="D4217" s="14"/>
    </row>
    <row r="4218" spans="3:4" x14ac:dyDescent="0.2">
      <c r="C4218" s="14"/>
      <c r="D4218" s="14"/>
    </row>
    <row r="4219" spans="3:4" x14ac:dyDescent="0.2">
      <c r="C4219" s="14"/>
      <c r="D4219" s="14"/>
    </row>
    <row r="4220" spans="3:4" x14ac:dyDescent="0.2">
      <c r="C4220" s="14"/>
      <c r="D4220" s="14"/>
    </row>
    <row r="4221" spans="3:4" x14ac:dyDescent="0.2">
      <c r="C4221" s="14"/>
      <c r="D4221" s="14"/>
    </row>
    <row r="4222" spans="3:4" x14ac:dyDescent="0.2">
      <c r="C4222" s="14"/>
      <c r="D4222" s="14"/>
    </row>
    <row r="4223" spans="3:4" x14ac:dyDescent="0.2">
      <c r="C4223" s="14"/>
      <c r="D4223" s="14"/>
    </row>
    <row r="4224" spans="3:4" x14ac:dyDescent="0.2">
      <c r="C4224" s="14"/>
      <c r="D4224" s="14"/>
    </row>
    <row r="4225" spans="3:4" x14ac:dyDescent="0.2">
      <c r="C4225" s="14"/>
      <c r="D4225" s="14"/>
    </row>
    <row r="4226" spans="3:4" x14ac:dyDescent="0.2">
      <c r="C4226" s="14"/>
      <c r="D4226" s="14"/>
    </row>
    <row r="4227" spans="3:4" x14ac:dyDescent="0.2">
      <c r="C4227" s="14"/>
      <c r="D4227" s="14"/>
    </row>
    <row r="4228" spans="3:4" x14ac:dyDescent="0.2">
      <c r="C4228" s="14"/>
      <c r="D4228" s="14"/>
    </row>
    <row r="4229" spans="3:4" x14ac:dyDescent="0.2">
      <c r="C4229" s="14"/>
      <c r="D4229" s="14"/>
    </row>
    <row r="4230" spans="3:4" x14ac:dyDescent="0.2">
      <c r="C4230" s="14"/>
      <c r="D4230" s="14"/>
    </row>
    <row r="4231" spans="3:4" x14ac:dyDescent="0.2">
      <c r="C4231" s="14"/>
      <c r="D4231" s="14"/>
    </row>
    <row r="4232" spans="3:4" x14ac:dyDescent="0.2">
      <c r="C4232" s="14"/>
      <c r="D4232" s="14"/>
    </row>
    <row r="4233" spans="3:4" x14ac:dyDescent="0.2">
      <c r="C4233" s="14"/>
      <c r="D4233" s="14"/>
    </row>
    <row r="4234" spans="3:4" x14ac:dyDescent="0.2">
      <c r="C4234" s="14"/>
      <c r="D4234" s="14"/>
    </row>
    <row r="4235" spans="3:4" x14ac:dyDescent="0.2">
      <c r="C4235" s="14"/>
      <c r="D4235" s="14"/>
    </row>
    <row r="4236" spans="3:4" x14ac:dyDescent="0.2">
      <c r="C4236" s="14"/>
      <c r="D4236" s="14"/>
    </row>
    <row r="4237" spans="3:4" x14ac:dyDescent="0.2">
      <c r="C4237" s="14"/>
      <c r="D4237" s="14"/>
    </row>
    <row r="4238" spans="3:4" x14ac:dyDescent="0.2">
      <c r="C4238" s="14"/>
      <c r="D4238" s="14"/>
    </row>
    <row r="4239" spans="3:4" x14ac:dyDescent="0.2">
      <c r="C4239" s="14"/>
      <c r="D4239" s="14"/>
    </row>
    <row r="4240" spans="3:4" x14ac:dyDescent="0.2">
      <c r="C4240" s="14"/>
      <c r="D4240" s="14"/>
    </row>
    <row r="4241" spans="3:4" x14ac:dyDescent="0.2">
      <c r="C4241" s="14"/>
      <c r="D4241" s="14"/>
    </row>
    <row r="4242" spans="3:4" x14ac:dyDescent="0.2">
      <c r="C4242" s="14"/>
      <c r="D4242" s="14"/>
    </row>
    <row r="4243" spans="3:4" x14ac:dyDescent="0.2">
      <c r="C4243" s="14"/>
      <c r="D4243" s="14"/>
    </row>
    <row r="4244" spans="3:4" x14ac:dyDescent="0.2">
      <c r="C4244" s="14"/>
      <c r="D4244" s="14"/>
    </row>
    <row r="4245" spans="3:4" x14ac:dyDescent="0.2">
      <c r="C4245" s="14"/>
      <c r="D4245" s="14"/>
    </row>
    <row r="4246" spans="3:4" x14ac:dyDescent="0.2">
      <c r="C4246" s="14"/>
      <c r="D4246" s="14"/>
    </row>
    <row r="4247" spans="3:4" x14ac:dyDescent="0.2">
      <c r="C4247" s="14"/>
      <c r="D4247" s="14"/>
    </row>
    <row r="4248" spans="3:4" x14ac:dyDescent="0.2">
      <c r="C4248" s="14"/>
      <c r="D4248" s="14"/>
    </row>
    <row r="4249" spans="3:4" x14ac:dyDescent="0.2">
      <c r="C4249" s="14"/>
      <c r="D4249" s="14"/>
    </row>
    <row r="4250" spans="3:4" x14ac:dyDescent="0.2">
      <c r="C4250" s="14"/>
      <c r="D4250" s="14"/>
    </row>
    <row r="4251" spans="3:4" x14ac:dyDescent="0.2">
      <c r="C4251" s="14"/>
      <c r="D4251" s="14"/>
    </row>
    <row r="4252" spans="3:4" x14ac:dyDescent="0.2">
      <c r="C4252" s="14"/>
      <c r="D4252" s="14"/>
    </row>
    <row r="4253" spans="3:4" x14ac:dyDescent="0.2">
      <c r="C4253" s="14"/>
      <c r="D4253" s="14"/>
    </row>
    <row r="4254" spans="3:4" x14ac:dyDescent="0.2">
      <c r="C4254" s="14"/>
      <c r="D4254" s="14"/>
    </row>
    <row r="4255" spans="3:4" x14ac:dyDescent="0.2">
      <c r="C4255" s="14"/>
      <c r="D4255" s="14"/>
    </row>
    <row r="4256" spans="3:4" x14ac:dyDescent="0.2">
      <c r="C4256" s="14"/>
      <c r="D4256" s="14"/>
    </row>
    <row r="4257" spans="3:4" x14ac:dyDescent="0.2">
      <c r="C4257" s="14"/>
      <c r="D4257" s="14"/>
    </row>
    <row r="4258" spans="3:4" x14ac:dyDescent="0.2">
      <c r="C4258" s="14"/>
      <c r="D4258" s="14"/>
    </row>
    <row r="4259" spans="3:4" x14ac:dyDescent="0.2">
      <c r="C4259" s="14"/>
      <c r="D4259" s="14"/>
    </row>
    <row r="4260" spans="3:4" x14ac:dyDescent="0.2">
      <c r="C4260" s="14"/>
      <c r="D4260" s="14"/>
    </row>
    <row r="4261" spans="3:4" x14ac:dyDescent="0.2">
      <c r="C4261" s="14"/>
      <c r="D4261" s="14"/>
    </row>
    <row r="4262" spans="3:4" x14ac:dyDescent="0.2">
      <c r="C4262" s="14"/>
      <c r="D4262" s="14"/>
    </row>
    <row r="4263" spans="3:4" x14ac:dyDescent="0.2">
      <c r="C4263" s="14"/>
      <c r="D4263" s="14"/>
    </row>
    <row r="4264" spans="3:4" x14ac:dyDescent="0.2">
      <c r="C4264" s="14"/>
      <c r="D4264" s="14"/>
    </row>
    <row r="4265" spans="3:4" x14ac:dyDescent="0.2">
      <c r="C4265" s="14"/>
      <c r="D4265" s="14"/>
    </row>
    <row r="4266" spans="3:4" x14ac:dyDescent="0.2">
      <c r="C4266" s="14"/>
      <c r="D4266" s="14"/>
    </row>
    <row r="4267" spans="3:4" x14ac:dyDescent="0.2">
      <c r="C4267" s="14"/>
      <c r="D4267" s="14"/>
    </row>
    <row r="4268" spans="3:4" x14ac:dyDescent="0.2">
      <c r="C4268" s="14"/>
      <c r="D4268" s="14"/>
    </row>
    <row r="4269" spans="3:4" x14ac:dyDescent="0.2">
      <c r="C4269" s="14"/>
      <c r="D4269" s="14"/>
    </row>
    <row r="4270" spans="3:4" x14ac:dyDescent="0.2">
      <c r="C4270" s="14"/>
      <c r="D4270" s="14"/>
    </row>
    <row r="4271" spans="3:4" x14ac:dyDescent="0.2">
      <c r="C4271" s="14"/>
      <c r="D4271" s="14"/>
    </row>
    <row r="4272" spans="3:4" x14ac:dyDescent="0.2">
      <c r="C4272" s="14"/>
      <c r="D4272" s="14"/>
    </row>
    <row r="4273" spans="3:4" x14ac:dyDescent="0.2">
      <c r="C4273" s="14"/>
      <c r="D4273" s="14"/>
    </row>
    <row r="4274" spans="3:4" x14ac:dyDescent="0.2">
      <c r="C4274" s="14"/>
      <c r="D4274" s="14"/>
    </row>
    <row r="4275" spans="3:4" x14ac:dyDescent="0.2">
      <c r="C4275" s="14"/>
      <c r="D4275" s="14"/>
    </row>
    <row r="4276" spans="3:4" x14ac:dyDescent="0.2">
      <c r="C4276" s="14"/>
      <c r="D4276" s="14"/>
    </row>
    <row r="4277" spans="3:4" x14ac:dyDescent="0.2">
      <c r="C4277" s="14"/>
      <c r="D4277" s="14"/>
    </row>
    <row r="4278" spans="3:4" x14ac:dyDescent="0.2">
      <c r="C4278" s="14"/>
      <c r="D4278" s="14"/>
    </row>
    <row r="4279" spans="3:4" x14ac:dyDescent="0.2">
      <c r="C4279" s="14"/>
      <c r="D4279" s="14"/>
    </row>
    <row r="4280" spans="3:4" x14ac:dyDescent="0.2">
      <c r="C4280" s="14"/>
      <c r="D4280" s="14"/>
    </row>
    <row r="4281" spans="3:4" x14ac:dyDescent="0.2">
      <c r="C4281" s="14"/>
      <c r="D4281" s="14"/>
    </row>
    <row r="4282" spans="3:4" x14ac:dyDescent="0.2">
      <c r="C4282" s="14"/>
      <c r="D4282" s="14"/>
    </row>
    <row r="4283" spans="3:4" x14ac:dyDescent="0.2">
      <c r="C4283" s="14"/>
      <c r="D4283" s="14"/>
    </row>
    <row r="4284" spans="3:4" x14ac:dyDescent="0.2">
      <c r="C4284" s="14"/>
      <c r="D4284" s="14"/>
    </row>
    <row r="4285" spans="3:4" x14ac:dyDescent="0.2">
      <c r="C4285" s="14"/>
      <c r="D4285" s="14"/>
    </row>
    <row r="4286" spans="3:4" x14ac:dyDescent="0.2">
      <c r="C4286" s="14"/>
      <c r="D4286" s="14"/>
    </row>
    <row r="4287" spans="3:4" x14ac:dyDescent="0.2">
      <c r="C4287" s="14"/>
      <c r="D4287" s="14"/>
    </row>
    <row r="4288" spans="3:4" x14ac:dyDescent="0.2">
      <c r="C4288" s="14"/>
      <c r="D4288" s="14"/>
    </row>
    <row r="4289" spans="3:4" x14ac:dyDescent="0.2">
      <c r="C4289" s="14"/>
      <c r="D4289" s="14"/>
    </row>
    <row r="4290" spans="3:4" x14ac:dyDescent="0.2">
      <c r="C4290" s="14"/>
      <c r="D4290" s="14"/>
    </row>
    <row r="4291" spans="3:4" x14ac:dyDescent="0.2">
      <c r="C4291" s="14"/>
      <c r="D4291" s="14"/>
    </row>
    <row r="4292" spans="3:4" x14ac:dyDescent="0.2">
      <c r="C4292" s="14"/>
      <c r="D4292" s="14"/>
    </row>
    <row r="4293" spans="3:4" x14ac:dyDescent="0.2">
      <c r="C4293" s="14"/>
      <c r="D4293" s="14"/>
    </row>
    <row r="4294" spans="3:4" x14ac:dyDescent="0.2">
      <c r="C4294" s="14"/>
      <c r="D4294" s="14"/>
    </row>
    <row r="4295" spans="3:4" x14ac:dyDescent="0.2">
      <c r="C4295" s="14"/>
      <c r="D4295" s="14"/>
    </row>
    <row r="4296" spans="3:4" x14ac:dyDescent="0.2">
      <c r="C4296" s="14"/>
      <c r="D4296" s="14"/>
    </row>
    <row r="4297" spans="3:4" x14ac:dyDescent="0.2">
      <c r="C4297" s="14"/>
      <c r="D4297" s="14"/>
    </row>
    <row r="4298" spans="3:4" x14ac:dyDescent="0.2">
      <c r="C4298" s="14"/>
      <c r="D4298" s="14"/>
    </row>
    <row r="4299" spans="3:4" x14ac:dyDescent="0.2">
      <c r="C4299" s="14"/>
      <c r="D4299" s="14"/>
    </row>
    <row r="4300" spans="3:4" x14ac:dyDescent="0.2">
      <c r="C4300" s="14"/>
      <c r="D4300" s="14"/>
    </row>
    <row r="4301" spans="3:4" x14ac:dyDescent="0.2">
      <c r="C4301" s="14"/>
      <c r="D4301" s="14"/>
    </row>
    <row r="4302" spans="3:4" x14ac:dyDescent="0.2">
      <c r="C4302" s="14"/>
      <c r="D4302" s="14"/>
    </row>
    <row r="4303" spans="3:4" x14ac:dyDescent="0.2">
      <c r="C4303" s="14"/>
      <c r="D4303" s="14"/>
    </row>
    <row r="4304" spans="3:4" x14ac:dyDescent="0.2">
      <c r="C4304" s="14"/>
      <c r="D4304" s="14"/>
    </row>
    <row r="4305" spans="3:4" x14ac:dyDescent="0.2">
      <c r="C4305" s="14"/>
      <c r="D4305" s="14"/>
    </row>
    <row r="4306" spans="3:4" x14ac:dyDescent="0.2">
      <c r="C4306" s="14"/>
      <c r="D4306" s="14"/>
    </row>
    <row r="4307" spans="3:4" x14ac:dyDescent="0.2">
      <c r="C4307" s="14"/>
      <c r="D4307" s="14"/>
    </row>
    <row r="4308" spans="3:4" x14ac:dyDescent="0.2">
      <c r="C4308" s="14"/>
      <c r="D4308" s="14"/>
    </row>
    <row r="4309" spans="3:4" x14ac:dyDescent="0.2">
      <c r="C4309" s="14"/>
      <c r="D4309" s="14"/>
    </row>
    <row r="4310" spans="3:4" x14ac:dyDescent="0.2">
      <c r="C4310" s="14"/>
      <c r="D4310" s="14"/>
    </row>
    <row r="4311" spans="3:4" x14ac:dyDescent="0.2">
      <c r="C4311" s="14"/>
      <c r="D4311" s="14"/>
    </row>
    <row r="4312" spans="3:4" x14ac:dyDescent="0.2">
      <c r="C4312" s="14"/>
      <c r="D4312" s="14"/>
    </row>
    <row r="4313" spans="3:4" x14ac:dyDescent="0.2">
      <c r="C4313" s="14"/>
      <c r="D4313" s="14"/>
    </row>
    <row r="4314" spans="3:4" x14ac:dyDescent="0.2">
      <c r="C4314" s="14"/>
      <c r="D4314" s="14"/>
    </row>
    <row r="4315" spans="3:4" x14ac:dyDescent="0.2">
      <c r="C4315" s="14"/>
      <c r="D4315" s="14"/>
    </row>
    <row r="4316" spans="3:4" x14ac:dyDescent="0.2">
      <c r="C4316" s="14"/>
      <c r="D4316" s="14"/>
    </row>
    <row r="4317" spans="3:4" x14ac:dyDescent="0.2">
      <c r="C4317" s="14"/>
      <c r="D4317" s="14"/>
    </row>
    <row r="4318" spans="3:4" x14ac:dyDescent="0.2">
      <c r="C4318" s="14"/>
      <c r="D4318" s="14"/>
    </row>
    <row r="4319" spans="3:4" x14ac:dyDescent="0.2">
      <c r="C4319" s="14"/>
      <c r="D4319" s="14"/>
    </row>
    <row r="4320" spans="3:4" x14ac:dyDescent="0.2">
      <c r="C4320" s="14"/>
      <c r="D4320" s="14"/>
    </row>
    <row r="4321" spans="3:4" x14ac:dyDescent="0.2">
      <c r="C4321" s="14"/>
      <c r="D4321" s="14"/>
    </row>
    <row r="4322" spans="3:4" x14ac:dyDescent="0.2">
      <c r="C4322" s="14"/>
      <c r="D4322" s="14"/>
    </row>
    <row r="4323" spans="3:4" x14ac:dyDescent="0.2">
      <c r="C4323" s="14"/>
      <c r="D4323" s="14"/>
    </row>
    <row r="4324" spans="3:4" x14ac:dyDescent="0.2">
      <c r="C4324" s="14"/>
      <c r="D4324" s="14"/>
    </row>
    <row r="4325" spans="3:4" x14ac:dyDescent="0.2">
      <c r="C4325" s="14"/>
      <c r="D4325" s="14"/>
    </row>
    <row r="4326" spans="3:4" x14ac:dyDescent="0.2">
      <c r="C4326" s="14"/>
      <c r="D4326" s="14"/>
    </row>
    <row r="4327" spans="3:4" x14ac:dyDescent="0.2">
      <c r="C4327" s="14"/>
      <c r="D4327" s="14"/>
    </row>
    <row r="4328" spans="3:4" x14ac:dyDescent="0.2">
      <c r="C4328" s="14"/>
      <c r="D4328" s="14"/>
    </row>
    <row r="4329" spans="3:4" x14ac:dyDescent="0.2">
      <c r="C4329" s="14"/>
      <c r="D4329" s="14"/>
    </row>
    <row r="4330" spans="3:4" x14ac:dyDescent="0.2">
      <c r="C4330" s="14"/>
      <c r="D4330" s="14"/>
    </row>
    <row r="4331" spans="3:4" x14ac:dyDescent="0.2">
      <c r="C4331" s="14"/>
      <c r="D4331" s="14"/>
    </row>
    <row r="4332" spans="3:4" x14ac:dyDescent="0.2">
      <c r="C4332" s="14"/>
      <c r="D4332" s="14"/>
    </row>
    <row r="4333" spans="3:4" x14ac:dyDescent="0.2">
      <c r="C4333" s="14"/>
      <c r="D4333" s="14"/>
    </row>
    <row r="4334" spans="3:4" x14ac:dyDescent="0.2">
      <c r="C4334" s="14"/>
      <c r="D4334" s="14"/>
    </row>
    <row r="4335" spans="3:4" x14ac:dyDescent="0.2">
      <c r="C4335" s="14"/>
      <c r="D4335" s="14"/>
    </row>
    <row r="4336" spans="3:4" x14ac:dyDescent="0.2">
      <c r="C4336" s="14"/>
      <c r="D4336" s="14"/>
    </row>
    <row r="4337" spans="3:4" x14ac:dyDescent="0.2">
      <c r="C4337" s="14"/>
      <c r="D4337" s="14"/>
    </row>
    <row r="4338" spans="3:4" x14ac:dyDescent="0.2">
      <c r="C4338" s="14"/>
      <c r="D4338" s="14"/>
    </row>
    <row r="4339" spans="3:4" x14ac:dyDescent="0.2">
      <c r="C4339" s="14"/>
      <c r="D4339" s="14"/>
    </row>
    <row r="4340" spans="3:4" x14ac:dyDescent="0.2">
      <c r="C4340" s="14"/>
      <c r="D4340" s="14"/>
    </row>
    <row r="4341" spans="3:4" x14ac:dyDescent="0.2">
      <c r="C4341" s="14"/>
      <c r="D4341" s="14"/>
    </row>
    <row r="4342" spans="3:4" x14ac:dyDescent="0.2">
      <c r="C4342" s="14"/>
      <c r="D4342" s="14"/>
    </row>
    <row r="4343" spans="3:4" x14ac:dyDescent="0.2">
      <c r="C4343" s="14"/>
      <c r="D4343" s="14"/>
    </row>
    <row r="4344" spans="3:4" x14ac:dyDescent="0.2">
      <c r="C4344" s="14"/>
      <c r="D4344" s="14"/>
    </row>
    <row r="4345" spans="3:4" x14ac:dyDescent="0.2">
      <c r="C4345" s="14"/>
      <c r="D4345" s="14"/>
    </row>
    <row r="4346" spans="3:4" x14ac:dyDescent="0.2">
      <c r="C4346" s="14"/>
      <c r="D4346" s="14"/>
    </row>
    <row r="4347" spans="3:4" x14ac:dyDescent="0.2">
      <c r="C4347" s="14"/>
      <c r="D4347" s="14"/>
    </row>
    <row r="4348" spans="3:4" x14ac:dyDescent="0.2">
      <c r="C4348" s="14"/>
      <c r="D4348" s="14"/>
    </row>
    <row r="4349" spans="3:4" x14ac:dyDescent="0.2">
      <c r="C4349" s="14"/>
      <c r="D4349" s="14"/>
    </row>
    <row r="4350" spans="3:4" x14ac:dyDescent="0.2">
      <c r="C4350" s="14"/>
      <c r="D4350" s="14"/>
    </row>
    <row r="4351" spans="3:4" x14ac:dyDescent="0.2">
      <c r="C4351" s="14"/>
      <c r="D4351" s="14"/>
    </row>
    <row r="4352" spans="3:4" x14ac:dyDescent="0.2">
      <c r="C4352" s="14"/>
      <c r="D4352" s="14"/>
    </row>
    <row r="4353" spans="3:4" x14ac:dyDescent="0.2">
      <c r="C4353" s="14"/>
      <c r="D4353" s="14"/>
    </row>
    <row r="4354" spans="3:4" x14ac:dyDescent="0.2">
      <c r="C4354" s="14"/>
      <c r="D4354" s="14"/>
    </row>
    <row r="4355" spans="3:4" x14ac:dyDescent="0.2">
      <c r="C4355" s="14"/>
      <c r="D4355" s="14"/>
    </row>
    <row r="4356" spans="3:4" x14ac:dyDescent="0.2">
      <c r="C4356" s="14"/>
      <c r="D4356" s="14"/>
    </row>
    <row r="4357" spans="3:4" x14ac:dyDescent="0.2">
      <c r="C4357" s="14"/>
      <c r="D4357" s="14"/>
    </row>
    <row r="4358" spans="3:4" x14ac:dyDescent="0.2">
      <c r="C4358" s="14"/>
      <c r="D4358" s="14"/>
    </row>
    <row r="4359" spans="3:4" x14ac:dyDescent="0.2">
      <c r="C4359" s="14"/>
      <c r="D4359" s="14"/>
    </row>
    <row r="4360" spans="3:4" x14ac:dyDescent="0.2">
      <c r="C4360" s="14"/>
      <c r="D4360" s="14"/>
    </row>
    <row r="4361" spans="3:4" x14ac:dyDescent="0.2">
      <c r="C4361" s="14"/>
      <c r="D4361" s="14"/>
    </row>
    <row r="4362" spans="3:4" x14ac:dyDescent="0.2">
      <c r="C4362" s="14"/>
      <c r="D4362" s="14"/>
    </row>
    <row r="4363" spans="3:4" x14ac:dyDescent="0.2">
      <c r="C4363" s="14"/>
      <c r="D4363" s="14"/>
    </row>
    <row r="4364" spans="3:4" x14ac:dyDescent="0.2">
      <c r="C4364" s="14"/>
      <c r="D4364" s="14"/>
    </row>
    <row r="4365" spans="3:4" x14ac:dyDescent="0.2">
      <c r="C4365" s="14"/>
      <c r="D4365" s="14"/>
    </row>
    <row r="4366" spans="3:4" x14ac:dyDescent="0.2">
      <c r="C4366" s="14"/>
      <c r="D4366" s="14"/>
    </row>
    <row r="4367" spans="3:4" x14ac:dyDescent="0.2">
      <c r="C4367" s="14"/>
      <c r="D4367" s="14"/>
    </row>
    <row r="4368" spans="3:4" x14ac:dyDescent="0.2">
      <c r="C4368" s="14"/>
      <c r="D4368" s="14"/>
    </row>
    <row r="4369" spans="3:4" x14ac:dyDescent="0.2">
      <c r="C4369" s="14"/>
      <c r="D4369" s="14"/>
    </row>
    <row r="4370" spans="3:4" x14ac:dyDescent="0.2">
      <c r="C4370" s="14"/>
      <c r="D4370" s="14"/>
    </row>
    <row r="4371" spans="3:4" x14ac:dyDescent="0.2">
      <c r="C4371" s="14"/>
      <c r="D4371" s="14"/>
    </row>
    <row r="4372" spans="3:4" x14ac:dyDescent="0.2">
      <c r="C4372" s="14"/>
      <c r="D4372" s="14"/>
    </row>
    <row r="4373" spans="3:4" x14ac:dyDescent="0.2">
      <c r="C4373" s="14"/>
      <c r="D4373" s="14"/>
    </row>
    <row r="4374" spans="3:4" x14ac:dyDescent="0.2">
      <c r="C4374" s="14"/>
      <c r="D4374" s="14"/>
    </row>
    <row r="4375" spans="3:4" x14ac:dyDescent="0.2">
      <c r="C4375" s="14"/>
      <c r="D4375" s="14"/>
    </row>
    <row r="4376" spans="3:4" x14ac:dyDescent="0.2">
      <c r="C4376" s="14"/>
      <c r="D4376" s="14"/>
    </row>
    <row r="4377" spans="3:4" x14ac:dyDescent="0.2">
      <c r="C4377" s="14"/>
      <c r="D4377" s="14"/>
    </row>
    <row r="4378" spans="3:4" x14ac:dyDescent="0.2">
      <c r="C4378" s="14"/>
      <c r="D4378" s="14"/>
    </row>
    <row r="4379" spans="3:4" x14ac:dyDescent="0.2">
      <c r="C4379" s="14"/>
      <c r="D4379" s="14"/>
    </row>
    <row r="4380" spans="3:4" x14ac:dyDescent="0.2">
      <c r="C4380" s="14"/>
      <c r="D4380" s="14"/>
    </row>
    <row r="4381" spans="3:4" x14ac:dyDescent="0.2">
      <c r="C4381" s="14"/>
      <c r="D4381" s="14"/>
    </row>
    <row r="4382" spans="3:4" x14ac:dyDescent="0.2">
      <c r="C4382" s="14"/>
      <c r="D4382" s="14"/>
    </row>
    <row r="4383" spans="3:4" x14ac:dyDescent="0.2">
      <c r="C4383" s="14"/>
      <c r="D4383" s="14"/>
    </row>
    <row r="4384" spans="3:4" x14ac:dyDescent="0.2">
      <c r="C4384" s="14"/>
      <c r="D4384" s="14"/>
    </row>
    <row r="4385" spans="3:4" x14ac:dyDescent="0.2">
      <c r="C4385" s="14"/>
      <c r="D4385" s="14"/>
    </row>
    <row r="4386" spans="3:4" x14ac:dyDescent="0.2">
      <c r="C4386" s="14"/>
      <c r="D4386" s="14"/>
    </row>
    <row r="4387" spans="3:4" x14ac:dyDescent="0.2">
      <c r="C4387" s="14"/>
      <c r="D4387" s="14"/>
    </row>
    <row r="4388" spans="3:4" x14ac:dyDescent="0.2">
      <c r="C4388" s="14"/>
      <c r="D4388" s="14"/>
    </row>
    <row r="4389" spans="3:4" x14ac:dyDescent="0.2">
      <c r="C4389" s="14"/>
      <c r="D4389" s="14"/>
    </row>
    <row r="4390" spans="3:4" x14ac:dyDescent="0.2">
      <c r="C4390" s="14"/>
      <c r="D4390" s="14"/>
    </row>
    <row r="4391" spans="3:4" x14ac:dyDescent="0.2">
      <c r="C4391" s="14"/>
      <c r="D4391" s="14"/>
    </row>
    <row r="4392" spans="3:4" x14ac:dyDescent="0.2">
      <c r="C4392" s="14"/>
      <c r="D4392" s="14"/>
    </row>
    <row r="4393" spans="3:4" x14ac:dyDescent="0.2">
      <c r="C4393" s="14"/>
      <c r="D4393" s="14"/>
    </row>
    <row r="4394" spans="3:4" x14ac:dyDescent="0.2">
      <c r="C4394" s="14"/>
      <c r="D4394" s="14"/>
    </row>
    <row r="4395" spans="3:4" x14ac:dyDescent="0.2">
      <c r="C4395" s="14"/>
      <c r="D4395" s="14"/>
    </row>
    <row r="4396" spans="3:4" x14ac:dyDescent="0.2">
      <c r="C4396" s="14"/>
      <c r="D4396" s="14"/>
    </row>
    <row r="4397" spans="3:4" x14ac:dyDescent="0.2">
      <c r="C4397" s="14"/>
      <c r="D4397" s="14"/>
    </row>
    <row r="4398" spans="3:4" x14ac:dyDescent="0.2">
      <c r="C4398" s="14"/>
      <c r="D4398" s="14"/>
    </row>
    <row r="4399" spans="3:4" x14ac:dyDescent="0.2">
      <c r="C4399" s="14"/>
      <c r="D4399" s="14"/>
    </row>
    <row r="4400" spans="3:4" x14ac:dyDescent="0.2">
      <c r="C4400" s="14"/>
      <c r="D4400" s="14"/>
    </row>
    <row r="4401" spans="3:4" x14ac:dyDescent="0.2">
      <c r="C4401" s="14"/>
      <c r="D4401" s="14"/>
    </row>
    <row r="4402" spans="3:4" x14ac:dyDescent="0.2">
      <c r="C4402" s="14"/>
      <c r="D4402" s="14"/>
    </row>
    <row r="4403" spans="3:4" x14ac:dyDescent="0.2">
      <c r="C4403" s="14"/>
      <c r="D4403" s="14"/>
    </row>
    <row r="4404" spans="3:4" x14ac:dyDescent="0.2">
      <c r="C4404" s="14"/>
      <c r="D4404" s="14"/>
    </row>
    <row r="4405" spans="3:4" x14ac:dyDescent="0.2">
      <c r="C4405" s="14"/>
      <c r="D4405" s="14"/>
    </row>
    <row r="4406" spans="3:4" x14ac:dyDescent="0.2">
      <c r="C4406" s="14"/>
      <c r="D4406" s="14"/>
    </row>
    <row r="4407" spans="3:4" x14ac:dyDescent="0.2">
      <c r="C4407" s="14"/>
      <c r="D4407" s="14"/>
    </row>
    <row r="4408" spans="3:4" x14ac:dyDescent="0.2">
      <c r="C4408" s="14"/>
      <c r="D4408" s="14"/>
    </row>
    <row r="4409" spans="3:4" x14ac:dyDescent="0.2">
      <c r="C4409" s="14"/>
      <c r="D4409" s="14"/>
    </row>
    <row r="4410" spans="3:4" x14ac:dyDescent="0.2">
      <c r="C4410" s="14"/>
      <c r="D4410" s="14"/>
    </row>
    <row r="4411" spans="3:4" x14ac:dyDescent="0.2">
      <c r="C4411" s="14"/>
      <c r="D4411" s="14"/>
    </row>
    <row r="4412" spans="3:4" x14ac:dyDescent="0.2">
      <c r="C4412" s="14"/>
      <c r="D4412" s="14"/>
    </row>
    <row r="4413" spans="3:4" x14ac:dyDescent="0.2">
      <c r="C4413" s="14"/>
      <c r="D4413" s="14"/>
    </row>
    <row r="4414" spans="3:4" x14ac:dyDescent="0.2">
      <c r="C4414" s="14"/>
      <c r="D4414" s="14"/>
    </row>
    <row r="4415" spans="3:4" x14ac:dyDescent="0.2">
      <c r="C4415" s="14"/>
      <c r="D4415" s="14"/>
    </row>
    <row r="4416" spans="3:4" x14ac:dyDescent="0.2">
      <c r="C4416" s="14"/>
      <c r="D4416" s="14"/>
    </row>
    <row r="4417" spans="3:4" x14ac:dyDescent="0.2">
      <c r="C4417" s="14"/>
      <c r="D4417" s="14"/>
    </row>
    <row r="4418" spans="3:4" x14ac:dyDescent="0.2">
      <c r="C4418" s="14"/>
      <c r="D4418" s="14"/>
    </row>
    <row r="4419" spans="3:4" x14ac:dyDescent="0.2">
      <c r="C4419" s="14"/>
      <c r="D4419" s="14"/>
    </row>
    <row r="4420" spans="3:4" x14ac:dyDescent="0.2">
      <c r="C4420" s="14"/>
      <c r="D4420" s="14"/>
    </row>
    <row r="4421" spans="3:4" x14ac:dyDescent="0.2">
      <c r="C4421" s="14"/>
      <c r="D4421" s="14"/>
    </row>
    <row r="4422" spans="3:4" x14ac:dyDescent="0.2">
      <c r="C4422" s="14"/>
      <c r="D4422" s="14"/>
    </row>
    <row r="4423" spans="3:4" x14ac:dyDescent="0.2">
      <c r="C4423" s="14"/>
      <c r="D4423" s="14"/>
    </row>
    <row r="4424" spans="3:4" x14ac:dyDescent="0.2">
      <c r="C4424" s="14"/>
      <c r="D4424" s="14"/>
    </row>
    <row r="4425" spans="3:4" x14ac:dyDescent="0.2">
      <c r="C4425" s="14"/>
      <c r="D4425" s="14"/>
    </row>
    <row r="4426" spans="3:4" x14ac:dyDescent="0.2">
      <c r="C4426" s="14"/>
      <c r="D4426" s="14"/>
    </row>
    <row r="4427" spans="3:4" x14ac:dyDescent="0.2">
      <c r="C4427" s="14"/>
      <c r="D4427" s="14"/>
    </row>
    <row r="4428" spans="3:4" x14ac:dyDescent="0.2">
      <c r="C4428" s="14"/>
      <c r="D4428" s="14"/>
    </row>
    <row r="4429" spans="3:4" x14ac:dyDescent="0.2">
      <c r="C4429" s="14"/>
      <c r="D4429" s="14"/>
    </row>
    <row r="4430" spans="3:4" x14ac:dyDescent="0.2">
      <c r="C4430" s="14"/>
      <c r="D4430" s="14"/>
    </row>
    <row r="4431" spans="3:4" x14ac:dyDescent="0.2">
      <c r="C4431" s="14"/>
      <c r="D4431" s="14"/>
    </row>
    <row r="4432" spans="3:4" x14ac:dyDescent="0.2">
      <c r="C4432" s="14"/>
      <c r="D4432" s="14"/>
    </row>
    <row r="4433" spans="3:4" x14ac:dyDescent="0.2">
      <c r="C4433" s="14"/>
      <c r="D4433" s="14"/>
    </row>
    <row r="4434" spans="3:4" x14ac:dyDescent="0.2">
      <c r="C4434" s="14"/>
      <c r="D4434" s="14"/>
    </row>
    <row r="4435" spans="3:4" x14ac:dyDescent="0.2">
      <c r="C4435" s="14"/>
      <c r="D4435" s="14"/>
    </row>
    <row r="4436" spans="3:4" x14ac:dyDescent="0.2">
      <c r="C4436" s="14"/>
      <c r="D4436" s="14"/>
    </row>
    <row r="4437" spans="3:4" x14ac:dyDescent="0.2">
      <c r="C4437" s="14"/>
      <c r="D4437" s="14"/>
    </row>
    <row r="4438" spans="3:4" x14ac:dyDescent="0.2">
      <c r="C4438" s="14"/>
      <c r="D4438" s="14"/>
    </row>
    <row r="4439" spans="3:4" x14ac:dyDescent="0.2">
      <c r="C4439" s="14"/>
      <c r="D4439" s="14"/>
    </row>
    <row r="4440" spans="3:4" x14ac:dyDescent="0.2">
      <c r="C4440" s="14"/>
      <c r="D4440" s="14"/>
    </row>
    <row r="4441" spans="3:4" x14ac:dyDescent="0.2">
      <c r="C4441" s="14"/>
      <c r="D4441" s="14"/>
    </row>
    <row r="4442" spans="3:4" x14ac:dyDescent="0.2">
      <c r="C4442" s="14"/>
      <c r="D4442" s="14"/>
    </row>
    <row r="4443" spans="3:4" x14ac:dyDescent="0.2">
      <c r="C4443" s="14"/>
      <c r="D4443" s="14"/>
    </row>
    <row r="4444" spans="3:4" x14ac:dyDescent="0.2">
      <c r="C4444" s="14"/>
      <c r="D4444" s="14"/>
    </row>
    <row r="4445" spans="3:4" x14ac:dyDescent="0.2">
      <c r="C4445" s="14"/>
      <c r="D4445" s="14"/>
    </row>
    <row r="4446" spans="3:4" x14ac:dyDescent="0.2">
      <c r="C4446" s="14"/>
      <c r="D4446" s="14"/>
    </row>
    <row r="4447" spans="3:4" x14ac:dyDescent="0.2">
      <c r="C4447" s="14"/>
      <c r="D4447" s="14"/>
    </row>
    <row r="4448" spans="3:4" x14ac:dyDescent="0.2">
      <c r="C4448" s="14"/>
      <c r="D4448" s="14"/>
    </row>
    <row r="4449" spans="3:4" x14ac:dyDescent="0.2">
      <c r="C4449" s="14"/>
      <c r="D4449" s="14"/>
    </row>
    <row r="4450" spans="3:4" x14ac:dyDescent="0.2">
      <c r="C4450" s="14"/>
      <c r="D4450" s="14"/>
    </row>
    <row r="4451" spans="3:4" x14ac:dyDescent="0.2">
      <c r="C4451" s="14"/>
      <c r="D4451" s="14"/>
    </row>
    <row r="4452" spans="3:4" x14ac:dyDescent="0.2">
      <c r="C4452" s="14"/>
      <c r="D4452" s="14"/>
    </row>
    <row r="4453" spans="3:4" x14ac:dyDescent="0.2">
      <c r="C4453" s="14"/>
      <c r="D4453" s="14"/>
    </row>
    <row r="4454" spans="3:4" x14ac:dyDescent="0.2">
      <c r="C4454" s="14"/>
      <c r="D4454" s="14"/>
    </row>
    <row r="4455" spans="3:4" x14ac:dyDescent="0.2">
      <c r="C4455" s="14"/>
      <c r="D4455" s="14"/>
    </row>
    <row r="4456" spans="3:4" x14ac:dyDescent="0.2">
      <c r="C4456" s="14"/>
      <c r="D4456" s="14"/>
    </row>
    <row r="4457" spans="3:4" x14ac:dyDescent="0.2">
      <c r="C4457" s="14"/>
      <c r="D4457" s="14"/>
    </row>
    <row r="4458" spans="3:4" x14ac:dyDescent="0.2">
      <c r="C4458" s="14"/>
      <c r="D4458" s="14"/>
    </row>
    <row r="4459" spans="3:4" x14ac:dyDescent="0.2">
      <c r="C4459" s="14"/>
      <c r="D4459" s="14"/>
    </row>
    <row r="4460" spans="3:4" x14ac:dyDescent="0.2">
      <c r="C4460" s="14"/>
      <c r="D4460" s="14"/>
    </row>
    <row r="4461" spans="3:4" x14ac:dyDescent="0.2">
      <c r="C4461" s="14"/>
      <c r="D4461" s="14"/>
    </row>
    <row r="4462" spans="3:4" x14ac:dyDescent="0.2">
      <c r="C4462" s="14"/>
      <c r="D4462" s="14"/>
    </row>
    <row r="4463" spans="3:4" x14ac:dyDescent="0.2">
      <c r="C4463" s="14"/>
      <c r="D4463" s="14"/>
    </row>
    <row r="4464" spans="3:4" x14ac:dyDescent="0.2">
      <c r="C4464" s="14"/>
      <c r="D4464" s="14"/>
    </row>
    <row r="4465" spans="3:4" x14ac:dyDescent="0.2">
      <c r="C4465" s="14"/>
      <c r="D4465" s="14"/>
    </row>
    <row r="4466" spans="3:4" x14ac:dyDescent="0.2">
      <c r="C4466" s="14"/>
      <c r="D4466" s="14"/>
    </row>
    <row r="4467" spans="3:4" x14ac:dyDescent="0.2">
      <c r="C4467" s="14"/>
      <c r="D4467" s="14"/>
    </row>
    <row r="4468" spans="3:4" x14ac:dyDescent="0.2">
      <c r="C4468" s="14"/>
      <c r="D4468" s="14"/>
    </row>
    <row r="4469" spans="3:4" x14ac:dyDescent="0.2">
      <c r="C4469" s="14"/>
      <c r="D4469" s="14"/>
    </row>
    <row r="4470" spans="3:4" x14ac:dyDescent="0.2">
      <c r="C4470" s="14"/>
      <c r="D4470" s="14"/>
    </row>
    <row r="4471" spans="3:4" x14ac:dyDescent="0.2">
      <c r="C4471" s="14"/>
      <c r="D4471" s="14"/>
    </row>
    <row r="4472" spans="3:4" x14ac:dyDescent="0.2">
      <c r="C4472" s="14"/>
      <c r="D4472" s="14"/>
    </row>
    <row r="4473" spans="3:4" x14ac:dyDescent="0.2">
      <c r="C4473" s="14"/>
      <c r="D4473" s="14"/>
    </row>
    <row r="4474" spans="3:4" x14ac:dyDescent="0.2">
      <c r="C4474" s="14"/>
      <c r="D4474" s="14"/>
    </row>
    <row r="4475" spans="3:4" x14ac:dyDescent="0.2">
      <c r="C4475" s="14"/>
      <c r="D4475" s="14"/>
    </row>
    <row r="4476" spans="3:4" x14ac:dyDescent="0.2">
      <c r="C4476" s="14"/>
      <c r="D4476" s="14"/>
    </row>
    <row r="4477" spans="3:4" x14ac:dyDescent="0.2">
      <c r="C4477" s="14"/>
      <c r="D4477" s="14"/>
    </row>
    <row r="4478" spans="3:4" x14ac:dyDescent="0.2">
      <c r="C4478" s="14"/>
      <c r="D4478" s="14"/>
    </row>
    <row r="4479" spans="3:4" x14ac:dyDescent="0.2">
      <c r="C4479" s="14"/>
      <c r="D4479" s="14"/>
    </row>
    <row r="4480" spans="3:4" x14ac:dyDescent="0.2">
      <c r="C4480" s="14"/>
      <c r="D4480" s="14"/>
    </row>
    <row r="4481" spans="3:4" x14ac:dyDescent="0.2">
      <c r="C4481" s="14"/>
      <c r="D4481" s="14"/>
    </row>
    <row r="4482" spans="3:4" x14ac:dyDescent="0.2">
      <c r="C4482" s="14"/>
      <c r="D4482" s="14"/>
    </row>
    <row r="4483" spans="3:4" x14ac:dyDescent="0.2">
      <c r="C4483" s="14"/>
      <c r="D4483" s="14"/>
    </row>
    <row r="4484" spans="3:4" x14ac:dyDescent="0.2">
      <c r="C4484" s="14"/>
      <c r="D4484" s="14"/>
    </row>
    <row r="4485" spans="3:4" x14ac:dyDescent="0.2">
      <c r="C4485" s="14"/>
      <c r="D4485" s="14"/>
    </row>
    <row r="4486" spans="3:4" x14ac:dyDescent="0.2">
      <c r="C4486" s="14"/>
      <c r="D4486" s="14"/>
    </row>
    <row r="4487" spans="3:4" x14ac:dyDescent="0.2">
      <c r="C4487" s="14"/>
      <c r="D4487" s="14"/>
    </row>
    <row r="4488" spans="3:4" x14ac:dyDescent="0.2">
      <c r="C4488" s="14"/>
      <c r="D4488" s="14"/>
    </row>
    <row r="4489" spans="3:4" x14ac:dyDescent="0.2">
      <c r="C4489" s="14"/>
      <c r="D4489" s="14"/>
    </row>
    <row r="4490" spans="3:4" x14ac:dyDescent="0.2">
      <c r="C4490" s="14"/>
      <c r="D4490" s="14"/>
    </row>
    <row r="4491" spans="3:4" x14ac:dyDescent="0.2">
      <c r="C4491" s="14"/>
      <c r="D4491" s="14"/>
    </row>
    <row r="4492" spans="3:4" x14ac:dyDescent="0.2">
      <c r="C4492" s="14"/>
      <c r="D4492" s="14"/>
    </row>
    <row r="4493" spans="3:4" x14ac:dyDescent="0.2">
      <c r="C4493" s="14"/>
      <c r="D4493" s="14"/>
    </row>
    <row r="4494" spans="3:4" x14ac:dyDescent="0.2">
      <c r="C4494" s="14"/>
      <c r="D4494" s="14"/>
    </row>
    <row r="4495" spans="3:4" x14ac:dyDescent="0.2">
      <c r="C4495" s="14"/>
      <c r="D4495" s="14"/>
    </row>
    <row r="4496" spans="3:4" x14ac:dyDescent="0.2">
      <c r="C4496" s="14"/>
      <c r="D4496" s="14"/>
    </row>
    <row r="4497" spans="3:4" x14ac:dyDescent="0.2">
      <c r="C4497" s="14"/>
      <c r="D4497" s="14"/>
    </row>
    <row r="4498" spans="3:4" x14ac:dyDescent="0.2">
      <c r="C4498" s="14"/>
      <c r="D4498" s="14"/>
    </row>
    <row r="4499" spans="3:4" x14ac:dyDescent="0.2">
      <c r="C4499" s="14"/>
      <c r="D4499" s="14"/>
    </row>
    <row r="4500" spans="3:4" x14ac:dyDescent="0.2">
      <c r="C4500" s="14"/>
      <c r="D4500" s="14"/>
    </row>
    <row r="4501" spans="3:4" x14ac:dyDescent="0.2">
      <c r="C4501" s="14"/>
      <c r="D4501" s="14"/>
    </row>
    <row r="4502" spans="3:4" x14ac:dyDescent="0.2">
      <c r="C4502" s="14"/>
      <c r="D4502" s="14"/>
    </row>
    <row r="4503" spans="3:4" x14ac:dyDescent="0.2">
      <c r="C4503" s="14"/>
      <c r="D4503" s="14"/>
    </row>
    <row r="4504" spans="3:4" x14ac:dyDescent="0.2">
      <c r="C4504" s="14"/>
      <c r="D4504" s="14"/>
    </row>
    <row r="4505" spans="3:4" x14ac:dyDescent="0.2">
      <c r="C4505" s="14"/>
      <c r="D4505" s="14"/>
    </row>
    <row r="4506" spans="3:4" x14ac:dyDescent="0.2">
      <c r="C4506" s="14"/>
      <c r="D4506" s="14"/>
    </row>
    <row r="4507" spans="3:4" x14ac:dyDescent="0.2">
      <c r="C4507" s="14"/>
      <c r="D4507" s="14"/>
    </row>
    <row r="4508" spans="3:4" x14ac:dyDescent="0.2">
      <c r="C4508" s="14"/>
      <c r="D4508" s="14"/>
    </row>
    <row r="4509" spans="3:4" x14ac:dyDescent="0.2">
      <c r="C4509" s="14"/>
      <c r="D4509" s="14"/>
    </row>
    <row r="4510" spans="3:4" x14ac:dyDescent="0.2">
      <c r="C4510" s="14"/>
      <c r="D4510" s="14"/>
    </row>
    <row r="4511" spans="3:4" x14ac:dyDescent="0.2">
      <c r="C4511" s="14"/>
      <c r="D4511" s="14"/>
    </row>
    <row r="4512" spans="3:4" x14ac:dyDescent="0.2">
      <c r="C4512" s="14"/>
      <c r="D4512" s="14"/>
    </row>
    <row r="4513" spans="3:4" x14ac:dyDescent="0.2">
      <c r="C4513" s="14"/>
      <c r="D4513" s="14"/>
    </row>
    <row r="4514" spans="3:4" x14ac:dyDescent="0.2">
      <c r="C4514" s="14"/>
      <c r="D4514" s="14"/>
    </row>
    <row r="4515" spans="3:4" x14ac:dyDescent="0.2">
      <c r="C4515" s="14"/>
      <c r="D4515" s="14"/>
    </row>
    <row r="4516" spans="3:4" x14ac:dyDescent="0.2">
      <c r="C4516" s="14"/>
      <c r="D4516" s="14"/>
    </row>
    <row r="4517" spans="3:4" x14ac:dyDescent="0.2">
      <c r="C4517" s="14"/>
      <c r="D4517" s="14"/>
    </row>
    <row r="4518" spans="3:4" x14ac:dyDescent="0.2">
      <c r="C4518" s="14"/>
      <c r="D4518" s="14"/>
    </row>
    <row r="4519" spans="3:4" x14ac:dyDescent="0.2">
      <c r="C4519" s="14"/>
      <c r="D4519" s="14"/>
    </row>
    <row r="4520" spans="3:4" x14ac:dyDescent="0.2">
      <c r="C4520" s="14"/>
      <c r="D4520" s="14"/>
    </row>
    <row r="4521" spans="3:4" x14ac:dyDescent="0.2">
      <c r="C4521" s="14"/>
      <c r="D4521" s="14"/>
    </row>
    <row r="4522" spans="3:4" x14ac:dyDescent="0.2">
      <c r="C4522" s="14"/>
      <c r="D4522" s="14"/>
    </row>
    <row r="4523" spans="3:4" x14ac:dyDescent="0.2">
      <c r="C4523" s="14"/>
      <c r="D4523" s="14"/>
    </row>
    <row r="4524" spans="3:4" x14ac:dyDescent="0.2">
      <c r="C4524" s="14"/>
      <c r="D4524" s="14"/>
    </row>
    <row r="4525" spans="3:4" x14ac:dyDescent="0.2">
      <c r="C4525" s="14"/>
      <c r="D4525" s="14"/>
    </row>
    <row r="4526" spans="3:4" x14ac:dyDescent="0.2">
      <c r="C4526" s="14"/>
      <c r="D4526" s="14"/>
    </row>
    <row r="4527" spans="3:4" x14ac:dyDescent="0.2">
      <c r="C4527" s="14"/>
      <c r="D4527" s="14"/>
    </row>
    <row r="4528" spans="3:4" x14ac:dyDescent="0.2">
      <c r="C4528" s="14"/>
      <c r="D4528" s="14"/>
    </row>
    <row r="4529" spans="3:4" x14ac:dyDescent="0.2">
      <c r="C4529" s="14"/>
      <c r="D4529" s="14"/>
    </row>
    <row r="4530" spans="3:4" x14ac:dyDescent="0.2">
      <c r="C4530" s="14"/>
      <c r="D4530" s="14"/>
    </row>
    <row r="4531" spans="3:4" x14ac:dyDescent="0.2">
      <c r="C4531" s="14"/>
      <c r="D4531" s="14"/>
    </row>
    <row r="4532" spans="3:4" x14ac:dyDescent="0.2">
      <c r="C4532" s="14"/>
      <c r="D4532" s="14"/>
    </row>
    <row r="4533" spans="3:4" x14ac:dyDescent="0.2">
      <c r="C4533" s="14"/>
      <c r="D4533" s="14"/>
    </row>
    <row r="4534" spans="3:4" x14ac:dyDescent="0.2">
      <c r="C4534" s="14"/>
      <c r="D4534" s="14"/>
    </row>
    <row r="4535" spans="3:4" x14ac:dyDescent="0.2">
      <c r="C4535" s="14"/>
      <c r="D4535" s="14"/>
    </row>
    <row r="4536" spans="3:4" x14ac:dyDescent="0.2">
      <c r="C4536" s="14"/>
      <c r="D4536" s="14"/>
    </row>
    <row r="4537" spans="3:4" x14ac:dyDescent="0.2">
      <c r="C4537" s="14"/>
      <c r="D4537" s="14"/>
    </row>
    <row r="4538" spans="3:4" x14ac:dyDescent="0.2">
      <c r="C4538" s="14"/>
      <c r="D4538" s="14"/>
    </row>
    <row r="4539" spans="3:4" x14ac:dyDescent="0.2">
      <c r="C4539" s="14"/>
      <c r="D4539" s="14"/>
    </row>
    <row r="4540" spans="3:4" x14ac:dyDescent="0.2">
      <c r="C4540" s="14"/>
      <c r="D4540" s="14"/>
    </row>
    <row r="4541" spans="3:4" x14ac:dyDescent="0.2">
      <c r="C4541" s="14"/>
      <c r="D4541" s="14"/>
    </row>
    <row r="4542" spans="3:4" x14ac:dyDescent="0.2">
      <c r="C4542" s="14"/>
      <c r="D4542" s="14"/>
    </row>
    <row r="4543" spans="3:4" x14ac:dyDescent="0.2">
      <c r="C4543" s="14"/>
      <c r="D4543" s="14"/>
    </row>
    <row r="4544" spans="3:4" x14ac:dyDescent="0.2">
      <c r="C4544" s="14"/>
      <c r="D4544" s="14"/>
    </row>
    <row r="4545" spans="3:4" x14ac:dyDescent="0.2">
      <c r="C4545" s="14"/>
      <c r="D4545" s="14"/>
    </row>
    <row r="4546" spans="3:4" x14ac:dyDescent="0.2">
      <c r="C4546" s="14"/>
      <c r="D4546" s="14"/>
    </row>
    <row r="4547" spans="3:4" x14ac:dyDescent="0.2">
      <c r="C4547" s="14"/>
      <c r="D4547" s="14"/>
    </row>
    <row r="4548" spans="3:4" x14ac:dyDescent="0.2">
      <c r="C4548" s="14"/>
      <c r="D4548" s="14"/>
    </row>
    <row r="4549" spans="3:4" x14ac:dyDescent="0.2">
      <c r="C4549" s="14"/>
      <c r="D4549" s="14"/>
    </row>
    <row r="4550" spans="3:4" x14ac:dyDescent="0.2">
      <c r="C4550" s="14"/>
      <c r="D4550" s="14"/>
    </row>
    <row r="4551" spans="3:4" x14ac:dyDescent="0.2">
      <c r="C4551" s="14"/>
      <c r="D4551" s="14"/>
    </row>
    <row r="4552" spans="3:4" x14ac:dyDescent="0.2">
      <c r="C4552" s="14"/>
      <c r="D4552" s="14"/>
    </row>
    <row r="4553" spans="3:4" x14ac:dyDescent="0.2">
      <c r="C4553" s="14"/>
      <c r="D4553" s="14"/>
    </row>
    <row r="4554" spans="3:4" x14ac:dyDescent="0.2">
      <c r="C4554" s="14"/>
      <c r="D4554" s="14"/>
    </row>
    <row r="4555" spans="3:4" x14ac:dyDescent="0.2">
      <c r="C4555" s="14"/>
      <c r="D4555" s="14"/>
    </row>
    <row r="4556" spans="3:4" x14ac:dyDescent="0.2">
      <c r="C4556" s="14"/>
      <c r="D4556" s="14"/>
    </row>
    <row r="4557" spans="3:4" x14ac:dyDescent="0.2">
      <c r="C4557" s="14"/>
      <c r="D4557" s="14"/>
    </row>
    <row r="4558" spans="3:4" x14ac:dyDescent="0.2">
      <c r="C4558" s="14"/>
      <c r="D4558" s="14"/>
    </row>
    <row r="4559" spans="3:4" x14ac:dyDescent="0.2">
      <c r="C4559" s="14"/>
      <c r="D4559" s="14"/>
    </row>
    <row r="4560" spans="3:4" x14ac:dyDescent="0.2">
      <c r="C4560" s="14"/>
      <c r="D4560" s="14"/>
    </row>
    <row r="4561" spans="3:4" x14ac:dyDescent="0.2">
      <c r="C4561" s="14"/>
      <c r="D4561" s="14"/>
    </row>
    <row r="4562" spans="3:4" x14ac:dyDescent="0.2">
      <c r="C4562" s="14"/>
      <c r="D4562" s="14"/>
    </row>
    <row r="4563" spans="3:4" x14ac:dyDescent="0.2">
      <c r="C4563" s="14"/>
      <c r="D4563" s="14"/>
    </row>
    <row r="4564" spans="3:4" x14ac:dyDescent="0.2">
      <c r="C4564" s="14"/>
      <c r="D4564" s="14"/>
    </row>
    <row r="4565" spans="3:4" x14ac:dyDescent="0.2">
      <c r="C4565" s="14"/>
      <c r="D4565" s="14"/>
    </row>
    <row r="4566" spans="3:4" x14ac:dyDescent="0.2">
      <c r="C4566" s="14"/>
      <c r="D4566" s="14"/>
    </row>
    <row r="4567" spans="3:4" x14ac:dyDescent="0.2">
      <c r="C4567" s="14"/>
      <c r="D4567" s="14"/>
    </row>
    <row r="4568" spans="3:4" x14ac:dyDescent="0.2">
      <c r="C4568" s="14"/>
      <c r="D4568" s="14"/>
    </row>
    <row r="4569" spans="3:4" x14ac:dyDescent="0.2">
      <c r="C4569" s="14"/>
      <c r="D4569" s="14"/>
    </row>
    <row r="4570" spans="3:4" x14ac:dyDescent="0.2">
      <c r="C4570" s="14"/>
      <c r="D4570" s="14"/>
    </row>
    <row r="4571" spans="3:4" x14ac:dyDescent="0.2">
      <c r="C4571" s="14"/>
      <c r="D4571" s="14"/>
    </row>
    <row r="4572" spans="3:4" x14ac:dyDescent="0.2">
      <c r="C4572" s="14"/>
      <c r="D4572" s="14"/>
    </row>
    <row r="4573" spans="3:4" x14ac:dyDescent="0.2">
      <c r="C4573" s="14"/>
      <c r="D4573" s="14"/>
    </row>
    <row r="4574" spans="3:4" x14ac:dyDescent="0.2">
      <c r="C4574" s="14"/>
      <c r="D4574" s="14"/>
    </row>
    <row r="4575" spans="3:4" x14ac:dyDescent="0.2">
      <c r="C4575" s="14"/>
      <c r="D4575" s="14"/>
    </row>
    <row r="4576" spans="3:4" x14ac:dyDescent="0.2">
      <c r="C4576" s="14"/>
      <c r="D4576" s="14"/>
    </row>
    <row r="4577" spans="3:4" x14ac:dyDescent="0.2">
      <c r="C4577" s="14"/>
      <c r="D4577" s="14"/>
    </row>
    <row r="4578" spans="3:4" x14ac:dyDescent="0.2">
      <c r="C4578" s="14"/>
      <c r="D4578" s="14"/>
    </row>
    <row r="4579" spans="3:4" x14ac:dyDescent="0.2">
      <c r="C4579" s="14"/>
      <c r="D4579" s="14"/>
    </row>
    <row r="4580" spans="3:4" x14ac:dyDescent="0.2">
      <c r="C4580" s="14"/>
      <c r="D4580" s="14"/>
    </row>
    <row r="4581" spans="3:4" x14ac:dyDescent="0.2">
      <c r="C4581" s="14"/>
      <c r="D4581" s="14"/>
    </row>
    <row r="4582" spans="3:4" x14ac:dyDescent="0.2">
      <c r="C4582" s="14"/>
      <c r="D4582" s="14"/>
    </row>
    <row r="4583" spans="3:4" x14ac:dyDescent="0.2">
      <c r="C4583" s="14"/>
      <c r="D4583" s="14"/>
    </row>
    <row r="4584" spans="3:4" x14ac:dyDescent="0.2">
      <c r="C4584" s="14"/>
      <c r="D4584" s="14"/>
    </row>
    <row r="4585" spans="3:4" x14ac:dyDescent="0.2">
      <c r="C4585" s="14"/>
      <c r="D4585" s="14"/>
    </row>
    <row r="4586" spans="3:4" x14ac:dyDescent="0.2">
      <c r="C4586" s="14"/>
      <c r="D4586" s="14"/>
    </row>
    <row r="4587" spans="3:4" x14ac:dyDescent="0.2">
      <c r="C4587" s="14"/>
      <c r="D4587" s="14"/>
    </row>
    <row r="4588" spans="3:4" x14ac:dyDescent="0.2">
      <c r="C4588" s="14"/>
      <c r="D4588" s="14"/>
    </row>
    <row r="4589" spans="3:4" x14ac:dyDescent="0.2">
      <c r="C4589" s="14"/>
      <c r="D4589" s="14"/>
    </row>
    <row r="4590" spans="3:4" x14ac:dyDescent="0.2">
      <c r="C4590" s="14"/>
      <c r="D4590" s="14"/>
    </row>
    <row r="4591" spans="3:4" x14ac:dyDescent="0.2">
      <c r="C4591" s="14"/>
      <c r="D4591" s="14"/>
    </row>
    <row r="4592" spans="3:4" x14ac:dyDescent="0.2">
      <c r="C4592" s="14"/>
      <c r="D4592" s="14"/>
    </row>
    <row r="4593" spans="3:4" x14ac:dyDescent="0.2">
      <c r="C4593" s="14"/>
      <c r="D4593" s="14"/>
    </row>
    <row r="4594" spans="3:4" x14ac:dyDescent="0.2">
      <c r="C4594" s="14"/>
      <c r="D4594" s="14"/>
    </row>
    <row r="4595" spans="3:4" x14ac:dyDescent="0.2">
      <c r="C4595" s="14"/>
      <c r="D4595" s="14"/>
    </row>
    <row r="4596" spans="3:4" x14ac:dyDescent="0.2">
      <c r="C4596" s="14"/>
      <c r="D4596" s="14"/>
    </row>
    <row r="4597" spans="3:4" x14ac:dyDescent="0.2">
      <c r="C4597" s="14"/>
      <c r="D4597" s="14"/>
    </row>
    <row r="4598" spans="3:4" x14ac:dyDescent="0.2">
      <c r="C4598" s="14"/>
      <c r="D4598" s="14"/>
    </row>
    <row r="4599" spans="3:4" x14ac:dyDescent="0.2">
      <c r="C4599" s="14"/>
      <c r="D4599" s="14"/>
    </row>
    <row r="4600" spans="3:4" x14ac:dyDescent="0.2">
      <c r="C4600" s="14"/>
      <c r="D4600" s="14"/>
    </row>
    <row r="4601" spans="3:4" x14ac:dyDescent="0.2">
      <c r="C4601" s="14"/>
      <c r="D4601" s="14"/>
    </row>
    <row r="4602" spans="3:4" x14ac:dyDescent="0.2">
      <c r="C4602" s="14"/>
      <c r="D4602" s="14"/>
    </row>
    <row r="4603" spans="3:4" x14ac:dyDescent="0.2">
      <c r="C4603" s="14"/>
      <c r="D4603" s="14"/>
    </row>
    <row r="4604" spans="3:4" x14ac:dyDescent="0.2">
      <c r="C4604" s="14"/>
      <c r="D4604" s="14"/>
    </row>
    <row r="4605" spans="3:4" x14ac:dyDescent="0.2">
      <c r="C4605" s="14"/>
      <c r="D4605" s="14"/>
    </row>
    <row r="4606" spans="3:4" x14ac:dyDescent="0.2">
      <c r="C4606" s="14"/>
      <c r="D4606" s="14"/>
    </row>
    <row r="4607" spans="3:4" x14ac:dyDescent="0.2">
      <c r="C4607" s="14"/>
      <c r="D4607" s="14"/>
    </row>
    <row r="4608" spans="3:4" x14ac:dyDescent="0.2">
      <c r="C4608" s="14"/>
      <c r="D4608" s="14"/>
    </row>
    <row r="4609" spans="3:4" x14ac:dyDescent="0.2">
      <c r="C4609" s="14"/>
      <c r="D4609" s="14"/>
    </row>
    <row r="4610" spans="3:4" x14ac:dyDescent="0.2">
      <c r="C4610" s="14"/>
      <c r="D4610" s="14"/>
    </row>
    <row r="4611" spans="3:4" x14ac:dyDescent="0.2">
      <c r="C4611" s="14"/>
      <c r="D4611" s="14"/>
    </row>
    <row r="4612" spans="3:4" x14ac:dyDescent="0.2">
      <c r="C4612" s="14"/>
      <c r="D4612" s="14"/>
    </row>
    <row r="4613" spans="3:4" x14ac:dyDescent="0.2">
      <c r="C4613" s="14"/>
      <c r="D4613" s="14"/>
    </row>
    <row r="4614" spans="3:4" x14ac:dyDescent="0.2">
      <c r="C4614" s="14"/>
      <c r="D4614" s="14"/>
    </row>
    <row r="4615" spans="3:4" x14ac:dyDescent="0.2">
      <c r="C4615" s="14"/>
      <c r="D4615" s="14"/>
    </row>
    <row r="4616" spans="3:4" x14ac:dyDescent="0.2">
      <c r="C4616" s="14"/>
      <c r="D4616" s="14"/>
    </row>
    <row r="4617" spans="3:4" x14ac:dyDescent="0.2">
      <c r="C4617" s="14"/>
      <c r="D4617" s="14"/>
    </row>
    <row r="4618" spans="3:4" x14ac:dyDescent="0.2">
      <c r="C4618" s="14"/>
      <c r="D4618" s="14"/>
    </row>
    <row r="4619" spans="3:4" x14ac:dyDescent="0.2">
      <c r="C4619" s="14"/>
      <c r="D4619" s="14"/>
    </row>
    <row r="4620" spans="3:4" x14ac:dyDescent="0.2">
      <c r="C4620" s="14"/>
      <c r="D4620" s="14"/>
    </row>
    <row r="4621" spans="3:4" x14ac:dyDescent="0.2">
      <c r="C4621" s="14"/>
      <c r="D4621" s="14"/>
    </row>
    <row r="4622" spans="3:4" x14ac:dyDescent="0.2">
      <c r="C4622" s="14"/>
      <c r="D4622" s="14"/>
    </row>
    <row r="4623" spans="3:4" x14ac:dyDescent="0.2">
      <c r="C4623" s="14"/>
      <c r="D4623" s="14"/>
    </row>
    <row r="4624" spans="3:4" x14ac:dyDescent="0.2">
      <c r="C4624" s="14"/>
      <c r="D4624" s="14"/>
    </row>
    <row r="4625" spans="3:4" x14ac:dyDescent="0.2">
      <c r="C4625" s="14"/>
      <c r="D4625" s="14"/>
    </row>
    <row r="4626" spans="3:4" x14ac:dyDescent="0.2">
      <c r="C4626" s="14"/>
      <c r="D4626" s="14"/>
    </row>
    <row r="4627" spans="3:4" x14ac:dyDescent="0.2">
      <c r="C4627" s="14"/>
      <c r="D4627" s="14"/>
    </row>
    <row r="4628" spans="3:4" x14ac:dyDescent="0.2">
      <c r="C4628" s="14"/>
      <c r="D4628" s="14"/>
    </row>
    <row r="4629" spans="3:4" x14ac:dyDescent="0.2">
      <c r="C4629" s="14"/>
      <c r="D4629" s="14"/>
    </row>
    <row r="4630" spans="3:4" x14ac:dyDescent="0.2">
      <c r="C4630" s="14"/>
      <c r="D4630" s="14"/>
    </row>
    <row r="4631" spans="3:4" x14ac:dyDescent="0.2">
      <c r="C4631" s="14"/>
      <c r="D4631" s="14"/>
    </row>
    <row r="4632" spans="3:4" x14ac:dyDescent="0.2">
      <c r="C4632" s="14"/>
      <c r="D4632" s="14"/>
    </row>
    <row r="4633" spans="3:4" x14ac:dyDescent="0.2">
      <c r="C4633" s="14"/>
      <c r="D4633" s="14"/>
    </row>
    <row r="4634" spans="3:4" x14ac:dyDescent="0.2">
      <c r="C4634" s="14"/>
      <c r="D4634" s="14"/>
    </row>
    <row r="4635" spans="3:4" x14ac:dyDescent="0.2">
      <c r="C4635" s="14"/>
      <c r="D4635" s="14"/>
    </row>
    <row r="4636" spans="3:4" x14ac:dyDescent="0.2">
      <c r="C4636" s="14"/>
      <c r="D4636" s="14"/>
    </row>
    <row r="4637" spans="3:4" x14ac:dyDescent="0.2">
      <c r="C4637" s="14"/>
      <c r="D4637" s="14"/>
    </row>
    <row r="4638" spans="3:4" x14ac:dyDescent="0.2">
      <c r="C4638" s="14"/>
      <c r="D4638" s="14"/>
    </row>
    <row r="4639" spans="3:4" x14ac:dyDescent="0.2">
      <c r="C4639" s="14"/>
      <c r="D4639" s="14"/>
    </row>
    <row r="4640" spans="3:4" x14ac:dyDescent="0.2">
      <c r="C4640" s="14"/>
      <c r="D4640" s="14"/>
    </row>
    <row r="4641" spans="3:4" x14ac:dyDescent="0.2">
      <c r="C4641" s="14"/>
      <c r="D4641" s="14"/>
    </row>
    <row r="4642" spans="3:4" x14ac:dyDescent="0.2">
      <c r="C4642" s="14"/>
      <c r="D4642" s="14"/>
    </row>
    <row r="4643" spans="3:4" x14ac:dyDescent="0.2">
      <c r="C4643" s="14"/>
      <c r="D4643" s="14"/>
    </row>
    <row r="4644" spans="3:4" x14ac:dyDescent="0.2">
      <c r="C4644" s="14"/>
      <c r="D4644" s="14"/>
    </row>
    <row r="4645" spans="3:4" x14ac:dyDescent="0.2">
      <c r="C4645" s="14"/>
      <c r="D4645" s="14"/>
    </row>
    <row r="4646" spans="3:4" x14ac:dyDescent="0.2">
      <c r="C4646" s="14"/>
      <c r="D4646" s="14"/>
    </row>
    <row r="4647" spans="3:4" x14ac:dyDescent="0.2">
      <c r="C4647" s="14"/>
      <c r="D4647" s="14"/>
    </row>
    <row r="4648" spans="3:4" x14ac:dyDescent="0.2">
      <c r="C4648" s="14"/>
      <c r="D4648" s="14"/>
    </row>
    <row r="4649" spans="3:4" x14ac:dyDescent="0.2">
      <c r="C4649" s="14"/>
      <c r="D4649" s="14"/>
    </row>
    <row r="4650" spans="3:4" x14ac:dyDescent="0.2">
      <c r="C4650" s="14"/>
      <c r="D4650" s="14"/>
    </row>
    <row r="4651" spans="3:4" x14ac:dyDescent="0.2">
      <c r="C4651" s="14"/>
      <c r="D4651" s="14"/>
    </row>
    <row r="4652" spans="3:4" x14ac:dyDescent="0.2">
      <c r="C4652" s="14"/>
      <c r="D4652" s="14"/>
    </row>
    <row r="4653" spans="3:4" x14ac:dyDescent="0.2">
      <c r="C4653" s="14"/>
      <c r="D4653" s="14"/>
    </row>
    <row r="4654" spans="3:4" x14ac:dyDescent="0.2">
      <c r="C4654" s="14"/>
      <c r="D4654" s="14"/>
    </row>
    <row r="4655" spans="3:4" x14ac:dyDescent="0.2">
      <c r="C4655" s="14"/>
      <c r="D4655" s="14"/>
    </row>
    <row r="4656" spans="3:4" x14ac:dyDescent="0.2">
      <c r="C4656" s="14"/>
      <c r="D4656" s="14"/>
    </row>
    <row r="4657" spans="3:4" x14ac:dyDescent="0.2">
      <c r="C4657" s="14"/>
      <c r="D4657" s="14"/>
    </row>
    <row r="4658" spans="3:4" x14ac:dyDescent="0.2">
      <c r="C4658" s="14"/>
      <c r="D4658" s="14"/>
    </row>
    <row r="4659" spans="3:4" x14ac:dyDescent="0.2">
      <c r="C4659" s="14"/>
      <c r="D4659" s="14"/>
    </row>
    <row r="4660" spans="3:4" x14ac:dyDescent="0.2">
      <c r="C4660" s="14"/>
      <c r="D4660" s="14"/>
    </row>
    <row r="4661" spans="3:4" x14ac:dyDescent="0.2">
      <c r="C4661" s="14"/>
      <c r="D4661" s="14"/>
    </row>
    <row r="4662" spans="3:4" x14ac:dyDescent="0.2">
      <c r="C4662" s="14"/>
      <c r="D4662" s="14"/>
    </row>
    <row r="4663" spans="3:4" x14ac:dyDescent="0.2">
      <c r="C4663" s="14"/>
      <c r="D4663" s="14"/>
    </row>
    <row r="4664" spans="3:4" x14ac:dyDescent="0.2">
      <c r="C4664" s="14"/>
      <c r="D4664" s="14"/>
    </row>
    <row r="4665" spans="3:4" x14ac:dyDescent="0.2">
      <c r="C4665" s="14"/>
      <c r="D4665" s="14"/>
    </row>
    <row r="4666" spans="3:4" x14ac:dyDescent="0.2">
      <c r="C4666" s="14"/>
      <c r="D4666" s="14"/>
    </row>
    <row r="4667" spans="3:4" x14ac:dyDescent="0.2">
      <c r="C4667" s="14"/>
      <c r="D4667" s="14"/>
    </row>
    <row r="4668" spans="3:4" x14ac:dyDescent="0.2">
      <c r="C4668" s="14"/>
      <c r="D4668" s="14"/>
    </row>
    <row r="4669" spans="3:4" x14ac:dyDescent="0.2">
      <c r="C4669" s="14"/>
      <c r="D4669" s="14"/>
    </row>
    <row r="4670" spans="3:4" x14ac:dyDescent="0.2">
      <c r="C4670" s="14"/>
      <c r="D4670" s="14"/>
    </row>
    <row r="4671" spans="3:4" x14ac:dyDescent="0.2">
      <c r="C4671" s="14"/>
      <c r="D4671" s="14"/>
    </row>
    <row r="4672" spans="3:4" x14ac:dyDescent="0.2">
      <c r="C4672" s="14"/>
      <c r="D4672" s="14"/>
    </row>
    <row r="4673" spans="3:4" x14ac:dyDescent="0.2">
      <c r="C4673" s="14"/>
      <c r="D4673" s="14"/>
    </row>
    <row r="4674" spans="3:4" x14ac:dyDescent="0.2">
      <c r="C4674" s="14"/>
      <c r="D4674" s="14"/>
    </row>
    <row r="4675" spans="3:4" x14ac:dyDescent="0.2">
      <c r="C4675" s="14"/>
      <c r="D4675" s="14"/>
    </row>
    <row r="4676" spans="3:4" x14ac:dyDescent="0.2">
      <c r="C4676" s="14"/>
      <c r="D4676" s="14"/>
    </row>
    <row r="4677" spans="3:4" x14ac:dyDescent="0.2">
      <c r="C4677" s="14"/>
      <c r="D4677" s="14"/>
    </row>
    <row r="4678" spans="3:4" x14ac:dyDescent="0.2">
      <c r="C4678" s="14"/>
      <c r="D4678" s="14"/>
    </row>
    <row r="4679" spans="3:4" x14ac:dyDescent="0.2">
      <c r="C4679" s="14"/>
      <c r="D4679" s="14"/>
    </row>
    <row r="4680" spans="3:4" x14ac:dyDescent="0.2">
      <c r="C4680" s="14"/>
      <c r="D4680" s="14"/>
    </row>
    <row r="4681" spans="3:4" x14ac:dyDescent="0.2">
      <c r="C4681" s="14"/>
      <c r="D4681" s="14"/>
    </row>
    <row r="4682" spans="3:4" x14ac:dyDescent="0.2">
      <c r="C4682" s="14"/>
      <c r="D4682" s="14"/>
    </row>
    <row r="4683" spans="3:4" x14ac:dyDescent="0.2">
      <c r="C4683" s="14"/>
      <c r="D4683" s="14"/>
    </row>
    <row r="4684" spans="3:4" x14ac:dyDescent="0.2">
      <c r="C4684" s="14"/>
      <c r="D4684" s="14"/>
    </row>
    <row r="4685" spans="3:4" x14ac:dyDescent="0.2">
      <c r="C4685" s="14"/>
      <c r="D4685" s="14"/>
    </row>
    <row r="4686" spans="3:4" x14ac:dyDescent="0.2">
      <c r="C4686" s="14"/>
      <c r="D4686" s="14"/>
    </row>
    <row r="4687" spans="3:4" x14ac:dyDescent="0.2">
      <c r="C4687" s="14"/>
      <c r="D4687" s="14"/>
    </row>
    <row r="4688" spans="3:4" x14ac:dyDescent="0.2">
      <c r="C4688" s="14"/>
      <c r="D4688" s="14"/>
    </row>
    <row r="4689" spans="3:4" x14ac:dyDescent="0.2">
      <c r="C4689" s="14"/>
      <c r="D4689" s="14"/>
    </row>
    <row r="4690" spans="3:4" x14ac:dyDescent="0.2">
      <c r="C4690" s="14"/>
      <c r="D4690" s="14"/>
    </row>
    <row r="4691" spans="3:4" x14ac:dyDescent="0.2">
      <c r="C4691" s="14"/>
      <c r="D4691" s="14"/>
    </row>
    <row r="4692" spans="3:4" x14ac:dyDescent="0.2">
      <c r="C4692" s="14"/>
      <c r="D4692" s="14"/>
    </row>
    <row r="4693" spans="3:4" x14ac:dyDescent="0.2">
      <c r="C4693" s="14"/>
      <c r="D4693" s="14"/>
    </row>
    <row r="4694" spans="3:4" x14ac:dyDescent="0.2">
      <c r="C4694" s="14"/>
      <c r="D4694" s="14"/>
    </row>
    <row r="4695" spans="3:4" x14ac:dyDescent="0.2">
      <c r="C4695" s="14"/>
      <c r="D4695" s="14"/>
    </row>
    <row r="4696" spans="3:4" x14ac:dyDescent="0.2">
      <c r="C4696" s="14"/>
      <c r="D4696" s="14"/>
    </row>
    <row r="4697" spans="3:4" x14ac:dyDescent="0.2">
      <c r="C4697" s="14"/>
      <c r="D4697" s="14"/>
    </row>
    <row r="4698" spans="3:4" x14ac:dyDescent="0.2">
      <c r="C4698" s="14"/>
      <c r="D4698" s="14"/>
    </row>
    <row r="4699" spans="3:4" x14ac:dyDescent="0.2">
      <c r="C4699" s="14"/>
      <c r="D4699" s="14"/>
    </row>
    <row r="4700" spans="3:4" x14ac:dyDescent="0.2">
      <c r="C4700" s="14"/>
      <c r="D4700" s="14"/>
    </row>
    <row r="4701" spans="3:4" x14ac:dyDescent="0.2">
      <c r="C4701" s="14"/>
      <c r="D4701" s="14"/>
    </row>
    <row r="4702" spans="3:4" x14ac:dyDescent="0.2">
      <c r="C4702" s="14"/>
      <c r="D4702" s="14"/>
    </row>
    <row r="4703" spans="3:4" x14ac:dyDescent="0.2">
      <c r="C4703" s="14"/>
      <c r="D4703" s="14"/>
    </row>
    <row r="4704" spans="3:4" x14ac:dyDescent="0.2">
      <c r="C4704" s="14"/>
      <c r="D4704" s="14"/>
    </row>
    <row r="4705" spans="3:4" x14ac:dyDescent="0.2">
      <c r="C4705" s="14"/>
      <c r="D4705" s="14"/>
    </row>
    <row r="4706" spans="3:4" x14ac:dyDescent="0.2">
      <c r="C4706" s="14"/>
      <c r="D4706" s="14"/>
    </row>
    <row r="4707" spans="3:4" x14ac:dyDescent="0.2">
      <c r="C4707" s="14"/>
      <c r="D4707" s="14"/>
    </row>
    <row r="4708" spans="3:4" x14ac:dyDescent="0.2">
      <c r="C4708" s="14"/>
      <c r="D4708" s="14"/>
    </row>
    <row r="4709" spans="3:4" x14ac:dyDescent="0.2">
      <c r="C4709" s="14"/>
      <c r="D4709" s="14"/>
    </row>
    <row r="4710" spans="3:4" x14ac:dyDescent="0.2">
      <c r="C4710" s="14"/>
      <c r="D4710" s="14"/>
    </row>
    <row r="4711" spans="3:4" x14ac:dyDescent="0.2">
      <c r="C4711" s="14"/>
      <c r="D4711" s="14"/>
    </row>
    <row r="4712" spans="3:4" x14ac:dyDescent="0.2">
      <c r="C4712" s="14"/>
      <c r="D4712" s="14"/>
    </row>
    <row r="4713" spans="3:4" x14ac:dyDescent="0.2">
      <c r="C4713" s="14"/>
      <c r="D4713" s="14"/>
    </row>
    <row r="4714" spans="3:4" x14ac:dyDescent="0.2">
      <c r="C4714" s="14"/>
      <c r="D4714" s="14"/>
    </row>
    <row r="4715" spans="3:4" x14ac:dyDescent="0.2">
      <c r="C4715" s="14"/>
      <c r="D4715" s="14"/>
    </row>
    <row r="4716" spans="3:4" x14ac:dyDescent="0.2">
      <c r="C4716" s="14"/>
      <c r="D4716" s="14"/>
    </row>
    <row r="4717" spans="3:4" x14ac:dyDescent="0.2">
      <c r="C4717" s="14"/>
      <c r="D4717" s="14"/>
    </row>
    <row r="4718" spans="3:4" x14ac:dyDescent="0.2">
      <c r="C4718" s="14"/>
      <c r="D4718" s="14"/>
    </row>
    <row r="4719" spans="3:4" x14ac:dyDescent="0.2">
      <c r="C4719" s="14"/>
      <c r="D4719" s="14"/>
    </row>
    <row r="4720" spans="3:4" x14ac:dyDescent="0.2">
      <c r="C4720" s="14"/>
      <c r="D4720" s="14"/>
    </row>
    <row r="4721" spans="3:4" x14ac:dyDescent="0.2">
      <c r="C4721" s="14"/>
      <c r="D4721" s="14"/>
    </row>
    <row r="4722" spans="3:4" x14ac:dyDescent="0.2">
      <c r="C4722" s="14"/>
      <c r="D4722" s="14"/>
    </row>
    <row r="4723" spans="3:4" x14ac:dyDescent="0.2">
      <c r="C4723" s="14"/>
      <c r="D4723" s="14"/>
    </row>
    <row r="4724" spans="3:4" x14ac:dyDescent="0.2">
      <c r="C4724" s="14"/>
      <c r="D4724" s="14"/>
    </row>
    <row r="4725" spans="3:4" x14ac:dyDescent="0.2">
      <c r="C4725" s="14"/>
      <c r="D4725" s="14"/>
    </row>
    <row r="4726" spans="3:4" x14ac:dyDescent="0.2">
      <c r="C4726" s="14"/>
      <c r="D4726" s="14"/>
    </row>
    <row r="4727" spans="3:4" x14ac:dyDescent="0.2">
      <c r="C4727" s="14"/>
      <c r="D4727" s="14"/>
    </row>
    <row r="4728" spans="3:4" x14ac:dyDescent="0.2">
      <c r="C4728" s="14"/>
      <c r="D4728" s="14"/>
    </row>
    <row r="4729" spans="3:4" x14ac:dyDescent="0.2">
      <c r="C4729" s="14"/>
      <c r="D4729" s="14"/>
    </row>
    <row r="4730" spans="3:4" x14ac:dyDescent="0.2">
      <c r="C4730" s="14"/>
      <c r="D4730" s="14"/>
    </row>
    <row r="4731" spans="3:4" x14ac:dyDescent="0.2">
      <c r="C4731" s="14"/>
      <c r="D4731" s="14"/>
    </row>
    <row r="4732" spans="3:4" x14ac:dyDescent="0.2">
      <c r="C4732" s="14"/>
      <c r="D4732" s="14"/>
    </row>
    <row r="4733" spans="3:4" x14ac:dyDescent="0.2">
      <c r="C4733" s="14"/>
      <c r="D4733" s="14"/>
    </row>
    <row r="4734" spans="3:4" x14ac:dyDescent="0.2">
      <c r="C4734" s="14"/>
      <c r="D4734" s="14"/>
    </row>
    <row r="4735" spans="3:4" x14ac:dyDescent="0.2">
      <c r="C4735" s="14"/>
      <c r="D4735" s="14"/>
    </row>
    <row r="4736" spans="3:4" x14ac:dyDescent="0.2">
      <c r="C4736" s="14"/>
      <c r="D4736" s="14"/>
    </row>
    <row r="4737" spans="3:4" x14ac:dyDescent="0.2">
      <c r="C4737" s="14"/>
      <c r="D4737" s="14"/>
    </row>
    <row r="4738" spans="3:4" x14ac:dyDescent="0.2">
      <c r="C4738" s="14"/>
      <c r="D4738" s="14"/>
    </row>
    <row r="4739" spans="3:4" x14ac:dyDescent="0.2">
      <c r="C4739" s="14"/>
      <c r="D4739" s="14"/>
    </row>
    <row r="4740" spans="3:4" x14ac:dyDescent="0.2">
      <c r="C4740" s="14"/>
      <c r="D4740" s="14"/>
    </row>
    <row r="4741" spans="3:4" x14ac:dyDescent="0.2">
      <c r="C4741" s="14"/>
      <c r="D4741" s="14"/>
    </row>
    <row r="4742" spans="3:4" x14ac:dyDescent="0.2">
      <c r="C4742" s="14"/>
      <c r="D4742" s="14"/>
    </row>
    <row r="4743" spans="3:4" x14ac:dyDescent="0.2">
      <c r="C4743" s="14"/>
      <c r="D4743" s="14"/>
    </row>
    <row r="4744" spans="3:4" x14ac:dyDescent="0.2">
      <c r="C4744" s="14"/>
      <c r="D4744" s="14"/>
    </row>
    <row r="4745" spans="3:4" x14ac:dyDescent="0.2">
      <c r="C4745" s="14"/>
      <c r="D4745" s="14"/>
    </row>
    <row r="4746" spans="3:4" x14ac:dyDescent="0.2">
      <c r="C4746" s="14"/>
      <c r="D4746" s="14"/>
    </row>
    <row r="4747" spans="3:4" x14ac:dyDescent="0.2">
      <c r="C4747" s="14"/>
      <c r="D4747" s="14"/>
    </row>
    <row r="4748" spans="3:4" x14ac:dyDescent="0.2">
      <c r="C4748" s="14"/>
      <c r="D4748" s="14"/>
    </row>
    <row r="4749" spans="3:4" x14ac:dyDescent="0.2">
      <c r="C4749" s="14"/>
      <c r="D4749" s="14"/>
    </row>
    <row r="4750" spans="3:4" x14ac:dyDescent="0.2">
      <c r="C4750" s="14"/>
      <c r="D4750" s="14"/>
    </row>
    <row r="4751" spans="3:4" x14ac:dyDescent="0.2">
      <c r="C4751" s="14"/>
      <c r="D4751" s="14"/>
    </row>
    <row r="4752" spans="3:4" x14ac:dyDescent="0.2">
      <c r="C4752" s="14"/>
      <c r="D4752" s="14"/>
    </row>
    <row r="4753" spans="3:4" x14ac:dyDescent="0.2">
      <c r="C4753" s="14"/>
      <c r="D4753" s="14"/>
    </row>
    <row r="4754" spans="3:4" x14ac:dyDescent="0.2">
      <c r="C4754" s="14"/>
      <c r="D4754" s="14"/>
    </row>
    <row r="4755" spans="3:4" x14ac:dyDescent="0.2">
      <c r="C4755" s="14"/>
      <c r="D4755" s="14"/>
    </row>
    <row r="4756" spans="3:4" x14ac:dyDescent="0.2">
      <c r="C4756" s="14"/>
      <c r="D4756" s="14"/>
    </row>
    <row r="4757" spans="3:4" x14ac:dyDescent="0.2">
      <c r="C4757" s="14"/>
      <c r="D4757" s="14"/>
    </row>
    <row r="4758" spans="3:4" x14ac:dyDescent="0.2">
      <c r="C4758" s="14"/>
      <c r="D4758" s="14"/>
    </row>
    <row r="4759" spans="3:4" x14ac:dyDescent="0.2">
      <c r="C4759" s="14"/>
      <c r="D4759" s="14"/>
    </row>
    <row r="4760" spans="3:4" x14ac:dyDescent="0.2">
      <c r="C4760" s="14"/>
      <c r="D4760" s="14"/>
    </row>
    <row r="4761" spans="3:4" x14ac:dyDescent="0.2">
      <c r="C4761" s="14"/>
      <c r="D4761" s="14"/>
    </row>
    <row r="4762" spans="3:4" x14ac:dyDescent="0.2">
      <c r="C4762" s="14"/>
      <c r="D4762" s="14"/>
    </row>
    <row r="4763" spans="3:4" x14ac:dyDescent="0.2">
      <c r="C4763" s="14"/>
      <c r="D4763" s="14"/>
    </row>
    <row r="4764" spans="3:4" x14ac:dyDescent="0.2">
      <c r="C4764" s="14"/>
      <c r="D4764" s="14"/>
    </row>
    <row r="4765" spans="3:4" x14ac:dyDescent="0.2">
      <c r="C4765" s="14"/>
      <c r="D4765" s="14"/>
    </row>
    <row r="4766" spans="3:4" x14ac:dyDescent="0.2">
      <c r="C4766" s="14"/>
      <c r="D4766" s="14"/>
    </row>
    <row r="4767" spans="3:4" x14ac:dyDescent="0.2">
      <c r="C4767" s="14"/>
      <c r="D4767" s="14"/>
    </row>
    <row r="4768" spans="3:4" x14ac:dyDescent="0.2">
      <c r="C4768" s="14"/>
      <c r="D4768" s="14"/>
    </row>
    <row r="4769" spans="3:4" x14ac:dyDescent="0.2">
      <c r="C4769" s="14"/>
      <c r="D4769" s="14"/>
    </row>
    <row r="4770" spans="3:4" x14ac:dyDescent="0.2">
      <c r="C4770" s="14"/>
      <c r="D4770" s="14"/>
    </row>
    <row r="4771" spans="3:4" x14ac:dyDescent="0.2">
      <c r="C4771" s="14"/>
      <c r="D4771" s="14"/>
    </row>
    <row r="4772" spans="3:4" x14ac:dyDescent="0.2">
      <c r="C4772" s="14"/>
      <c r="D4772" s="14"/>
    </row>
    <row r="4773" spans="3:4" x14ac:dyDescent="0.2">
      <c r="C4773" s="14"/>
      <c r="D4773" s="14"/>
    </row>
    <row r="4774" spans="3:4" x14ac:dyDescent="0.2">
      <c r="C4774" s="14"/>
      <c r="D4774" s="14"/>
    </row>
    <row r="4775" spans="3:4" x14ac:dyDescent="0.2">
      <c r="C4775" s="14"/>
      <c r="D4775" s="14"/>
    </row>
    <row r="4776" spans="3:4" x14ac:dyDescent="0.2">
      <c r="C4776" s="14"/>
      <c r="D4776" s="14"/>
    </row>
    <row r="4777" spans="3:4" x14ac:dyDescent="0.2">
      <c r="C4777" s="14"/>
      <c r="D4777" s="14"/>
    </row>
    <row r="4778" spans="3:4" x14ac:dyDescent="0.2">
      <c r="C4778" s="14"/>
      <c r="D4778" s="14"/>
    </row>
    <row r="4779" spans="3:4" x14ac:dyDescent="0.2">
      <c r="C4779" s="14"/>
      <c r="D4779" s="14"/>
    </row>
    <row r="4780" spans="3:4" x14ac:dyDescent="0.2">
      <c r="C4780" s="14"/>
      <c r="D4780" s="14"/>
    </row>
    <row r="4781" spans="3:4" x14ac:dyDescent="0.2">
      <c r="C4781" s="14"/>
      <c r="D4781" s="14"/>
    </row>
    <row r="4782" spans="3:4" x14ac:dyDescent="0.2">
      <c r="C4782" s="14"/>
      <c r="D4782" s="14"/>
    </row>
    <row r="4783" spans="3:4" x14ac:dyDescent="0.2">
      <c r="C4783" s="14"/>
      <c r="D4783" s="14"/>
    </row>
    <row r="4784" spans="3:4" x14ac:dyDescent="0.2">
      <c r="C4784" s="14"/>
      <c r="D4784" s="14"/>
    </row>
    <row r="4785" spans="3:4" x14ac:dyDescent="0.2">
      <c r="C4785" s="14"/>
      <c r="D4785" s="14"/>
    </row>
    <row r="4786" spans="3:4" x14ac:dyDescent="0.2">
      <c r="C4786" s="14"/>
      <c r="D4786" s="14"/>
    </row>
    <row r="4787" spans="3:4" x14ac:dyDescent="0.2">
      <c r="C4787" s="14"/>
      <c r="D4787" s="14"/>
    </row>
    <row r="4788" spans="3:4" x14ac:dyDescent="0.2">
      <c r="C4788" s="14"/>
      <c r="D4788" s="14"/>
    </row>
    <row r="4789" spans="3:4" x14ac:dyDescent="0.2">
      <c r="C4789" s="14"/>
      <c r="D4789" s="14"/>
    </row>
    <row r="4790" spans="3:4" x14ac:dyDescent="0.2">
      <c r="C4790" s="14"/>
      <c r="D4790" s="14"/>
    </row>
    <row r="4791" spans="3:4" x14ac:dyDescent="0.2">
      <c r="C4791" s="14"/>
      <c r="D4791" s="14"/>
    </row>
    <row r="4792" spans="3:4" x14ac:dyDescent="0.2">
      <c r="C4792" s="14"/>
      <c r="D4792" s="14"/>
    </row>
    <row r="4793" spans="3:4" x14ac:dyDescent="0.2">
      <c r="C4793" s="14"/>
      <c r="D4793" s="14"/>
    </row>
    <row r="4794" spans="3:4" x14ac:dyDescent="0.2">
      <c r="C4794" s="14"/>
      <c r="D4794" s="14"/>
    </row>
    <row r="4795" spans="3:4" x14ac:dyDescent="0.2">
      <c r="C4795" s="14"/>
      <c r="D4795" s="14"/>
    </row>
    <row r="4796" spans="3:4" x14ac:dyDescent="0.2">
      <c r="C4796" s="14"/>
      <c r="D4796" s="14"/>
    </row>
    <row r="4797" spans="3:4" x14ac:dyDescent="0.2">
      <c r="C4797" s="14"/>
      <c r="D4797" s="14"/>
    </row>
    <row r="4798" spans="3:4" x14ac:dyDescent="0.2">
      <c r="C4798" s="14"/>
      <c r="D4798" s="14"/>
    </row>
    <row r="4799" spans="3:4" x14ac:dyDescent="0.2">
      <c r="C4799" s="14"/>
      <c r="D4799" s="14"/>
    </row>
    <row r="4800" spans="3:4" x14ac:dyDescent="0.2">
      <c r="C4800" s="14"/>
      <c r="D4800" s="14"/>
    </row>
    <row r="4801" spans="3:4" x14ac:dyDescent="0.2">
      <c r="C4801" s="14"/>
      <c r="D4801" s="14"/>
    </row>
    <row r="4802" spans="3:4" x14ac:dyDescent="0.2">
      <c r="C4802" s="14"/>
      <c r="D4802" s="14"/>
    </row>
    <row r="4803" spans="3:4" x14ac:dyDescent="0.2">
      <c r="C4803" s="14"/>
      <c r="D4803" s="14"/>
    </row>
    <row r="4804" spans="3:4" x14ac:dyDescent="0.2">
      <c r="C4804" s="14"/>
      <c r="D4804" s="14"/>
    </row>
    <row r="4805" spans="3:4" x14ac:dyDescent="0.2">
      <c r="C4805" s="14"/>
      <c r="D4805" s="14"/>
    </row>
    <row r="4806" spans="3:4" x14ac:dyDescent="0.2">
      <c r="C4806" s="14"/>
      <c r="D4806" s="14"/>
    </row>
    <row r="4807" spans="3:4" x14ac:dyDescent="0.2">
      <c r="C4807" s="14"/>
      <c r="D4807" s="14"/>
    </row>
    <row r="4808" spans="3:4" x14ac:dyDescent="0.2">
      <c r="C4808" s="14"/>
      <c r="D4808" s="14"/>
    </row>
    <row r="4809" spans="3:4" x14ac:dyDescent="0.2">
      <c r="C4809" s="14"/>
      <c r="D4809" s="14"/>
    </row>
    <row r="4810" spans="3:4" x14ac:dyDescent="0.2">
      <c r="C4810" s="14"/>
      <c r="D4810" s="14"/>
    </row>
    <row r="4811" spans="3:4" x14ac:dyDescent="0.2">
      <c r="C4811" s="14"/>
      <c r="D4811" s="14"/>
    </row>
    <row r="4812" spans="3:4" x14ac:dyDescent="0.2">
      <c r="C4812" s="14"/>
      <c r="D4812" s="14"/>
    </row>
    <row r="4813" spans="3:4" x14ac:dyDescent="0.2">
      <c r="C4813" s="14"/>
      <c r="D4813" s="14"/>
    </row>
    <row r="4814" spans="3:4" x14ac:dyDescent="0.2">
      <c r="C4814" s="14"/>
      <c r="D4814" s="14"/>
    </row>
    <row r="4815" spans="3:4" x14ac:dyDescent="0.2">
      <c r="C4815" s="14"/>
      <c r="D4815" s="14"/>
    </row>
    <row r="4816" spans="3:4" x14ac:dyDescent="0.2">
      <c r="C4816" s="14"/>
      <c r="D4816" s="14"/>
    </row>
    <row r="4817" spans="3:4" x14ac:dyDescent="0.2">
      <c r="C4817" s="14"/>
      <c r="D4817" s="14"/>
    </row>
    <row r="4818" spans="3:4" x14ac:dyDescent="0.2">
      <c r="C4818" s="14"/>
      <c r="D4818" s="14"/>
    </row>
    <row r="4819" spans="3:4" x14ac:dyDescent="0.2">
      <c r="C4819" s="14"/>
      <c r="D4819" s="14"/>
    </row>
    <row r="4820" spans="3:4" x14ac:dyDescent="0.2">
      <c r="C4820" s="14"/>
      <c r="D4820" s="14"/>
    </row>
    <row r="4821" spans="3:4" x14ac:dyDescent="0.2">
      <c r="C4821" s="14"/>
      <c r="D4821" s="14"/>
    </row>
    <row r="4822" spans="3:4" x14ac:dyDescent="0.2">
      <c r="C4822" s="14"/>
      <c r="D4822" s="14"/>
    </row>
    <row r="4823" spans="3:4" x14ac:dyDescent="0.2">
      <c r="C4823" s="14"/>
      <c r="D4823" s="14"/>
    </row>
    <row r="4824" spans="3:4" x14ac:dyDescent="0.2">
      <c r="C4824" s="14"/>
      <c r="D4824" s="14"/>
    </row>
    <row r="4825" spans="3:4" x14ac:dyDescent="0.2">
      <c r="C4825" s="14"/>
      <c r="D4825" s="14"/>
    </row>
    <row r="4826" spans="3:4" x14ac:dyDescent="0.2">
      <c r="C4826" s="14"/>
      <c r="D4826" s="14"/>
    </row>
    <row r="4827" spans="3:4" x14ac:dyDescent="0.2">
      <c r="C4827" s="14"/>
      <c r="D4827" s="14"/>
    </row>
    <row r="4828" spans="3:4" x14ac:dyDescent="0.2">
      <c r="C4828" s="14"/>
      <c r="D4828" s="14"/>
    </row>
    <row r="4829" spans="3:4" x14ac:dyDescent="0.2">
      <c r="C4829" s="14"/>
      <c r="D4829" s="14"/>
    </row>
    <row r="4830" spans="3:4" x14ac:dyDescent="0.2">
      <c r="C4830" s="14"/>
      <c r="D4830" s="14"/>
    </row>
    <row r="4831" spans="3:4" x14ac:dyDescent="0.2">
      <c r="C4831" s="14"/>
      <c r="D4831" s="14"/>
    </row>
    <row r="4832" spans="3:4" x14ac:dyDescent="0.2">
      <c r="C4832" s="14"/>
      <c r="D4832" s="14"/>
    </row>
    <row r="4833" spans="3:4" x14ac:dyDescent="0.2">
      <c r="C4833" s="14"/>
      <c r="D4833" s="14"/>
    </row>
    <row r="4834" spans="3:4" x14ac:dyDescent="0.2">
      <c r="C4834" s="14"/>
      <c r="D4834" s="14"/>
    </row>
    <row r="4835" spans="3:4" x14ac:dyDescent="0.2">
      <c r="C4835" s="14"/>
      <c r="D4835" s="14"/>
    </row>
    <row r="4836" spans="3:4" x14ac:dyDescent="0.2">
      <c r="C4836" s="14"/>
      <c r="D4836" s="14"/>
    </row>
    <row r="4837" spans="3:4" x14ac:dyDescent="0.2">
      <c r="C4837" s="14"/>
      <c r="D4837" s="14"/>
    </row>
    <row r="4838" spans="3:4" x14ac:dyDescent="0.2">
      <c r="C4838" s="14"/>
      <c r="D4838" s="14"/>
    </row>
    <row r="4839" spans="3:4" x14ac:dyDescent="0.2">
      <c r="C4839" s="14"/>
      <c r="D4839" s="14"/>
    </row>
    <row r="4840" spans="3:4" x14ac:dyDescent="0.2">
      <c r="C4840" s="14"/>
      <c r="D4840" s="14"/>
    </row>
    <row r="4841" spans="3:4" x14ac:dyDescent="0.2">
      <c r="C4841" s="14"/>
      <c r="D4841" s="14"/>
    </row>
    <row r="4842" spans="3:4" x14ac:dyDescent="0.2">
      <c r="C4842" s="14"/>
      <c r="D4842" s="14"/>
    </row>
    <row r="4843" spans="3:4" x14ac:dyDescent="0.2">
      <c r="C4843" s="14"/>
      <c r="D4843" s="14"/>
    </row>
    <row r="4844" spans="3:4" x14ac:dyDescent="0.2">
      <c r="C4844" s="14"/>
      <c r="D4844" s="14"/>
    </row>
    <row r="4845" spans="3:4" x14ac:dyDescent="0.2">
      <c r="C4845" s="14"/>
      <c r="D4845" s="14"/>
    </row>
    <row r="4846" spans="3:4" x14ac:dyDescent="0.2">
      <c r="C4846" s="14"/>
      <c r="D4846" s="14"/>
    </row>
    <row r="4847" spans="3:4" x14ac:dyDescent="0.2">
      <c r="C4847" s="14"/>
      <c r="D4847" s="14"/>
    </row>
    <row r="4848" spans="3:4" x14ac:dyDescent="0.2">
      <c r="C4848" s="14"/>
      <c r="D4848" s="14"/>
    </row>
    <row r="4849" spans="3:4" x14ac:dyDescent="0.2">
      <c r="C4849" s="14"/>
      <c r="D4849" s="14"/>
    </row>
    <row r="4850" spans="3:4" x14ac:dyDescent="0.2">
      <c r="C4850" s="14"/>
      <c r="D4850" s="14"/>
    </row>
    <row r="4851" spans="3:4" x14ac:dyDescent="0.2">
      <c r="C4851" s="14"/>
      <c r="D4851" s="14"/>
    </row>
    <row r="4852" spans="3:4" x14ac:dyDescent="0.2">
      <c r="C4852" s="14"/>
      <c r="D4852" s="14"/>
    </row>
    <row r="4853" spans="3:4" x14ac:dyDescent="0.2">
      <c r="C4853" s="14"/>
      <c r="D4853" s="14"/>
    </row>
    <row r="4854" spans="3:4" x14ac:dyDescent="0.2">
      <c r="C4854" s="14"/>
      <c r="D4854" s="14"/>
    </row>
    <row r="4855" spans="3:4" x14ac:dyDescent="0.2">
      <c r="C4855" s="14"/>
      <c r="D4855" s="14"/>
    </row>
    <row r="4856" spans="3:4" x14ac:dyDescent="0.2">
      <c r="C4856" s="14"/>
      <c r="D4856" s="14"/>
    </row>
    <row r="4857" spans="3:4" x14ac:dyDescent="0.2">
      <c r="C4857" s="14"/>
      <c r="D4857" s="14"/>
    </row>
    <row r="4858" spans="3:4" x14ac:dyDescent="0.2">
      <c r="C4858" s="14"/>
      <c r="D4858" s="14"/>
    </row>
    <row r="4859" spans="3:4" x14ac:dyDescent="0.2">
      <c r="C4859" s="14"/>
      <c r="D4859" s="14"/>
    </row>
    <row r="4860" spans="3:4" x14ac:dyDescent="0.2">
      <c r="C4860" s="14"/>
      <c r="D4860" s="14"/>
    </row>
    <row r="4861" spans="3:4" x14ac:dyDescent="0.2">
      <c r="C4861" s="14"/>
      <c r="D4861" s="14"/>
    </row>
    <row r="4862" spans="3:4" x14ac:dyDescent="0.2">
      <c r="C4862" s="14"/>
      <c r="D4862" s="14"/>
    </row>
    <row r="4863" spans="3:4" x14ac:dyDescent="0.2">
      <c r="C4863" s="14"/>
      <c r="D4863" s="14"/>
    </row>
    <row r="4864" spans="3:4" x14ac:dyDescent="0.2">
      <c r="C4864" s="14"/>
      <c r="D4864" s="14"/>
    </row>
    <row r="4865" spans="3:4" x14ac:dyDescent="0.2">
      <c r="C4865" s="14"/>
      <c r="D4865" s="14"/>
    </row>
    <row r="4866" spans="3:4" x14ac:dyDescent="0.2">
      <c r="C4866" s="14"/>
      <c r="D4866" s="14"/>
    </row>
    <row r="4867" spans="3:4" x14ac:dyDescent="0.2">
      <c r="C4867" s="14"/>
      <c r="D4867" s="14"/>
    </row>
    <row r="4868" spans="3:4" x14ac:dyDescent="0.2">
      <c r="C4868" s="14"/>
      <c r="D4868" s="14"/>
    </row>
    <row r="4869" spans="3:4" x14ac:dyDescent="0.2">
      <c r="C4869" s="14"/>
      <c r="D4869" s="14"/>
    </row>
    <row r="4870" spans="3:4" x14ac:dyDescent="0.2">
      <c r="C4870" s="14"/>
      <c r="D4870" s="14"/>
    </row>
    <row r="4871" spans="3:4" x14ac:dyDescent="0.2">
      <c r="C4871" s="14"/>
      <c r="D4871" s="14"/>
    </row>
    <row r="4872" spans="3:4" x14ac:dyDescent="0.2">
      <c r="C4872" s="14"/>
      <c r="D4872" s="14"/>
    </row>
    <row r="4873" spans="3:4" x14ac:dyDescent="0.2">
      <c r="C4873" s="14"/>
      <c r="D4873" s="14"/>
    </row>
    <row r="4874" spans="3:4" x14ac:dyDescent="0.2">
      <c r="C4874" s="14"/>
      <c r="D4874" s="14"/>
    </row>
    <row r="4875" spans="3:4" x14ac:dyDescent="0.2">
      <c r="C4875" s="14"/>
      <c r="D4875" s="14"/>
    </row>
    <row r="4876" spans="3:4" x14ac:dyDescent="0.2">
      <c r="C4876" s="14"/>
      <c r="D4876" s="14"/>
    </row>
    <row r="4877" spans="3:4" x14ac:dyDescent="0.2">
      <c r="C4877" s="14"/>
      <c r="D4877" s="14"/>
    </row>
    <row r="4878" spans="3:4" x14ac:dyDescent="0.2">
      <c r="C4878" s="14"/>
      <c r="D4878" s="14"/>
    </row>
    <row r="4879" spans="3:4" x14ac:dyDescent="0.2">
      <c r="C4879" s="14"/>
      <c r="D4879" s="14"/>
    </row>
    <row r="4880" spans="3:4" x14ac:dyDescent="0.2">
      <c r="C4880" s="14"/>
      <c r="D4880" s="14"/>
    </row>
    <row r="4881" spans="3:4" x14ac:dyDescent="0.2">
      <c r="C4881" s="14"/>
      <c r="D4881" s="14"/>
    </row>
    <row r="4882" spans="3:4" x14ac:dyDescent="0.2">
      <c r="C4882" s="14"/>
      <c r="D4882" s="14"/>
    </row>
    <row r="4883" spans="3:4" x14ac:dyDescent="0.2">
      <c r="C4883" s="14"/>
      <c r="D4883" s="14"/>
    </row>
    <row r="4884" spans="3:4" x14ac:dyDescent="0.2">
      <c r="C4884" s="14"/>
      <c r="D4884" s="14"/>
    </row>
    <row r="4885" spans="3:4" x14ac:dyDescent="0.2">
      <c r="C4885" s="14"/>
      <c r="D4885" s="14"/>
    </row>
    <row r="4886" spans="3:4" x14ac:dyDescent="0.2">
      <c r="C4886" s="14"/>
      <c r="D4886" s="14"/>
    </row>
    <row r="4887" spans="3:4" x14ac:dyDescent="0.2">
      <c r="C4887" s="14"/>
      <c r="D4887" s="14"/>
    </row>
    <row r="4888" spans="3:4" x14ac:dyDescent="0.2">
      <c r="C4888" s="14"/>
      <c r="D4888" s="14"/>
    </row>
    <row r="4889" spans="3:4" x14ac:dyDescent="0.2">
      <c r="C4889" s="14"/>
      <c r="D4889" s="14"/>
    </row>
    <row r="4890" spans="3:4" x14ac:dyDescent="0.2">
      <c r="C4890" s="14"/>
      <c r="D4890" s="14"/>
    </row>
    <row r="4891" spans="3:4" x14ac:dyDescent="0.2">
      <c r="C4891" s="14"/>
      <c r="D4891" s="14"/>
    </row>
    <row r="4892" spans="3:4" x14ac:dyDescent="0.2">
      <c r="C4892" s="14"/>
      <c r="D4892" s="14"/>
    </row>
    <row r="4893" spans="3:4" x14ac:dyDescent="0.2">
      <c r="C4893" s="14"/>
      <c r="D4893" s="14"/>
    </row>
    <row r="4894" spans="3:4" x14ac:dyDescent="0.2">
      <c r="C4894" s="14"/>
      <c r="D4894" s="14"/>
    </row>
    <row r="4895" spans="3:4" x14ac:dyDescent="0.2">
      <c r="C4895" s="14"/>
      <c r="D4895" s="14"/>
    </row>
    <row r="4896" spans="3:4" x14ac:dyDescent="0.2">
      <c r="C4896" s="14"/>
      <c r="D4896" s="14"/>
    </row>
    <row r="4897" spans="3:4" x14ac:dyDescent="0.2">
      <c r="C4897" s="14"/>
      <c r="D4897" s="14"/>
    </row>
    <row r="4898" spans="3:4" x14ac:dyDescent="0.2">
      <c r="C4898" s="14"/>
      <c r="D4898" s="14"/>
    </row>
    <row r="4899" spans="3:4" x14ac:dyDescent="0.2">
      <c r="C4899" s="14"/>
      <c r="D4899" s="14"/>
    </row>
    <row r="4900" spans="3:4" x14ac:dyDescent="0.2">
      <c r="C4900" s="14"/>
      <c r="D4900" s="14"/>
    </row>
    <row r="4901" spans="3:4" x14ac:dyDescent="0.2">
      <c r="C4901" s="14"/>
      <c r="D4901" s="14"/>
    </row>
    <row r="4902" spans="3:4" x14ac:dyDescent="0.2">
      <c r="C4902" s="14"/>
      <c r="D4902" s="14"/>
    </row>
    <row r="4903" spans="3:4" x14ac:dyDescent="0.2">
      <c r="C4903" s="14"/>
      <c r="D4903" s="14"/>
    </row>
    <row r="4904" spans="3:4" x14ac:dyDescent="0.2">
      <c r="C4904" s="14"/>
      <c r="D4904" s="14"/>
    </row>
    <row r="4905" spans="3:4" x14ac:dyDescent="0.2">
      <c r="C4905" s="14"/>
      <c r="D4905" s="14"/>
    </row>
    <row r="4906" spans="3:4" x14ac:dyDescent="0.2">
      <c r="C4906" s="14"/>
      <c r="D4906" s="14"/>
    </row>
    <row r="4907" spans="3:4" x14ac:dyDescent="0.2">
      <c r="C4907" s="14"/>
      <c r="D4907" s="14"/>
    </row>
    <row r="4908" spans="3:4" x14ac:dyDescent="0.2">
      <c r="C4908" s="14"/>
      <c r="D4908" s="14"/>
    </row>
    <row r="4909" spans="3:4" x14ac:dyDescent="0.2">
      <c r="C4909" s="14"/>
      <c r="D4909" s="14"/>
    </row>
    <row r="4910" spans="3:4" x14ac:dyDescent="0.2">
      <c r="C4910" s="14"/>
      <c r="D4910" s="14"/>
    </row>
    <row r="4911" spans="3:4" x14ac:dyDescent="0.2">
      <c r="C4911" s="14"/>
      <c r="D4911" s="14"/>
    </row>
    <row r="4912" spans="3:4" x14ac:dyDescent="0.2">
      <c r="C4912" s="14"/>
      <c r="D4912" s="14"/>
    </row>
    <row r="4913" spans="3:4" x14ac:dyDescent="0.2">
      <c r="C4913" s="14"/>
      <c r="D4913" s="14"/>
    </row>
    <row r="4914" spans="3:4" x14ac:dyDescent="0.2">
      <c r="C4914" s="14"/>
      <c r="D4914" s="14"/>
    </row>
    <row r="4915" spans="3:4" x14ac:dyDescent="0.2">
      <c r="C4915" s="14"/>
      <c r="D4915" s="14"/>
    </row>
    <row r="4916" spans="3:4" x14ac:dyDescent="0.2">
      <c r="C4916" s="14"/>
      <c r="D4916" s="14"/>
    </row>
    <row r="4917" spans="3:4" x14ac:dyDescent="0.2">
      <c r="C4917" s="14"/>
      <c r="D4917" s="14"/>
    </row>
    <row r="4918" spans="3:4" x14ac:dyDescent="0.2">
      <c r="C4918" s="14"/>
      <c r="D4918" s="14"/>
    </row>
    <row r="4919" spans="3:4" x14ac:dyDescent="0.2">
      <c r="C4919" s="14"/>
      <c r="D4919" s="14"/>
    </row>
    <row r="4920" spans="3:4" x14ac:dyDescent="0.2">
      <c r="C4920" s="14"/>
      <c r="D4920" s="14"/>
    </row>
    <row r="4921" spans="3:4" x14ac:dyDescent="0.2">
      <c r="C4921" s="14"/>
      <c r="D4921" s="14"/>
    </row>
    <row r="4922" spans="3:4" x14ac:dyDescent="0.2">
      <c r="C4922" s="14"/>
      <c r="D4922" s="14"/>
    </row>
  </sheetData>
  <protectedRanges>
    <protectedRange sqref="A598:D601" name="Range1"/>
  </protectedRanges>
  <sortState xmlns:xlrd2="http://schemas.microsoft.com/office/spreadsheetml/2017/richdata2" ref="A21:AU604">
    <sortCondition ref="C21:C604"/>
  </sortState>
  <phoneticPr fontId="0" type="noConversion"/>
  <hyperlinks>
    <hyperlink ref="H1176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s://www.aavso.org/ejaavso" xr:uid="{00000000-0004-0000-0000-000002000000}"/>
    <hyperlink ref="AP1174" r:id="rId4" display="http://cdsbib.u-strasbg.fr/cgi-bin/cdsbib?1990RMxAA..21..381G" xr:uid="{00000000-0004-0000-0000-000003000000}"/>
    <hyperlink ref="AP1178" r:id="rId5" display="http://cdsbib.u-strasbg.fr/cgi-bin/cdsbib?1990RMxAA..21..381G" xr:uid="{00000000-0004-0000-0000-000004000000}"/>
    <hyperlink ref="AP1177" r:id="rId6" display="http://cdsbib.u-strasbg.fr/cgi-bin/cdsbib?1990RMxAA..21..381G" xr:uid="{00000000-0004-0000-0000-000005000000}"/>
    <hyperlink ref="AP1158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314" r:id="rId9" display="http://cdsbib.u-strasbg.fr/cgi-bin/cdsbib?1990RMxAA..21..381G" xr:uid="{00000000-0004-0000-0000-000008000000}"/>
    <hyperlink ref="AQ56080" r:id="rId10" display="http://cdsbib.u-strasbg.fr/cgi-bin/cdsbib?1990RMxAA..21..381G" xr:uid="{00000000-0004-0000-0000-000009000000}"/>
    <hyperlink ref="AQ1315" r:id="rId11" display="http://cdsbib.u-strasbg.fr/cgi-bin/cdsbib?1990RMxAA..21..381G" xr:uid="{00000000-0004-0000-0000-00000A000000}"/>
    <hyperlink ref="H65027" r:id="rId12" display="https://www.aavso.org/ejaavso" xr:uid="{00000000-0004-0000-0000-00000B000000}"/>
    <hyperlink ref="H2200" r:id="rId13" display="http://vsolj.cetus-net.org/bulletin.html" xr:uid="{00000000-0004-0000-0000-00000C000000}"/>
    <hyperlink ref="AP3444" r:id="rId14" display="http://cdsbib.u-strasbg.fr/cgi-bin/cdsbib?1990RMxAA..21..381G" xr:uid="{00000000-0004-0000-0000-00000D000000}"/>
    <hyperlink ref="AP3447" r:id="rId15" display="http://cdsbib.u-strasbg.fr/cgi-bin/cdsbib?1990RMxAA..21..381G" xr:uid="{00000000-0004-0000-0000-00000E000000}"/>
    <hyperlink ref="AP3445" r:id="rId16" display="http://cdsbib.u-strasbg.fr/cgi-bin/cdsbib?1990RMxAA..21..381G" xr:uid="{00000000-0004-0000-0000-00000F000000}"/>
    <hyperlink ref="AP3429" r:id="rId17" display="http://cdsbib.u-strasbg.fr/cgi-bin/cdsbib?1990RMxAA..21..381G" xr:uid="{00000000-0004-0000-0000-000010000000}"/>
    <hyperlink ref="I2200" r:id="rId18" display="http://vsolj.cetus-net.org/bulletin.html" xr:uid="{00000000-0004-0000-0000-000011000000}"/>
    <hyperlink ref="AQ3658" r:id="rId19" display="http://cdsbib.u-strasbg.fr/cgi-bin/cdsbib?1990RMxAA..21..381G" xr:uid="{00000000-0004-0000-0000-000012000000}"/>
    <hyperlink ref="AQ362" r:id="rId20" display="http://cdsbib.u-strasbg.fr/cgi-bin/cdsbib?1990RMxAA..21..381G" xr:uid="{00000000-0004-0000-0000-000013000000}"/>
    <hyperlink ref="AQ366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0" copies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4835-1517-4E52-9CDF-007F61206208}">
  <dimension ref="A1"/>
  <sheetViews>
    <sheetView workbookViewId="0">
      <selection activeCell="U44" sqref="U42:U4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39"/>
  <sheetViews>
    <sheetView topLeftCell="D519" workbookViewId="0">
      <selection activeCell="R545" sqref="R54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0" t="s">
        <v>951</v>
      </c>
      <c r="I1" s="31" t="s">
        <v>952</v>
      </c>
      <c r="J1" s="32" t="s">
        <v>953</v>
      </c>
    </row>
    <row r="2" spans="1:16" x14ac:dyDescent="0.2">
      <c r="I2" s="33" t="s">
        <v>954</v>
      </c>
      <c r="J2" s="34" t="s">
        <v>942</v>
      </c>
    </row>
    <row r="3" spans="1:16" x14ac:dyDescent="0.2">
      <c r="A3" s="35" t="s">
        <v>955</v>
      </c>
      <c r="I3" s="33" t="s">
        <v>956</v>
      </c>
      <c r="J3" s="34" t="s">
        <v>764</v>
      </c>
    </row>
    <row r="4" spans="1:16" x14ac:dyDescent="0.2">
      <c r="I4" s="33" t="s">
        <v>957</v>
      </c>
      <c r="J4" s="34" t="s">
        <v>764</v>
      </c>
    </row>
    <row r="5" spans="1:16" ht="13.5" thickBot="1" x14ac:dyDescent="0.25">
      <c r="I5" s="36" t="s">
        <v>827</v>
      </c>
      <c r="J5" s="37" t="s">
        <v>936</v>
      </c>
    </row>
    <row r="10" spans="1:16" ht="13.5" thickBot="1" x14ac:dyDescent="0.25"/>
    <row r="11" spans="1:16" ht="13.5" thickBot="1" x14ac:dyDescent="0.25">
      <c r="A11" s="14" t="str">
        <f t="shared" ref="A11:A74" si="0">P11</f>
        <v> AN 217.463 </v>
      </c>
      <c r="B11" s="2" t="str">
        <f t="shared" ref="B11:B74" si="1">IF(H11=INT(H11),"I","II")</f>
        <v>I</v>
      </c>
      <c r="C11" s="14">
        <f t="shared" ref="C11:C74" si="2">1*G11</f>
        <v>4663.2960000000003</v>
      </c>
      <c r="D11" s="15" t="str">
        <f t="shared" ref="D11:D74" si="3">VLOOKUP(F11,I$1:J$5,2,FALSE)</f>
        <v>vis</v>
      </c>
      <c r="E11" s="38">
        <f>VLOOKUP(C11,'Active 1'!C$21:E$969,3,FALSE)</f>
        <v>-14063.110315596112</v>
      </c>
      <c r="F11" s="2" t="s">
        <v>827</v>
      </c>
      <c r="G11" s="15" t="str">
        <f t="shared" ref="G11:G74" si="4">MID(I11,3,LEN(I11)-3)</f>
        <v>04663.296</v>
      </c>
      <c r="H11" s="14">
        <f t="shared" ref="H11:H74" si="5">1*K11</f>
        <v>-14064</v>
      </c>
      <c r="I11" s="39" t="s">
        <v>965</v>
      </c>
      <c r="J11" s="40" t="s">
        <v>966</v>
      </c>
      <c r="K11" s="39">
        <v>-14064</v>
      </c>
      <c r="L11" s="39" t="s">
        <v>967</v>
      </c>
      <c r="M11" s="40" t="s">
        <v>962</v>
      </c>
      <c r="N11" s="40"/>
      <c r="O11" s="41" t="s">
        <v>968</v>
      </c>
      <c r="P11" s="41" t="s">
        <v>969</v>
      </c>
    </row>
    <row r="12" spans="1:16" ht="12.75" customHeight="1" thickBot="1" x14ac:dyDescent="0.25">
      <c r="A12" s="14" t="str">
        <f t="shared" si="0"/>
        <v> AN 187.42 </v>
      </c>
      <c r="B12" s="2" t="str">
        <f t="shared" si="1"/>
        <v>I</v>
      </c>
      <c r="C12" s="14">
        <f t="shared" si="2"/>
        <v>14396.386</v>
      </c>
      <c r="D12" s="15" t="str">
        <f t="shared" si="3"/>
        <v>vis</v>
      </c>
      <c r="E12" s="38">
        <f>VLOOKUP(C12,'Active 1'!C$21:E$969,3,FALSE)</f>
        <v>-10595.486323265928</v>
      </c>
      <c r="F12" s="2" t="s">
        <v>827</v>
      </c>
      <c r="G12" s="15" t="str">
        <f t="shared" si="4"/>
        <v>14396.386</v>
      </c>
      <c r="H12" s="14">
        <f t="shared" si="5"/>
        <v>-10596</v>
      </c>
      <c r="I12" s="39" t="s">
        <v>970</v>
      </c>
      <c r="J12" s="40" t="s">
        <v>971</v>
      </c>
      <c r="K12" s="39">
        <v>-10596</v>
      </c>
      <c r="L12" s="39" t="s">
        <v>972</v>
      </c>
      <c r="M12" s="40" t="s">
        <v>973</v>
      </c>
      <c r="N12" s="40"/>
      <c r="O12" s="41" t="s">
        <v>974</v>
      </c>
      <c r="P12" s="41" t="s">
        <v>975</v>
      </c>
    </row>
    <row r="13" spans="1:16" ht="12.75" customHeight="1" thickBot="1" x14ac:dyDescent="0.25">
      <c r="A13" s="14" t="str">
        <f t="shared" si="0"/>
        <v> HC 159 </v>
      </c>
      <c r="B13" s="2" t="str">
        <f t="shared" si="1"/>
        <v>I</v>
      </c>
      <c r="C13" s="14">
        <f t="shared" si="2"/>
        <v>14738.87</v>
      </c>
      <c r="D13" s="15" t="str">
        <f t="shared" si="3"/>
        <v>vis</v>
      </c>
      <c r="E13" s="38">
        <f>VLOOKUP(C13,'Active 1'!C$21:E$969,3,FALSE)</f>
        <v>-10473.468984950016</v>
      </c>
      <c r="F13" s="2" t="s">
        <v>827</v>
      </c>
      <c r="G13" s="15" t="str">
        <f t="shared" si="4"/>
        <v>14738.870</v>
      </c>
      <c r="H13" s="14">
        <f t="shared" si="5"/>
        <v>-10474</v>
      </c>
      <c r="I13" s="39" t="s">
        <v>976</v>
      </c>
      <c r="J13" s="40" t="s">
        <v>977</v>
      </c>
      <c r="K13" s="39">
        <v>-10474</v>
      </c>
      <c r="L13" s="39" t="s">
        <v>978</v>
      </c>
      <c r="M13" s="40" t="s">
        <v>973</v>
      </c>
      <c r="N13" s="40"/>
      <c r="O13" s="41" t="s">
        <v>979</v>
      </c>
      <c r="P13" s="41" t="s">
        <v>980</v>
      </c>
    </row>
    <row r="14" spans="1:16" ht="13.5" thickBot="1" x14ac:dyDescent="0.25">
      <c r="A14" s="14" t="str">
        <f t="shared" si="0"/>
        <v> HC 159 </v>
      </c>
      <c r="B14" s="2" t="str">
        <f t="shared" si="1"/>
        <v>I</v>
      </c>
      <c r="C14" s="14">
        <f t="shared" si="2"/>
        <v>15145.704</v>
      </c>
      <c r="D14" s="15" t="str">
        <f t="shared" si="3"/>
        <v>vis</v>
      </c>
      <c r="E14" s="38">
        <f>VLOOKUP(C14,'Active 1'!C$21:E$969,3,FALSE)</f>
        <v>-10328.525566231434</v>
      </c>
      <c r="F14" s="2" t="s">
        <v>827</v>
      </c>
      <c r="G14" s="15" t="str">
        <f t="shared" si="4"/>
        <v>15145.704</v>
      </c>
      <c r="H14" s="14">
        <f t="shared" si="5"/>
        <v>-10329</v>
      </c>
      <c r="I14" s="39" t="s">
        <v>981</v>
      </c>
      <c r="J14" s="40" t="s">
        <v>982</v>
      </c>
      <c r="K14" s="39">
        <v>-10329</v>
      </c>
      <c r="L14" s="39" t="s">
        <v>983</v>
      </c>
      <c r="M14" s="40" t="s">
        <v>973</v>
      </c>
      <c r="N14" s="40"/>
      <c r="O14" s="41" t="s">
        <v>979</v>
      </c>
      <c r="P14" s="41" t="s">
        <v>980</v>
      </c>
    </row>
    <row r="15" spans="1:16" ht="12.75" customHeight="1" thickBot="1" x14ac:dyDescent="0.25">
      <c r="A15" s="14" t="str">
        <f t="shared" si="0"/>
        <v> AN 187.42 </v>
      </c>
      <c r="B15" s="2" t="str">
        <f t="shared" si="1"/>
        <v>I</v>
      </c>
      <c r="C15" s="14">
        <f t="shared" si="2"/>
        <v>17065.362000000001</v>
      </c>
      <c r="D15" s="15" t="str">
        <f t="shared" si="3"/>
        <v>vis</v>
      </c>
      <c r="E15" s="38">
        <f>VLOOKUP(C15,'Active 1'!C$21:E$969,3,FALSE)</f>
        <v>-9644.6058513342541</v>
      </c>
      <c r="F15" s="2" t="s">
        <v>827</v>
      </c>
      <c r="G15" s="15" t="str">
        <f t="shared" si="4"/>
        <v>17065.362</v>
      </c>
      <c r="H15" s="14">
        <f t="shared" si="5"/>
        <v>-9645</v>
      </c>
      <c r="I15" s="39" t="s">
        <v>984</v>
      </c>
      <c r="J15" s="40" t="s">
        <v>985</v>
      </c>
      <c r="K15" s="39">
        <v>-9645</v>
      </c>
      <c r="L15" s="39" t="s">
        <v>986</v>
      </c>
      <c r="M15" s="40" t="s">
        <v>973</v>
      </c>
      <c r="N15" s="40"/>
      <c r="O15" s="41" t="s">
        <v>974</v>
      </c>
      <c r="P15" s="41" t="s">
        <v>975</v>
      </c>
    </row>
    <row r="16" spans="1:16" ht="12.75" customHeight="1" thickBot="1" x14ac:dyDescent="0.25">
      <c r="A16" s="14" t="str">
        <f t="shared" si="0"/>
        <v> HC 159 </v>
      </c>
      <c r="B16" s="2" t="str">
        <f t="shared" si="1"/>
        <v>I</v>
      </c>
      <c r="C16" s="14">
        <f t="shared" si="2"/>
        <v>17999.891</v>
      </c>
      <c r="D16" s="15" t="str">
        <f t="shared" si="3"/>
        <v>vis</v>
      </c>
      <c r="E16" s="38">
        <f>VLOOKUP(C16,'Active 1'!C$21:E$969,3,FALSE)</f>
        <v>-9311.6596665226134</v>
      </c>
      <c r="F16" s="2" t="s">
        <v>827</v>
      </c>
      <c r="G16" s="15" t="str">
        <f t="shared" si="4"/>
        <v>17999.891</v>
      </c>
      <c r="H16" s="14">
        <f t="shared" si="5"/>
        <v>-9312</v>
      </c>
      <c r="I16" s="39" t="s">
        <v>987</v>
      </c>
      <c r="J16" s="40" t="s">
        <v>988</v>
      </c>
      <c r="K16" s="39">
        <v>-9312</v>
      </c>
      <c r="L16" s="39" t="s">
        <v>989</v>
      </c>
      <c r="M16" s="40" t="s">
        <v>973</v>
      </c>
      <c r="N16" s="40"/>
      <c r="O16" s="41" t="s">
        <v>979</v>
      </c>
      <c r="P16" s="41" t="s">
        <v>980</v>
      </c>
    </row>
    <row r="17" spans="1:16" ht="12.75" customHeight="1" thickBot="1" x14ac:dyDescent="0.25">
      <c r="A17" s="14" t="str">
        <f t="shared" si="0"/>
        <v> HC 159 </v>
      </c>
      <c r="B17" s="2" t="str">
        <f t="shared" si="1"/>
        <v>I</v>
      </c>
      <c r="C17" s="14">
        <f t="shared" si="2"/>
        <v>18381.599999999999</v>
      </c>
      <c r="D17" s="15" t="str">
        <f t="shared" si="3"/>
        <v>vis</v>
      </c>
      <c r="E17" s="38">
        <f>VLOOKUP(C17,'Active 1'!C$21:E$969,3,FALSE)</f>
        <v>-9175.6675729029757</v>
      </c>
      <c r="F17" s="2" t="s">
        <v>827</v>
      </c>
      <c r="G17" s="15" t="str">
        <f t="shared" si="4"/>
        <v>18381.600</v>
      </c>
      <c r="H17" s="14">
        <f t="shared" si="5"/>
        <v>-9176</v>
      </c>
      <c r="I17" s="39" t="s">
        <v>990</v>
      </c>
      <c r="J17" s="40" t="s">
        <v>991</v>
      </c>
      <c r="K17" s="39">
        <v>-9176</v>
      </c>
      <c r="L17" s="39" t="s">
        <v>992</v>
      </c>
      <c r="M17" s="40" t="s">
        <v>973</v>
      </c>
      <c r="N17" s="40"/>
      <c r="O17" s="41" t="s">
        <v>979</v>
      </c>
      <c r="P17" s="41" t="s">
        <v>980</v>
      </c>
    </row>
    <row r="18" spans="1:16" ht="12.75" customHeight="1" thickBot="1" x14ac:dyDescent="0.25">
      <c r="A18" s="14" t="str">
        <f t="shared" si="0"/>
        <v> HC 159 </v>
      </c>
      <c r="B18" s="2" t="str">
        <f t="shared" si="1"/>
        <v>I</v>
      </c>
      <c r="C18" s="14">
        <f t="shared" si="2"/>
        <v>18406.841</v>
      </c>
      <c r="D18" s="15" t="str">
        <f t="shared" si="3"/>
        <v>vis</v>
      </c>
      <c r="E18" s="38">
        <f>VLOOKUP(C18,'Active 1'!C$21:E$969,3,FALSE)</f>
        <v>-9166.674920293126</v>
      </c>
      <c r="F18" s="2" t="s">
        <v>827</v>
      </c>
      <c r="G18" s="15" t="str">
        <f t="shared" si="4"/>
        <v>18406.841</v>
      </c>
      <c r="H18" s="14">
        <f t="shared" si="5"/>
        <v>-9167</v>
      </c>
      <c r="I18" s="39" t="s">
        <v>993</v>
      </c>
      <c r="J18" s="40" t="s">
        <v>994</v>
      </c>
      <c r="K18" s="39">
        <v>-9167</v>
      </c>
      <c r="L18" s="39" t="s">
        <v>995</v>
      </c>
      <c r="M18" s="40" t="s">
        <v>973</v>
      </c>
      <c r="N18" s="40"/>
      <c r="O18" s="41" t="s">
        <v>979</v>
      </c>
      <c r="P18" s="41" t="s">
        <v>980</v>
      </c>
    </row>
    <row r="19" spans="1:16" ht="12.75" customHeight="1" thickBot="1" x14ac:dyDescent="0.25">
      <c r="A19" s="14" t="str">
        <f t="shared" si="0"/>
        <v> AN 187.42 </v>
      </c>
      <c r="B19" s="2" t="str">
        <f t="shared" si="1"/>
        <v>I</v>
      </c>
      <c r="C19" s="14">
        <f t="shared" si="2"/>
        <v>18906.451000000001</v>
      </c>
      <c r="D19" s="15" t="str">
        <f t="shared" si="3"/>
        <v>vis</v>
      </c>
      <c r="E19" s="38">
        <f>VLOOKUP(C19,'Active 1'!C$21:E$969,3,FALSE)</f>
        <v>-8988.6780433703716</v>
      </c>
      <c r="F19" s="2" t="s">
        <v>827</v>
      </c>
      <c r="G19" s="15" t="str">
        <f t="shared" si="4"/>
        <v>18906.451</v>
      </c>
      <c r="H19" s="14">
        <f t="shared" si="5"/>
        <v>-8989</v>
      </c>
      <c r="I19" s="39" t="s">
        <v>996</v>
      </c>
      <c r="J19" s="40" t="s">
        <v>997</v>
      </c>
      <c r="K19" s="39">
        <v>-8989</v>
      </c>
      <c r="L19" s="39" t="s">
        <v>998</v>
      </c>
      <c r="M19" s="40" t="s">
        <v>962</v>
      </c>
      <c r="N19" s="40"/>
      <c r="O19" s="41" t="s">
        <v>974</v>
      </c>
      <c r="P19" s="41" t="s">
        <v>975</v>
      </c>
    </row>
    <row r="20" spans="1:16" ht="12.75" customHeight="1" thickBot="1" x14ac:dyDescent="0.25">
      <c r="A20" s="14" t="str">
        <f t="shared" si="0"/>
        <v> AN 218.25 </v>
      </c>
      <c r="B20" s="2" t="str">
        <f t="shared" si="1"/>
        <v>I</v>
      </c>
      <c r="C20" s="14">
        <f t="shared" si="2"/>
        <v>18906.453000000001</v>
      </c>
      <c r="D20" s="15" t="str">
        <f t="shared" si="3"/>
        <v>vis</v>
      </c>
      <c r="E20" s="38">
        <f>VLOOKUP(C20,'Active 1'!C$21:E$969,3,FALSE)</f>
        <v>-8988.6773308270804</v>
      </c>
      <c r="F20" s="2" t="s">
        <v>827</v>
      </c>
      <c r="G20" s="15" t="str">
        <f t="shared" si="4"/>
        <v>18906.453</v>
      </c>
      <c r="H20" s="14">
        <f t="shared" si="5"/>
        <v>-8989</v>
      </c>
      <c r="I20" s="39" t="s">
        <v>999</v>
      </c>
      <c r="J20" s="40" t="s">
        <v>1000</v>
      </c>
      <c r="K20" s="39">
        <v>-8989</v>
      </c>
      <c r="L20" s="39" t="s">
        <v>1001</v>
      </c>
      <c r="M20" s="40" t="s">
        <v>962</v>
      </c>
      <c r="N20" s="40"/>
      <c r="O20" s="41" t="s">
        <v>1002</v>
      </c>
      <c r="P20" s="41" t="s">
        <v>1003</v>
      </c>
    </row>
    <row r="21" spans="1:16" ht="12.75" customHeight="1" thickBot="1" x14ac:dyDescent="0.25">
      <c r="A21" s="14" t="str">
        <f t="shared" si="0"/>
        <v> AN 187.11 </v>
      </c>
      <c r="B21" s="2" t="str">
        <f t="shared" si="1"/>
        <v>I</v>
      </c>
      <c r="C21" s="14">
        <f t="shared" si="2"/>
        <v>18951.359</v>
      </c>
      <c r="D21" s="15" t="str">
        <f t="shared" si="3"/>
        <v>vis</v>
      </c>
      <c r="E21" s="38">
        <f>VLOOKUP(C21,'Active 1'!C$21:E$969,3,FALSE)</f>
        <v>-8972.6785963039656</v>
      </c>
      <c r="F21" s="2" t="s">
        <v>827</v>
      </c>
      <c r="G21" s="15" t="str">
        <f t="shared" si="4"/>
        <v>18951.359</v>
      </c>
      <c r="H21" s="14">
        <f t="shared" si="5"/>
        <v>-8973</v>
      </c>
      <c r="I21" s="39" t="s">
        <v>1004</v>
      </c>
      <c r="J21" s="40" t="s">
        <v>1005</v>
      </c>
      <c r="K21" s="39">
        <v>-8973</v>
      </c>
      <c r="L21" s="39" t="s">
        <v>1006</v>
      </c>
      <c r="M21" s="40" t="s">
        <v>962</v>
      </c>
      <c r="N21" s="40"/>
      <c r="O21" s="41" t="s">
        <v>1007</v>
      </c>
      <c r="P21" s="41" t="s">
        <v>964</v>
      </c>
    </row>
    <row r="22" spans="1:16" ht="12.75" customHeight="1" thickBot="1" x14ac:dyDescent="0.25">
      <c r="A22" s="14" t="str">
        <f t="shared" si="0"/>
        <v> AN 187.11 </v>
      </c>
      <c r="B22" s="2" t="str">
        <f t="shared" si="1"/>
        <v>I</v>
      </c>
      <c r="C22" s="14">
        <f t="shared" si="2"/>
        <v>18968.196</v>
      </c>
      <c r="D22" s="15" t="str">
        <f t="shared" si="3"/>
        <v>vis</v>
      </c>
      <c r="E22" s="38">
        <f>VLOOKUP(C22,'Active 1'!C$21:E$969,3,FALSE)</f>
        <v>-8966.6800506048239</v>
      </c>
      <c r="F22" s="2" t="s">
        <v>827</v>
      </c>
      <c r="G22" s="15" t="str">
        <f t="shared" si="4"/>
        <v>18968.196</v>
      </c>
      <c r="H22" s="14">
        <f t="shared" si="5"/>
        <v>-8967</v>
      </c>
      <c r="I22" s="39" t="s">
        <v>1008</v>
      </c>
      <c r="J22" s="40" t="s">
        <v>1009</v>
      </c>
      <c r="K22" s="39">
        <v>-8967</v>
      </c>
      <c r="L22" s="39" t="s">
        <v>1010</v>
      </c>
      <c r="M22" s="40" t="s">
        <v>962</v>
      </c>
      <c r="N22" s="40"/>
      <c r="O22" s="41" t="s">
        <v>1007</v>
      </c>
      <c r="P22" s="41" t="s">
        <v>964</v>
      </c>
    </row>
    <row r="23" spans="1:16" ht="12.75" customHeight="1" thickBot="1" x14ac:dyDescent="0.25">
      <c r="A23" s="14" t="str">
        <f t="shared" si="0"/>
        <v> AN 187.11 </v>
      </c>
      <c r="B23" s="2" t="str">
        <f t="shared" si="1"/>
        <v>I</v>
      </c>
      <c r="C23" s="14">
        <f t="shared" si="2"/>
        <v>18982.228999999999</v>
      </c>
      <c r="D23" s="15" t="str">
        <f t="shared" si="3"/>
        <v>vis</v>
      </c>
      <c r="E23" s="38">
        <f>VLOOKUP(C23,'Active 1'!C$21:E$969,3,FALSE)</f>
        <v>-8961.6804906003072</v>
      </c>
      <c r="F23" s="2" t="s">
        <v>827</v>
      </c>
      <c r="G23" s="15" t="str">
        <f t="shared" si="4"/>
        <v>18982.229</v>
      </c>
      <c r="H23" s="14">
        <f t="shared" si="5"/>
        <v>-8962</v>
      </c>
      <c r="I23" s="39" t="s">
        <v>1011</v>
      </c>
      <c r="J23" s="40" t="s">
        <v>1012</v>
      </c>
      <c r="K23" s="39">
        <v>-8962</v>
      </c>
      <c r="L23" s="39" t="s">
        <v>1013</v>
      </c>
      <c r="M23" s="40" t="s">
        <v>962</v>
      </c>
      <c r="N23" s="40"/>
      <c r="O23" s="41" t="s">
        <v>1007</v>
      </c>
      <c r="P23" s="41" t="s">
        <v>964</v>
      </c>
    </row>
    <row r="24" spans="1:16" ht="12.75" customHeight="1" thickBot="1" x14ac:dyDescent="0.25">
      <c r="A24" s="14" t="str">
        <f t="shared" si="0"/>
        <v> AN 244.240 </v>
      </c>
      <c r="B24" s="2" t="str">
        <f t="shared" si="1"/>
        <v>I</v>
      </c>
      <c r="C24" s="14">
        <f t="shared" si="2"/>
        <v>19077.66</v>
      </c>
      <c r="D24" s="15" t="str">
        <f t="shared" si="3"/>
        <v>vis</v>
      </c>
      <c r="E24" s="38">
        <f>VLOOKUP(C24,'Active 1'!C$21:E$969,3,FALSE)</f>
        <v>-8927.6811311767251</v>
      </c>
      <c r="F24" s="2" t="s">
        <v>827</v>
      </c>
      <c r="G24" s="15" t="str">
        <f t="shared" si="4"/>
        <v>19077.660</v>
      </c>
      <c r="H24" s="14">
        <f t="shared" si="5"/>
        <v>-8928</v>
      </c>
      <c r="I24" s="39" t="s">
        <v>1014</v>
      </c>
      <c r="J24" s="40" t="s">
        <v>1015</v>
      </c>
      <c r="K24" s="39">
        <v>-8928</v>
      </c>
      <c r="L24" s="39" t="s">
        <v>1016</v>
      </c>
      <c r="M24" s="40" t="s">
        <v>962</v>
      </c>
      <c r="N24" s="40"/>
      <c r="O24" s="41" t="s">
        <v>1017</v>
      </c>
      <c r="P24" s="41" t="s">
        <v>1018</v>
      </c>
    </row>
    <row r="25" spans="1:16" ht="12.75" customHeight="1" thickBot="1" x14ac:dyDescent="0.25">
      <c r="A25" s="14" t="str">
        <f t="shared" si="0"/>
        <v> AN 244.240 </v>
      </c>
      <c r="B25" s="2" t="str">
        <f t="shared" si="1"/>
        <v>I</v>
      </c>
      <c r="C25" s="14">
        <f t="shared" si="2"/>
        <v>19094.485000000001</v>
      </c>
      <c r="D25" s="15" t="str">
        <f t="shared" si="3"/>
        <v>vis</v>
      </c>
      <c r="E25" s="38">
        <f>VLOOKUP(C25,'Active 1'!C$21:E$969,3,FALSE)</f>
        <v>-8921.6868607373326</v>
      </c>
      <c r="F25" s="2" t="s">
        <v>827</v>
      </c>
      <c r="G25" s="15" t="str">
        <f t="shared" si="4"/>
        <v>19094.485</v>
      </c>
      <c r="H25" s="14">
        <f t="shared" si="5"/>
        <v>-8922</v>
      </c>
      <c r="I25" s="39" t="s">
        <v>1019</v>
      </c>
      <c r="J25" s="40" t="s">
        <v>1020</v>
      </c>
      <c r="K25" s="39">
        <v>-8922</v>
      </c>
      <c r="L25" s="39" t="s">
        <v>1021</v>
      </c>
      <c r="M25" s="40" t="s">
        <v>962</v>
      </c>
      <c r="N25" s="40"/>
      <c r="O25" s="41" t="s">
        <v>1017</v>
      </c>
      <c r="P25" s="41" t="s">
        <v>1018</v>
      </c>
    </row>
    <row r="26" spans="1:16" ht="13.5" thickBot="1" x14ac:dyDescent="0.25">
      <c r="A26" s="14" t="str">
        <f t="shared" si="0"/>
        <v> AN 244.240 </v>
      </c>
      <c r="B26" s="2" t="str">
        <f t="shared" si="1"/>
        <v>I</v>
      </c>
      <c r="C26" s="14">
        <f t="shared" si="2"/>
        <v>19097.291000000001</v>
      </c>
      <c r="D26" s="15" t="str">
        <f t="shared" si="3"/>
        <v>vis</v>
      </c>
      <c r="E26" s="38">
        <f>VLOOKUP(C26,'Active 1'!C$21:E$969,3,FALSE)</f>
        <v>-8920.6871624994164</v>
      </c>
      <c r="F26" s="2" t="s">
        <v>827</v>
      </c>
      <c r="G26" s="15" t="str">
        <f t="shared" si="4"/>
        <v>19097.291</v>
      </c>
      <c r="H26" s="14">
        <f t="shared" si="5"/>
        <v>-8921</v>
      </c>
      <c r="I26" s="39" t="s">
        <v>1022</v>
      </c>
      <c r="J26" s="40" t="s">
        <v>1023</v>
      </c>
      <c r="K26" s="39">
        <v>-8921</v>
      </c>
      <c r="L26" s="39" t="s">
        <v>1024</v>
      </c>
      <c r="M26" s="40" t="s">
        <v>962</v>
      </c>
      <c r="N26" s="40"/>
      <c r="O26" s="41" t="s">
        <v>1017</v>
      </c>
      <c r="P26" s="41" t="s">
        <v>1018</v>
      </c>
    </row>
    <row r="27" spans="1:16" ht="12.75" customHeight="1" thickBot="1" x14ac:dyDescent="0.25">
      <c r="A27" s="14" t="str">
        <f t="shared" si="0"/>
        <v> AN 244.240 </v>
      </c>
      <c r="B27" s="2" t="str">
        <f t="shared" si="1"/>
        <v>I</v>
      </c>
      <c r="C27" s="14">
        <f t="shared" si="2"/>
        <v>19125.361000000001</v>
      </c>
      <c r="D27" s="15" t="str">
        <f t="shared" si="3"/>
        <v>vis</v>
      </c>
      <c r="E27" s="38">
        <f>VLOOKUP(C27,'Active 1'!C$21:E$969,3,FALSE)</f>
        <v>-8910.6866174037987</v>
      </c>
      <c r="F27" s="2" t="s">
        <v>827</v>
      </c>
      <c r="G27" s="15" t="str">
        <f t="shared" si="4"/>
        <v>19125.361</v>
      </c>
      <c r="H27" s="14">
        <f t="shared" si="5"/>
        <v>-8911</v>
      </c>
      <c r="I27" s="39" t="s">
        <v>1025</v>
      </c>
      <c r="J27" s="40" t="s">
        <v>1026</v>
      </c>
      <c r="K27" s="39">
        <v>-8911</v>
      </c>
      <c r="L27" s="39" t="s">
        <v>1027</v>
      </c>
      <c r="M27" s="40" t="s">
        <v>962</v>
      </c>
      <c r="N27" s="40"/>
      <c r="O27" s="41" t="s">
        <v>1017</v>
      </c>
      <c r="P27" s="41" t="s">
        <v>1018</v>
      </c>
    </row>
    <row r="28" spans="1:16" ht="12.75" customHeight="1" thickBot="1" x14ac:dyDescent="0.25">
      <c r="A28" s="14" t="str">
        <f t="shared" si="0"/>
        <v> AN 244.240 </v>
      </c>
      <c r="B28" s="2" t="str">
        <f t="shared" si="1"/>
        <v>I</v>
      </c>
      <c r="C28" s="14">
        <f t="shared" si="2"/>
        <v>19153.422999999999</v>
      </c>
      <c r="D28" s="15" t="str">
        <f t="shared" si="3"/>
        <v>vis</v>
      </c>
      <c r="E28" s="38">
        <f>VLOOKUP(C28,'Active 1'!C$21:E$969,3,FALSE)</f>
        <v>-8900.6889224813458</v>
      </c>
      <c r="F28" s="2" t="s">
        <v>827</v>
      </c>
      <c r="G28" s="15" t="str">
        <f t="shared" si="4"/>
        <v>19153.423</v>
      </c>
      <c r="H28" s="14">
        <f t="shared" si="5"/>
        <v>-8901</v>
      </c>
      <c r="I28" s="39" t="s">
        <v>1028</v>
      </c>
      <c r="J28" s="40" t="s">
        <v>1029</v>
      </c>
      <c r="K28" s="39">
        <v>-8901</v>
      </c>
      <c r="L28" s="39" t="s">
        <v>1030</v>
      </c>
      <c r="M28" s="40" t="s">
        <v>962</v>
      </c>
      <c r="N28" s="40"/>
      <c r="O28" s="41" t="s">
        <v>1017</v>
      </c>
      <c r="P28" s="41" t="s">
        <v>1018</v>
      </c>
    </row>
    <row r="29" spans="1:16" ht="12.75" customHeight="1" thickBot="1" x14ac:dyDescent="0.25">
      <c r="A29" s="14" t="str">
        <f t="shared" si="0"/>
        <v> AN 244.240 </v>
      </c>
      <c r="B29" s="2" t="str">
        <f t="shared" si="1"/>
        <v>I</v>
      </c>
      <c r="C29" s="14">
        <f t="shared" si="2"/>
        <v>19164.638999999999</v>
      </c>
      <c r="D29" s="15" t="str">
        <f t="shared" si="3"/>
        <v>vis</v>
      </c>
      <c r="E29" s="38">
        <f>VLOOKUP(C29,'Active 1'!C$21:E$969,3,FALSE)</f>
        <v>-8896.6929797028479</v>
      </c>
      <c r="F29" s="2" t="s">
        <v>827</v>
      </c>
      <c r="G29" s="15" t="str">
        <f t="shared" si="4"/>
        <v>19164.639</v>
      </c>
      <c r="H29" s="14">
        <f t="shared" si="5"/>
        <v>-8897</v>
      </c>
      <c r="I29" s="39" t="s">
        <v>1031</v>
      </c>
      <c r="J29" s="40" t="s">
        <v>1032</v>
      </c>
      <c r="K29" s="39">
        <v>-8897</v>
      </c>
      <c r="L29" s="39" t="s">
        <v>1033</v>
      </c>
      <c r="M29" s="40" t="s">
        <v>962</v>
      </c>
      <c r="N29" s="40"/>
      <c r="O29" s="41" t="s">
        <v>1017</v>
      </c>
      <c r="P29" s="41" t="s">
        <v>1018</v>
      </c>
    </row>
    <row r="30" spans="1:16" ht="12.75" customHeight="1" thickBot="1" x14ac:dyDescent="0.25">
      <c r="A30" s="14" t="str">
        <f t="shared" si="0"/>
        <v> AN 244.240 </v>
      </c>
      <c r="B30" s="2" t="str">
        <f t="shared" si="1"/>
        <v>I</v>
      </c>
      <c r="C30" s="14">
        <f t="shared" si="2"/>
        <v>19195.535</v>
      </c>
      <c r="D30" s="15" t="str">
        <f t="shared" si="3"/>
        <v>vis</v>
      </c>
      <c r="E30" s="38">
        <f>VLOOKUP(C30,'Active 1'!C$21:E$969,3,FALSE)</f>
        <v>-8885.6856109363998</v>
      </c>
      <c r="F30" s="2" t="s">
        <v>827</v>
      </c>
      <c r="G30" s="15" t="str">
        <f t="shared" si="4"/>
        <v>19195.535</v>
      </c>
      <c r="H30" s="14">
        <f t="shared" si="5"/>
        <v>-8886</v>
      </c>
      <c r="I30" s="39" t="s">
        <v>1034</v>
      </c>
      <c r="J30" s="40" t="s">
        <v>1035</v>
      </c>
      <c r="K30" s="39">
        <v>-8886</v>
      </c>
      <c r="L30" s="39" t="s">
        <v>1036</v>
      </c>
      <c r="M30" s="40" t="s">
        <v>962</v>
      </c>
      <c r="N30" s="40"/>
      <c r="O30" s="41" t="s">
        <v>1017</v>
      </c>
      <c r="P30" s="41" t="s">
        <v>1018</v>
      </c>
    </row>
    <row r="31" spans="1:16" ht="12.75" customHeight="1" thickBot="1" x14ac:dyDescent="0.25">
      <c r="A31" s="14" t="str">
        <f t="shared" si="0"/>
        <v> AN 244.240 </v>
      </c>
      <c r="B31" s="2" t="str">
        <f t="shared" si="1"/>
        <v>I</v>
      </c>
      <c r="C31" s="14">
        <f t="shared" si="2"/>
        <v>19223.57</v>
      </c>
      <c r="D31" s="15" t="str">
        <f t="shared" si="3"/>
        <v>vis</v>
      </c>
      <c r="E31" s="38">
        <f>VLOOKUP(C31,'Active 1'!C$21:E$969,3,FALSE)</f>
        <v>-8875.6975353483813</v>
      </c>
      <c r="F31" s="2" t="s">
        <v>827</v>
      </c>
      <c r="G31" s="15" t="str">
        <f t="shared" si="4"/>
        <v>19223.570</v>
      </c>
      <c r="H31" s="14">
        <f t="shared" si="5"/>
        <v>-8876</v>
      </c>
      <c r="I31" s="39" t="s">
        <v>1037</v>
      </c>
      <c r="J31" s="40" t="s">
        <v>1038</v>
      </c>
      <c r="K31" s="39">
        <v>-8876</v>
      </c>
      <c r="L31" s="39" t="s">
        <v>1039</v>
      </c>
      <c r="M31" s="40" t="s">
        <v>962</v>
      </c>
      <c r="N31" s="40"/>
      <c r="O31" s="41" t="s">
        <v>1017</v>
      </c>
      <c r="P31" s="41" t="s">
        <v>1018</v>
      </c>
    </row>
    <row r="32" spans="1:16" ht="12.75" customHeight="1" thickBot="1" x14ac:dyDescent="0.25">
      <c r="A32" s="14" t="str">
        <f t="shared" si="0"/>
        <v> AN 244.240 </v>
      </c>
      <c r="B32" s="2" t="str">
        <f t="shared" si="1"/>
        <v>I</v>
      </c>
      <c r="C32" s="14">
        <f t="shared" si="2"/>
        <v>19237.618999999999</v>
      </c>
      <c r="D32" s="15" t="str">
        <f t="shared" si="3"/>
        <v>vis</v>
      </c>
      <c r="E32" s="38">
        <f>VLOOKUP(C32,'Active 1'!C$21:E$969,3,FALSE)</f>
        <v>-8870.6922749975329</v>
      </c>
      <c r="F32" s="2" t="s">
        <v>827</v>
      </c>
      <c r="G32" s="15" t="str">
        <f t="shared" si="4"/>
        <v>19237.619</v>
      </c>
      <c r="H32" s="14">
        <f t="shared" si="5"/>
        <v>-8871</v>
      </c>
      <c r="I32" s="39" t="s">
        <v>1040</v>
      </c>
      <c r="J32" s="40" t="s">
        <v>1041</v>
      </c>
      <c r="K32" s="39">
        <v>-8871</v>
      </c>
      <c r="L32" s="39" t="s">
        <v>1042</v>
      </c>
      <c r="M32" s="40" t="s">
        <v>962</v>
      </c>
      <c r="N32" s="40"/>
      <c r="O32" s="41" t="s">
        <v>1017</v>
      </c>
      <c r="P32" s="41" t="s">
        <v>1018</v>
      </c>
    </row>
    <row r="33" spans="1:16" ht="12.75" customHeight="1" thickBot="1" x14ac:dyDescent="0.25">
      <c r="A33" s="14" t="str">
        <f t="shared" si="0"/>
        <v> AN 244.240 </v>
      </c>
      <c r="B33" s="2" t="str">
        <f t="shared" si="1"/>
        <v>I</v>
      </c>
      <c r="C33" s="14">
        <f t="shared" si="2"/>
        <v>19240.457999999999</v>
      </c>
      <c r="D33" s="15" t="str">
        <f t="shared" si="3"/>
        <v>vis</v>
      </c>
      <c r="E33" s="38">
        <f>VLOOKUP(C33,'Active 1'!C$21:E$969,3,FALSE)</f>
        <v>-8869.6808197953087</v>
      </c>
      <c r="F33" s="2" t="s">
        <v>827</v>
      </c>
      <c r="G33" s="15" t="str">
        <f t="shared" si="4"/>
        <v>19240.458</v>
      </c>
      <c r="H33" s="14">
        <f t="shared" si="5"/>
        <v>-8870</v>
      </c>
      <c r="I33" s="39" t="s">
        <v>1043</v>
      </c>
      <c r="J33" s="40" t="s">
        <v>1044</v>
      </c>
      <c r="K33" s="39">
        <v>-8870</v>
      </c>
      <c r="L33" s="39" t="s">
        <v>1045</v>
      </c>
      <c r="M33" s="40" t="s">
        <v>962</v>
      </c>
      <c r="N33" s="40"/>
      <c r="O33" s="41" t="s">
        <v>1017</v>
      </c>
      <c r="P33" s="41" t="s">
        <v>1018</v>
      </c>
    </row>
    <row r="34" spans="1:16" ht="12.75" customHeight="1" thickBot="1" x14ac:dyDescent="0.25">
      <c r="A34" s="14" t="str">
        <f t="shared" si="0"/>
        <v> AN 244.240 </v>
      </c>
      <c r="B34" s="2" t="str">
        <f t="shared" si="1"/>
        <v>I</v>
      </c>
      <c r="C34" s="14">
        <f t="shared" si="2"/>
        <v>19254.454000000002</v>
      </c>
      <c r="D34" s="15" t="str">
        <f t="shared" si="3"/>
        <v>vis</v>
      </c>
      <c r="E34" s="38">
        <f>VLOOKUP(C34,'Active 1'!C$21:E$969,3,FALSE)</f>
        <v>-8864.6944418416806</v>
      </c>
      <c r="F34" s="2" t="s">
        <v>827</v>
      </c>
      <c r="G34" s="15" t="str">
        <f t="shared" si="4"/>
        <v>19254.454</v>
      </c>
      <c r="H34" s="14">
        <f t="shared" si="5"/>
        <v>-8865</v>
      </c>
      <c r="I34" s="39" t="s">
        <v>1046</v>
      </c>
      <c r="J34" s="40" t="s">
        <v>1047</v>
      </c>
      <c r="K34" s="39">
        <v>-8865</v>
      </c>
      <c r="L34" s="39" t="s">
        <v>1048</v>
      </c>
      <c r="M34" s="40" t="s">
        <v>962</v>
      </c>
      <c r="N34" s="40"/>
      <c r="O34" s="41" t="s">
        <v>1017</v>
      </c>
      <c r="P34" s="41" t="s">
        <v>1018</v>
      </c>
    </row>
    <row r="35" spans="1:16" ht="12.75" customHeight="1" thickBot="1" x14ac:dyDescent="0.25">
      <c r="A35" s="14" t="str">
        <f t="shared" si="0"/>
        <v> AN 244.240 </v>
      </c>
      <c r="B35" s="2" t="str">
        <f t="shared" si="1"/>
        <v>I</v>
      </c>
      <c r="C35" s="14">
        <f t="shared" si="2"/>
        <v>19327.427</v>
      </c>
      <c r="D35" s="15" t="str">
        <f t="shared" si="3"/>
        <v>vis</v>
      </c>
      <c r="E35" s="38">
        <f>VLOOKUP(C35,'Active 1'!C$21:E$969,3,FALSE)</f>
        <v>-8838.6962310378876</v>
      </c>
      <c r="F35" s="2" t="s">
        <v>827</v>
      </c>
      <c r="G35" s="15" t="str">
        <f t="shared" si="4"/>
        <v>19327.427</v>
      </c>
      <c r="H35" s="14">
        <f t="shared" si="5"/>
        <v>-8839</v>
      </c>
      <c r="I35" s="39" t="s">
        <v>1049</v>
      </c>
      <c r="J35" s="40" t="s">
        <v>1050</v>
      </c>
      <c r="K35" s="39">
        <v>-8839</v>
      </c>
      <c r="L35" s="39" t="s">
        <v>1051</v>
      </c>
      <c r="M35" s="40" t="s">
        <v>962</v>
      </c>
      <c r="N35" s="40"/>
      <c r="O35" s="41" t="s">
        <v>1017</v>
      </c>
      <c r="P35" s="41" t="s">
        <v>1018</v>
      </c>
    </row>
    <row r="36" spans="1:16" ht="12.75" customHeight="1" thickBot="1" x14ac:dyDescent="0.25">
      <c r="A36" s="14" t="str">
        <f t="shared" si="0"/>
        <v> AN 192.201 </v>
      </c>
      <c r="B36" s="2" t="str">
        <f t="shared" si="1"/>
        <v>I</v>
      </c>
      <c r="C36" s="14">
        <f t="shared" si="2"/>
        <v>19327.435000000001</v>
      </c>
      <c r="D36" s="15" t="str">
        <f t="shared" si="3"/>
        <v>vis</v>
      </c>
      <c r="E36" s="38">
        <f>VLOOKUP(C36,'Active 1'!C$21:E$969,3,FALSE)</f>
        <v>-8838.6933808647209</v>
      </c>
      <c r="F36" s="2" t="s">
        <v>827</v>
      </c>
      <c r="G36" s="15" t="str">
        <f t="shared" si="4"/>
        <v>19327.435</v>
      </c>
      <c r="H36" s="14">
        <f t="shared" si="5"/>
        <v>-8839</v>
      </c>
      <c r="I36" s="39" t="s">
        <v>1052</v>
      </c>
      <c r="J36" s="40" t="s">
        <v>1053</v>
      </c>
      <c r="K36" s="39">
        <v>-8839</v>
      </c>
      <c r="L36" s="39" t="s">
        <v>1054</v>
      </c>
      <c r="M36" s="40" t="s">
        <v>962</v>
      </c>
      <c r="N36" s="40"/>
      <c r="O36" s="41" t="s">
        <v>1055</v>
      </c>
      <c r="P36" s="41" t="s">
        <v>1056</v>
      </c>
    </row>
    <row r="37" spans="1:16" ht="12.75" customHeight="1" thickBot="1" x14ac:dyDescent="0.25">
      <c r="A37" s="14" t="str">
        <f t="shared" si="0"/>
        <v> AN 244.240 </v>
      </c>
      <c r="B37" s="2" t="str">
        <f t="shared" si="1"/>
        <v>I</v>
      </c>
      <c r="C37" s="14">
        <f t="shared" si="2"/>
        <v>19338.657999999999</v>
      </c>
      <c r="D37" s="15" t="str">
        <f t="shared" si="3"/>
        <v>vis</v>
      </c>
      <c r="E37" s="38">
        <f>VLOOKUP(C37,'Active 1'!C$21:E$969,3,FALSE)</f>
        <v>-8834.6949441847028</v>
      </c>
      <c r="F37" s="2" t="s">
        <v>827</v>
      </c>
      <c r="G37" s="15" t="str">
        <f t="shared" si="4"/>
        <v>19338.658</v>
      </c>
      <c r="H37" s="14">
        <f t="shared" si="5"/>
        <v>-8835</v>
      </c>
      <c r="I37" s="39" t="s">
        <v>1057</v>
      </c>
      <c r="J37" s="40" t="s">
        <v>1058</v>
      </c>
      <c r="K37" s="39">
        <v>-8835</v>
      </c>
      <c r="L37" s="39" t="s">
        <v>1059</v>
      </c>
      <c r="M37" s="40" t="s">
        <v>962</v>
      </c>
      <c r="N37" s="40"/>
      <c r="O37" s="41" t="s">
        <v>1017</v>
      </c>
      <c r="P37" s="41" t="s">
        <v>1018</v>
      </c>
    </row>
    <row r="38" spans="1:16" ht="12.75" customHeight="1" thickBot="1" x14ac:dyDescent="0.25">
      <c r="A38" s="14" t="str">
        <f t="shared" si="0"/>
        <v> PWAR 8.57 </v>
      </c>
      <c r="B38" s="2" t="str">
        <f t="shared" si="1"/>
        <v>I</v>
      </c>
      <c r="C38" s="14">
        <f t="shared" si="2"/>
        <v>19361.105</v>
      </c>
      <c r="D38" s="15" t="str">
        <f t="shared" si="3"/>
        <v>vis</v>
      </c>
      <c r="E38" s="38">
        <f>VLOOKUP(C38,'Active 1'!C$21:E$969,3,FALSE)</f>
        <v>-8826.69771455302</v>
      </c>
      <c r="F38" s="2" t="s">
        <v>827</v>
      </c>
      <c r="G38" s="15" t="str">
        <f t="shared" si="4"/>
        <v>19361.105</v>
      </c>
      <c r="H38" s="14">
        <f t="shared" si="5"/>
        <v>-8827</v>
      </c>
      <c r="I38" s="39" t="s">
        <v>1060</v>
      </c>
      <c r="J38" s="40" t="s">
        <v>1061</v>
      </c>
      <c r="K38" s="39">
        <v>-8827</v>
      </c>
      <c r="L38" s="39" t="s">
        <v>1062</v>
      </c>
      <c r="M38" s="40" t="s">
        <v>962</v>
      </c>
      <c r="N38" s="40"/>
      <c r="O38" s="41" t="s">
        <v>1063</v>
      </c>
      <c r="P38" s="41" t="s">
        <v>1064</v>
      </c>
    </row>
    <row r="39" spans="1:16" ht="13.5" thickBot="1" x14ac:dyDescent="0.25">
      <c r="A39" s="14" t="str">
        <f t="shared" si="0"/>
        <v> AN 244.240 </v>
      </c>
      <c r="B39" s="2" t="str">
        <f t="shared" si="1"/>
        <v>I</v>
      </c>
      <c r="C39" s="14">
        <f t="shared" si="2"/>
        <v>19386.38</v>
      </c>
      <c r="D39" s="15" t="str">
        <f t="shared" si="3"/>
        <v>vis</v>
      </c>
      <c r="E39" s="38">
        <f>VLOOKUP(C39,'Active 1'!C$21:E$969,3,FALSE)</f>
        <v>-8817.6929487072139</v>
      </c>
      <c r="F39" s="2" t="s">
        <v>827</v>
      </c>
      <c r="G39" s="15" t="str">
        <f t="shared" si="4"/>
        <v>19386.380</v>
      </c>
      <c r="H39" s="14">
        <f t="shared" si="5"/>
        <v>-8818</v>
      </c>
      <c r="I39" s="39" t="s">
        <v>1065</v>
      </c>
      <c r="J39" s="40" t="s">
        <v>1066</v>
      </c>
      <c r="K39" s="39">
        <v>-8818</v>
      </c>
      <c r="L39" s="39" t="s">
        <v>1033</v>
      </c>
      <c r="M39" s="40" t="s">
        <v>962</v>
      </c>
      <c r="N39" s="40"/>
      <c r="O39" s="41" t="s">
        <v>1017</v>
      </c>
      <c r="P39" s="41" t="s">
        <v>1018</v>
      </c>
    </row>
    <row r="40" spans="1:16" ht="12.75" customHeight="1" thickBot="1" x14ac:dyDescent="0.25">
      <c r="A40" s="14" t="str">
        <f t="shared" si="0"/>
        <v> AN 244.240 </v>
      </c>
      <c r="B40" s="2" t="str">
        <f t="shared" si="1"/>
        <v>I</v>
      </c>
      <c r="C40" s="14">
        <f t="shared" si="2"/>
        <v>19428.464</v>
      </c>
      <c r="D40" s="15" t="str">
        <f t="shared" si="3"/>
        <v>vis</v>
      </c>
      <c r="E40" s="38">
        <f>VLOOKUP(C40,'Active 1'!C$21:E$969,3,FALSE)</f>
        <v>-8802.6996127683487</v>
      </c>
      <c r="F40" s="2" t="s">
        <v>827</v>
      </c>
      <c r="G40" s="15" t="str">
        <f t="shared" si="4"/>
        <v>19428.464</v>
      </c>
      <c r="H40" s="14">
        <f t="shared" si="5"/>
        <v>-8803</v>
      </c>
      <c r="I40" s="39" t="s">
        <v>1067</v>
      </c>
      <c r="J40" s="40" t="s">
        <v>1068</v>
      </c>
      <c r="K40" s="39">
        <v>-8803</v>
      </c>
      <c r="L40" s="39" t="s">
        <v>1069</v>
      </c>
      <c r="M40" s="40" t="s">
        <v>962</v>
      </c>
      <c r="N40" s="40"/>
      <c r="O40" s="41" t="s">
        <v>1017</v>
      </c>
      <c r="P40" s="41" t="s">
        <v>1018</v>
      </c>
    </row>
    <row r="41" spans="1:16" ht="12.75" customHeight="1" thickBot="1" x14ac:dyDescent="0.25">
      <c r="A41" s="14" t="str">
        <f t="shared" si="0"/>
        <v> AN 244.240 </v>
      </c>
      <c r="B41" s="2" t="str">
        <f t="shared" si="1"/>
        <v>I</v>
      </c>
      <c r="C41" s="14">
        <f t="shared" si="2"/>
        <v>19442.501</v>
      </c>
      <c r="D41" s="15" t="str">
        <f t="shared" si="3"/>
        <v>vis</v>
      </c>
      <c r="E41" s="38">
        <f>VLOOKUP(C41,'Active 1'!C$21:E$969,3,FALSE)</f>
        <v>-8797.6986276772477</v>
      </c>
      <c r="F41" s="2" t="s">
        <v>827</v>
      </c>
      <c r="G41" s="15" t="str">
        <f t="shared" si="4"/>
        <v>19442.501</v>
      </c>
      <c r="H41" s="14">
        <f t="shared" si="5"/>
        <v>-8798</v>
      </c>
      <c r="I41" s="39" t="s">
        <v>1070</v>
      </c>
      <c r="J41" s="40" t="s">
        <v>1071</v>
      </c>
      <c r="K41" s="39">
        <v>-8798</v>
      </c>
      <c r="L41" s="39" t="s">
        <v>1072</v>
      </c>
      <c r="M41" s="40" t="s">
        <v>962</v>
      </c>
      <c r="N41" s="40"/>
      <c r="O41" s="41" t="s">
        <v>1017</v>
      </c>
      <c r="P41" s="41" t="s">
        <v>1018</v>
      </c>
    </row>
    <row r="42" spans="1:16" ht="12.75" customHeight="1" thickBot="1" x14ac:dyDescent="0.25">
      <c r="A42" s="14" t="str">
        <f t="shared" si="0"/>
        <v> AN 244.240 </v>
      </c>
      <c r="B42" s="2" t="str">
        <f t="shared" si="1"/>
        <v>I</v>
      </c>
      <c r="C42" s="14">
        <f t="shared" si="2"/>
        <v>19518.278999999999</v>
      </c>
      <c r="D42" s="15" t="str">
        <f t="shared" si="3"/>
        <v>vis</v>
      </c>
      <c r="E42" s="38">
        <f>VLOOKUP(C42,'Active 1'!C$21:E$969,3,FALSE)</f>
        <v>-8770.7010749071833</v>
      </c>
      <c r="F42" s="2" t="s">
        <v>827</v>
      </c>
      <c r="G42" s="15" t="str">
        <f t="shared" si="4"/>
        <v>19518.279</v>
      </c>
      <c r="H42" s="14">
        <f t="shared" si="5"/>
        <v>-8771</v>
      </c>
      <c r="I42" s="39" t="s">
        <v>1073</v>
      </c>
      <c r="J42" s="40" t="s">
        <v>1074</v>
      </c>
      <c r="K42" s="39">
        <v>-8771</v>
      </c>
      <c r="L42" s="39" t="s">
        <v>1075</v>
      </c>
      <c r="M42" s="40" t="s">
        <v>962</v>
      </c>
      <c r="N42" s="40"/>
      <c r="O42" s="41" t="s">
        <v>1017</v>
      </c>
      <c r="P42" s="41" t="s">
        <v>1018</v>
      </c>
    </row>
    <row r="43" spans="1:16" ht="12.75" customHeight="1" thickBot="1" x14ac:dyDescent="0.25">
      <c r="A43" s="14" t="str">
        <f t="shared" si="0"/>
        <v> AN 244.240 </v>
      </c>
      <c r="B43" s="2" t="str">
        <f t="shared" si="1"/>
        <v>I</v>
      </c>
      <c r="C43" s="14">
        <f t="shared" si="2"/>
        <v>19543.543000000001</v>
      </c>
      <c r="D43" s="15" t="str">
        <f t="shared" si="3"/>
        <v>vis</v>
      </c>
      <c r="E43" s="38">
        <f>VLOOKUP(C43,'Active 1'!C$21:E$969,3,FALSE)</f>
        <v>-8761.7002280494798</v>
      </c>
      <c r="F43" s="2" t="s">
        <v>827</v>
      </c>
      <c r="G43" s="15" t="str">
        <f t="shared" si="4"/>
        <v>19543.543</v>
      </c>
      <c r="H43" s="14">
        <f t="shared" si="5"/>
        <v>-8762</v>
      </c>
      <c r="I43" s="39" t="s">
        <v>1076</v>
      </c>
      <c r="J43" s="40" t="s">
        <v>1077</v>
      </c>
      <c r="K43" s="39">
        <v>-8762</v>
      </c>
      <c r="L43" s="39" t="s">
        <v>1078</v>
      </c>
      <c r="M43" s="40" t="s">
        <v>962</v>
      </c>
      <c r="N43" s="40"/>
      <c r="O43" s="41" t="s">
        <v>1017</v>
      </c>
      <c r="P43" s="41" t="s">
        <v>1018</v>
      </c>
    </row>
    <row r="44" spans="1:16" ht="12.75" customHeight="1" thickBot="1" x14ac:dyDescent="0.25">
      <c r="A44" s="14" t="str">
        <f t="shared" si="0"/>
        <v> AN 244.240 </v>
      </c>
      <c r="B44" s="2" t="str">
        <f t="shared" si="1"/>
        <v>I</v>
      </c>
      <c r="C44" s="14">
        <f t="shared" si="2"/>
        <v>19546.348000000002</v>
      </c>
      <c r="D44" s="15" t="str">
        <f t="shared" si="3"/>
        <v>vis</v>
      </c>
      <c r="E44" s="38">
        <f>VLOOKUP(C44,'Active 1'!C$21:E$969,3,FALSE)</f>
        <v>-8760.7008860832084</v>
      </c>
      <c r="F44" s="2" t="s">
        <v>827</v>
      </c>
      <c r="G44" s="15" t="str">
        <f t="shared" si="4"/>
        <v>19546.348</v>
      </c>
      <c r="H44" s="14">
        <f t="shared" si="5"/>
        <v>-8761</v>
      </c>
      <c r="I44" s="39" t="s">
        <v>1079</v>
      </c>
      <c r="J44" s="40" t="s">
        <v>1080</v>
      </c>
      <c r="K44" s="39">
        <v>-8761</v>
      </c>
      <c r="L44" s="39" t="s">
        <v>1081</v>
      </c>
      <c r="M44" s="40" t="s">
        <v>962</v>
      </c>
      <c r="N44" s="40"/>
      <c r="O44" s="41" t="s">
        <v>1017</v>
      </c>
      <c r="P44" s="41" t="s">
        <v>1018</v>
      </c>
    </row>
    <row r="45" spans="1:16" ht="12.75" customHeight="1" thickBot="1" x14ac:dyDescent="0.25">
      <c r="A45" s="14" t="str">
        <f t="shared" si="0"/>
        <v> AN 244.240 </v>
      </c>
      <c r="B45" s="2" t="str">
        <f t="shared" si="1"/>
        <v>I</v>
      </c>
      <c r="C45" s="14">
        <f t="shared" si="2"/>
        <v>19560.39</v>
      </c>
      <c r="D45" s="15" t="str">
        <f t="shared" si="3"/>
        <v>vis</v>
      </c>
      <c r="E45" s="38">
        <f>VLOOKUP(C45,'Active 1'!C$21:E$969,3,FALSE)</f>
        <v>-8755.6981196338802</v>
      </c>
      <c r="F45" s="2" t="s">
        <v>827</v>
      </c>
      <c r="G45" s="15" t="str">
        <f t="shared" si="4"/>
        <v>19560.390</v>
      </c>
      <c r="H45" s="14">
        <f t="shared" si="5"/>
        <v>-8756</v>
      </c>
      <c r="I45" s="39" t="s">
        <v>1082</v>
      </c>
      <c r="J45" s="40" t="s">
        <v>1083</v>
      </c>
      <c r="K45" s="39">
        <v>-8756</v>
      </c>
      <c r="L45" s="39" t="s">
        <v>1084</v>
      </c>
      <c r="M45" s="40" t="s">
        <v>962</v>
      </c>
      <c r="N45" s="40"/>
      <c r="O45" s="41" t="s">
        <v>1017</v>
      </c>
      <c r="P45" s="41" t="s">
        <v>1018</v>
      </c>
    </row>
    <row r="46" spans="1:16" ht="12.75" customHeight="1" thickBot="1" x14ac:dyDescent="0.25">
      <c r="A46" s="14" t="str">
        <f t="shared" si="0"/>
        <v> AN 244.240 </v>
      </c>
      <c r="B46" s="2" t="str">
        <f t="shared" si="1"/>
        <v>I</v>
      </c>
      <c r="C46" s="14">
        <f t="shared" si="2"/>
        <v>19616.499</v>
      </c>
      <c r="D46" s="15" t="str">
        <f t="shared" si="3"/>
        <v>vis</v>
      </c>
      <c r="E46" s="38">
        <f>VLOOKUP(C46,'Active 1'!C$21:E$969,3,FALSE)</f>
        <v>-8735.7080738636632</v>
      </c>
      <c r="F46" s="2" t="s">
        <v>827</v>
      </c>
      <c r="G46" s="15" t="str">
        <f t="shared" si="4"/>
        <v>19616.499</v>
      </c>
      <c r="H46" s="14">
        <f t="shared" si="5"/>
        <v>-8736</v>
      </c>
      <c r="I46" s="39" t="s">
        <v>1085</v>
      </c>
      <c r="J46" s="40" t="s">
        <v>1086</v>
      </c>
      <c r="K46" s="39">
        <v>-8736</v>
      </c>
      <c r="L46" s="39" t="s">
        <v>1087</v>
      </c>
      <c r="M46" s="40" t="s">
        <v>962</v>
      </c>
      <c r="N46" s="40"/>
      <c r="O46" s="41" t="s">
        <v>1017</v>
      </c>
      <c r="P46" s="41" t="s">
        <v>1018</v>
      </c>
    </row>
    <row r="47" spans="1:16" ht="12.75" customHeight="1" thickBot="1" x14ac:dyDescent="0.25">
      <c r="A47" s="14" t="str">
        <f t="shared" si="0"/>
        <v> AN 244.240 </v>
      </c>
      <c r="B47" s="2" t="str">
        <f t="shared" si="1"/>
        <v>I</v>
      </c>
      <c r="C47" s="14">
        <f t="shared" si="2"/>
        <v>19658.598999999998</v>
      </c>
      <c r="D47" s="15" t="str">
        <f t="shared" si="3"/>
        <v>vis</v>
      </c>
      <c r="E47" s="38">
        <f>VLOOKUP(C47,'Active 1'!C$21:E$969,3,FALSE)</f>
        <v>-8720.7090375784646</v>
      </c>
      <c r="F47" s="2" t="s">
        <v>827</v>
      </c>
      <c r="G47" s="15" t="str">
        <f t="shared" si="4"/>
        <v>19658.599</v>
      </c>
      <c r="H47" s="14">
        <f t="shared" si="5"/>
        <v>-8721</v>
      </c>
      <c r="I47" s="39" t="s">
        <v>1088</v>
      </c>
      <c r="J47" s="40" t="s">
        <v>1089</v>
      </c>
      <c r="K47" s="39">
        <v>-8721</v>
      </c>
      <c r="L47" s="39" t="s">
        <v>1090</v>
      </c>
      <c r="M47" s="40" t="s">
        <v>962</v>
      </c>
      <c r="N47" s="40"/>
      <c r="O47" s="41" t="s">
        <v>1017</v>
      </c>
      <c r="P47" s="41" t="s">
        <v>1018</v>
      </c>
    </row>
    <row r="48" spans="1:16" ht="12.75" customHeight="1" thickBot="1" x14ac:dyDescent="0.25">
      <c r="A48" s="14" t="str">
        <f t="shared" si="0"/>
        <v> AN 244.240 </v>
      </c>
      <c r="B48" s="2" t="str">
        <f t="shared" si="1"/>
        <v>I</v>
      </c>
      <c r="C48" s="14">
        <f t="shared" si="2"/>
        <v>19661.412</v>
      </c>
      <c r="D48" s="15" t="str">
        <f t="shared" si="3"/>
        <v>vis</v>
      </c>
      <c r="E48" s="38">
        <f>VLOOKUP(C48,'Active 1'!C$21:E$969,3,FALSE)</f>
        <v>-8719.7068454390283</v>
      </c>
      <c r="F48" s="2" t="s">
        <v>827</v>
      </c>
      <c r="G48" s="15" t="str">
        <f t="shared" si="4"/>
        <v>19661.412</v>
      </c>
      <c r="H48" s="14">
        <f t="shared" si="5"/>
        <v>-8720</v>
      </c>
      <c r="I48" s="39" t="s">
        <v>1091</v>
      </c>
      <c r="J48" s="40" t="s">
        <v>1092</v>
      </c>
      <c r="K48" s="39">
        <v>-8720</v>
      </c>
      <c r="L48" s="39" t="s">
        <v>1093</v>
      </c>
      <c r="M48" s="40" t="s">
        <v>962</v>
      </c>
      <c r="N48" s="40"/>
      <c r="O48" s="41" t="s">
        <v>1017</v>
      </c>
      <c r="P48" s="41" t="s">
        <v>1018</v>
      </c>
    </row>
    <row r="49" spans="1:16" ht="13.5" thickBot="1" x14ac:dyDescent="0.25">
      <c r="A49" s="14" t="str">
        <f t="shared" si="0"/>
        <v> CNAP 7.45 </v>
      </c>
      <c r="B49" s="2" t="str">
        <f t="shared" si="1"/>
        <v>I</v>
      </c>
      <c r="C49" s="14">
        <f t="shared" si="2"/>
        <v>19669.837</v>
      </c>
      <c r="D49" s="15" t="str">
        <f t="shared" si="3"/>
        <v>vis</v>
      </c>
      <c r="E49" s="38">
        <f>VLOOKUP(C49,'Active 1'!C$21:E$969,3,FALSE)</f>
        <v>-8716.7052568237596</v>
      </c>
      <c r="F49" s="2" t="s">
        <v>827</v>
      </c>
      <c r="G49" s="15" t="str">
        <f t="shared" si="4"/>
        <v>19669.837</v>
      </c>
      <c r="H49" s="14">
        <f t="shared" si="5"/>
        <v>-8717</v>
      </c>
      <c r="I49" s="39" t="s">
        <v>1094</v>
      </c>
      <c r="J49" s="40" t="s">
        <v>1095</v>
      </c>
      <c r="K49" s="39">
        <v>-8717</v>
      </c>
      <c r="L49" s="39" t="s">
        <v>1096</v>
      </c>
      <c r="M49" s="40" t="s">
        <v>962</v>
      </c>
      <c r="N49" s="40"/>
      <c r="O49" s="41" t="s">
        <v>1097</v>
      </c>
      <c r="P49" s="41" t="s">
        <v>1098</v>
      </c>
    </row>
    <row r="50" spans="1:16" ht="12.75" customHeight="1" thickBot="1" x14ac:dyDescent="0.25">
      <c r="A50" s="14" t="str">
        <f t="shared" si="0"/>
        <v> AN 244.240 </v>
      </c>
      <c r="B50" s="2" t="str">
        <f t="shared" si="1"/>
        <v>I</v>
      </c>
      <c r="C50" s="14">
        <f t="shared" si="2"/>
        <v>19672.637999999999</v>
      </c>
      <c r="D50" s="15" t="str">
        <f t="shared" si="3"/>
        <v>vis</v>
      </c>
      <c r="E50" s="38">
        <f>VLOOKUP(C50,'Active 1'!C$21:E$969,3,FALSE)</f>
        <v>-8715.7073399440724</v>
      </c>
      <c r="F50" s="2" t="s">
        <v>827</v>
      </c>
      <c r="G50" s="15" t="str">
        <f t="shared" si="4"/>
        <v>19672.638</v>
      </c>
      <c r="H50" s="14">
        <f t="shared" si="5"/>
        <v>-8716</v>
      </c>
      <c r="I50" s="39" t="s">
        <v>1099</v>
      </c>
      <c r="J50" s="40" t="s">
        <v>1100</v>
      </c>
      <c r="K50" s="39">
        <v>-8716</v>
      </c>
      <c r="L50" s="39" t="s">
        <v>1101</v>
      </c>
      <c r="M50" s="40" t="s">
        <v>962</v>
      </c>
      <c r="N50" s="40"/>
      <c r="O50" s="41" t="s">
        <v>1017</v>
      </c>
      <c r="P50" s="41" t="s">
        <v>1018</v>
      </c>
    </row>
    <row r="51" spans="1:16" ht="12.75" customHeight="1" thickBot="1" x14ac:dyDescent="0.25">
      <c r="A51" s="14" t="str">
        <f t="shared" si="0"/>
        <v> AN 194.165 </v>
      </c>
      <c r="B51" s="2" t="str">
        <f t="shared" si="1"/>
        <v>I</v>
      </c>
      <c r="C51" s="14">
        <f t="shared" si="2"/>
        <v>19675.446</v>
      </c>
      <c r="D51" s="15" t="str">
        <f t="shared" si="3"/>
        <v>vis</v>
      </c>
      <c r="E51" s="38">
        <f>VLOOKUP(C51,'Active 1'!C$21:E$969,3,FALSE)</f>
        <v>-8714.706929162865</v>
      </c>
      <c r="F51" s="2" t="s">
        <v>827</v>
      </c>
      <c r="G51" s="15" t="str">
        <f t="shared" si="4"/>
        <v>19675.446</v>
      </c>
      <c r="H51" s="14">
        <f t="shared" si="5"/>
        <v>-8715</v>
      </c>
      <c r="I51" s="39" t="s">
        <v>1102</v>
      </c>
      <c r="J51" s="40" t="s">
        <v>1103</v>
      </c>
      <c r="K51" s="39">
        <v>-8715</v>
      </c>
      <c r="L51" s="39" t="s">
        <v>1093</v>
      </c>
      <c r="M51" s="40" t="s">
        <v>962</v>
      </c>
      <c r="N51" s="40"/>
      <c r="O51" s="41" t="s">
        <v>1055</v>
      </c>
      <c r="P51" s="41" t="s">
        <v>1104</v>
      </c>
    </row>
    <row r="52" spans="1:16" ht="12.75" customHeight="1" thickBot="1" x14ac:dyDescent="0.25">
      <c r="A52" s="14" t="str">
        <f t="shared" si="0"/>
        <v> AN 244.240 </v>
      </c>
      <c r="B52" s="2" t="str">
        <f t="shared" si="1"/>
        <v>I</v>
      </c>
      <c r="C52" s="14">
        <f t="shared" si="2"/>
        <v>19804.558000000001</v>
      </c>
      <c r="D52" s="15" t="str">
        <f t="shared" si="3"/>
        <v>vis</v>
      </c>
      <c r="E52" s="38">
        <f>VLOOKUP(C52,'Active 1'!C$21:E$969,3,FALSE)</f>
        <v>-8668.7079844394793</v>
      </c>
      <c r="F52" s="2" t="s">
        <v>827</v>
      </c>
      <c r="G52" s="15" t="str">
        <f t="shared" si="4"/>
        <v>19804.558</v>
      </c>
      <c r="H52" s="14">
        <f t="shared" si="5"/>
        <v>-8669</v>
      </c>
      <c r="I52" s="39" t="s">
        <v>1105</v>
      </c>
      <c r="J52" s="40" t="s">
        <v>1106</v>
      </c>
      <c r="K52" s="39">
        <v>-8669</v>
      </c>
      <c r="L52" s="39" t="s">
        <v>1107</v>
      </c>
      <c r="M52" s="40" t="s">
        <v>962</v>
      </c>
      <c r="N52" s="40"/>
      <c r="O52" s="41" t="s">
        <v>1017</v>
      </c>
      <c r="P52" s="41" t="s">
        <v>1018</v>
      </c>
    </row>
    <row r="53" spans="1:16" ht="12.75" customHeight="1" thickBot="1" x14ac:dyDescent="0.25">
      <c r="A53" s="14" t="str">
        <f t="shared" si="0"/>
        <v> AN 218.25 </v>
      </c>
      <c r="B53" s="2" t="str">
        <f t="shared" si="1"/>
        <v>I</v>
      </c>
      <c r="C53" s="14">
        <f t="shared" si="2"/>
        <v>19807.350999999999</v>
      </c>
      <c r="D53" s="15" t="str">
        <f t="shared" si="3"/>
        <v>vis</v>
      </c>
      <c r="E53" s="38">
        <f>VLOOKUP(C53,'Active 1'!C$21:E$969,3,FALSE)</f>
        <v>-8667.7129177329589</v>
      </c>
      <c r="F53" s="2" t="s">
        <v>827</v>
      </c>
      <c r="G53" s="15" t="str">
        <f t="shared" si="4"/>
        <v>19807.351</v>
      </c>
      <c r="H53" s="14">
        <f t="shared" si="5"/>
        <v>-8668</v>
      </c>
      <c r="I53" s="39" t="s">
        <v>1108</v>
      </c>
      <c r="J53" s="40" t="s">
        <v>1109</v>
      </c>
      <c r="K53" s="39">
        <v>-8668</v>
      </c>
      <c r="L53" s="39" t="s">
        <v>1110</v>
      </c>
      <c r="M53" s="40" t="s">
        <v>962</v>
      </c>
      <c r="N53" s="40"/>
      <c r="O53" s="41" t="s">
        <v>1111</v>
      </c>
      <c r="P53" s="41" t="s">
        <v>1003</v>
      </c>
    </row>
    <row r="54" spans="1:16" ht="12.75" customHeight="1" thickBot="1" x14ac:dyDescent="0.25">
      <c r="A54" s="14" t="str">
        <f t="shared" si="0"/>
        <v> AN 244.240 </v>
      </c>
      <c r="B54" s="2" t="str">
        <f t="shared" si="1"/>
        <v>I</v>
      </c>
      <c r="C54" s="14">
        <f t="shared" si="2"/>
        <v>19807.357</v>
      </c>
      <c r="D54" s="15" t="str">
        <f t="shared" si="3"/>
        <v>vis</v>
      </c>
      <c r="E54" s="38">
        <f>VLOOKUP(C54,'Active 1'!C$21:E$969,3,FALSE)</f>
        <v>-8667.7107801030834</v>
      </c>
      <c r="F54" s="2" t="s">
        <v>827</v>
      </c>
      <c r="G54" s="15" t="str">
        <f t="shared" si="4"/>
        <v>19807.357</v>
      </c>
      <c r="H54" s="14">
        <f t="shared" si="5"/>
        <v>-8668</v>
      </c>
      <c r="I54" s="39" t="s">
        <v>1112</v>
      </c>
      <c r="J54" s="40" t="s">
        <v>1113</v>
      </c>
      <c r="K54" s="39">
        <v>-8668</v>
      </c>
      <c r="L54" s="39" t="s">
        <v>1114</v>
      </c>
      <c r="M54" s="40" t="s">
        <v>962</v>
      </c>
      <c r="N54" s="40"/>
      <c r="O54" s="41" t="s">
        <v>1017</v>
      </c>
      <c r="P54" s="41" t="s">
        <v>1018</v>
      </c>
    </row>
    <row r="55" spans="1:16" ht="12.75" customHeight="1" thickBot="1" x14ac:dyDescent="0.25">
      <c r="A55" s="14" t="str">
        <f t="shared" si="0"/>
        <v> AN 244.240 </v>
      </c>
      <c r="B55" s="2" t="str">
        <f t="shared" si="1"/>
        <v>I</v>
      </c>
      <c r="C55" s="14">
        <f t="shared" si="2"/>
        <v>19818.582999999999</v>
      </c>
      <c r="D55" s="15" t="str">
        <f t="shared" si="3"/>
        <v>vis</v>
      </c>
      <c r="E55" s="38">
        <f>VLOOKUP(C55,'Active 1'!C$21:E$969,3,FALSE)</f>
        <v>-8663.7112746081275</v>
      </c>
      <c r="F55" s="2" t="s">
        <v>827</v>
      </c>
      <c r="G55" s="15" t="str">
        <f t="shared" si="4"/>
        <v>19818.583</v>
      </c>
      <c r="H55" s="14">
        <f t="shared" si="5"/>
        <v>-8664</v>
      </c>
      <c r="I55" s="39" t="s">
        <v>1115</v>
      </c>
      <c r="J55" s="40" t="s">
        <v>1116</v>
      </c>
      <c r="K55" s="39">
        <v>-8664</v>
      </c>
      <c r="L55" s="39" t="s">
        <v>1117</v>
      </c>
      <c r="M55" s="40" t="s">
        <v>962</v>
      </c>
      <c r="N55" s="40"/>
      <c r="O55" s="41" t="s">
        <v>1017</v>
      </c>
      <c r="P55" s="41" t="s">
        <v>1018</v>
      </c>
    </row>
    <row r="56" spans="1:16" ht="12.75" customHeight="1" thickBot="1" x14ac:dyDescent="0.25">
      <c r="A56" s="14" t="str">
        <f t="shared" si="0"/>
        <v> AN 218.15 </v>
      </c>
      <c r="B56" s="2" t="str">
        <f t="shared" si="1"/>
        <v>I</v>
      </c>
      <c r="C56" s="14">
        <f t="shared" si="2"/>
        <v>19821.383999999998</v>
      </c>
      <c r="D56" s="15" t="str">
        <f t="shared" si="3"/>
        <v>vis</v>
      </c>
      <c r="E56" s="38">
        <f>VLOOKUP(C56,'Active 1'!C$21:E$969,3,FALSE)</f>
        <v>-8662.7133577284403</v>
      </c>
      <c r="F56" s="2" t="s">
        <v>827</v>
      </c>
      <c r="G56" s="15" t="str">
        <f t="shared" si="4"/>
        <v>19821.384</v>
      </c>
      <c r="H56" s="14">
        <f t="shared" si="5"/>
        <v>-8663</v>
      </c>
      <c r="I56" s="39" t="s">
        <v>1118</v>
      </c>
      <c r="J56" s="40" t="s">
        <v>1119</v>
      </c>
      <c r="K56" s="39">
        <v>-8663</v>
      </c>
      <c r="L56" s="39" t="s">
        <v>1120</v>
      </c>
      <c r="M56" s="40" t="s">
        <v>962</v>
      </c>
      <c r="N56" s="40"/>
      <c r="O56" s="41" t="s">
        <v>1121</v>
      </c>
      <c r="P56" s="41" t="s">
        <v>1122</v>
      </c>
    </row>
    <row r="57" spans="1:16" ht="12.75" customHeight="1" thickBot="1" x14ac:dyDescent="0.25">
      <c r="A57" s="14" t="str">
        <f t="shared" si="0"/>
        <v> AN 218.25 </v>
      </c>
      <c r="B57" s="2" t="str">
        <f t="shared" si="1"/>
        <v>I</v>
      </c>
      <c r="C57" s="14">
        <f t="shared" si="2"/>
        <v>19821.387999999999</v>
      </c>
      <c r="D57" s="15" t="str">
        <f t="shared" si="3"/>
        <v>vis</v>
      </c>
      <c r="E57" s="38">
        <f>VLOOKUP(C57,'Active 1'!C$21:E$969,3,FALSE)</f>
        <v>-8662.7119326418579</v>
      </c>
      <c r="F57" s="2" t="s">
        <v>827</v>
      </c>
      <c r="G57" s="15" t="str">
        <f t="shared" si="4"/>
        <v>19821.388</v>
      </c>
      <c r="H57" s="14">
        <f t="shared" si="5"/>
        <v>-8663</v>
      </c>
      <c r="I57" s="39" t="s">
        <v>1123</v>
      </c>
      <c r="J57" s="40" t="s">
        <v>1124</v>
      </c>
      <c r="K57" s="39">
        <v>-8663</v>
      </c>
      <c r="L57" s="39" t="s">
        <v>1125</v>
      </c>
      <c r="M57" s="40" t="s">
        <v>962</v>
      </c>
      <c r="N57" s="40"/>
      <c r="O57" s="41" t="s">
        <v>1111</v>
      </c>
      <c r="P57" s="41" t="s">
        <v>1003</v>
      </c>
    </row>
    <row r="58" spans="1:16" ht="12.75" customHeight="1" thickBot="1" x14ac:dyDescent="0.25">
      <c r="A58" s="14" t="str">
        <f t="shared" si="0"/>
        <v> AN 244.240 </v>
      </c>
      <c r="B58" s="2" t="str">
        <f t="shared" si="1"/>
        <v>I</v>
      </c>
      <c r="C58" s="14">
        <f t="shared" si="2"/>
        <v>19821.391</v>
      </c>
      <c r="D58" s="15" t="str">
        <f t="shared" si="3"/>
        <v>vis</v>
      </c>
      <c r="E58" s="38">
        <f>VLOOKUP(C58,'Active 1'!C$21:E$969,3,FALSE)</f>
        <v>-8662.7108638269201</v>
      </c>
      <c r="F58" s="2" t="s">
        <v>827</v>
      </c>
      <c r="G58" s="15" t="str">
        <f t="shared" si="4"/>
        <v>19821.391</v>
      </c>
      <c r="H58" s="14">
        <f t="shared" si="5"/>
        <v>-8663</v>
      </c>
      <c r="I58" s="39" t="s">
        <v>1126</v>
      </c>
      <c r="J58" s="40" t="s">
        <v>1127</v>
      </c>
      <c r="K58" s="39">
        <v>-8663</v>
      </c>
      <c r="L58" s="39" t="s">
        <v>1114</v>
      </c>
      <c r="M58" s="40" t="s">
        <v>962</v>
      </c>
      <c r="N58" s="40"/>
      <c r="O58" s="41" t="s">
        <v>1017</v>
      </c>
      <c r="P58" s="41" t="s">
        <v>1018</v>
      </c>
    </row>
    <row r="59" spans="1:16" ht="12.75" customHeight="1" thickBot="1" x14ac:dyDescent="0.25">
      <c r="A59" s="14" t="str">
        <f t="shared" si="0"/>
        <v> AN 218.25 </v>
      </c>
      <c r="B59" s="2" t="str">
        <f t="shared" si="1"/>
        <v>I</v>
      </c>
      <c r="C59" s="14">
        <f t="shared" si="2"/>
        <v>19824.189999999999</v>
      </c>
      <c r="D59" s="15" t="str">
        <f t="shared" si="3"/>
        <v>vis</v>
      </c>
      <c r="E59" s="38">
        <f>VLOOKUP(C59,'Active 1'!C$21:E$969,3,FALSE)</f>
        <v>-8661.7136594905242</v>
      </c>
      <c r="F59" s="2" t="s">
        <v>827</v>
      </c>
      <c r="G59" s="15" t="str">
        <f t="shared" si="4"/>
        <v>19824.190</v>
      </c>
      <c r="H59" s="14">
        <f t="shared" si="5"/>
        <v>-8662</v>
      </c>
      <c r="I59" s="39" t="s">
        <v>1128</v>
      </c>
      <c r="J59" s="40" t="s">
        <v>1129</v>
      </c>
      <c r="K59" s="39">
        <v>-8662</v>
      </c>
      <c r="L59" s="39" t="s">
        <v>1130</v>
      </c>
      <c r="M59" s="40" t="s">
        <v>962</v>
      </c>
      <c r="N59" s="40"/>
      <c r="O59" s="41" t="s">
        <v>1111</v>
      </c>
      <c r="P59" s="41" t="s">
        <v>1003</v>
      </c>
    </row>
    <row r="60" spans="1:16" ht="12.75" customHeight="1" thickBot="1" x14ac:dyDescent="0.25">
      <c r="A60" s="14" t="str">
        <f t="shared" si="0"/>
        <v> AN 244.240 </v>
      </c>
      <c r="B60" s="2" t="str">
        <f t="shared" si="1"/>
        <v>I</v>
      </c>
      <c r="C60" s="14">
        <f t="shared" si="2"/>
        <v>19852.246999999999</v>
      </c>
      <c r="D60" s="15" t="str">
        <f t="shared" si="3"/>
        <v>vis</v>
      </c>
      <c r="E60" s="38">
        <f>VLOOKUP(C60,'Active 1'!C$21:E$969,3,FALSE)</f>
        <v>-8651.7177459263003</v>
      </c>
      <c r="F60" s="2" t="s">
        <v>827</v>
      </c>
      <c r="G60" s="15" t="str">
        <f t="shared" si="4"/>
        <v>19852.247</v>
      </c>
      <c r="H60" s="14">
        <f t="shared" si="5"/>
        <v>-8652</v>
      </c>
      <c r="I60" s="39" t="s">
        <v>1131</v>
      </c>
      <c r="J60" s="40" t="s">
        <v>1132</v>
      </c>
      <c r="K60" s="39">
        <v>-8652</v>
      </c>
      <c r="L60" s="39" t="s">
        <v>1133</v>
      </c>
      <c r="M60" s="40" t="s">
        <v>962</v>
      </c>
      <c r="N60" s="40"/>
      <c r="O60" s="41" t="s">
        <v>1017</v>
      </c>
      <c r="P60" s="41" t="s">
        <v>1018</v>
      </c>
    </row>
    <row r="61" spans="1:16" ht="12.75" customHeight="1" thickBot="1" x14ac:dyDescent="0.25">
      <c r="A61" s="14" t="str">
        <f t="shared" si="0"/>
        <v> AN 218.25 </v>
      </c>
      <c r="B61" s="2" t="str">
        <f t="shared" si="1"/>
        <v>I</v>
      </c>
      <c r="C61" s="14">
        <f t="shared" si="2"/>
        <v>19863.481</v>
      </c>
      <c r="D61" s="15" t="str">
        <f t="shared" si="3"/>
        <v>vis</v>
      </c>
      <c r="E61" s="38">
        <f>VLOOKUP(C61,'Active 1'!C$21:E$969,3,FALSE)</f>
        <v>-8647.7153902581795</v>
      </c>
      <c r="F61" s="2" t="s">
        <v>827</v>
      </c>
      <c r="G61" s="15" t="str">
        <f t="shared" si="4"/>
        <v>19863.481</v>
      </c>
      <c r="H61" s="14">
        <f t="shared" si="5"/>
        <v>-8648</v>
      </c>
      <c r="I61" s="39" t="s">
        <v>1134</v>
      </c>
      <c r="J61" s="40" t="s">
        <v>1135</v>
      </c>
      <c r="K61" s="39">
        <v>-8648</v>
      </c>
      <c r="L61" s="39" t="s">
        <v>1136</v>
      </c>
      <c r="M61" s="40" t="s">
        <v>962</v>
      </c>
      <c r="N61" s="40"/>
      <c r="O61" s="41" t="s">
        <v>1111</v>
      </c>
      <c r="P61" s="41" t="s">
        <v>1003</v>
      </c>
    </row>
    <row r="62" spans="1:16" ht="12.75" customHeight="1" thickBot="1" x14ac:dyDescent="0.25">
      <c r="A62" s="14" t="str">
        <f t="shared" si="0"/>
        <v> AN 218.25 </v>
      </c>
      <c r="B62" s="2" t="str">
        <f t="shared" si="1"/>
        <v>I</v>
      </c>
      <c r="C62" s="14">
        <f t="shared" si="2"/>
        <v>19866.274000000001</v>
      </c>
      <c r="D62" s="15" t="str">
        <f t="shared" si="3"/>
        <v>vis</v>
      </c>
      <c r="E62" s="38">
        <f>VLOOKUP(C62,'Active 1'!C$21:E$969,3,FALSE)</f>
        <v>-8646.7203235516572</v>
      </c>
      <c r="F62" s="2" t="s">
        <v>827</v>
      </c>
      <c r="G62" s="15" t="str">
        <f t="shared" si="4"/>
        <v>19866.274</v>
      </c>
      <c r="H62" s="14">
        <f t="shared" si="5"/>
        <v>-8647</v>
      </c>
      <c r="I62" s="39" t="s">
        <v>1137</v>
      </c>
      <c r="J62" s="40" t="s">
        <v>1138</v>
      </c>
      <c r="K62" s="39">
        <v>-8647</v>
      </c>
      <c r="L62" s="39" t="s">
        <v>1139</v>
      </c>
      <c r="M62" s="40" t="s">
        <v>962</v>
      </c>
      <c r="N62" s="40"/>
      <c r="O62" s="41" t="s">
        <v>1111</v>
      </c>
      <c r="P62" s="41" t="s">
        <v>1003</v>
      </c>
    </row>
    <row r="63" spans="1:16" ht="12.75" customHeight="1" thickBot="1" x14ac:dyDescent="0.25">
      <c r="A63" s="14" t="str">
        <f t="shared" si="0"/>
        <v> AN 218.25 </v>
      </c>
      <c r="B63" s="2" t="str">
        <f t="shared" si="1"/>
        <v>I</v>
      </c>
      <c r="C63" s="14">
        <f t="shared" si="2"/>
        <v>19978.552</v>
      </c>
      <c r="D63" s="15" t="str">
        <f t="shared" si="3"/>
        <v>vis</v>
      </c>
      <c r="E63" s="38">
        <f>VLOOKUP(C63,'Active 1'!C$21:E$969,3,FALSE)</f>
        <v>-8606.7188557124773</v>
      </c>
      <c r="F63" s="2" t="s">
        <v>827</v>
      </c>
      <c r="G63" s="15" t="str">
        <f t="shared" si="4"/>
        <v>19978.552</v>
      </c>
      <c r="H63" s="14">
        <f t="shared" si="5"/>
        <v>-8607</v>
      </c>
      <c r="I63" s="39" t="s">
        <v>1140</v>
      </c>
      <c r="J63" s="40" t="s">
        <v>1141</v>
      </c>
      <c r="K63" s="39">
        <v>-8607</v>
      </c>
      <c r="L63" s="39" t="s">
        <v>1142</v>
      </c>
      <c r="M63" s="40" t="s">
        <v>962</v>
      </c>
      <c r="N63" s="40"/>
      <c r="O63" s="41" t="s">
        <v>1111</v>
      </c>
      <c r="P63" s="41" t="s">
        <v>1003</v>
      </c>
    </row>
    <row r="64" spans="1:16" ht="13.5" thickBot="1" x14ac:dyDescent="0.25">
      <c r="A64" s="14" t="str">
        <f t="shared" si="0"/>
        <v> AN 200.163 </v>
      </c>
      <c r="B64" s="2" t="str">
        <f t="shared" si="1"/>
        <v>I</v>
      </c>
      <c r="C64" s="14">
        <f t="shared" si="2"/>
        <v>19978.553500000002</v>
      </c>
      <c r="D64" s="15" t="str">
        <f t="shared" si="3"/>
        <v>vis</v>
      </c>
      <c r="E64" s="38">
        <f>VLOOKUP(C64,'Active 1'!C$21:E$969,3,FALSE)</f>
        <v>-8606.7183213050084</v>
      </c>
      <c r="F64" s="2" t="s">
        <v>827</v>
      </c>
      <c r="G64" s="15" t="str">
        <f t="shared" si="4"/>
        <v>19978.5535</v>
      </c>
      <c r="H64" s="14">
        <f t="shared" si="5"/>
        <v>-8607</v>
      </c>
      <c r="I64" s="39" t="s">
        <v>1143</v>
      </c>
      <c r="J64" s="40" t="s">
        <v>1144</v>
      </c>
      <c r="K64" s="39">
        <v>-8607</v>
      </c>
      <c r="L64" s="39" t="s">
        <v>1145</v>
      </c>
      <c r="M64" s="40" t="s">
        <v>962</v>
      </c>
      <c r="N64" s="40"/>
      <c r="O64" s="41" t="s">
        <v>1055</v>
      </c>
      <c r="P64" s="41" t="s">
        <v>1146</v>
      </c>
    </row>
    <row r="65" spans="1:16" ht="12.75" customHeight="1" thickBot="1" x14ac:dyDescent="0.25">
      <c r="A65" s="14" t="str">
        <f t="shared" si="0"/>
        <v> AN 244.240 </v>
      </c>
      <c r="B65" s="2" t="str">
        <f t="shared" si="1"/>
        <v>I</v>
      </c>
      <c r="C65" s="14">
        <f t="shared" si="2"/>
        <v>19995.403999999999</v>
      </c>
      <c r="D65" s="15" t="str">
        <f t="shared" si="3"/>
        <v>vis</v>
      </c>
      <c r="E65" s="38">
        <f>VLOOKUP(C65,'Active 1'!C$21:E$969,3,FALSE)</f>
        <v>-8600.7149659386487</v>
      </c>
      <c r="F65" s="2" t="s">
        <v>827</v>
      </c>
      <c r="G65" s="15" t="str">
        <f t="shared" si="4"/>
        <v>19995.404</v>
      </c>
      <c r="H65" s="14">
        <f t="shared" si="5"/>
        <v>-8601</v>
      </c>
      <c r="I65" s="39" t="s">
        <v>1147</v>
      </c>
      <c r="J65" s="40" t="s">
        <v>1148</v>
      </c>
      <c r="K65" s="39">
        <v>-8601</v>
      </c>
      <c r="L65" s="39" t="s">
        <v>1149</v>
      </c>
      <c r="M65" s="40" t="s">
        <v>962</v>
      </c>
      <c r="N65" s="40"/>
      <c r="O65" s="41" t="s">
        <v>1017</v>
      </c>
      <c r="P65" s="41" t="s">
        <v>1018</v>
      </c>
    </row>
    <row r="66" spans="1:16" ht="12.75" customHeight="1" thickBot="1" x14ac:dyDescent="0.25">
      <c r="A66" s="14" t="str">
        <f t="shared" si="0"/>
        <v> AN 244.240 </v>
      </c>
      <c r="B66" s="2" t="str">
        <f t="shared" si="1"/>
        <v>I</v>
      </c>
      <c r="C66" s="14">
        <f t="shared" si="2"/>
        <v>20006.624</v>
      </c>
      <c r="D66" s="15" t="str">
        <f t="shared" si="3"/>
        <v>vis</v>
      </c>
      <c r="E66" s="38">
        <f>VLOOKUP(C66,'Active 1'!C$21:E$969,3,FALSE)</f>
        <v>-8596.7175980735683</v>
      </c>
      <c r="F66" s="2" t="s">
        <v>827</v>
      </c>
      <c r="G66" s="15" t="str">
        <f t="shared" si="4"/>
        <v>20006.624</v>
      </c>
      <c r="H66" s="14">
        <f t="shared" si="5"/>
        <v>-8597</v>
      </c>
      <c r="I66" s="39" t="s">
        <v>1150</v>
      </c>
      <c r="J66" s="40" t="s">
        <v>1151</v>
      </c>
      <c r="K66" s="39">
        <v>-8597</v>
      </c>
      <c r="L66" s="39" t="s">
        <v>1152</v>
      </c>
      <c r="M66" s="40" t="s">
        <v>962</v>
      </c>
      <c r="N66" s="40"/>
      <c r="O66" s="41" t="s">
        <v>1017</v>
      </c>
      <c r="P66" s="41" t="s">
        <v>1018</v>
      </c>
    </row>
    <row r="67" spans="1:16" ht="12.75" customHeight="1" thickBot="1" x14ac:dyDescent="0.25">
      <c r="A67" s="14" t="str">
        <f t="shared" si="0"/>
        <v> AN 218.25 </v>
      </c>
      <c r="B67" s="2" t="str">
        <f t="shared" si="1"/>
        <v>I</v>
      </c>
      <c r="C67" s="14">
        <f t="shared" si="2"/>
        <v>20009.423999999999</v>
      </c>
      <c r="D67" s="15" t="str">
        <f t="shared" si="3"/>
        <v>vis</v>
      </c>
      <c r="E67" s="38">
        <f>VLOOKUP(C67,'Active 1'!C$21:E$969,3,FALSE)</f>
        <v>-8595.7200374655258</v>
      </c>
      <c r="F67" s="2" t="s">
        <v>827</v>
      </c>
      <c r="G67" s="15" t="str">
        <f t="shared" si="4"/>
        <v>20009.424</v>
      </c>
      <c r="H67" s="14">
        <f t="shared" si="5"/>
        <v>-8596</v>
      </c>
      <c r="I67" s="39" t="s">
        <v>1153</v>
      </c>
      <c r="J67" s="40" t="s">
        <v>1154</v>
      </c>
      <c r="K67" s="39">
        <v>-8596</v>
      </c>
      <c r="L67" s="39" t="s">
        <v>1155</v>
      </c>
      <c r="M67" s="40" t="s">
        <v>962</v>
      </c>
      <c r="N67" s="40"/>
      <c r="O67" s="41" t="s">
        <v>1111</v>
      </c>
      <c r="P67" s="41" t="s">
        <v>1003</v>
      </c>
    </row>
    <row r="68" spans="1:16" ht="12.75" customHeight="1" thickBot="1" x14ac:dyDescent="0.25">
      <c r="A68" s="14" t="str">
        <f t="shared" si="0"/>
        <v> AN 244.240 </v>
      </c>
      <c r="B68" s="2" t="str">
        <f t="shared" si="1"/>
        <v>I</v>
      </c>
      <c r="C68" s="14">
        <f t="shared" si="2"/>
        <v>20020.671999999999</v>
      </c>
      <c r="D68" s="15" t="str">
        <f t="shared" si="3"/>
        <v>vis</v>
      </c>
      <c r="E68" s="38">
        <f>VLOOKUP(C68,'Active 1'!C$21:E$969,3,FALSE)</f>
        <v>-8591.7126939943646</v>
      </c>
      <c r="F68" s="2" t="s">
        <v>827</v>
      </c>
      <c r="G68" s="15" t="str">
        <f t="shared" si="4"/>
        <v>20020.672</v>
      </c>
      <c r="H68" s="14">
        <f t="shared" si="5"/>
        <v>-8592</v>
      </c>
      <c r="I68" s="39" t="s">
        <v>1156</v>
      </c>
      <c r="J68" s="40" t="s">
        <v>1157</v>
      </c>
      <c r="K68" s="39">
        <v>-8592</v>
      </c>
      <c r="L68" s="39" t="s">
        <v>1110</v>
      </c>
      <c r="M68" s="40" t="s">
        <v>962</v>
      </c>
      <c r="N68" s="40"/>
      <c r="O68" s="41" t="s">
        <v>1017</v>
      </c>
      <c r="P68" s="41" t="s">
        <v>1018</v>
      </c>
    </row>
    <row r="69" spans="1:16" ht="12.75" customHeight="1" thickBot="1" x14ac:dyDescent="0.25">
      <c r="A69" s="14" t="str">
        <f t="shared" si="0"/>
        <v> AN 244.240 </v>
      </c>
      <c r="B69" s="2" t="str">
        <f t="shared" si="1"/>
        <v>I</v>
      </c>
      <c r="C69" s="14">
        <f t="shared" si="2"/>
        <v>20023.457999999999</v>
      </c>
      <c r="D69" s="15" t="str">
        <f t="shared" si="3"/>
        <v>vis</v>
      </c>
      <c r="E69" s="38">
        <f>VLOOKUP(C69,'Active 1'!C$21:E$969,3,FALSE)</f>
        <v>-8590.7201211893625</v>
      </c>
      <c r="F69" s="2" t="s">
        <v>827</v>
      </c>
      <c r="G69" s="15" t="str">
        <f t="shared" si="4"/>
        <v>20023.458</v>
      </c>
      <c r="H69" s="14">
        <f t="shared" si="5"/>
        <v>-8591</v>
      </c>
      <c r="I69" s="39" t="s">
        <v>1158</v>
      </c>
      <c r="J69" s="40" t="s">
        <v>1159</v>
      </c>
      <c r="K69" s="39">
        <v>-8591</v>
      </c>
      <c r="L69" s="39" t="s">
        <v>1155</v>
      </c>
      <c r="M69" s="40" t="s">
        <v>962</v>
      </c>
      <c r="N69" s="40"/>
      <c r="O69" s="41" t="s">
        <v>1017</v>
      </c>
      <c r="P69" s="41" t="s">
        <v>1018</v>
      </c>
    </row>
    <row r="70" spans="1:16" ht="12.75" customHeight="1" thickBot="1" x14ac:dyDescent="0.25">
      <c r="A70" s="14" t="str">
        <f t="shared" si="0"/>
        <v> AN 200.163 </v>
      </c>
      <c r="B70" s="2" t="str">
        <f t="shared" si="1"/>
        <v>I</v>
      </c>
      <c r="C70" s="14">
        <f t="shared" si="2"/>
        <v>20023.46</v>
      </c>
      <c r="D70" s="15" t="str">
        <f t="shared" si="3"/>
        <v>vis</v>
      </c>
      <c r="E70" s="38">
        <f>VLOOKUP(C70,'Active 1'!C$21:E$969,3,FALSE)</f>
        <v>-8590.7194086460713</v>
      </c>
      <c r="F70" s="2" t="s">
        <v>827</v>
      </c>
      <c r="G70" s="15" t="str">
        <f t="shared" si="4"/>
        <v>20023.460</v>
      </c>
      <c r="H70" s="14">
        <f t="shared" si="5"/>
        <v>-8591</v>
      </c>
      <c r="I70" s="39" t="s">
        <v>1160</v>
      </c>
      <c r="J70" s="40" t="s">
        <v>1161</v>
      </c>
      <c r="K70" s="39">
        <v>-8591</v>
      </c>
      <c r="L70" s="39" t="s">
        <v>1162</v>
      </c>
      <c r="M70" s="40" t="s">
        <v>962</v>
      </c>
      <c r="N70" s="40"/>
      <c r="O70" s="41" t="s">
        <v>1055</v>
      </c>
      <c r="P70" s="41" t="s">
        <v>1146</v>
      </c>
    </row>
    <row r="71" spans="1:16" ht="12.75" customHeight="1" thickBot="1" x14ac:dyDescent="0.25">
      <c r="A71" s="14" t="str">
        <f t="shared" si="0"/>
        <v> AN 197.317 </v>
      </c>
      <c r="B71" s="2" t="str">
        <f t="shared" si="1"/>
        <v>I</v>
      </c>
      <c r="C71" s="14">
        <f t="shared" si="2"/>
        <v>20023.464</v>
      </c>
      <c r="D71" s="15" t="str">
        <f t="shared" si="3"/>
        <v>vis</v>
      </c>
      <c r="E71" s="38">
        <f>VLOOKUP(C71,'Active 1'!C$21:E$969,3,FALSE)</f>
        <v>-8590.7179835594889</v>
      </c>
      <c r="F71" s="2" t="s">
        <v>827</v>
      </c>
      <c r="G71" s="15" t="str">
        <f t="shared" si="4"/>
        <v>20023.464</v>
      </c>
      <c r="H71" s="14">
        <f t="shared" si="5"/>
        <v>-8591</v>
      </c>
      <c r="I71" s="39" t="s">
        <v>1163</v>
      </c>
      <c r="J71" s="40" t="s">
        <v>1164</v>
      </c>
      <c r="K71" s="39">
        <v>-8591</v>
      </c>
      <c r="L71" s="39" t="s">
        <v>1133</v>
      </c>
      <c r="M71" s="40" t="s">
        <v>962</v>
      </c>
      <c r="N71" s="40"/>
      <c r="O71" s="41" t="s">
        <v>1165</v>
      </c>
      <c r="P71" s="41" t="s">
        <v>1166</v>
      </c>
    </row>
    <row r="72" spans="1:16" ht="12.75" customHeight="1" thickBot="1" x14ac:dyDescent="0.25">
      <c r="A72" s="14" t="str">
        <f t="shared" si="0"/>
        <v> VB 1.579 </v>
      </c>
      <c r="B72" s="2" t="str">
        <f t="shared" si="1"/>
        <v>I</v>
      </c>
      <c r="C72" s="14">
        <f t="shared" si="2"/>
        <v>20023.468000000001</v>
      </c>
      <c r="D72" s="15" t="str">
        <f t="shared" si="3"/>
        <v>vis</v>
      </c>
      <c r="E72" s="38">
        <f>VLOOKUP(C72,'Active 1'!C$21:E$969,3,FALSE)</f>
        <v>-8590.7165584729046</v>
      </c>
      <c r="F72" s="2" t="s">
        <v>827</v>
      </c>
      <c r="G72" s="15" t="str">
        <f t="shared" si="4"/>
        <v>20023.468</v>
      </c>
      <c r="H72" s="14">
        <f t="shared" si="5"/>
        <v>-8591</v>
      </c>
      <c r="I72" s="39" t="s">
        <v>1167</v>
      </c>
      <c r="J72" s="40" t="s">
        <v>1168</v>
      </c>
      <c r="K72" s="39">
        <v>-8591</v>
      </c>
      <c r="L72" s="39" t="s">
        <v>1169</v>
      </c>
      <c r="M72" s="40" t="s">
        <v>962</v>
      </c>
      <c r="N72" s="40"/>
      <c r="O72" s="41" t="s">
        <v>1007</v>
      </c>
      <c r="P72" s="41" t="s">
        <v>1170</v>
      </c>
    </row>
    <row r="73" spans="1:16" ht="12.75" customHeight="1" thickBot="1" x14ac:dyDescent="0.25">
      <c r="A73" s="14" t="str">
        <f t="shared" si="0"/>
        <v> AN 244.240 </v>
      </c>
      <c r="B73" s="2" t="str">
        <f t="shared" si="1"/>
        <v>I</v>
      </c>
      <c r="C73" s="14">
        <f t="shared" si="2"/>
        <v>20026.281999999999</v>
      </c>
      <c r="D73" s="15" t="str">
        <f t="shared" si="3"/>
        <v>vis</v>
      </c>
      <c r="E73" s="38">
        <f>VLOOKUP(C73,'Active 1'!C$21:E$969,3,FALSE)</f>
        <v>-8589.7140100618235</v>
      </c>
      <c r="F73" s="2" t="s">
        <v>827</v>
      </c>
      <c r="G73" s="15" t="str">
        <f t="shared" si="4"/>
        <v>20026.282</v>
      </c>
      <c r="H73" s="14">
        <f t="shared" si="5"/>
        <v>-8590</v>
      </c>
      <c r="I73" s="39" t="s">
        <v>1171</v>
      </c>
      <c r="J73" s="40" t="s">
        <v>1172</v>
      </c>
      <c r="K73" s="39">
        <v>-8590</v>
      </c>
      <c r="L73" s="39" t="s">
        <v>1173</v>
      </c>
      <c r="M73" s="40" t="s">
        <v>962</v>
      </c>
      <c r="N73" s="40"/>
      <c r="O73" s="41" t="s">
        <v>1017</v>
      </c>
      <c r="P73" s="41" t="s">
        <v>1018</v>
      </c>
    </row>
    <row r="74" spans="1:16" ht="12.75" customHeight="1" thickBot="1" x14ac:dyDescent="0.25">
      <c r="A74" s="14" t="str">
        <f t="shared" si="0"/>
        <v> AN 197.317 </v>
      </c>
      <c r="B74" s="2" t="str">
        <f t="shared" si="1"/>
        <v>I</v>
      </c>
      <c r="C74" s="14">
        <f t="shared" si="2"/>
        <v>20037.491000000002</v>
      </c>
      <c r="D74" s="15" t="str">
        <f t="shared" si="3"/>
        <v>vis</v>
      </c>
      <c r="E74" s="38">
        <f>VLOOKUP(C74,'Active 1'!C$21:E$969,3,FALSE)</f>
        <v>-8585.720561184844</v>
      </c>
      <c r="F74" s="2" t="s">
        <v>827</v>
      </c>
      <c r="G74" s="15" t="str">
        <f t="shared" si="4"/>
        <v>20037.491</v>
      </c>
      <c r="H74" s="14">
        <f t="shared" si="5"/>
        <v>-8586</v>
      </c>
      <c r="I74" s="39" t="s">
        <v>1174</v>
      </c>
      <c r="J74" s="40" t="s">
        <v>1175</v>
      </c>
      <c r="K74" s="39">
        <v>-8586</v>
      </c>
      <c r="L74" s="39" t="s">
        <v>1176</v>
      </c>
      <c r="M74" s="40" t="s">
        <v>962</v>
      </c>
      <c r="N74" s="40"/>
      <c r="O74" s="41" t="s">
        <v>1165</v>
      </c>
      <c r="P74" s="41" t="s">
        <v>1166</v>
      </c>
    </row>
    <row r="75" spans="1:16" ht="12.75" customHeight="1" thickBot="1" x14ac:dyDescent="0.25">
      <c r="A75" s="14" t="str">
        <f t="shared" ref="A75:A138" si="6">P75</f>
        <v> AN 200.163 </v>
      </c>
      <c r="B75" s="2" t="str">
        <f t="shared" ref="B75:B138" si="7">IF(H75=INT(H75),"I","II")</f>
        <v>I</v>
      </c>
      <c r="C75" s="14">
        <f t="shared" ref="C75:C138" si="8">1*G75</f>
        <v>20037.498</v>
      </c>
      <c r="D75" s="15" t="str">
        <f t="shared" ref="D75:D138" si="9">VLOOKUP(F75,I$1:J$5,2,FALSE)</f>
        <v>vis</v>
      </c>
      <c r="E75" s="38">
        <f>VLOOKUP(C75,'Active 1'!C$21:E$969,3,FALSE)</f>
        <v>-8585.7180672833256</v>
      </c>
      <c r="F75" s="2" t="s">
        <v>827</v>
      </c>
      <c r="G75" s="15" t="str">
        <f t="shared" ref="G75:G138" si="10">MID(I75,3,LEN(I75)-3)</f>
        <v>20037.498</v>
      </c>
      <c r="H75" s="14">
        <f t="shared" ref="H75:H138" si="11">1*K75</f>
        <v>-8586</v>
      </c>
      <c r="I75" s="39" t="s">
        <v>1177</v>
      </c>
      <c r="J75" s="40" t="s">
        <v>1178</v>
      </c>
      <c r="K75" s="39">
        <v>-8586</v>
      </c>
      <c r="L75" s="39" t="s">
        <v>1179</v>
      </c>
      <c r="M75" s="40" t="s">
        <v>962</v>
      </c>
      <c r="N75" s="40"/>
      <c r="O75" s="41" t="s">
        <v>1055</v>
      </c>
      <c r="P75" s="41" t="s">
        <v>1146</v>
      </c>
    </row>
    <row r="76" spans="1:16" ht="12.75" customHeight="1" thickBot="1" x14ac:dyDescent="0.25">
      <c r="A76" s="14" t="str">
        <f t="shared" si="6"/>
        <v> AN 244.240 </v>
      </c>
      <c r="B76" s="2" t="str">
        <f t="shared" si="7"/>
        <v>I</v>
      </c>
      <c r="C76" s="14">
        <f t="shared" si="8"/>
        <v>20040.291000000001</v>
      </c>
      <c r="D76" s="15" t="str">
        <f t="shared" si="9"/>
        <v>vis</v>
      </c>
      <c r="E76" s="38">
        <f>VLOOKUP(C76,'Active 1'!C$21:E$969,3,FALSE)</f>
        <v>-8584.7230005768033</v>
      </c>
      <c r="F76" s="2" t="s">
        <v>827</v>
      </c>
      <c r="G76" s="15" t="str">
        <f t="shared" si="10"/>
        <v>20040.291</v>
      </c>
      <c r="H76" s="14">
        <f t="shared" si="11"/>
        <v>-8585</v>
      </c>
      <c r="I76" s="39" t="s">
        <v>1180</v>
      </c>
      <c r="J76" s="40" t="s">
        <v>1181</v>
      </c>
      <c r="K76" s="39">
        <v>-8585</v>
      </c>
      <c r="L76" s="39" t="s">
        <v>1182</v>
      </c>
      <c r="M76" s="40" t="s">
        <v>962</v>
      </c>
      <c r="N76" s="40"/>
      <c r="O76" s="41" t="s">
        <v>1017</v>
      </c>
      <c r="P76" s="41" t="s">
        <v>1018</v>
      </c>
    </row>
    <row r="77" spans="1:16" ht="12.75" customHeight="1" thickBot="1" x14ac:dyDescent="0.25">
      <c r="A77" s="14" t="str">
        <f t="shared" si="6"/>
        <v> AN 197.317 </v>
      </c>
      <c r="B77" s="2" t="str">
        <f t="shared" si="7"/>
        <v>I</v>
      </c>
      <c r="C77" s="14">
        <f t="shared" si="8"/>
        <v>20040.300999999999</v>
      </c>
      <c r="D77" s="15" t="str">
        <f t="shared" si="9"/>
        <v>vis</v>
      </c>
      <c r="E77" s="38">
        <f>VLOOKUP(C77,'Active 1'!C$21:E$969,3,FALSE)</f>
        <v>-8584.7194378603472</v>
      </c>
      <c r="F77" s="2" t="str">
        <f>LEFT(M77,1)</f>
        <v>V</v>
      </c>
      <c r="G77" s="15" t="str">
        <f t="shared" si="10"/>
        <v>20040.301</v>
      </c>
      <c r="H77" s="14">
        <f t="shared" si="11"/>
        <v>-8585</v>
      </c>
      <c r="I77" s="39" t="s">
        <v>1183</v>
      </c>
      <c r="J77" s="40" t="s">
        <v>1184</v>
      </c>
      <c r="K77" s="39">
        <v>-8585</v>
      </c>
      <c r="L77" s="39" t="s">
        <v>1185</v>
      </c>
      <c r="M77" s="40" t="s">
        <v>962</v>
      </c>
      <c r="N77" s="40"/>
      <c r="O77" s="41" t="s">
        <v>1165</v>
      </c>
      <c r="P77" s="41" t="s">
        <v>1166</v>
      </c>
    </row>
    <row r="78" spans="1:16" ht="12.75" customHeight="1" thickBot="1" x14ac:dyDescent="0.25">
      <c r="A78" s="14" t="str">
        <f t="shared" si="6"/>
        <v> AN 218.25 </v>
      </c>
      <c r="B78" s="2" t="str">
        <f t="shared" si="7"/>
        <v>I</v>
      </c>
      <c r="C78" s="14">
        <f t="shared" si="8"/>
        <v>20040.310000000001</v>
      </c>
      <c r="D78" s="15" t="str">
        <f t="shared" si="9"/>
        <v>vis</v>
      </c>
      <c r="E78" s="38">
        <f>VLOOKUP(C78,'Active 1'!C$21:E$969,3,FALSE)</f>
        <v>-8584.7162314155339</v>
      </c>
      <c r="F78" s="2" t="str">
        <f>LEFT(M78,1)</f>
        <v>V</v>
      </c>
      <c r="G78" s="15" t="str">
        <f t="shared" si="10"/>
        <v>20040.310</v>
      </c>
      <c r="H78" s="14">
        <f t="shared" si="11"/>
        <v>-8585</v>
      </c>
      <c r="I78" s="39" t="s">
        <v>1186</v>
      </c>
      <c r="J78" s="40" t="s">
        <v>1187</v>
      </c>
      <c r="K78" s="39">
        <v>-8585</v>
      </c>
      <c r="L78" s="39" t="s">
        <v>1169</v>
      </c>
      <c r="M78" s="40" t="s">
        <v>962</v>
      </c>
      <c r="N78" s="40"/>
      <c r="O78" s="41" t="s">
        <v>1111</v>
      </c>
      <c r="P78" s="41" t="s">
        <v>1003</v>
      </c>
    </row>
    <row r="79" spans="1:16" ht="12.75" customHeight="1" thickBot="1" x14ac:dyDescent="0.25">
      <c r="A79" s="14" t="str">
        <f t="shared" si="6"/>
        <v> AN 244.241 </v>
      </c>
      <c r="B79" s="2" t="str">
        <f t="shared" si="7"/>
        <v>I</v>
      </c>
      <c r="C79" s="14">
        <f t="shared" si="8"/>
        <v>20054.334999999999</v>
      </c>
      <c r="D79" s="15" t="str">
        <f t="shared" si="9"/>
        <v>vis</v>
      </c>
      <c r="E79" s="38">
        <f>VLOOKUP(C79,'Active 1'!C$21:E$969,3,FALSE)</f>
        <v>-8579.7195215841839</v>
      </c>
      <c r="F79" s="2" t="str">
        <f>LEFT(M79,1)</f>
        <v>V</v>
      </c>
      <c r="G79" s="15" t="str">
        <f t="shared" si="10"/>
        <v>20054.335</v>
      </c>
      <c r="H79" s="14">
        <f t="shared" si="11"/>
        <v>-8580</v>
      </c>
      <c r="I79" s="39" t="s">
        <v>1188</v>
      </c>
      <c r="J79" s="40" t="s">
        <v>1189</v>
      </c>
      <c r="K79" s="39">
        <v>-8580</v>
      </c>
      <c r="L79" s="39" t="s">
        <v>1185</v>
      </c>
      <c r="M79" s="40" t="s">
        <v>962</v>
      </c>
      <c r="N79" s="40"/>
      <c r="O79" s="41" t="s">
        <v>1017</v>
      </c>
      <c r="P79" s="41" t="s">
        <v>1190</v>
      </c>
    </row>
    <row r="80" spans="1:16" ht="12.75" customHeight="1" thickBot="1" x14ac:dyDescent="0.25">
      <c r="A80" s="14" t="str">
        <f t="shared" si="6"/>
        <v> AN 197.317 </v>
      </c>
      <c r="B80" s="2" t="str">
        <f t="shared" si="7"/>
        <v>I</v>
      </c>
      <c r="C80" s="14">
        <f t="shared" si="8"/>
        <v>20054.342000000001</v>
      </c>
      <c r="D80" s="15" t="str">
        <f t="shared" si="9"/>
        <v>vis</v>
      </c>
      <c r="E80" s="38">
        <f>VLOOKUP(C80,'Active 1'!C$21:E$969,3,FALSE)</f>
        <v>-8579.7170276826619</v>
      </c>
      <c r="F80" s="2" t="str">
        <f>LEFT(M80,1)</f>
        <v>V</v>
      </c>
      <c r="G80" s="15" t="str">
        <f t="shared" si="10"/>
        <v>20054.342</v>
      </c>
      <c r="H80" s="14">
        <f t="shared" si="11"/>
        <v>-8580</v>
      </c>
      <c r="I80" s="39" t="s">
        <v>1191</v>
      </c>
      <c r="J80" s="40" t="s">
        <v>1192</v>
      </c>
      <c r="K80" s="39">
        <v>-8580</v>
      </c>
      <c r="L80" s="39" t="s">
        <v>1193</v>
      </c>
      <c r="M80" s="40" t="s">
        <v>962</v>
      </c>
      <c r="N80" s="40"/>
      <c r="O80" s="41" t="s">
        <v>1165</v>
      </c>
      <c r="P80" s="41" t="s">
        <v>1166</v>
      </c>
    </row>
    <row r="81" spans="1:16" ht="12.75" customHeight="1" thickBot="1" x14ac:dyDescent="0.25">
      <c r="A81" s="14" t="str">
        <f t="shared" si="6"/>
        <v> AN 197.317 </v>
      </c>
      <c r="B81" s="2" t="str">
        <f t="shared" si="7"/>
        <v>I</v>
      </c>
      <c r="C81" s="14">
        <f t="shared" si="8"/>
        <v>20068.381000000001</v>
      </c>
      <c r="D81" s="15" t="str">
        <f t="shared" si="9"/>
        <v>vis</v>
      </c>
      <c r="E81" s="38">
        <f>VLOOKUP(C81,'Active 1'!C$21:E$969,3,FALSE)</f>
        <v>-8574.7153300482714</v>
      </c>
      <c r="F81" s="2" t="str">
        <f>LEFT(M81,1)</f>
        <v>V</v>
      </c>
      <c r="G81" s="15" t="str">
        <f t="shared" si="10"/>
        <v>20068.381</v>
      </c>
      <c r="H81" s="14">
        <f t="shared" si="11"/>
        <v>-8575</v>
      </c>
      <c r="I81" s="39" t="s">
        <v>1194</v>
      </c>
      <c r="J81" s="40" t="s">
        <v>1195</v>
      </c>
      <c r="K81" s="39">
        <v>-8575</v>
      </c>
      <c r="L81" s="39" t="s">
        <v>1136</v>
      </c>
      <c r="M81" s="40" t="s">
        <v>962</v>
      </c>
      <c r="N81" s="40"/>
      <c r="O81" s="41" t="s">
        <v>1165</v>
      </c>
      <c r="P81" s="41" t="s">
        <v>1166</v>
      </c>
    </row>
    <row r="82" spans="1:16" ht="12.75" customHeight="1" thickBot="1" x14ac:dyDescent="0.25">
      <c r="A82" s="14" t="str">
        <f t="shared" si="6"/>
        <v> AN 244.241 </v>
      </c>
      <c r="B82" s="2" t="str">
        <f t="shared" si="7"/>
        <v>I</v>
      </c>
      <c r="C82" s="14">
        <f t="shared" si="8"/>
        <v>20121.688999999998</v>
      </c>
      <c r="D82" s="15" t="str">
        <f t="shared" si="9"/>
        <v>vis</v>
      </c>
      <c r="E82" s="38">
        <f>VLOOKUP(C82,'Active 1'!C$21:E$969,3,FALSE)</f>
        <v>-8555.7232011577398</v>
      </c>
      <c r="F82" s="2" t="s">
        <v>827</v>
      </c>
      <c r="G82" s="15" t="str">
        <f t="shared" si="10"/>
        <v>20121.689</v>
      </c>
      <c r="H82" s="14">
        <f t="shared" si="11"/>
        <v>-8556</v>
      </c>
      <c r="I82" s="39" t="s">
        <v>1196</v>
      </c>
      <c r="J82" s="40" t="s">
        <v>1197</v>
      </c>
      <c r="K82" s="39">
        <v>-8556</v>
      </c>
      <c r="L82" s="39" t="s">
        <v>1182</v>
      </c>
      <c r="M82" s="40" t="s">
        <v>962</v>
      </c>
      <c r="N82" s="40"/>
      <c r="O82" s="41" t="s">
        <v>1017</v>
      </c>
      <c r="P82" s="41" t="s">
        <v>1190</v>
      </c>
    </row>
    <row r="83" spans="1:16" ht="12.75" customHeight="1" thickBot="1" x14ac:dyDescent="0.25">
      <c r="A83" s="14" t="str">
        <f t="shared" si="6"/>
        <v> BAN 2.129 </v>
      </c>
      <c r="B83" s="2" t="str">
        <f t="shared" si="7"/>
        <v>I</v>
      </c>
      <c r="C83" s="14">
        <f t="shared" si="8"/>
        <v>20130.098999999998</v>
      </c>
      <c r="D83" s="15" t="str">
        <f t="shared" si="9"/>
        <v>vis</v>
      </c>
      <c r="E83" s="38">
        <f>VLOOKUP(C83,'Active 1'!C$21:E$969,3,FALSE)</f>
        <v>-8552.7269566171581</v>
      </c>
      <c r="F83" s="2" t="s">
        <v>827</v>
      </c>
      <c r="G83" s="15" t="str">
        <f t="shared" si="10"/>
        <v>20130.099</v>
      </c>
      <c r="H83" s="14">
        <f t="shared" si="11"/>
        <v>-8553</v>
      </c>
      <c r="I83" s="39" t="s">
        <v>1198</v>
      </c>
      <c r="J83" s="40" t="s">
        <v>1199</v>
      </c>
      <c r="K83" s="39">
        <v>-8553</v>
      </c>
      <c r="L83" s="39" t="s">
        <v>1200</v>
      </c>
      <c r="M83" s="40" t="s">
        <v>962</v>
      </c>
      <c r="N83" s="40"/>
      <c r="O83" s="41" t="s">
        <v>1017</v>
      </c>
      <c r="P83" s="41" t="s">
        <v>1201</v>
      </c>
    </row>
    <row r="84" spans="1:16" ht="12.75" customHeight="1" thickBot="1" x14ac:dyDescent="0.25">
      <c r="A84" s="14" t="str">
        <f t="shared" si="6"/>
        <v> AN 244.241 </v>
      </c>
      <c r="B84" s="2" t="str">
        <f t="shared" si="7"/>
        <v>I</v>
      </c>
      <c r="C84" s="14">
        <f t="shared" si="8"/>
        <v>20138.526000000002</v>
      </c>
      <c r="D84" s="15" t="str">
        <f t="shared" si="9"/>
        <v>vis</v>
      </c>
      <c r="E84" s="38">
        <f>VLOOKUP(C84,'Active 1'!C$21:E$969,3,FALSE)</f>
        <v>-8549.7246554585981</v>
      </c>
      <c r="F84" s="2" t="s">
        <v>827</v>
      </c>
      <c r="G84" s="15" t="str">
        <f t="shared" si="10"/>
        <v>20138.526</v>
      </c>
      <c r="H84" s="14">
        <f t="shared" si="11"/>
        <v>-8550</v>
      </c>
      <c r="I84" s="39" t="s">
        <v>1202</v>
      </c>
      <c r="J84" s="40" t="s">
        <v>1203</v>
      </c>
      <c r="K84" s="39">
        <v>-8550</v>
      </c>
      <c r="L84" s="39" t="s">
        <v>1204</v>
      </c>
      <c r="M84" s="40" t="s">
        <v>962</v>
      </c>
      <c r="N84" s="40"/>
      <c r="O84" s="41" t="s">
        <v>1017</v>
      </c>
      <c r="P84" s="41" t="s">
        <v>1190</v>
      </c>
    </row>
    <row r="85" spans="1:16" ht="12.75" customHeight="1" thickBot="1" x14ac:dyDescent="0.25">
      <c r="A85" s="14" t="str">
        <f t="shared" si="6"/>
        <v> AN 244.241 </v>
      </c>
      <c r="B85" s="2" t="str">
        <f t="shared" si="7"/>
        <v>I</v>
      </c>
      <c r="C85" s="14">
        <f t="shared" si="8"/>
        <v>20169.400000000001</v>
      </c>
      <c r="D85" s="15" t="str">
        <f t="shared" si="9"/>
        <v>vis</v>
      </c>
      <c r="E85" s="38">
        <f>VLOOKUP(C85,'Active 1'!C$21:E$969,3,FALSE)</f>
        <v>-8538.7251246683554</v>
      </c>
      <c r="F85" s="2" t="s">
        <v>827</v>
      </c>
      <c r="G85" s="15" t="str">
        <f t="shared" si="10"/>
        <v>20169.400</v>
      </c>
      <c r="H85" s="14">
        <f t="shared" si="11"/>
        <v>-8539</v>
      </c>
      <c r="I85" s="39" t="s">
        <v>1205</v>
      </c>
      <c r="J85" s="40" t="s">
        <v>1206</v>
      </c>
      <c r="K85" s="39">
        <v>-8539</v>
      </c>
      <c r="L85" s="39" t="s">
        <v>1207</v>
      </c>
      <c r="M85" s="40" t="s">
        <v>962</v>
      </c>
      <c r="N85" s="40"/>
      <c r="O85" s="41" t="s">
        <v>1017</v>
      </c>
      <c r="P85" s="41" t="s">
        <v>1190</v>
      </c>
    </row>
    <row r="86" spans="1:16" ht="12.75" customHeight="1" thickBot="1" x14ac:dyDescent="0.25">
      <c r="A86" s="14" t="str">
        <f t="shared" si="6"/>
        <v> AN 218.25 </v>
      </c>
      <c r="B86" s="2" t="str">
        <f t="shared" si="7"/>
        <v>I</v>
      </c>
      <c r="C86" s="14">
        <f t="shared" si="8"/>
        <v>20169.401000000002</v>
      </c>
      <c r="D86" s="15" t="str">
        <f t="shared" si="9"/>
        <v>vis</v>
      </c>
      <c r="E86" s="38">
        <f>VLOOKUP(C86,'Active 1'!C$21:E$969,3,FALSE)</f>
        <v>-8538.7247683967089</v>
      </c>
      <c r="F86" s="2" t="s">
        <v>827</v>
      </c>
      <c r="G86" s="15" t="str">
        <f t="shared" si="10"/>
        <v>20169.401</v>
      </c>
      <c r="H86" s="14">
        <f t="shared" si="11"/>
        <v>-8539</v>
      </c>
      <c r="I86" s="39" t="s">
        <v>1208</v>
      </c>
      <c r="J86" s="40" t="s">
        <v>1209</v>
      </c>
      <c r="K86" s="39">
        <v>-8539</v>
      </c>
      <c r="L86" s="39" t="s">
        <v>1204</v>
      </c>
      <c r="M86" s="40" t="s">
        <v>962</v>
      </c>
      <c r="N86" s="40"/>
      <c r="O86" s="41" t="s">
        <v>1111</v>
      </c>
      <c r="P86" s="41" t="s">
        <v>1003</v>
      </c>
    </row>
    <row r="87" spans="1:16" ht="12.75" customHeight="1" thickBot="1" x14ac:dyDescent="0.25">
      <c r="A87" s="14" t="str">
        <f t="shared" si="6"/>
        <v> AN 214.25 </v>
      </c>
      <c r="B87" s="2" t="str">
        <f t="shared" si="7"/>
        <v>I</v>
      </c>
      <c r="C87" s="14">
        <f t="shared" si="8"/>
        <v>20214.319</v>
      </c>
      <c r="D87" s="15" t="str">
        <f t="shared" si="9"/>
        <v>vis</v>
      </c>
      <c r="E87" s="38">
        <f>VLOOKUP(C87,'Active 1'!C$21:E$969,3,FALSE)</f>
        <v>-8522.7217586138468</v>
      </c>
      <c r="F87" s="2" t="s">
        <v>827</v>
      </c>
      <c r="G87" s="15" t="str">
        <f t="shared" si="10"/>
        <v>20214.319</v>
      </c>
      <c r="H87" s="14">
        <f t="shared" si="11"/>
        <v>-8523</v>
      </c>
      <c r="I87" s="39" t="s">
        <v>1210</v>
      </c>
      <c r="J87" s="40" t="s">
        <v>1211</v>
      </c>
      <c r="K87" s="39">
        <v>-8523</v>
      </c>
      <c r="L87" s="39" t="s">
        <v>1212</v>
      </c>
      <c r="M87" s="40" t="s">
        <v>962</v>
      </c>
      <c r="N87" s="40"/>
      <c r="O87" s="41" t="s">
        <v>1111</v>
      </c>
      <c r="P87" s="41" t="s">
        <v>1213</v>
      </c>
    </row>
    <row r="88" spans="1:16" ht="12.75" customHeight="1" thickBot="1" x14ac:dyDescent="0.25">
      <c r="A88" s="14" t="str">
        <f t="shared" si="6"/>
        <v> AN 244.241 </v>
      </c>
      <c r="B88" s="2" t="str">
        <f t="shared" si="7"/>
        <v>I</v>
      </c>
      <c r="C88" s="14">
        <f t="shared" si="8"/>
        <v>20239.576000000001</v>
      </c>
      <c r="D88" s="15" t="str">
        <f t="shared" si="9"/>
        <v>vis</v>
      </c>
      <c r="E88" s="38">
        <f>VLOOKUP(C88,'Active 1'!C$21:E$969,3,FALSE)</f>
        <v>-8513.7234056576635</v>
      </c>
      <c r="F88" s="2" t="s">
        <v>827</v>
      </c>
      <c r="G88" s="15" t="str">
        <f t="shared" si="10"/>
        <v>20239.576</v>
      </c>
      <c r="H88" s="14">
        <f t="shared" si="11"/>
        <v>-8514</v>
      </c>
      <c r="I88" s="39" t="s">
        <v>1214</v>
      </c>
      <c r="J88" s="40" t="s">
        <v>1215</v>
      </c>
      <c r="K88" s="39">
        <v>-8514</v>
      </c>
      <c r="L88" s="39" t="s">
        <v>1216</v>
      </c>
      <c r="M88" s="40" t="s">
        <v>962</v>
      </c>
      <c r="N88" s="40"/>
      <c r="O88" s="41" t="s">
        <v>1017</v>
      </c>
      <c r="P88" s="41" t="s">
        <v>1190</v>
      </c>
    </row>
    <row r="89" spans="1:16" ht="12.75" customHeight="1" thickBot="1" x14ac:dyDescent="0.25">
      <c r="A89" s="14" t="str">
        <f t="shared" si="6"/>
        <v> AN 244.241 </v>
      </c>
      <c r="B89" s="2" t="str">
        <f t="shared" si="7"/>
        <v>I</v>
      </c>
      <c r="C89" s="14">
        <f t="shared" si="8"/>
        <v>20242.379000000001</v>
      </c>
      <c r="D89" s="15" t="str">
        <f t="shared" si="9"/>
        <v>vis</v>
      </c>
      <c r="E89" s="38">
        <f>VLOOKUP(C89,'Active 1'!C$21:E$969,3,FALSE)</f>
        <v>-8512.7247762346851</v>
      </c>
      <c r="F89" s="2" t="s">
        <v>827</v>
      </c>
      <c r="G89" s="15" t="str">
        <f t="shared" si="10"/>
        <v>20242.379</v>
      </c>
      <c r="H89" s="14">
        <f t="shared" si="11"/>
        <v>-8513</v>
      </c>
      <c r="I89" s="39" t="s">
        <v>1217</v>
      </c>
      <c r="J89" s="40" t="s">
        <v>1218</v>
      </c>
      <c r="K89" s="39">
        <v>-8513</v>
      </c>
      <c r="L89" s="39" t="s">
        <v>1204</v>
      </c>
      <c r="M89" s="40" t="s">
        <v>962</v>
      </c>
      <c r="N89" s="40"/>
      <c r="O89" s="41" t="s">
        <v>1017</v>
      </c>
      <c r="P89" s="41" t="s">
        <v>1190</v>
      </c>
    </row>
    <row r="90" spans="1:16" ht="12.75" customHeight="1" thickBot="1" x14ac:dyDescent="0.25">
      <c r="A90" s="14" t="str">
        <f t="shared" si="6"/>
        <v> AN 244.241 </v>
      </c>
      <c r="B90" s="2" t="str">
        <f t="shared" si="7"/>
        <v>I</v>
      </c>
      <c r="C90" s="14">
        <f t="shared" si="8"/>
        <v>20256.413</v>
      </c>
      <c r="D90" s="15" t="str">
        <f t="shared" si="9"/>
        <v>vis</v>
      </c>
      <c r="E90" s="38">
        <f>VLOOKUP(C90,'Active 1'!C$21:E$969,3,FALSE)</f>
        <v>-8507.7248599585218</v>
      </c>
      <c r="F90" s="2" t="s">
        <v>827</v>
      </c>
      <c r="G90" s="15" t="str">
        <f t="shared" si="10"/>
        <v>20256.413</v>
      </c>
      <c r="H90" s="14">
        <f t="shared" si="11"/>
        <v>-8508</v>
      </c>
      <c r="I90" s="39" t="s">
        <v>1219</v>
      </c>
      <c r="J90" s="40" t="s">
        <v>1220</v>
      </c>
      <c r="K90" s="39">
        <v>-8508</v>
      </c>
      <c r="L90" s="39" t="s">
        <v>1207</v>
      </c>
      <c r="M90" s="40" t="s">
        <v>962</v>
      </c>
      <c r="N90" s="40"/>
      <c r="O90" s="41" t="s">
        <v>1017</v>
      </c>
      <c r="P90" s="41" t="s">
        <v>1190</v>
      </c>
    </row>
    <row r="91" spans="1:16" ht="12.75" customHeight="1" thickBot="1" x14ac:dyDescent="0.25">
      <c r="A91" s="14" t="str">
        <f t="shared" si="6"/>
        <v> AN 244.241 </v>
      </c>
      <c r="B91" s="2" t="str">
        <f t="shared" si="7"/>
        <v>I</v>
      </c>
      <c r="C91" s="14">
        <f t="shared" si="8"/>
        <v>20270.447</v>
      </c>
      <c r="D91" s="15" t="str">
        <f t="shared" si="9"/>
        <v>vis</v>
      </c>
      <c r="E91" s="38">
        <f>VLOOKUP(C91,'Active 1'!C$21:E$969,3,FALSE)</f>
        <v>-8502.7249436823586</v>
      </c>
      <c r="F91" s="2" t="s">
        <v>827</v>
      </c>
      <c r="G91" s="15" t="str">
        <f t="shared" si="10"/>
        <v>20270.447</v>
      </c>
      <c r="H91" s="14">
        <f t="shared" si="11"/>
        <v>-8503</v>
      </c>
      <c r="I91" s="39" t="s">
        <v>1221</v>
      </c>
      <c r="J91" s="40" t="s">
        <v>1222</v>
      </c>
      <c r="K91" s="39">
        <v>-8503</v>
      </c>
      <c r="L91" s="39" t="s">
        <v>1207</v>
      </c>
      <c r="M91" s="40" t="s">
        <v>962</v>
      </c>
      <c r="N91" s="40"/>
      <c r="O91" s="41" t="s">
        <v>1017</v>
      </c>
      <c r="P91" s="41" t="s">
        <v>1190</v>
      </c>
    </row>
    <row r="92" spans="1:16" ht="12.75" customHeight="1" thickBot="1" x14ac:dyDescent="0.25">
      <c r="A92" s="14" t="str">
        <f t="shared" si="6"/>
        <v> AN 244.241 </v>
      </c>
      <c r="B92" s="2" t="str">
        <f t="shared" si="7"/>
        <v>I</v>
      </c>
      <c r="C92" s="14">
        <f t="shared" si="8"/>
        <v>20357.433000000001</v>
      </c>
      <c r="D92" s="15" t="str">
        <f t="shared" si="9"/>
        <v>vis</v>
      </c>
      <c r="E92" s="38">
        <f>VLOOKUP(C92,'Active 1'!C$21:E$969,3,FALSE)</f>
        <v>-8471.7342983069611</v>
      </c>
      <c r="F92" s="2" t="s">
        <v>827</v>
      </c>
      <c r="G92" s="15" t="str">
        <f t="shared" si="10"/>
        <v>20357.433</v>
      </c>
      <c r="H92" s="14">
        <f t="shared" si="11"/>
        <v>-8472</v>
      </c>
      <c r="I92" s="39" t="s">
        <v>1223</v>
      </c>
      <c r="J92" s="40" t="s">
        <v>1224</v>
      </c>
      <c r="K92" s="39">
        <v>-8472</v>
      </c>
      <c r="L92" s="39" t="s">
        <v>1225</v>
      </c>
      <c r="M92" s="40" t="s">
        <v>962</v>
      </c>
      <c r="N92" s="40"/>
      <c r="O92" s="41" t="s">
        <v>1017</v>
      </c>
      <c r="P92" s="41" t="s">
        <v>1190</v>
      </c>
    </row>
    <row r="93" spans="1:16" ht="12.75" customHeight="1" thickBot="1" x14ac:dyDescent="0.25">
      <c r="A93" s="14" t="str">
        <f t="shared" si="6"/>
        <v> AN 244.241 </v>
      </c>
      <c r="B93" s="2" t="str">
        <f t="shared" si="7"/>
        <v>I</v>
      </c>
      <c r="C93" s="14">
        <f t="shared" si="8"/>
        <v>20385.502</v>
      </c>
      <c r="D93" s="15" t="str">
        <f t="shared" si="9"/>
        <v>vis</v>
      </c>
      <c r="E93" s="38">
        <f>VLOOKUP(C93,'Active 1'!C$21:E$969,3,FALSE)</f>
        <v>-8461.7341094829881</v>
      </c>
      <c r="F93" s="2" t="s">
        <v>827</v>
      </c>
      <c r="G93" s="15" t="str">
        <f t="shared" si="10"/>
        <v>20385.502</v>
      </c>
      <c r="H93" s="14">
        <f t="shared" si="11"/>
        <v>-8462</v>
      </c>
      <c r="I93" s="39" t="s">
        <v>1226</v>
      </c>
      <c r="J93" s="40" t="s">
        <v>1227</v>
      </c>
      <c r="K93" s="39">
        <v>-8462</v>
      </c>
      <c r="L93" s="39" t="s">
        <v>1225</v>
      </c>
      <c r="M93" s="40" t="s">
        <v>962</v>
      </c>
      <c r="N93" s="40"/>
      <c r="O93" s="41" t="s">
        <v>1017</v>
      </c>
      <c r="P93" s="41" t="s">
        <v>1190</v>
      </c>
    </row>
    <row r="94" spans="1:16" ht="12.75" customHeight="1" thickBot="1" x14ac:dyDescent="0.25">
      <c r="A94" s="14" t="str">
        <f t="shared" si="6"/>
        <v> AN 244.241 </v>
      </c>
      <c r="B94" s="2" t="str">
        <f t="shared" si="7"/>
        <v>I</v>
      </c>
      <c r="C94" s="14">
        <f t="shared" si="8"/>
        <v>20458.485000000001</v>
      </c>
      <c r="D94" s="15" t="str">
        <f t="shared" si="9"/>
        <v>vis</v>
      </c>
      <c r="E94" s="38">
        <f>VLOOKUP(C94,'Active 1'!C$21:E$969,3,FALSE)</f>
        <v>-8435.7323359627371</v>
      </c>
      <c r="F94" s="2" t="s">
        <v>827</v>
      </c>
      <c r="G94" s="15" t="str">
        <f t="shared" si="10"/>
        <v>20458.485</v>
      </c>
      <c r="H94" s="14">
        <f t="shared" si="11"/>
        <v>-8436</v>
      </c>
      <c r="I94" s="39" t="s">
        <v>1228</v>
      </c>
      <c r="J94" s="40" t="s">
        <v>1229</v>
      </c>
      <c r="K94" s="39">
        <v>-8436</v>
      </c>
      <c r="L94" s="39" t="s">
        <v>1230</v>
      </c>
      <c r="M94" s="40" t="s">
        <v>962</v>
      </c>
      <c r="N94" s="40"/>
      <c r="O94" s="41" t="s">
        <v>1017</v>
      </c>
      <c r="P94" s="41" t="s">
        <v>1190</v>
      </c>
    </row>
    <row r="95" spans="1:16" ht="12.75" customHeight="1" thickBot="1" x14ac:dyDescent="0.25">
      <c r="A95" s="14" t="str">
        <f t="shared" si="6"/>
        <v> AN 218.25 </v>
      </c>
      <c r="B95" s="2" t="str">
        <f t="shared" si="7"/>
        <v>I</v>
      </c>
      <c r="C95" s="14">
        <f t="shared" si="8"/>
        <v>22608.321</v>
      </c>
      <c r="D95" s="15" t="str">
        <f t="shared" si="9"/>
        <v>vis</v>
      </c>
      <c r="E95" s="38">
        <f>VLOOKUP(C95,'Active 1'!C$21:E$969,3,FALSE)</f>
        <v>-7669.8067261949082</v>
      </c>
      <c r="F95" s="2" t="s">
        <v>827</v>
      </c>
      <c r="G95" s="15" t="str">
        <f t="shared" si="10"/>
        <v>22608.321</v>
      </c>
      <c r="H95" s="14">
        <f t="shared" si="11"/>
        <v>-7670</v>
      </c>
      <c r="I95" s="39" t="s">
        <v>1231</v>
      </c>
      <c r="J95" s="40" t="s">
        <v>1232</v>
      </c>
      <c r="K95" s="39">
        <v>-7670</v>
      </c>
      <c r="L95" s="39" t="s">
        <v>1233</v>
      </c>
      <c r="M95" s="40" t="s">
        <v>962</v>
      </c>
      <c r="N95" s="40"/>
      <c r="O95" s="41" t="s">
        <v>1111</v>
      </c>
      <c r="P95" s="41" t="s">
        <v>1003</v>
      </c>
    </row>
    <row r="96" spans="1:16" ht="12.75" customHeight="1" thickBot="1" x14ac:dyDescent="0.25">
      <c r="A96" s="14" t="str">
        <f t="shared" si="6"/>
        <v> AN 218.25 </v>
      </c>
      <c r="B96" s="2" t="str">
        <f t="shared" si="7"/>
        <v>I</v>
      </c>
      <c r="C96" s="14">
        <f t="shared" si="8"/>
        <v>22622.352999999999</v>
      </c>
      <c r="D96" s="15" t="str">
        <f t="shared" si="9"/>
        <v>vis</v>
      </c>
      <c r="E96" s="38">
        <f>VLOOKUP(C96,'Active 1'!C$21:E$969,3,FALSE)</f>
        <v>-7664.807522462037</v>
      </c>
      <c r="F96" s="2" t="s">
        <v>827</v>
      </c>
      <c r="G96" s="15" t="str">
        <f t="shared" si="10"/>
        <v>22622.353</v>
      </c>
      <c r="H96" s="14">
        <f t="shared" si="11"/>
        <v>-7665</v>
      </c>
      <c r="I96" s="39" t="s">
        <v>1234</v>
      </c>
      <c r="J96" s="40" t="s">
        <v>1235</v>
      </c>
      <c r="K96" s="39">
        <v>-7665</v>
      </c>
      <c r="L96" s="39" t="s">
        <v>1236</v>
      </c>
      <c r="M96" s="40" t="s">
        <v>962</v>
      </c>
      <c r="N96" s="40"/>
      <c r="O96" s="41" t="s">
        <v>1111</v>
      </c>
      <c r="P96" s="41" t="s">
        <v>1003</v>
      </c>
    </row>
    <row r="97" spans="1:16" ht="12.75" customHeight="1" thickBot="1" x14ac:dyDescent="0.25">
      <c r="A97" s="14" t="str">
        <f t="shared" si="6"/>
        <v> BLYN 10.34A </v>
      </c>
      <c r="B97" s="2" t="str">
        <f t="shared" si="7"/>
        <v>I</v>
      </c>
      <c r="C97" s="14">
        <f t="shared" si="8"/>
        <v>22765.481</v>
      </c>
      <c r="D97" s="15" t="str">
        <f t="shared" si="9"/>
        <v>vis</v>
      </c>
      <c r="E97" s="38">
        <f>VLOOKUP(C97,'Active 1'!C$21:E$969,3,FALSE)</f>
        <v>-7613.815074352111</v>
      </c>
      <c r="F97" s="2" t="s">
        <v>827</v>
      </c>
      <c r="G97" s="15" t="str">
        <f t="shared" si="10"/>
        <v>22765.481</v>
      </c>
      <c r="H97" s="14">
        <f t="shared" si="11"/>
        <v>-7614</v>
      </c>
      <c r="I97" s="39" t="s">
        <v>1237</v>
      </c>
      <c r="J97" s="40" t="s">
        <v>1238</v>
      </c>
      <c r="K97" s="39">
        <v>-7614</v>
      </c>
      <c r="L97" s="39" t="s">
        <v>1239</v>
      </c>
      <c r="M97" s="40" t="s">
        <v>962</v>
      </c>
      <c r="N97" s="40"/>
      <c r="O97" s="41" t="s">
        <v>1240</v>
      </c>
      <c r="P97" s="41" t="s">
        <v>1241</v>
      </c>
    </row>
    <row r="98" spans="1:16" ht="12.75" customHeight="1" thickBot="1" x14ac:dyDescent="0.25">
      <c r="A98" s="14" t="str">
        <f t="shared" si="6"/>
        <v> BLYN 10.34A </v>
      </c>
      <c r="B98" s="2" t="str">
        <f t="shared" si="7"/>
        <v>I</v>
      </c>
      <c r="C98" s="14">
        <f t="shared" si="8"/>
        <v>22796.348999999998</v>
      </c>
      <c r="D98" s="15" t="str">
        <f t="shared" si="9"/>
        <v>vis</v>
      </c>
      <c r="E98" s="38">
        <f>VLOOKUP(C98,'Active 1'!C$21:E$969,3,FALSE)</f>
        <v>-7602.8176811917428</v>
      </c>
      <c r="F98" s="2" t="s">
        <v>827</v>
      </c>
      <c r="G98" s="15" t="str">
        <f t="shared" si="10"/>
        <v>22796.349</v>
      </c>
      <c r="H98" s="14">
        <f t="shared" si="11"/>
        <v>-7603</v>
      </c>
      <c r="I98" s="39" t="s">
        <v>1242</v>
      </c>
      <c r="J98" s="40" t="s">
        <v>1243</v>
      </c>
      <c r="K98" s="39">
        <v>-7603</v>
      </c>
      <c r="L98" s="39" t="s">
        <v>1244</v>
      </c>
      <c r="M98" s="40" t="s">
        <v>962</v>
      </c>
      <c r="N98" s="40"/>
      <c r="O98" s="41" t="s">
        <v>1240</v>
      </c>
      <c r="P98" s="41" t="s">
        <v>1241</v>
      </c>
    </row>
    <row r="99" spans="1:16" ht="12.75" customHeight="1" thickBot="1" x14ac:dyDescent="0.25">
      <c r="A99" s="14" t="str">
        <f t="shared" si="6"/>
        <v> BLYN 10.34A </v>
      </c>
      <c r="B99" s="2" t="str">
        <f t="shared" si="7"/>
        <v>I</v>
      </c>
      <c r="C99" s="14">
        <f t="shared" si="8"/>
        <v>22810.388999999999</v>
      </c>
      <c r="D99" s="15" t="str">
        <f t="shared" si="9"/>
        <v>vis</v>
      </c>
      <c r="E99" s="38">
        <f>VLOOKUP(C99,'Active 1'!C$21:E$969,3,FALSE)</f>
        <v>-7597.815627285705</v>
      </c>
      <c r="F99" s="2" t="s">
        <v>827</v>
      </c>
      <c r="G99" s="15" t="str">
        <f t="shared" si="10"/>
        <v>22810.389</v>
      </c>
      <c r="H99" s="14">
        <f t="shared" si="11"/>
        <v>-7598</v>
      </c>
      <c r="I99" s="39" t="s">
        <v>1245</v>
      </c>
      <c r="J99" s="40" t="s">
        <v>1246</v>
      </c>
      <c r="K99" s="39">
        <v>-7598</v>
      </c>
      <c r="L99" s="39" t="s">
        <v>1247</v>
      </c>
      <c r="M99" s="40" t="s">
        <v>962</v>
      </c>
      <c r="N99" s="40"/>
      <c r="O99" s="41" t="s">
        <v>1240</v>
      </c>
      <c r="P99" s="41" t="s">
        <v>1241</v>
      </c>
    </row>
    <row r="100" spans="1:16" ht="12.75" customHeight="1" thickBot="1" x14ac:dyDescent="0.25">
      <c r="A100" s="14" t="str">
        <f t="shared" si="6"/>
        <v> BLYN 10.34A </v>
      </c>
      <c r="B100" s="2" t="str">
        <f t="shared" si="7"/>
        <v>I</v>
      </c>
      <c r="C100" s="14">
        <f t="shared" si="8"/>
        <v>22838.47</v>
      </c>
      <c r="D100" s="15" t="str">
        <f t="shared" si="9"/>
        <v>vis</v>
      </c>
      <c r="E100" s="38">
        <f>VLOOKUP(C100,'Active 1'!C$21:E$969,3,FALSE)</f>
        <v>-7587.8111632019836</v>
      </c>
      <c r="F100" s="2" t="s">
        <v>827</v>
      </c>
      <c r="G100" s="15" t="str">
        <f t="shared" si="10"/>
        <v>22838.470</v>
      </c>
      <c r="H100" s="14">
        <f t="shared" si="11"/>
        <v>-7588</v>
      </c>
      <c r="I100" s="39" t="s">
        <v>1248</v>
      </c>
      <c r="J100" s="40" t="s">
        <v>1249</v>
      </c>
      <c r="K100" s="39">
        <v>-7588</v>
      </c>
      <c r="L100" s="39" t="s">
        <v>1250</v>
      </c>
      <c r="M100" s="40" t="s">
        <v>962</v>
      </c>
      <c r="N100" s="40"/>
      <c r="O100" s="41" t="s">
        <v>1240</v>
      </c>
      <c r="P100" s="41" t="s">
        <v>1241</v>
      </c>
    </row>
    <row r="101" spans="1:16" ht="12.75" customHeight="1" thickBot="1" x14ac:dyDescent="0.25">
      <c r="A101" s="14" t="str">
        <f t="shared" si="6"/>
        <v> BLYN 10.34A </v>
      </c>
      <c r="B101" s="2" t="str">
        <f t="shared" si="7"/>
        <v>I</v>
      </c>
      <c r="C101" s="14">
        <f t="shared" si="8"/>
        <v>22841.271000000001</v>
      </c>
      <c r="D101" s="15" t="str">
        <f t="shared" si="9"/>
        <v>vis</v>
      </c>
      <c r="E101" s="38">
        <f>VLOOKUP(C101,'Active 1'!C$21:E$969,3,FALSE)</f>
        <v>-7586.8132463222964</v>
      </c>
      <c r="F101" s="2" t="s">
        <v>827</v>
      </c>
      <c r="G101" s="15" t="str">
        <f t="shared" si="10"/>
        <v>22841.271</v>
      </c>
      <c r="H101" s="14">
        <f t="shared" si="11"/>
        <v>-7587</v>
      </c>
      <c r="I101" s="39" t="s">
        <v>1251</v>
      </c>
      <c r="J101" s="40" t="s">
        <v>1252</v>
      </c>
      <c r="K101" s="39">
        <v>-7587</v>
      </c>
      <c r="L101" s="39" t="s">
        <v>1253</v>
      </c>
      <c r="M101" s="40" t="s">
        <v>962</v>
      </c>
      <c r="N101" s="40"/>
      <c r="O101" s="41" t="s">
        <v>1240</v>
      </c>
      <c r="P101" s="41" t="s">
        <v>1241</v>
      </c>
    </row>
    <row r="102" spans="1:16" ht="12.75" customHeight="1" thickBot="1" x14ac:dyDescent="0.25">
      <c r="A102" s="14" t="str">
        <f t="shared" si="6"/>
        <v> BLYN 10.34A </v>
      </c>
      <c r="B102" s="2" t="str">
        <f t="shared" si="7"/>
        <v>I</v>
      </c>
      <c r="C102" s="14">
        <f t="shared" si="8"/>
        <v>22855.289000000001</v>
      </c>
      <c r="D102" s="15" t="str">
        <f t="shared" si="9"/>
        <v>vis</v>
      </c>
      <c r="E102" s="38">
        <f>VLOOKUP(C102,'Active 1'!C$21:E$969,3,FALSE)</f>
        <v>-7581.8190303924648</v>
      </c>
      <c r="F102" s="2" t="s">
        <v>827</v>
      </c>
      <c r="G102" s="15" t="str">
        <f t="shared" si="10"/>
        <v>22855.289</v>
      </c>
      <c r="H102" s="14">
        <f t="shared" si="11"/>
        <v>-7582</v>
      </c>
      <c r="I102" s="39" t="s">
        <v>1254</v>
      </c>
      <c r="J102" s="40" t="s">
        <v>1255</v>
      </c>
      <c r="K102" s="39">
        <v>-7582</v>
      </c>
      <c r="L102" s="39" t="s">
        <v>1256</v>
      </c>
      <c r="M102" s="40" t="s">
        <v>962</v>
      </c>
      <c r="N102" s="40"/>
      <c r="O102" s="41" t="s">
        <v>1240</v>
      </c>
      <c r="P102" s="41" t="s">
        <v>1241</v>
      </c>
    </row>
    <row r="103" spans="1:16" ht="12.75" customHeight="1" thickBot="1" x14ac:dyDescent="0.25">
      <c r="A103" s="14" t="str">
        <f t="shared" si="6"/>
        <v> BLYN 10.34A </v>
      </c>
      <c r="B103" s="2" t="str">
        <f t="shared" si="7"/>
        <v>I</v>
      </c>
      <c r="C103" s="14">
        <f t="shared" si="8"/>
        <v>22869.296999999999</v>
      </c>
      <c r="D103" s="15" t="str">
        <f t="shared" si="9"/>
        <v>vis</v>
      </c>
      <c r="E103" s="38">
        <f>VLOOKUP(C103,'Active 1'!C$21:E$969,3,FALSE)</f>
        <v>-7576.8283771790911</v>
      </c>
      <c r="F103" s="2" t="s">
        <v>827</v>
      </c>
      <c r="G103" s="15" t="str">
        <f t="shared" si="10"/>
        <v>22869.297</v>
      </c>
      <c r="H103" s="14">
        <f t="shared" si="11"/>
        <v>-7577</v>
      </c>
      <c r="I103" s="39" t="s">
        <v>1257</v>
      </c>
      <c r="J103" s="40" t="s">
        <v>1258</v>
      </c>
      <c r="K103" s="39">
        <v>-7577</v>
      </c>
      <c r="L103" s="39" t="s">
        <v>1259</v>
      </c>
      <c r="M103" s="40" t="s">
        <v>962</v>
      </c>
      <c r="N103" s="40"/>
      <c r="O103" s="41" t="s">
        <v>1240</v>
      </c>
      <c r="P103" s="41" t="s">
        <v>1241</v>
      </c>
    </row>
    <row r="104" spans="1:16" ht="12.75" customHeight="1" thickBot="1" x14ac:dyDescent="0.25">
      <c r="A104" s="14" t="str">
        <f t="shared" si="6"/>
        <v> BLYN 10.34A </v>
      </c>
      <c r="B104" s="2" t="str">
        <f t="shared" si="7"/>
        <v>I</v>
      </c>
      <c r="C104" s="14">
        <f t="shared" si="8"/>
        <v>22880.580999999998</v>
      </c>
      <c r="D104" s="15" t="str">
        <f t="shared" si="9"/>
        <v>vis</v>
      </c>
      <c r="E104" s="38">
        <f>VLOOKUP(C104,'Active 1'!C$21:E$969,3,FALSE)</f>
        <v>-7572.8082079286833</v>
      </c>
      <c r="F104" s="2" t="s">
        <v>827</v>
      </c>
      <c r="G104" s="15" t="str">
        <f t="shared" si="10"/>
        <v>22880.581</v>
      </c>
      <c r="H104" s="14">
        <f t="shared" si="11"/>
        <v>-7573</v>
      </c>
      <c r="I104" s="39" t="s">
        <v>1260</v>
      </c>
      <c r="J104" s="40" t="s">
        <v>1261</v>
      </c>
      <c r="K104" s="39">
        <v>-7573</v>
      </c>
      <c r="L104" s="39" t="s">
        <v>1262</v>
      </c>
      <c r="M104" s="40" t="s">
        <v>962</v>
      </c>
      <c r="N104" s="40"/>
      <c r="O104" s="41" t="s">
        <v>1240</v>
      </c>
      <c r="P104" s="41" t="s">
        <v>1241</v>
      </c>
    </row>
    <row r="105" spans="1:16" ht="12.75" customHeight="1" thickBot="1" x14ac:dyDescent="0.25">
      <c r="A105" s="14" t="str">
        <f t="shared" si="6"/>
        <v> BLYN 10.34A </v>
      </c>
      <c r="B105" s="2" t="str">
        <f t="shared" si="7"/>
        <v>I</v>
      </c>
      <c r="C105" s="14">
        <f t="shared" si="8"/>
        <v>22883.338</v>
      </c>
      <c r="D105" s="15" t="str">
        <f t="shared" si="9"/>
        <v>vis</v>
      </c>
      <c r="E105" s="38">
        <f>VLOOKUP(C105,'Active 1'!C$21:E$969,3,FALSE)</f>
        <v>-7571.8259670014077</v>
      </c>
      <c r="F105" s="2" t="s">
        <v>827</v>
      </c>
      <c r="G105" s="15" t="str">
        <f t="shared" si="10"/>
        <v>22883.338</v>
      </c>
      <c r="H105" s="14">
        <f t="shared" si="11"/>
        <v>-7572</v>
      </c>
      <c r="I105" s="39" t="s">
        <v>1263</v>
      </c>
      <c r="J105" s="40" t="s">
        <v>1264</v>
      </c>
      <c r="K105" s="39">
        <v>-7572</v>
      </c>
      <c r="L105" s="39" t="s">
        <v>1265</v>
      </c>
      <c r="M105" s="40" t="s">
        <v>962</v>
      </c>
      <c r="N105" s="40"/>
      <c r="O105" s="41" t="s">
        <v>1240</v>
      </c>
      <c r="P105" s="41" t="s">
        <v>1241</v>
      </c>
    </row>
    <row r="106" spans="1:16" ht="12.75" customHeight="1" thickBot="1" x14ac:dyDescent="0.25">
      <c r="A106" s="14" t="str">
        <f t="shared" si="6"/>
        <v> BLYN 10.34A </v>
      </c>
      <c r="B106" s="2" t="str">
        <f t="shared" si="7"/>
        <v>I</v>
      </c>
      <c r="C106" s="14">
        <f t="shared" si="8"/>
        <v>22897.421999999999</v>
      </c>
      <c r="D106" s="15" t="str">
        <f t="shared" si="9"/>
        <v>vis</v>
      </c>
      <c r="E106" s="38">
        <f>VLOOKUP(C106,'Active 1'!C$21:E$969,3,FALSE)</f>
        <v>-7566.8082371429582</v>
      </c>
      <c r="F106" s="2" t="s">
        <v>827</v>
      </c>
      <c r="G106" s="15" t="str">
        <f t="shared" si="10"/>
        <v>22897.422</v>
      </c>
      <c r="H106" s="14">
        <f t="shared" si="11"/>
        <v>-7567</v>
      </c>
      <c r="I106" s="39" t="s">
        <v>1266</v>
      </c>
      <c r="J106" s="40" t="s">
        <v>1267</v>
      </c>
      <c r="K106" s="39">
        <v>-7567</v>
      </c>
      <c r="L106" s="39" t="s">
        <v>1262</v>
      </c>
      <c r="M106" s="40" t="s">
        <v>962</v>
      </c>
      <c r="N106" s="40"/>
      <c r="O106" s="41" t="s">
        <v>1240</v>
      </c>
      <c r="P106" s="41" t="s">
        <v>1241</v>
      </c>
    </row>
    <row r="107" spans="1:16" ht="12.75" customHeight="1" thickBot="1" x14ac:dyDescent="0.25">
      <c r="A107" s="14" t="str">
        <f t="shared" si="6"/>
        <v> PWAR 8.54 </v>
      </c>
      <c r="B107" s="2" t="str">
        <f t="shared" si="7"/>
        <v>I</v>
      </c>
      <c r="C107" s="14">
        <f t="shared" si="8"/>
        <v>22911.442999999999</v>
      </c>
      <c r="D107" s="15" t="str">
        <f t="shared" si="9"/>
        <v>vis</v>
      </c>
      <c r="E107" s="38">
        <f>VLOOKUP(C107,'Active 1'!C$21:E$969,3,FALSE)</f>
        <v>-7561.8129523981888</v>
      </c>
      <c r="F107" s="2" t="s">
        <v>827</v>
      </c>
      <c r="G107" s="15" t="str">
        <f t="shared" si="10"/>
        <v>22911.443</v>
      </c>
      <c r="H107" s="14">
        <f t="shared" si="11"/>
        <v>-7562</v>
      </c>
      <c r="I107" s="39" t="s">
        <v>1268</v>
      </c>
      <c r="J107" s="40" t="s">
        <v>1269</v>
      </c>
      <c r="K107" s="39">
        <v>-7562</v>
      </c>
      <c r="L107" s="39" t="s">
        <v>1270</v>
      </c>
      <c r="M107" s="40" t="s">
        <v>962</v>
      </c>
      <c r="N107" s="40"/>
      <c r="O107" s="41" t="s">
        <v>1271</v>
      </c>
      <c r="P107" s="41" t="s">
        <v>1272</v>
      </c>
    </row>
    <row r="108" spans="1:16" ht="12.75" customHeight="1" thickBot="1" x14ac:dyDescent="0.25">
      <c r="A108" s="14" t="str">
        <f t="shared" si="6"/>
        <v> BLYN 10.34A </v>
      </c>
      <c r="B108" s="2" t="str">
        <f t="shared" si="7"/>
        <v>I</v>
      </c>
      <c r="C108" s="14">
        <f t="shared" si="8"/>
        <v>22956.328000000001</v>
      </c>
      <c r="D108" s="15" t="str">
        <f t="shared" si="9"/>
        <v>vis</v>
      </c>
      <c r="E108" s="38">
        <f>VLOOKUP(C108,'Active 1'!C$21:E$969,3,FALSE)</f>
        <v>-7545.8216995796347</v>
      </c>
      <c r="F108" s="2" t="s">
        <v>827</v>
      </c>
      <c r="G108" s="15" t="str">
        <f t="shared" si="10"/>
        <v>22956.328</v>
      </c>
      <c r="H108" s="14">
        <f t="shared" si="11"/>
        <v>-7546</v>
      </c>
      <c r="I108" s="39" t="s">
        <v>1273</v>
      </c>
      <c r="J108" s="40" t="s">
        <v>1274</v>
      </c>
      <c r="K108" s="39">
        <v>-7546</v>
      </c>
      <c r="L108" s="39" t="s">
        <v>1275</v>
      </c>
      <c r="M108" s="40" t="s">
        <v>962</v>
      </c>
      <c r="N108" s="40"/>
      <c r="O108" s="41" t="s">
        <v>1240</v>
      </c>
      <c r="P108" s="41" t="s">
        <v>1241</v>
      </c>
    </row>
    <row r="109" spans="1:16" ht="12.75" customHeight="1" thickBot="1" x14ac:dyDescent="0.25">
      <c r="A109" s="14" t="str">
        <f t="shared" si="6"/>
        <v> AN 217.464 </v>
      </c>
      <c r="B109" s="2" t="str">
        <f t="shared" si="7"/>
        <v>I</v>
      </c>
      <c r="C109" s="14">
        <f t="shared" si="8"/>
        <v>22967.565999999999</v>
      </c>
      <c r="D109" s="15" t="str">
        <f t="shared" si="9"/>
        <v>vis</v>
      </c>
      <c r="E109" s="38">
        <f>VLOOKUP(C109,'Active 1'!C$21:E$969,3,FALSE)</f>
        <v>-7541.8179188249305</v>
      </c>
      <c r="F109" s="2" t="s">
        <v>827</v>
      </c>
      <c r="G109" s="15" t="str">
        <f t="shared" si="10"/>
        <v>22967.566</v>
      </c>
      <c r="H109" s="14">
        <f t="shared" si="11"/>
        <v>-7542</v>
      </c>
      <c r="I109" s="39" t="s">
        <v>1276</v>
      </c>
      <c r="J109" s="40" t="s">
        <v>1277</v>
      </c>
      <c r="K109" s="39">
        <v>-7542</v>
      </c>
      <c r="L109" s="39" t="s">
        <v>1278</v>
      </c>
      <c r="M109" s="40" t="s">
        <v>962</v>
      </c>
      <c r="N109" s="40"/>
      <c r="O109" s="41" t="s">
        <v>1279</v>
      </c>
      <c r="P109" s="41" t="s">
        <v>1280</v>
      </c>
    </row>
    <row r="110" spans="1:16" ht="12.75" customHeight="1" thickBot="1" x14ac:dyDescent="0.25">
      <c r="A110" s="14" t="str">
        <f t="shared" si="6"/>
        <v> BZ 4.15 </v>
      </c>
      <c r="B110" s="2" t="str">
        <f t="shared" si="7"/>
        <v>I</v>
      </c>
      <c r="C110" s="14">
        <f t="shared" si="8"/>
        <v>23026.508000000002</v>
      </c>
      <c r="D110" s="15" t="str">
        <f t="shared" si="9"/>
        <v>vis</v>
      </c>
      <c r="E110" s="38">
        <f>VLOOKUP(C110,'Active 1'!C$21:E$969,3,FALSE)</f>
        <v>-7520.8185554823604</v>
      </c>
      <c r="F110" s="2" t="s">
        <v>827</v>
      </c>
      <c r="G110" s="15" t="str">
        <f t="shared" si="10"/>
        <v>23026.508</v>
      </c>
      <c r="H110" s="14">
        <f t="shared" si="11"/>
        <v>-7521</v>
      </c>
      <c r="I110" s="39" t="s">
        <v>1281</v>
      </c>
      <c r="J110" s="40" t="s">
        <v>1282</v>
      </c>
      <c r="K110" s="39">
        <v>-7521</v>
      </c>
      <c r="L110" s="39" t="s">
        <v>1283</v>
      </c>
      <c r="M110" s="40" t="s">
        <v>962</v>
      </c>
      <c r="N110" s="40"/>
      <c r="O110" s="41" t="s">
        <v>1279</v>
      </c>
      <c r="P110" s="41" t="s">
        <v>1284</v>
      </c>
    </row>
    <row r="111" spans="1:16" ht="12.75" customHeight="1" thickBot="1" x14ac:dyDescent="0.25">
      <c r="A111" s="14" t="str">
        <f t="shared" si="6"/>
        <v> BLYN 10.34A </v>
      </c>
      <c r="B111" s="2" t="str">
        <f t="shared" si="7"/>
        <v>I</v>
      </c>
      <c r="C111" s="14">
        <f t="shared" si="8"/>
        <v>23203.316999999999</v>
      </c>
      <c r="D111" s="15" t="str">
        <f t="shared" si="9"/>
        <v>vis</v>
      </c>
      <c r="E111" s="38">
        <f>VLOOKUP(C111,'Active 1'!C$21:E$969,3,FALSE)</f>
        <v>-7457.8265220726316</v>
      </c>
      <c r="F111" s="2" t="s">
        <v>827</v>
      </c>
      <c r="G111" s="15" t="str">
        <f t="shared" si="10"/>
        <v>23203.317</v>
      </c>
      <c r="H111" s="14">
        <f t="shared" si="11"/>
        <v>-7458</v>
      </c>
      <c r="I111" s="39" t="s">
        <v>1285</v>
      </c>
      <c r="J111" s="40" t="s">
        <v>1286</v>
      </c>
      <c r="K111" s="39">
        <v>-7458</v>
      </c>
      <c r="L111" s="39" t="s">
        <v>1287</v>
      </c>
      <c r="M111" s="40" t="s">
        <v>962</v>
      </c>
      <c r="N111" s="40"/>
      <c r="O111" s="41" t="s">
        <v>1240</v>
      </c>
      <c r="P111" s="41" t="s">
        <v>1241</v>
      </c>
    </row>
    <row r="112" spans="1:16" ht="12.75" customHeight="1" thickBot="1" x14ac:dyDescent="0.25">
      <c r="A112" s="14" t="str">
        <f t="shared" si="6"/>
        <v> PWAR 8.54 </v>
      </c>
      <c r="B112" s="2" t="str">
        <f t="shared" si="7"/>
        <v>I</v>
      </c>
      <c r="C112" s="14">
        <f t="shared" si="8"/>
        <v>23273.489000000001</v>
      </c>
      <c r="D112" s="15" t="str">
        <f t="shared" si="9"/>
        <v>vis</v>
      </c>
      <c r="E112" s="38">
        <f>VLOOKUP(C112,'Active 1'!C$21:E$969,3,FALSE)</f>
        <v>-7432.8262281485231</v>
      </c>
      <c r="F112" s="2" t="s">
        <v>827</v>
      </c>
      <c r="G112" s="15" t="str">
        <f t="shared" si="10"/>
        <v>23273.489</v>
      </c>
      <c r="H112" s="14">
        <f t="shared" si="11"/>
        <v>-7433</v>
      </c>
      <c r="I112" s="39" t="s">
        <v>1288</v>
      </c>
      <c r="J112" s="40" t="s">
        <v>1289</v>
      </c>
      <c r="K112" s="39">
        <v>-7433</v>
      </c>
      <c r="L112" s="39" t="s">
        <v>1265</v>
      </c>
      <c r="M112" s="40" t="s">
        <v>962</v>
      </c>
      <c r="N112" s="40"/>
      <c r="O112" s="41" t="s">
        <v>1271</v>
      </c>
      <c r="P112" s="41" t="s">
        <v>1272</v>
      </c>
    </row>
    <row r="113" spans="1:16" ht="12.75" customHeight="1" thickBot="1" x14ac:dyDescent="0.25">
      <c r="A113" s="14" t="str">
        <f t="shared" si="6"/>
        <v> BLYN 10.34A </v>
      </c>
      <c r="B113" s="2" t="str">
        <f t="shared" si="7"/>
        <v>I</v>
      </c>
      <c r="C113" s="14">
        <f t="shared" si="8"/>
        <v>23287.505000000001</v>
      </c>
      <c r="D113" s="15" t="str">
        <f t="shared" si="9"/>
        <v>vis</v>
      </c>
      <c r="E113" s="38">
        <f>VLOOKUP(C113,'Active 1'!C$21:E$969,3,FALSE)</f>
        <v>-7427.8327247619836</v>
      </c>
      <c r="F113" s="2" t="s">
        <v>827</v>
      </c>
      <c r="G113" s="15" t="str">
        <f t="shared" si="10"/>
        <v>23287.505</v>
      </c>
      <c r="H113" s="14">
        <f t="shared" si="11"/>
        <v>-7428</v>
      </c>
      <c r="I113" s="39" t="s">
        <v>1290</v>
      </c>
      <c r="J113" s="40" t="s">
        <v>1291</v>
      </c>
      <c r="K113" s="39">
        <v>-7428</v>
      </c>
      <c r="L113" s="39" t="s">
        <v>1292</v>
      </c>
      <c r="M113" s="40" t="s">
        <v>962</v>
      </c>
      <c r="N113" s="40"/>
      <c r="O113" s="41" t="s">
        <v>1240</v>
      </c>
      <c r="P113" s="41" t="s">
        <v>1241</v>
      </c>
    </row>
    <row r="114" spans="1:16" ht="12.75" customHeight="1" thickBot="1" x14ac:dyDescent="0.25">
      <c r="A114" s="14" t="str">
        <f t="shared" si="6"/>
        <v> BLYN 10.34A </v>
      </c>
      <c r="B114" s="2" t="str">
        <f t="shared" si="7"/>
        <v>I</v>
      </c>
      <c r="C114" s="14">
        <f t="shared" si="8"/>
        <v>23318.41</v>
      </c>
      <c r="D114" s="15" t="str">
        <f t="shared" si="9"/>
        <v>vis</v>
      </c>
      <c r="E114" s="38">
        <f>VLOOKUP(C114,'Active 1'!C$21:E$969,3,FALSE)</f>
        <v>-7416.8221495507232</v>
      </c>
      <c r="F114" s="2" t="s">
        <v>827</v>
      </c>
      <c r="G114" s="15" t="str">
        <f t="shared" si="10"/>
        <v>23318.410</v>
      </c>
      <c r="H114" s="14">
        <f t="shared" si="11"/>
        <v>-7417</v>
      </c>
      <c r="I114" s="39" t="s">
        <v>1293</v>
      </c>
      <c r="J114" s="40" t="s">
        <v>1294</v>
      </c>
      <c r="K114" s="39">
        <v>-7417</v>
      </c>
      <c r="L114" s="39" t="s">
        <v>1295</v>
      </c>
      <c r="M114" s="40" t="s">
        <v>962</v>
      </c>
      <c r="N114" s="40"/>
      <c r="O114" s="41" t="s">
        <v>1240</v>
      </c>
      <c r="P114" s="41" t="s">
        <v>1241</v>
      </c>
    </row>
    <row r="115" spans="1:16" ht="12.75" customHeight="1" thickBot="1" x14ac:dyDescent="0.25">
      <c r="A115" s="14" t="str">
        <f t="shared" si="6"/>
        <v> BLYN 10.34A </v>
      </c>
      <c r="B115" s="2" t="str">
        <f t="shared" si="7"/>
        <v>I</v>
      </c>
      <c r="C115" s="14">
        <f t="shared" si="8"/>
        <v>23343.614000000001</v>
      </c>
      <c r="D115" s="15" t="str">
        <f t="shared" si="9"/>
        <v>vis</v>
      </c>
      <c r="E115" s="38">
        <f>VLOOKUP(C115,'Active 1'!C$21:E$969,3,FALSE)</f>
        <v>-7407.8426789917648</v>
      </c>
      <c r="F115" s="2" t="s">
        <v>827</v>
      </c>
      <c r="G115" s="15" t="str">
        <f t="shared" si="10"/>
        <v>23343.614</v>
      </c>
      <c r="H115" s="14">
        <f t="shared" si="11"/>
        <v>-7408</v>
      </c>
      <c r="I115" s="39" t="s">
        <v>1296</v>
      </c>
      <c r="J115" s="40" t="s">
        <v>1297</v>
      </c>
      <c r="K115" s="39">
        <v>-7408</v>
      </c>
      <c r="L115" s="39" t="s">
        <v>1298</v>
      </c>
      <c r="M115" s="40" t="s">
        <v>962</v>
      </c>
      <c r="N115" s="40"/>
      <c r="O115" s="41" t="s">
        <v>1240</v>
      </c>
      <c r="P115" s="41" t="s">
        <v>1241</v>
      </c>
    </row>
    <row r="116" spans="1:16" ht="12.75" customHeight="1" thickBot="1" x14ac:dyDescent="0.25">
      <c r="A116" s="14" t="str">
        <f t="shared" si="6"/>
        <v> BLYN 10.34A </v>
      </c>
      <c r="B116" s="2" t="str">
        <f t="shared" si="7"/>
        <v>I</v>
      </c>
      <c r="C116" s="14">
        <f t="shared" si="8"/>
        <v>23503.598000000002</v>
      </c>
      <c r="D116" s="15" t="str">
        <f t="shared" si="9"/>
        <v>vis</v>
      </c>
      <c r="E116" s="38">
        <f>VLOOKUP(C116,'Active 1'!C$21:E$969,3,FALSE)</f>
        <v>-7350.8449160214277</v>
      </c>
      <c r="F116" s="2" t="s">
        <v>827</v>
      </c>
      <c r="G116" s="15" t="str">
        <f t="shared" si="10"/>
        <v>23503.598</v>
      </c>
      <c r="H116" s="14">
        <f t="shared" si="11"/>
        <v>-7351</v>
      </c>
      <c r="I116" s="39" t="s">
        <v>1299</v>
      </c>
      <c r="J116" s="40" t="s">
        <v>1300</v>
      </c>
      <c r="K116" s="39">
        <v>-7351</v>
      </c>
      <c r="L116" s="39" t="s">
        <v>1301</v>
      </c>
      <c r="M116" s="40" t="s">
        <v>962</v>
      </c>
      <c r="N116" s="40"/>
      <c r="O116" s="41" t="s">
        <v>1240</v>
      </c>
      <c r="P116" s="41" t="s">
        <v>1241</v>
      </c>
    </row>
    <row r="117" spans="1:16" ht="12.75" customHeight="1" thickBot="1" x14ac:dyDescent="0.25">
      <c r="A117" s="14" t="str">
        <f t="shared" si="6"/>
        <v> BLYN 10.34A </v>
      </c>
      <c r="B117" s="2" t="str">
        <f t="shared" si="7"/>
        <v>I</v>
      </c>
      <c r="C117" s="14">
        <f t="shared" si="8"/>
        <v>23520.460999999999</v>
      </c>
      <c r="D117" s="15" t="str">
        <f t="shared" si="9"/>
        <v>vis</v>
      </c>
      <c r="E117" s="38">
        <f>VLOOKUP(C117,'Active 1'!C$21:E$969,3,FALSE)</f>
        <v>-7344.8371072594982</v>
      </c>
      <c r="F117" s="2" t="s">
        <v>827</v>
      </c>
      <c r="G117" s="15" t="str">
        <f t="shared" si="10"/>
        <v>23520.461</v>
      </c>
      <c r="H117" s="14">
        <f t="shared" si="11"/>
        <v>-7345</v>
      </c>
      <c r="I117" s="39" t="s">
        <v>1302</v>
      </c>
      <c r="J117" s="40" t="s">
        <v>1303</v>
      </c>
      <c r="K117" s="39">
        <v>-7345</v>
      </c>
      <c r="L117" s="39" t="s">
        <v>1304</v>
      </c>
      <c r="M117" s="40" t="s">
        <v>962</v>
      </c>
      <c r="N117" s="40"/>
      <c r="O117" s="41" t="s">
        <v>1240</v>
      </c>
      <c r="P117" s="41" t="s">
        <v>1241</v>
      </c>
    </row>
    <row r="118" spans="1:16" ht="12.75" customHeight="1" thickBot="1" x14ac:dyDescent="0.25">
      <c r="A118" s="14" t="str">
        <f t="shared" si="6"/>
        <v> CRAC 22 </v>
      </c>
      <c r="B118" s="2" t="str">
        <f t="shared" si="7"/>
        <v>I</v>
      </c>
      <c r="C118" s="14">
        <f t="shared" si="8"/>
        <v>23551.342000000001</v>
      </c>
      <c r="D118" s="15" t="str">
        <f t="shared" si="9"/>
        <v>vis</v>
      </c>
      <c r="E118" s="38">
        <f>VLOOKUP(C118,'Active 1'!C$21:E$969,3,FALSE)</f>
        <v>-7333.8350825677344</v>
      </c>
      <c r="F118" s="2" t="s">
        <v>827</v>
      </c>
      <c r="G118" s="15" t="str">
        <f t="shared" si="10"/>
        <v>23551.342</v>
      </c>
      <c r="H118" s="14">
        <f t="shared" si="11"/>
        <v>-7334</v>
      </c>
      <c r="I118" s="39" t="s">
        <v>1305</v>
      </c>
      <c r="J118" s="40" t="s">
        <v>1306</v>
      </c>
      <c r="K118" s="39">
        <v>-7334</v>
      </c>
      <c r="L118" s="39" t="s">
        <v>1307</v>
      </c>
      <c r="M118" s="40" t="s">
        <v>962</v>
      </c>
      <c r="N118" s="40"/>
      <c r="O118" s="41" t="s">
        <v>1063</v>
      </c>
      <c r="P118" s="41" t="s">
        <v>1308</v>
      </c>
    </row>
    <row r="119" spans="1:16" ht="12.75" customHeight="1" thickBot="1" x14ac:dyDescent="0.25">
      <c r="A119" s="14" t="str">
        <f t="shared" si="6"/>
        <v> AN 234.87 </v>
      </c>
      <c r="B119" s="2" t="str">
        <f t="shared" si="7"/>
        <v>I</v>
      </c>
      <c r="C119" s="14">
        <f t="shared" si="8"/>
        <v>23711.321</v>
      </c>
      <c r="D119" s="15" t="str">
        <f t="shared" si="9"/>
        <v>vis</v>
      </c>
      <c r="E119" s="38">
        <f>VLOOKUP(C119,'Active 1'!C$21:E$969,3,FALSE)</f>
        <v>-7276.8391009556271</v>
      </c>
      <c r="F119" s="2" t="s">
        <v>827</v>
      </c>
      <c r="G119" s="15" t="str">
        <f t="shared" si="10"/>
        <v>23711.321</v>
      </c>
      <c r="H119" s="14">
        <f t="shared" si="11"/>
        <v>-7277</v>
      </c>
      <c r="I119" s="39" t="s">
        <v>1309</v>
      </c>
      <c r="J119" s="40" t="s">
        <v>1310</v>
      </c>
      <c r="K119" s="39">
        <v>-7277</v>
      </c>
      <c r="L119" s="39" t="s">
        <v>1311</v>
      </c>
      <c r="M119" s="40" t="s">
        <v>962</v>
      </c>
      <c r="N119" s="40"/>
      <c r="O119" s="41" t="s">
        <v>1312</v>
      </c>
      <c r="P119" s="41" t="s">
        <v>1313</v>
      </c>
    </row>
    <row r="120" spans="1:16" ht="12.75" customHeight="1" thickBot="1" x14ac:dyDescent="0.25">
      <c r="A120" s="14" t="str">
        <f t="shared" si="6"/>
        <v> PWAR 8.54 </v>
      </c>
      <c r="B120" s="2" t="str">
        <f t="shared" si="7"/>
        <v>I</v>
      </c>
      <c r="C120" s="14">
        <f t="shared" si="8"/>
        <v>23736.596000000001</v>
      </c>
      <c r="D120" s="15" t="str">
        <f t="shared" si="9"/>
        <v>vis</v>
      </c>
      <c r="E120" s="38">
        <f>VLOOKUP(C120,'Active 1'!C$21:E$969,3,FALSE)</f>
        <v>-7267.834335109822</v>
      </c>
      <c r="F120" s="2" t="s">
        <v>827</v>
      </c>
      <c r="G120" s="15" t="str">
        <f t="shared" si="10"/>
        <v>23736.596</v>
      </c>
      <c r="H120" s="14">
        <f t="shared" si="11"/>
        <v>-7268</v>
      </c>
      <c r="I120" s="39" t="s">
        <v>1314</v>
      </c>
      <c r="J120" s="40" t="s">
        <v>1315</v>
      </c>
      <c r="K120" s="39">
        <v>-7268</v>
      </c>
      <c r="L120" s="39" t="s">
        <v>1316</v>
      </c>
      <c r="M120" s="40" t="s">
        <v>962</v>
      </c>
      <c r="N120" s="40"/>
      <c r="O120" s="41" t="s">
        <v>1063</v>
      </c>
      <c r="P120" s="41" t="s">
        <v>1272</v>
      </c>
    </row>
    <row r="121" spans="1:16" ht="12.75" customHeight="1" thickBot="1" x14ac:dyDescent="0.25">
      <c r="A121" s="14" t="str">
        <f t="shared" si="6"/>
        <v> BLYN 10.34A </v>
      </c>
      <c r="B121" s="2" t="str">
        <f t="shared" si="7"/>
        <v>I</v>
      </c>
      <c r="C121" s="14">
        <f t="shared" si="8"/>
        <v>23815.170999999998</v>
      </c>
      <c r="D121" s="15" t="str">
        <f t="shared" si="9"/>
        <v>vis</v>
      </c>
      <c r="E121" s="38">
        <f>VLOOKUP(C121,'Active 1'!C$21:E$969,3,FALSE)</f>
        <v>-7239.8402905466528</v>
      </c>
      <c r="F121" s="2" t="s">
        <v>827</v>
      </c>
      <c r="G121" s="15" t="str">
        <f t="shared" si="10"/>
        <v>23815.171</v>
      </c>
      <c r="H121" s="14">
        <f t="shared" si="11"/>
        <v>-7240</v>
      </c>
      <c r="I121" s="39" t="s">
        <v>1317</v>
      </c>
      <c r="J121" s="40" t="s">
        <v>1318</v>
      </c>
      <c r="K121" s="39">
        <v>-7240</v>
      </c>
      <c r="L121" s="39" t="s">
        <v>1319</v>
      </c>
      <c r="M121" s="40" t="s">
        <v>962</v>
      </c>
      <c r="N121" s="40"/>
      <c r="O121" s="41" t="s">
        <v>1240</v>
      </c>
      <c r="P121" s="41" t="s">
        <v>1241</v>
      </c>
    </row>
    <row r="122" spans="1:16" ht="12.75" customHeight="1" thickBot="1" x14ac:dyDescent="0.25">
      <c r="A122" s="14" t="str">
        <f t="shared" si="6"/>
        <v> AN 234.87 </v>
      </c>
      <c r="B122" s="2" t="str">
        <f t="shared" si="7"/>
        <v>I</v>
      </c>
      <c r="C122" s="14">
        <f t="shared" si="8"/>
        <v>23854.46</v>
      </c>
      <c r="D122" s="15" t="str">
        <f t="shared" si="9"/>
        <v>vis</v>
      </c>
      <c r="E122" s="38">
        <f>VLOOKUP(C122,'Active 1'!C$21:E$969,3,FALSE)</f>
        <v>-7225.8427338575993</v>
      </c>
      <c r="F122" s="2" t="s">
        <v>827</v>
      </c>
      <c r="G122" s="15" t="str">
        <f t="shared" si="10"/>
        <v>23854.460</v>
      </c>
      <c r="H122" s="14">
        <f t="shared" si="11"/>
        <v>-7226</v>
      </c>
      <c r="I122" s="39" t="s">
        <v>1320</v>
      </c>
      <c r="J122" s="40" t="s">
        <v>1321</v>
      </c>
      <c r="K122" s="39">
        <v>-7226</v>
      </c>
      <c r="L122" s="39" t="s">
        <v>1322</v>
      </c>
      <c r="M122" s="40" t="s">
        <v>962</v>
      </c>
      <c r="N122" s="40"/>
      <c r="O122" s="41" t="s">
        <v>1312</v>
      </c>
      <c r="P122" s="41" t="s">
        <v>1313</v>
      </c>
    </row>
    <row r="123" spans="1:16" ht="12.75" customHeight="1" thickBot="1" x14ac:dyDescent="0.25">
      <c r="A123" s="14" t="str">
        <f t="shared" si="6"/>
        <v> BLYN 10.34A </v>
      </c>
      <c r="B123" s="2" t="str">
        <f t="shared" si="7"/>
        <v>I</v>
      </c>
      <c r="C123" s="14">
        <f t="shared" si="8"/>
        <v>23854.488000000001</v>
      </c>
      <c r="D123" s="15" t="str">
        <f t="shared" si="9"/>
        <v>vis</v>
      </c>
      <c r="E123" s="38">
        <f>VLOOKUP(C123,'Active 1'!C$21:E$969,3,FALSE)</f>
        <v>-7225.8327582515176</v>
      </c>
      <c r="F123" s="2" t="s">
        <v>827</v>
      </c>
      <c r="G123" s="15" t="str">
        <f t="shared" si="10"/>
        <v>23854.488</v>
      </c>
      <c r="H123" s="14">
        <f t="shared" si="11"/>
        <v>-7226</v>
      </c>
      <c r="I123" s="39" t="s">
        <v>1323</v>
      </c>
      <c r="J123" s="40" t="s">
        <v>1324</v>
      </c>
      <c r="K123" s="39">
        <v>-7226</v>
      </c>
      <c r="L123" s="39" t="s">
        <v>1325</v>
      </c>
      <c r="M123" s="40" t="s">
        <v>962</v>
      </c>
      <c r="N123" s="40"/>
      <c r="O123" s="41" t="s">
        <v>1240</v>
      </c>
      <c r="P123" s="41" t="s">
        <v>1241</v>
      </c>
    </row>
    <row r="124" spans="1:16" ht="12.75" customHeight="1" thickBot="1" x14ac:dyDescent="0.25">
      <c r="A124" s="14" t="str">
        <f t="shared" si="6"/>
        <v> BLYN 10.34A </v>
      </c>
      <c r="B124" s="2" t="str">
        <f t="shared" si="7"/>
        <v>I</v>
      </c>
      <c r="C124" s="14">
        <f t="shared" si="8"/>
        <v>23857.251</v>
      </c>
      <c r="D124" s="15" t="str">
        <f t="shared" si="9"/>
        <v>vis</v>
      </c>
      <c r="E124" s="38">
        <f>VLOOKUP(C124,'Active 1'!C$21:E$969,3,FALSE)</f>
        <v>-7224.8483796943683</v>
      </c>
      <c r="F124" s="2" t="s">
        <v>827</v>
      </c>
      <c r="G124" s="15" t="str">
        <f t="shared" si="10"/>
        <v>23857.251</v>
      </c>
      <c r="H124" s="14">
        <f t="shared" si="11"/>
        <v>-7225</v>
      </c>
      <c r="I124" s="39" t="s">
        <v>1326</v>
      </c>
      <c r="J124" s="40" t="s">
        <v>1327</v>
      </c>
      <c r="K124" s="39">
        <v>-7225</v>
      </c>
      <c r="L124" s="39" t="s">
        <v>1328</v>
      </c>
      <c r="M124" s="40" t="s">
        <v>962</v>
      </c>
      <c r="N124" s="40"/>
      <c r="O124" s="41" t="s">
        <v>1240</v>
      </c>
      <c r="P124" s="41" t="s">
        <v>1241</v>
      </c>
    </row>
    <row r="125" spans="1:16" ht="12.75" customHeight="1" thickBot="1" x14ac:dyDescent="0.25">
      <c r="A125" s="14" t="str">
        <f t="shared" si="6"/>
        <v> PWAR 8.57 </v>
      </c>
      <c r="B125" s="2" t="str">
        <f t="shared" si="7"/>
        <v>I</v>
      </c>
      <c r="C125" s="14">
        <f t="shared" si="8"/>
        <v>23857.288</v>
      </c>
      <c r="D125" s="15" t="str">
        <f t="shared" si="9"/>
        <v>vis</v>
      </c>
      <c r="E125" s="38">
        <f>VLOOKUP(C125,'Active 1'!C$21:E$969,3,FALSE)</f>
        <v>-7224.835197643476</v>
      </c>
      <c r="F125" s="2" t="s">
        <v>827</v>
      </c>
      <c r="G125" s="15" t="str">
        <f t="shared" si="10"/>
        <v>23857.288</v>
      </c>
      <c r="H125" s="14">
        <f t="shared" si="11"/>
        <v>-7225</v>
      </c>
      <c r="I125" s="39" t="s">
        <v>1329</v>
      </c>
      <c r="J125" s="40" t="s">
        <v>1330</v>
      </c>
      <c r="K125" s="39">
        <v>-7225</v>
      </c>
      <c r="L125" s="39" t="s">
        <v>1307</v>
      </c>
      <c r="M125" s="40" t="s">
        <v>962</v>
      </c>
      <c r="N125" s="40"/>
      <c r="O125" s="41" t="s">
        <v>1063</v>
      </c>
      <c r="P125" s="41" t="s">
        <v>1064</v>
      </c>
    </row>
    <row r="126" spans="1:16" ht="12.75" customHeight="1" thickBot="1" x14ac:dyDescent="0.25">
      <c r="A126" s="14" t="str">
        <f t="shared" si="6"/>
        <v> BLYN 10.34A </v>
      </c>
      <c r="B126" s="2" t="str">
        <f t="shared" si="7"/>
        <v>I</v>
      </c>
      <c r="C126" s="14">
        <f t="shared" si="8"/>
        <v>23871.277999999998</v>
      </c>
      <c r="D126" s="15" t="str">
        <f t="shared" si="9"/>
        <v>vis</v>
      </c>
      <c r="E126" s="38">
        <f>VLOOKUP(C126,'Active 1'!C$21:E$969,3,FALSE)</f>
        <v>-7219.8509573197261</v>
      </c>
      <c r="F126" s="2" t="s">
        <v>827</v>
      </c>
      <c r="G126" s="15" t="str">
        <f t="shared" si="10"/>
        <v>23871.278</v>
      </c>
      <c r="H126" s="14">
        <f t="shared" si="11"/>
        <v>-7220</v>
      </c>
      <c r="I126" s="39" t="s">
        <v>1331</v>
      </c>
      <c r="J126" s="40" t="s">
        <v>1332</v>
      </c>
      <c r="K126" s="39">
        <v>-7220</v>
      </c>
      <c r="L126" s="39" t="s">
        <v>1333</v>
      </c>
      <c r="M126" s="40" t="s">
        <v>962</v>
      </c>
      <c r="N126" s="40"/>
      <c r="O126" s="41" t="s">
        <v>1240</v>
      </c>
      <c r="P126" s="41" t="s">
        <v>1241</v>
      </c>
    </row>
    <row r="127" spans="1:16" ht="12.75" customHeight="1" thickBot="1" x14ac:dyDescent="0.25">
      <c r="A127" s="14" t="str">
        <f t="shared" si="6"/>
        <v> BLYN 10.34A </v>
      </c>
      <c r="B127" s="2" t="str">
        <f t="shared" si="7"/>
        <v>I</v>
      </c>
      <c r="C127" s="14">
        <f t="shared" si="8"/>
        <v>23899.387999999999</v>
      </c>
      <c r="D127" s="15" t="str">
        <f t="shared" si="9"/>
        <v>vis</v>
      </c>
      <c r="E127" s="38">
        <f>VLOOKUP(C127,'Active 1'!C$21:E$969,3,FALSE)</f>
        <v>-7209.8361613582783</v>
      </c>
      <c r="F127" s="2" t="s">
        <v>827</v>
      </c>
      <c r="G127" s="15" t="str">
        <f t="shared" si="10"/>
        <v>23899.388</v>
      </c>
      <c r="H127" s="14">
        <f t="shared" si="11"/>
        <v>-7210</v>
      </c>
      <c r="I127" s="39" t="s">
        <v>1334</v>
      </c>
      <c r="J127" s="40" t="s">
        <v>1335</v>
      </c>
      <c r="K127" s="39">
        <v>-7210</v>
      </c>
      <c r="L127" s="39" t="s">
        <v>1336</v>
      </c>
      <c r="M127" s="40" t="s">
        <v>962</v>
      </c>
      <c r="N127" s="40"/>
      <c r="O127" s="41" t="s">
        <v>1240</v>
      </c>
      <c r="P127" s="41" t="s">
        <v>1241</v>
      </c>
    </row>
    <row r="128" spans="1:16" ht="12.75" customHeight="1" thickBot="1" x14ac:dyDescent="0.25">
      <c r="A128" s="14" t="str">
        <f t="shared" si="6"/>
        <v> BLYN 10.34A </v>
      </c>
      <c r="B128" s="2" t="str">
        <f t="shared" si="7"/>
        <v>I</v>
      </c>
      <c r="C128" s="14">
        <f t="shared" si="8"/>
        <v>24202.466</v>
      </c>
      <c r="D128" s="15" t="str">
        <f t="shared" si="9"/>
        <v>vis</v>
      </c>
      <c r="E128" s="38">
        <f>VLOOKUP(C128,'Active 1'!C$21:E$969,3,FALSE)</f>
        <v>-7101.8580635139706</v>
      </c>
      <c r="F128" s="2" t="s">
        <v>827</v>
      </c>
      <c r="G128" s="15" t="str">
        <f t="shared" si="10"/>
        <v>24202.466</v>
      </c>
      <c r="H128" s="14">
        <f t="shared" si="11"/>
        <v>-7102</v>
      </c>
      <c r="I128" s="39" t="s">
        <v>1337</v>
      </c>
      <c r="J128" s="40" t="s">
        <v>1338</v>
      </c>
      <c r="K128" s="39">
        <v>-7102</v>
      </c>
      <c r="L128" s="39" t="s">
        <v>1339</v>
      </c>
      <c r="M128" s="40" t="s">
        <v>962</v>
      </c>
      <c r="N128" s="40"/>
      <c r="O128" s="41" t="s">
        <v>1240</v>
      </c>
      <c r="P128" s="41" t="s">
        <v>1241</v>
      </c>
    </row>
    <row r="129" spans="1:16" ht="12.75" customHeight="1" thickBot="1" x14ac:dyDescent="0.25">
      <c r="A129" s="14" t="str">
        <f t="shared" si="6"/>
        <v> BLYN 10.34A </v>
      </c>
      <c r="B129" s="2" t="str">
        <f t="shared" si="7"/>
        <v>I</v>
      </c>
      <c r="C129" s="14">
        <f t="shared" si="8"/>
        <v>24567.351999999999</v>
      </c>
      <c r="D129" s="15" t="str">
        <f t="shared" si="9"/>
        <v>vis</v>
      </c>
      <c r="E129" s="38">
        <f>VLOOKUP(C129,'Active 1'!C$21:E$969,3,FALSE)</f>
        <v>-6971.8595277904351</v>
      </c>
      <c r="F129" s="2" t="s">
        <v>827</v>
      </c>
      <c r="G129" s="15" t="str">
        <f t="shared" si="10"/>
        <v>24567.352</v>
      </c>
      <c r="H129" s="14">
        <f t="shared" si="11"/>
        <v>-6972</v>
      </c>
      <c r="I129" s="39" t="s">
        <v>1340</v>
      </c>
      <c r="J129" s="40" t="s">
        <v>1341</v>
      </c>
      <c r="K129" s="39">
        <v>-6972</v>
      </c>
      <c r="L129" s="39" t="s">
        <v>1342</v>
      </c>
      <c r="M129" s="40" t="s">
        <v>962</v>
      </c>
      <c r="N129" s="40"/>
      <c r="O129" s="41" t="s">
        <v>1240</v>
      </c>
      <c r="P129" s="41" t="s">
        <v>1241</v>
      </c>
    </row>
    <row r="130" spans="1:16" ht="12.75" customHeight="1" thickBot="1" x14ac:dyDescent="0.25">
      <c r="A130" s="14" t="str">
        <f t="shared" si="6"/>
        <v> BLYN 10.34A </v>
      </c>
      <c r="B130" s="2" t="str">
        <f t="shared" si="7"/>
        <v>I</v>
      </c>
      <c r="C130" s="14">
        <f t="shared" si="8"/>
        <v>24710.48</v>
      </c>
      <c r="D130" s="15" t="str">
        <f t="shared" si="9"/>
        <v>vis</v>
      </c>
      <c r="E130" s="38">
        <f>VLOOKUP(C130,'Active 1'!C$21:E$969,3,FALSE)</f>
        <v>-6920.86707968051</v>
      </c>
      <c r="F130" s="2" t="s">
        <v>827</v>
      </c>
      <c r="G130" s="15" t="str">
        <f t="shared" si="10"/>
        <v>24710.480</v>
      </c>
      <c r="H130" s="14">
        <f t="shared" si="11"/>
        <v>-6921</v>
      </c>
      <c r="I130" s="39" t="s">
        <v>1343</v>
      </c>
      <c r="J130" s="40" t="s">
        <v>1344</v>
      </c>
      <c r="K130" s="39">
        <v>-6921</v>
      </c>
      <c r="L130" s="39" t="s">
        <v>1345</v>
      </c>
      <c r="M130" s="40" t="s">
        <v>962</v>
      </c>
      <c r="N130" s="40"/>
      <c r="O130" s="41" t="s">
        <v>1240</v>
      </c>
      <c r="P130" s="41" t="s">
        <v>1241</v>
      </c>
    </row>
    <row r="131" spans="1:16" ht="12.75" customHeight="1" thickBot="1" x14ac:dyDescent="0.25">
      <c r="A131" s="14" t="str">
        <f t="shared" si="6"/>
        <v> BLYN 10.34A </v>
      </c>
      <c r="B131" s="2" t="str">
        <f t="shared" si="7"/>
        <v>I</v>
      </c>
      <c r="C131" s="14">
        <f t="shared" si="8"/>
        <v>24783.437000000002</v>
      </c>
      <c r="D131" s="15" t="str">
        <f t="shared" si="9"/>
        <v>vis</v>
      </c>
      <c r="E131" s="38">
        <f>VLOOKUP(C131,'Active 1'!C$21:E$969,3,FALSE)</f>
        <v>-6894.874569223045</v>
      </c>
      <c r="F131" s="2" t="s">
        <v>827</v>
      </c>
      <c r="G131" s="15" t="str">
        <f t="shared" si="10"/>
        <v>24783.437</v>
      </c>
      <c r="H131" s="14">
        <f t="shared" si="11"/>
        <v>-6895</v>
      </c>
      <c r="I131" s="39" t="s">
        <v>1346</v>
      </c>
      <c r="J131" s="40" t="s">
        <v>1347</v>
      </c>
      <c r="K131" s="39">
        <v>-6895</v>
      </c>
      <c r="L131" s="39" t="s">
        <v>1348</v>
      </c>
      <c r="M131" s="40" t="s">
        <v>962</v>
      </c>
      <c r="N131" s="40"/>
      <c r="O131" s="41" t="s">
        <v>1240</v>
      </c>
      <c r="P131" s="41" t="s">
        <v>1241</v>
      </c>
    </row>
    <row r="132" spans="1:16" ht="12.75" customHeight="1" thickBot="1" x14ac:dyDescent="0.25">
      <c r="A132" s="14" t="str">
        <f t="shared" si="6"/>
        <v> BLYN 10.34A </v>
      </c>
      <c r="B132" s="2" t="str">
        <f t="shared" si="7"/>
        <v>I</v>
      </c>
      <c r="C132" s="14">
        <f t="shared" si="8"/>
        <v>24943.433000000001</v>
      </c>
      <c r="D132" s="15" t="str">
        <f t="shared" si="9"/>
        <v>vis</v>
      </c>
      <c r="E132" s="38">
        <f>VLOOKUP(C132,'Active 1'!C$21:E$969,3,FALSE)</f>
        <v>-6837.8725309929605</v>
      </c>
      <c r="F132" s="2" t="s">
        <v>827</v>
      </c>
      <c r="G132" s="15" t="str">
        <f t="shared" si="10"/>
        <v>24943.433</v>
      </c>
      <c r="H132" s="14">
        <f t="shared" si="11"/>
        <v>-6838</v>
      </c>
      <c r="I132" s="39" t="s">
        <v>1349</v>
      </c>
      <c r="J132" s="40" t="s">
        <v>1350</v>
      </c>
      <c r="K132" s="39">
        <v>-6838</v>
      </c>
      <c r="L132" s="39" t="s">
        <v>1351</v>
      </c>
      <c r="M132" s="40" t="s">
        <v>962</v>
      </c>
      <c r="N132" s="40"/>
      <c r="O132" s="41" t="s">
        <v>1240</v>
      </c>
      <c r="P132" s="41" t="s">
        <v>1241</v>
      </c>
    </row>
    <row r="133" spans="1:16" ht="12.75" customHeight="1" thickBot="1" x14ac:dyDescent="0.25">
      <c r="A133" s="14" t="str">
        <f t="shared" si="6"/>
        <v> BLYN 10.34A </v>
      </c>
      <c r="B133" s="2" t="str">
        <f t="shared" si="7"/>
        <v>I</v>
      </c>
      <c r="C133" s="14">
        <f t="shared" si="8"/>
        <v>25002.302</v>
      </c>
      <c r="D133" s="15" t="str">
        <f t="shared" si="9"/>
        <v>vis</v>
      </c>
      <c r="E133" s="38">
        <f>VLOOKUP(C133,'Active 1'!C$21:E$969,3,FALSE)</f>
        <v>-6816.8991754805302</v>
      </c>
      <c r="F133" s="2" t="s">
        <v>827</v>
      </c>
      <c r="G133" s="15" t="str">
        <f t="shared" si="10"/>
        <v>25002.302</v>
      </c>
      <c r="H133" s="14">
        <f t="shared" si="11"/>
        <v>-6817</v>
      </c>
      <c r="I133" s="39" t="s">
        <v>1352</v>
      </c>
      <c r="J133" s="40" t="s">
        <v>1353</v>
      </c>
      <c r="K133" s="39">
        <v>-6817</v>
      </c>
      <c r="L133" s="39" t="s">
        <v>1354</v>
      </c>
      <c r="M133" s="40" t="s">
        <v>962</v>
      </c>
      <c r="N133" s="40"/>
      <c r="O133" s="41" t="s">
        <v>1240</v>
      </c>
      <c r="P133" s="41" t="s">
        <v>1241</v>
      </c>
    </row>
    <row r="134" spans="1:16" ht="12.75" customHeight="1" thickBot="1" x14ac:dyDescent="0.25">
      <c r="A134" s="14" t="str">
        <f t="shared" si="6"/>
        <v> BLYN 10.34A </v>
      </c>
      <c r="B134" s="2" t="str">
        <f t="shared" si="7"/>
        <v>I</v>
      </c>
      <c r="C134" s="14">
        <f t="shared" si="8"/>
        <v>25013.565999999999</v>
      </c>
      <c r="D134" s="15" t="str">
        <f t="shared" si="9"/>
        <v>vis</v>
      </c>
      <c r="E134" s="38">
        <f>VLOOKUP(C134,'Active 1'!C$21:E$969,3,FALSE)</f>
        <v>-6812.8861316630373</v>
      </c>
      <c r="F134" s="2" t="s">
        <v>827</v>
      </c>
      <c r="G134" s="15" t="str">
        <f t="shared" si="10"/>
        <v>25013.566</v>
      </c>
      <c r="H134" s="14">
        <f t="shared" si="11"/>
        <v>-6813</v>
      </c>
      <c r="I134" s="39" t="s">
        <v>1355</v>
      </c>
      <c r="J134" s="40" t="s">
        <v>1356</v>
      </c>
      <c r="K134" s="39">
        <v>-6813</v>
      </c>
      <c r="L134" s="39" t="s">
        <v>1357</v>
      </c>
      <c r="M134" s="40" t="s">
        <v>962</v>
      </c>
      <c r="N134" s="40"/>
      <c r="O134" s="41" t="s">
        <v>1240</v>
      </c>
      <c r="P134" s="41" t="s">
        <v>1241</v>
      </c>
    </row>
    <row r="135" spans="1:16" ht="12.75" customHeight="1" thickBot="1" x14ac:dyDescent="0.25">
      <c r="A135" s="14" t="str">
        <f t="shared" si="6"/>
        <v> AAC 1.36 </v>
      </c>
      <c r="B135" s="2" t="str">
        <f t="shared" si="7"/>
        <v>I</v>
      </c>
      <c r="C135" s="14">
        <f t="shared" si="8"/>
        <v>25364.437999999998</v>
      </c>
      <c r="D135" s="15" t="str">
        <f t="shared" si="9"/>
        <v>vis</v>
      </c>
      <c r="E135" s="38">
        <f>VLOOKUP(C135,'Active 1'!C$21:E$969,3,FALSE)</f>
        <v>-6687.8803867827501</v>
      </c>
      <c r="F135" s="2" t="s">
        <v>827</v>
      </c>
      <c r="G135" s="15" t="str">
        <f t="shared" si="10"/>
        <v>25364.438</v>
      </c>
      <c r="H135" s="14">
        <f t="shared" si="11"/>
        <v>-6688</v>
      </c>
      <c r="I135" s="39" t="s">
        <v>1358</v>
      </c>
      <c r="J135" s="40" t="s">
        <v>1359</v>
      </c>
      <c r="K135" s="39">
        <v>-6688</v>
      </c>
      <c r="L135" s="39" t="s">
        <v>1360</v>
      </c>
      <c r="M135" s="40" t="s">
        <v>962</v>
      </c>
      <c r="N135" s="40"/>
      <c r="O135" s="41" t="s">
        <v>1361</v>
      </c>
      <c r="P135" s="41" t="s">
        <v>1362</v>
      </c>
    </row>
    <row r="136" spans="1:16" ht="12.75" customHeight="1" thickBot="1" x14ac:dyDescent="0.25">
      <c r="A136" s="14" t="str">
        <f t="shared" si="6"/>
        <v> WARC 21 </v>
      </c>
      <c r="B136" s="2" t="str">
        <f t="shared" si="7"/>
        <v>I</v>
      </c>
      <c r="C136" s="14">
        <f t="shared" si="8"/>
        <v>25479.518</v>
      </c>
      <c r="D136" s="15" t="str">
        <f t="shared" si="9"/>
        <v>vis</v>
      </c>
      <c r="E136" s="38">
        <f>VLOOKUP(C136,'Active 1'!C$21:E$969,3,FALSE)</f>
        <v>-6646.8806457922356</v>
      </c>
      <c r="F136" s="2" t="s">
        <v>827</v>
      </c>
      <c r="G136" s="15" t="str">
        <f t="shared" si="10"/>
        <v>25479.518</v>
      </c>
      <c r="H136" s="14">
        <f t="shared" si="11"/>
        <v>-6647</v>
      </c>
      <c r="I136" s="39" t="s">
        <v>1363</v>
      </c>
      <c r="J136" s="40" t="s">
        <v>1364</v>
      </c>
      <c r="K136" s="39">
        <v>-6647</v>
      </c>
      <c r="L136" s="39" t="s">
        <v>1365</v>
      </c>
      <c r="M136" s="40" t="s">
        <v>962</v>
      </c>
      <c r="N136" s="40"/>
      <c r="O136" s="41" t="s">
        <v>1366</v>
      </c>
      <c r="P136" s="41" t="s">
        <v>1367</v>
      </c>
    </row>
    <row r="137" spans="1:16" ht="12.75" customHeight="1" thickBot="1" x14ac:dyDescent="0.25">
      <c r="A137" s="14" t="str">
        <f t="shared" si="6"/>
        <v> WARC 21 </v>
      </c>
      <c r="B137" s="2" t="str">
        <f t="shared" si="7"/>
        <v>I</v>
      </c>
      <c r="C137" s="14">
        <f t="shared" si="8"/>
        <v>25858.401999999998</v>
      </c>
      <c r="D137" s="15" t="str">
        <f t="shared" si="9"/>
        <v>vis</v>
      </c>
      <c r="E137" s="38">
        <f>VLOOKUP(C137,'Active 1'!C$21:E$969,3,FALSE)</f>
        <v>-6511.8950195717835</v>
      </c>
      <c r="F137" s="2" t="s">
        <v>827</v>
      </c>
      <c r="G137" s="15" t="str">
        <f t="shared" si="10"/>
        <v>25858.402</v>
      </c>
      <c r="H137" s="14">
        <f t="shared" si="11"/>
        <v>-6512</v>
      </c>
      <c r="I137" s="39" t="s">
        <v>1368</v>
      </c>
      <c r="J137" s="40" t="s">
        <v>1369</v>
      </c>
      <c r="K137" s="39">
        <v>-6512</v>
      </c>
      <c r="L137" s="39" t="s">
        <v>1370</v>
      </c>
      <c r="M137" s="40" t="s">
        <v>962</v>
      </c>
      <c r="N137" s="40"/>
      <c r="O137" s="41" t="s">
        <v>1366</v>
      </c>
      <c r="P137" s="41" t="s">
        <v>1367</v>
      </c>
    </row>
    <row r="138" spans="1:16" ht="12.75" customHeight="1" thickBot="1" x14ac:dyDescent="0.25">
      <c r="A138" s="14" t="str">
        <f t="shared" si="6"/>
        <v> AAC 1.108 </v>
      </c>
      <c r="B138" s="2" t="str">
        <f t="shared" si="7"/>
        <v>I</v>
      </c>
      <c r="C138" s="14">
        <f t="shared" si="8"/>
        <v>26018.383000000002</v>
      </c>
      <c r="D138" s="15" t="str">
        <f t="shared" si="9"/>
        <v>vis</v>
      </c>
      <c r="E138" s="38">
        <f>VLOOKUP(C138,'Active 1'!C$21:E$969,3,FALSE)</f>
        <v>-6454.8983254163822</v>
      </c>
      <c r="F138" s="2" t="s">
        <v>827</v>
      </c>
      <c r="G138" s="15" t="str">
        <f t="shared" si="10"/>
        <v>26018.383</v>
      </c>
      <c r="H138" s="14">
        <f t="shared" si="11"/>
        <v>-6455</v>
      </c>
      <c r="I138" s="39" t="s">
        <v>1371</v>
      </c>
      <c r="J138" s="40" t="s">
        <v>1372</v>
      </c>
      <c r="K138" s="39">
        <v>-6455</v>
      </c>
      <c r="L138" s="39" t="s">
        <v>1373</v>
      </c>
      <c r="M138" s="40" t="s">
        <v>962</v>
      </c>
      <c r="N138" s="40"/>
      <c r="O138" s="41" t="s">
        <v>1374</v>
      </c>
      <c r="P138" s="41" t="s">
        <v>1375</v>
      </c>
    </row>
    <row r="139" spans="1:16" ht="13.5" thickBot="1" x14ac:dyDescent="0.25">
      <c r="A139" s="14" t="str">
        <f t="shared" ref="A139:A202" si="12">P139</f>
        <v> AN 250.376 </v>
      </c>
      <c r="B139" s="2" t="str">
        <f t="shared" ref="B139:B202" si="13">IF(H139=INT(H139),"I","II")</f>
        <v>I</v>
      </c>
      <c r="C139" s="14">
        <f t="shared" ref="C139:C202" si="14">1*G139</f>
        <v>26627.4326</v>
      </c>
      <c r="D139" s="15" t="str">
        <f t="shared" ref="D139:D202" si="15">VLOOKUP(F139,I$1:J$5,2,FALSE)</f>
        <v>vis</v>
      </c>
      <c r="E139" s="38">
        <f>VLOOKUP(C139,'Active 1'!C$21:E$969,3,FALSE)</f>
        <v>-6237.9112220936868</v>
      </c>
      <c r="F139" s="2" t="s">
        <v>827</v>
      </c>
      <c r="G139" s="15" t="str">
        <f t="shared" ref="G139:G202" si="16">MID(I139,3,LEN(I139)-3)</f>
        <v>26627.4326</v>
      </c>
      <c r="H139" s="14">
        <f t="shared" ref="H139:H202" si="17">1*K139</f>
        <v>-6238</v>
      </c>
      <c r="I139" s="39" t="s">
        <v>1376</v>
      </c>
      <c r="J139" s="40" t="s">
        <v>1377</v>
      </c>
      <c r="K139" s="39">
        <v>-6238</v>
      </c>
      <c r="L139" s="39" t="s">
        <v>1378</v>
      </c>
      <c r="M139" s="40" t="s">
        <v>962</v>
      </c>
      <c r="N139" s="40"/>
      <c r="O139" s="41" t="s">
        <v>1379</v>
      </c>
      <c r="P139" s="41" t="s">
        <v>1380</v>
      </c>
    </row>
    <row r="140" spans="1:16" ht="12.75" customHeight="1" thickBot="1" x14ac:dyDescent="0.25">
      <c r="A140" s="14" t="str">
        <f t="shared" si="12"/>
        <v> AAC 3.95 </v>
      </c>
      <c r="B140" s="2" t="str">
        <f t="shared" si="13"/>
        <v>I</v>
      </c>
      <c r="C140" s="14">
        <f t="shared" si="14"/>
        <v>26958.591</v>
      </c>
      <c r="D140" s="15" t="str">
        <f t="shared" si="15"/>
        <v>vis</v>
      </c>
      <c r="E140" s="38">
        <f>VLOOKUP(C140,'Active 1'!C$21:E$969,3,FALSE)</f>
        <v>-6119.9288739286458</v>
      </c>
      <c r="F140" s="2" t="s">
        <v>827</v>
      </c>
      <c r="G140" s="15" t="str">
        <f t="shared" si="16"/>
        <v>26958.591</v>
      </c>
      <c r="H140" s="14">
        <f t="shared" si="17"/>
        <v>-6120</v>
      </c>
      <c r="I140" s="39" t="s">
        <v>1381</v>
      </c>
      <c r="J140" s="40" t="s">
        <v>1382</v>
      </c>
      <c r="K140" s="39">
        <v>-6120</v>
      </c>
      <c r="L140" s="39" t="s">
        <v>1383</v>
      </c>
      <c r="M140" s="40" t="s">
        <v>962</v>
      </c>
      <c r="N140" s="40"/>
      <c r="O140" s="41" t="s">
        <v>1384</v>
      </c>
      <c r="P140" s="41" t="s">
        <v>1385</v>
      </c>
    </row>
    <row r="141" spans="1:16" ht="12.75" customHeight="1" thickBot="1" x14ac:dyDescent="0.25">
      <c r="A141" s="14" t="str">
        <f t="shared" si="12"/>
        <v> AAC 2.59 </v>
      </c>
      <c r="B141" s="2" t="str">
        <f t="shared" si="13"/>
        <v>I</v>
      </c>
      <c r="C141" s="14">
        <f t="shared" si="14"/>
        <v>27295.398000000001</v>
      </c>
      <c r="D141" s="15" t="str">
        <f t="shared" si="15"/>
        <v>vis</v>
      </c>
      <c r="E141" s="38">
        <f>VLOOKUP(C141,'Active 1'!C$21:E$969,3,FALSE)</f>
        <v>-5999.9340897455395</v>
      </c>
      <c r="F141" s="2" t="s">
        <v>827</v>
      </c>
      <c r="G141" s="15" t="str">
        <f t="shared" si="16"/>
        <v>27295.398</v>
      </c>
      <c r="H141" s="14">
        <f t="shared" si="17"/>
        <v>-6000</v>
      </c>
      <c r="I141" s="39" t="s">
        <v>1386</v>
      </c>
      <c r="J141" s="40" t="s">
        <v>1387</v>
      </c>
      <c r="K141" s="39">
        <v>-6000</v>
      </c>
      <c r="L141" s="39" t="s">
        <v>1388</v>
      </c>
      <c r="M141" s="40" t="s">
        <v>962</v>
      </c>
      <c r="N141" s="40"/>
      <c r="O141" s="41" t="s">
        <v>1389</v>
      </c>
      <c r="P141" s="41" t="s">
        <v>1390</v>
      </c>
    </row>
    <row r="142" spans="1:16" ht="12.75" customHeight="1" thickBot="1" x14ac:dyDescent="0.25">
      <c r="A142" s="14" t="str">
        <f t="shared" si="12"/>
        <v> AN 261.255 </v>
      </c>
      <c r="B142" s="2" t="str">
        <f t="shared" si="13"/>
        <v>I</v>
      </c>
      <c r="C142" s="14">
        <f t="shared" si="14"/>
        <v>27309.438999999998</v>
      </c>
      <c r="D142" s="15" t="str">
        <f t="shared" si="15"/>
        <v>vis</v>
      </c>
      <c r="E142" s="38">
        <f>VLOOKUP(C142,'Active 1'!C$21:E$969,3,FALSE)</f>
        <v>-5994.9316795678569</v>
      </c>
      <c r="F142" s="2" t="s">
        <v>827</v>
      </c>
      <c r="G142" s="15" t="str">
        <f t="shared" si="16"/>
        <v>27309.439</v>
      </c>
      <c r="H142" s="14">
        <f t="shared" si="17"/>
        <v>-5995</v>
      </c>
      <c r="I142" s="39" t="s">
        <v>1391</v>
      </c>
      <c r="J142" s="40" t="s">
        <v>1392</v>
      </c>
      <c r="K142" s="39">
        <v>-5995</v>
      </c>
      <c r="L142" s="39" t="s">
        <v>1393</v>
      </c>
      <c r="M142" s="40" t="s">
        <v>962</v>
      </c>
      <c r="N142" s="40"/>
      <c r="O142" s="41" t="s">
        <v>1394</v>
      </c>
      <c r="P142" s="41" t="s">
        <v>1395</v>
      </c>
    </row>
    <row r="143" spans="1:16" ht="12.75" customHeight="1" thickBot="1" x14ac:dyDescent="0.25">
      <c r="A143" s="14" t="str">
        <f t="shared" si="12"/>
        <v> BZ 18.30 </v>
      </c>
      <c r="B143" s="2" t="str">
        <f t="shared" si="13"/>
        <v>I</v>
      </c>
      <c r="C143" s="14">
        <f t="shared" si="14"/>
        <v>27455.329000000002</v>
      </c>
      <c r="D143" s="15" t="str">
        <f t="shared" si="15"/>
        <v>vis</v>
      </c>
      <c r="E143" s="38">
        <f>VLOOKUP(C143,'Active 1'!C$21:E$969,3,FALSE)</f>
        <v>-5942.9552091724263</v>
      </c>
      <c r="F143" s="2" t="s">
        <v>827</v>
      </c>
      <c r="G143" s="15" t="str">
        <f t="shared" si="16"/>
        <v>27455.329</v>
      </c>
      <c r="H143" s="14">
        <f t="shared" si="17"/>
        <v>-5943</v>
      </c>
      <c r="I143" s="39" t="s">
        <v>1396</v>
      </c>
      <c r="J143" s="40" t="s">
        <v>1397</v>
      </c>
      <c r="K143" s="39">
        <v>-5943</v>
      </c>
      <c r="L143" s="39" t="s">
        <v>1398</v>
      </c>
      <c r="M143" s="40" t="s">
        <v>962</v>
      </c>
      <c r="N143" s="40"/>
      <c r="O143" s="41" t="s">
        <v>1063</v>
      </c>
      <c r="P143" s="41" t="s">
        <v>1399</v>
      </c>
    </row>
    <row r="144" spans="1:16" ht="12.75" customHeight="1" thickBot="1" x14ac:dyDescent="0.25">
      <c r="A144" s="14" t="str">
        <f t="shared" si="12"/>
        <v> AN 266.170 </v>
      </c>
      <c r="B144" s="2" t="str">
        <f t="shared" si="13"/>
        <v>I</v>
      </c>
      <c r="C144" s="14">
        <f t="shared" si="14"/>
        <v>27629.420999999998</v>
      </c>
      <c r="D144" s="15" t="str">
        <f t="shared" si="15"/>
        <v>vis</v>
      </c>
      <c r="E144" s="38">
        <f>VLOOKUP(C144,'Active 1'!C$21:E$969,3,FALSE)</f>
        <v>-5880.931165824144</v>
      </c>
      <c r="F144" s="2" t="s">
        <v>827</v>
      </c>
      <c r="G144" s="15" t="str">
        <f t="shared" si="16"/>
        <v>27629.421</v>
      </c>
      <c r="H144" s="14">
        <f t="shared" si="17"/>
        <v>-5881</v>
      </c>
      <c r="I144" s="39" t="s">
        <v>1400</v>
      </c>
      <c r="J144" s="40" t="s">
        <v>1401</v>
      </c>
      <c r="K144" s="39">
        <v>-5881</v>
      </c>
      <c r="L144" s="39" t="s">
        <v>1402</v>
      </c>
      <c r="M144" s="40" t="s">
        <v>973</v>
      </c>
      <c r="N144" s="40"/>
      <c r="O144" s="41" t="s">
        <v>1403</v>
      </c>
      <c r="P144" s="41" t="s">
        <v>1404</v>
      </c>
    </row>
    <row r="145" spans="1:16" ht="12.75" customHeight="1" thickBot="1" x14ac:dyDescent="0.25">
      <c r="A145" s="14" t="str">
        <f t="shared" si="12"/>
        <v> AAC 4.83 </v>
      </c>
      <c r="B145" s="2" t="str">
        <f t="shared" si="13"/>
        <v>I</v>
      </c>
      <c r="C145" s="14">
        <f t="shared" si="14"/>
        <v>27862.335999999999</v>
      </c>
      <c r="D145" s="15" t="str">
        <f t="shared" si="15"/>
        <v>vis</v>
      </c>
      <c r="E145" s="38">
        <f>VLOOKUP(C145,'Active 1'!C$21:E$969,3,FALSE)</f>
        <v>-5797.9501554591325</v>
      </c>
      <c r="F145" s="2" t="s">
        <v>827</v>
      </c>
      <c r="G145" s="15" t="str">
        <f t="shared" si="16"/>
        <v>27862.336</v>
      </c>
      <c r="H145" s="14">
        <f t="shared" si="17"/>
        <v>-5798</v>
      </c>
      <c r="I145" s="39" t="s">
        <v>1405</v>
      </c>
      <c r="J145" s="40" t="s">
        <v>1406</v>
      </c>
      <c r="K145" s="39">
        <v>-5798</v>
      </c>
      <c r="L145" s="39" t="s">
        <v>1407</v>
      </c>
      <c r="M145" s="40" t="s">
        <v>962</v>
      </c>
      <c r="N145" s="40"/>
      <c r="O145" s="41" t="s">
        <v>1408</v>
      </c>
      <c r="P145" s="41" t="s">
        <v>1409</v>
      </c>
    </row>
    <row r="146" spans="1:16" ht="12.75" customHeight="1" thickBot="1" x14ac:dyDescent="0.25">
      <c r="A146" s="14" t="str">
        <f t="shared" si="12"/>
        <v> AA 6.111 </v>
      </c>
      <c r="B146" s="2" t="str">
        <f t="shared" si="13"/>
        <v>I</v>
      </c>
      <c r="C146" s="14">
        <f t="shared" si="14"/>
        <v>27867.948</v>
      </c>
      <c r="D146" s="15" t="str">
        <f t="shared" si="15"/>
        <v>vis</v>
      </c>
      <c r="E146" s="38">
        <f>VLOOKUP(C146,'Active 1'!C$21:E$969,3,FALSE)</f>
        <v>-5795.9507589833001</v>
      </c>
      <c r="F146" s="2" t="s">
        <v>827</v>
      </c>
      <c r="G146" s="15" t="str">
        <f t="shared" si="16"/>
        <v>27867.948</v>
      </c>
      <c r="H146" s="14">
        <f t="shared" si="17"/>
        <v>-5796</v>
      </c>
      <c r="I146" s="39" t="s">
        <v>1410</v>
      </c>
      <c r="J146" s="40" t="s">
        <v>1411</v>
      </c>
      <c r="K146" s="39">
        <v>-5796</v>
      </c>
      <c r="L146" s="39" t="s">
        <v>1412</v>
      </c>
      <c r="M146" s="40" t="s">
        <v>962</v>
      </c>
      <c r="N146" s="40"/>
      <c r="O146" s="41" t="s">
        <v>1063</v>
      </c>
      <c r="P146" s="41" t="s">
        <v>1413</v>
      </c>
    </row>
    <row r="147" spans="1:16" ht="12.75" customHeight="1" thickBot="1" x14ac:dyDescent="0.25">
      <c r="A147" s="14" t="str">
        <f t="shared" si="12"/>
        <v> AN 266.170 </v>
      </c>
      <c r="B147" s="2" t="str">
        <f t="shared" si="13"/>
        <v>I</v>
      </c>
      <c r="C147" s="14">
        <f t="shared" si="14"/>
        <v>27873.608</v>
      </c>
      <c r="D147" s="15" t="str">
        <f t="shared" si="15"/>
        <v>vis</v>
      </c>
      <c r="E147" s="38">
        <f>VLOOKUP(C147,'Active 1'!C$21:E$969,3,FALSE)</f>
        <v>-5793.9342614684729</v>
      </c>
      <c r="F147" s="2" t="s">
        <v>827</v>
      </c>
      <c r="G147" s="15" t="str">
        <f t="shared" si="16"/>
        <v>27873.608</v>
      </c>
      <c r="H147" s="14">
        <f t="shared" si="17"/>
        <v>-5794</v>
      </c>
      <c r="I147" s="39" t="s">
        <v>1414</v>
      </c>
      <c r="J147" s="40" t="s">
        <v>1415</v>
      </c>
      <c r="K147" s="39">
        <v>-5794</v>
      </c>
      <c r="L147" s="39" t="s">
        <v>1388</v>
      </c>
      <c r="M147" s="40" t="s">
        <v>973</v>
      </c>
      <c r="N147" s="40"/>
      <c r="O147" s="41" t="s">
        <v>1403</v>
      </c>
      <c r="P147" s="41" t="s">
        <v>1404</v>
      </c>
    </row>
    <row r="148" spans="1:16" ht="12.75" customHeight="1" thickBot="1" x14ac:dyDescent="0.25">
      <c r="A148" s="14" t="str">
        <f t="shared" si="12"/>
        <v> AN 266.170 </v>
      </c>
      <c r="B148" s="2" t="str">
        <f t="shared" si="13"/>
        <v>I</v>
      </c>
      <c r="C148" s="14">
        <f t="shared" si="14"/>
        <v>28067.305</v>
      </c>
      <c r="D148" s="15" t="str">
        <f t="shared" si="15"/>
        <v>vis</v>
      </c>
      <c r="E148" s="38">
        <f>VLOOKUP(C148,'Active 1'!C$21:E$969,3,FALSE)</f>
        <v>-5724.9255125056688</v>
      </c>
      <c r="F148" s="2" t="s">
        <v>827</v>
      </c>
      <c r="G148" s="15" t="str">
        <f t="shared" si="16"/>
        <v>28067.305</v>
      </c>
      <c r="H148" s="14">
        <f t="shared" si="17"/>
        <v>-5725</v>
      </c>
      <c r="I148" s="39" t="s">
        <v>1416</v>
      </c>
      <c r="J148" s="40" t="s">
        <v>1417</v>
      </c>
      <c r="K148" s="39">
        <v>-5725</v>
      </c>
      <c r="L148" s="39" t="s">
        <v>1418</v>
      </c>
      <c r="M148" s="40" t="s">
        <v>973</v>
      </c>
      <c r="N148" s="40"/>
      <c r="O148" s="41" t="s">
        <v>1403</v>
      </c>
      <c r="P148" s="41" t="s">
        <v>1404</v>
      </c>
    </row>
    <row r="149" spans="1:16" ht="12.75" customHeight="1" thickBot="1" x14ac:dyDescent="0.25">
      <c r="A149" s="14" t="str">
        <f t="shared" si="12"/>
        <v> MVS 3.179 </v>
      </c>
      <c r="B149" s="2" t="str">
        <f t="shared" si="13"/>
        <v>I</v>
      </c>
      <c r="C149" s="14">
        <f t="shared" si="14"/>
        <v>28283.396000000001</v>
      </c>
      <c r="D149" s="15" t="str">
        <f t="shared" si="15"/>
        <v>vis</v>
      </c>
      <c r="E149" s="38">
        <f>VLOOKUP(C149,'Active 1'!C$21:E$969,3,FALSE)</f>
        <v>-5647.9384163084051</v>
      </c>
      <c r="F149" s="2" t="s">
        <v>827</v>
      </c>
      <c r="G149" s="15" t="str">
        <f t="shared" si="16"/>
        <v>28283.396</v>
      </c>
      <c r="H149" s="14">
        <f t="shared" si="17"/>
        <v>-5648</v>
      </c>
      <c r="I149" s="39" t="s">
        <v>1419</v>
      </c>
      <c r="J149" s="40" t="s">
        <v>1420</v>
      </c>
      <c r="K149" s="39">
        <v>-5648</v>
      </c>
      <c r="L149" s="39" t="s">
        <v>1421</v>
      </c>
      <c r="M149" s="40" t="s">
        <v>962</v>
      </c>
      <c r="N149" s="40"/>
      <c r="O149" s="41" t="s">
        <v>1063</v>
      </c>
      <c r="P149" s="41" t="s">
        <v>1422</v>
      </c>
    </row>
    <row r="150" spans="1:16" ht="12.75" customHeight="1" thickBot="1" x14ac:dyDescent="0.25">
      <c r="A150" s="14" t="str">
        <f t="shared" si="12"/>
        <v> AN 266.170 </v>
      </c>
      <c r="B150" s="2" t="str">
        <f t="shared" si="13"/>
        <v>I</v>
      </c>
      <c r="C150" s="14">
        <f t="shared" si="14"/>
        <v>28339.442999999999</v>
      </c>
      <c r="D150" s="15" t="str">
        <f t="shared" si="15"/>
        <v>vis</v>
      </c>
      <c r="E150" s="38">
        <f>VLOOKUP(C150,'Active 1'!C$21:E$969,3,FALSE)</f>
        <v>-5627.9704593802226</v>
      </c>
      <c r="F150" s="2" t="s">
        <v>827</v>
      </c>
      <c r="G150" s="15" t="str">
        <f t="shared" si="16"/>
        <v>28339.443</v>
      </c>
      <c r="H150" s="14">
        <f t="shared" si="17"/>
        <v>-5628</v>
      </c>
      <c r="I150" s="39" t="s">
        <v>1423</v>
      </c>
      <c r="J150" s="40" t="s">
        <v>1424</v>
      </c>
      <c r="K150" s="39">
        <v>-5628</v>
      </c>
      <c r="L150" s="39" t="s">
        <v>1425</v>
      </c>
      <c r="M150" s="40" t="s">
        <v>973</v>
      </c>
      <c r="N150" s="40"/>
      <c r="O150" s="41" t="s">
        <v>1403</v>
      </c>
      <c r="P150" s="41" t="s">
        <v>1404</v>
      </c>
    </row>
    <row r="151" spans="1:16" ht="12.75" customHeight="1" thickBot="1" x14ac:dyDescent="0.25">
      <c r="A151" s="14" t="str">
        <f t="shared" si="12"/>
        <v> AN 266.170 </v>
      </c>
      <c r="B151" s="2" t="str">
        <f t="shared" si="13"/>
        <v>I</v>
      </c>
      <c r="C151" s="14">
        <f t="shared" si="14"/>
        <v>28746.396000000001</v>
      </c>
      <c r="D151" s="15" t="str">
        <f t="shared" si="15"/>
        <v>vis</v>
      </c>
      <c r="E151" s="38">
        <f>VLOOKUP(C151,'Active 1'!C$21:E$969,3,FALSE)</f>
        <v>-5482.9846443357965</v>
      </c>
      <c r="F151" s="2" t="s">
        <v>827</v>
      </c>
      <c r="G151" s="15" t="str">
        <f t="shared" si="16"/>
        <v>28746.396</v>
      </c>
      <c r="H151" s="14">
        <f t="shared" si="17"/>
        <v>-5483</v>
      </c>
      <c r="I151" s="39" t="s">
        <v>1426</v>
      </c>
      <c r="J151" s="40" t="s">
        <v>1427</v>
      </c>
      <c r="K151" s="39">
        <v>-5483</v>
      </c>
      <c r="L151" s="39" t="s">
        <v>1428</v>
      </c>
      <c r="M151" s="40" t="s">
        <v>973</v>
      </c>
      <c r="N151" s="40"/>
      <c r="O151" s="41" t="s">
        <v>1403</v>
      </c>
      <c r="P151" s="41" t="s">
        <v>1404</v>
      </c>
    </row>
    <row r="152" spans="1:16" ht="12.75" customHeight="1" thickBot="1" x14ac:dyDescent="0.25">
      <c r="A152" s="14" t="str">
        <f t="shared" si="12"/>
        <v> APJ 109.63 </v>
      </c>
      <c r="B152" s="2" t="str">
        <f t="shared" si="13"/>
        <v>I</v>
      </c>
      <c r="C152" s="14">
        <f t="shared" si="14"/>
        <v>32341.884999999998</v>
      </c>
      <c r="D152" s="15" t="str">
        <f t="shared" si="15"/>
        <v>vis</v>
      </c>
      <c r="E152" s="38">
        <f>VLOOKUP(C152,'Active 1'!C$21:E$969,3,FALSE)</f>
        <v>-4202.0138611046486</v>
      </c>
      <c r="F152" s="2" t="s">
        <v>827</v>
      </c>
      <c r="G152" s="15" t="str">
        <f t="shared" si="16"/>
        <v>32341.885</v>
      </c>
      <c r="H152" s="14">
        <f t="shared" si="17"/>
        <v>-4202</v>
      </c>
      <c r="I152" s="39" t="s">
        <v>1429</v>
      </c>
      <c r="J152" s="40" t="s">
        <v>1430</v>
      </c>
      <c r="K152" s="39">
        <v>-4202</v>
      </c>
      <c r="L152" s="39" t="s">
        <v>1431</v>
      </c>
      <c r="M152" s="40" t="s">
        <v>1432</v>
      </c>
      <c r="N152" s="40" t="s">
        <v>1433</v>
      </c>
      <c r="O152" s="41" t="s">
        <v>1434</v>
      </c>
      <c r="P152" s="41" t="s">
        <v>1435</v>
      </c>
    </row>
    <row r="153" spans="1:16" ht="12.75" customHeight="1" thickBot="1" x14ac:dyDescent="0.25">
      <c r="A153" s="14" t="str">
        <f t="shared" si="12"/>
        <v> AJ 56.53 </v>
      </c>
      <c r="B153" s="2" t="str">
        <f t="shared" si="13"/>
        <v>I</v>
      </c>
      <c r="C153" s="14">
        <f t="shared" si="14"/>
        <v>32372.758999999998</v>
      </c>
      <c r="D153" s="15" t="str">
        <f t="shared" si="15"/>
        <v>vis</v>
      </c>
      <c r="E153" s="38">
        <f>VLOOKUP(C153,'Active 1'!C$21:E$969,3,FALSE)</f>
        <v>-4191.0143303144068</v>
      </c>
      <c r="F153" s="2" t="s">
        <v>827</v>
      </c>
      <c r="G153" s="15" t="str">
        <f t="shared" si="16"/>
        <v>32372.759</v>
      </c>
      <c r="H153" s="14">
        <f t="shared" si="17"/>
        <v>-4191</v>
      </c>
      <c r="I153" s="39" t="s">
        <v>1436</v>
      </c>
      <c r="J153" s="40" t="s">
        <v>1437</v>
      </c>
      <c r="K153" s="39">
        <v>-4191</v>
      </c>
      <c r="L153" s="39" t="s">
        <v>1438</v>
      </c>
      <c r="M153" s="40" t="s">
        <v>1432</v>
      </c>
      <c r="N153" s="40" t="s">
        <v>1433</v>
      </c>
      <c r="O153" s="41" t="s">
        <v>1439</v>
      </c>
      <c r="P153" s="41" t="s">
        <v>1440</v>
      </c>
    </row>
    <row r="154" spans="1:16" ht="12.75" customHeight="1" thickBot="1" x14ac:dyDescent="0.25">
      <c r="A154" s="14" t="str">
        <f t="shared" si="12"/>
        <v> AJ 56.53 </v>
      </c>
      <c r="B154" s="2" t="str">
        <f t="shared" si="13"/>
        <v>I</v>
      </c>
      <c r="C154" s="14">
        <f t="shared" si="14"/>
        <v>32389.599999999999</v>
      </c>
      <c r="D154" s="15" t="str">
        <f t="shared" si="15"/>
        <v>vis</v>
      </c>
      <c r="E154" s="38">
        <f>VLOOKUP(C154,'Active 1'!C$21:E$969,3,FALSE)</f>
        <v>-4185.0143595286809</v>
      </c>
      <c r="F154" s="2" t="s">
        <v>827</v>
      </c>
      <c r="G154" s="15" t="str">
        <f t="shared" si="16"/>
        <v>32389.600</v>
      </c>
      <c r="H154" s="14">
        <f t="shared" si="17"/>
        <v>-4185</v>
      </c>
      <c r="I154" s="39" t="s">
        <v>1441</v>
      </c>
      <c r="J154" s="40" t="s">
        <v>1442</v>
      </c>
      <c r="K154" s="39">
        <v>-4185</v>
      </c>
      <c r="L154" s="39" t="s">
        <v>1438</v>
      </c>
      <c r="M154" s="40" t="s">
        <v>1432</v>
      </c>
      <c r="N154" s="40" t="s">
        <v>1433</v>
      </c>
      <c r="O154" s="41" t="s">
        <v>1439</v>
      </c>
      <c r="P154" s="41" t="s">
        <v>1440</v>
      </c>
    </row>
    <row r="155" spans="1:16" ht="12.75" customHeight="1" thickBot="1" x14ac:dyDescent="0.25">
      <c r="A155" s="14" t="str">
        <f t="shared" si="12"/>
        <v> AJ 56.53 </v>
      </c>
      <c r="B155" s="2" t="str">
        <f t="shared" si="13"/>
        <v>I</v>
      </c>
      <c r="C155" s="14">
        <f t="shared" si="14"/>
        <v>32400.823</v>
      </c>
      <c r="D155" s="15" t="str">
        <f t="shared" si="15"/>
        <v>vis</v>
      </c>
      <c r="E155" s="38">
        <f>VLOOKUP(C155,'Active 1'!C$21:E$969,3,FALSE)</f>
        <v>-4181.0159228486618</v>
      </c>
      <c r="F155" s="2" t="s">
        <v>827</v>
      </c>
      <c r="G155" s="15" t="str">
        <f t="shared" si="16"/>
        <v>32400.823</v>
      </c>
      <c r="H155" s="14">
        <f t="shared" si="17"/>
        <v>-4181</v>
      </c>
      <c r="I155" s="39" t="s">
        <v>1443</v>
      </c>
      <c r="J155" s="40" t="s">
        <v>1444</v>
      </c>
      <c r="K155" s="39">
        <v>-4181</v>
      </c>
      <c r="L155" s="39" t="s">
        <v>1445</v>
      </c>
      <c r="M155" s="40" t="s">
        <v>1432</v>
      </c>
      <c r="N155" s="40" t="s">
        <v>1433</v>
      </c>
      <c r="O155" s="41" t="s">
        <v>1439</v>
      </c>
      <c r="P155" s="41" t="s">
        <v>1440</v>
      </c>
    </row>
    <row r="156" spans="1:16" ht="12.75" customHeight="1" thickBot="1" x14ac:dyDescent="0.25">
      <c r="A156" s="14" t="str">
        <f t="shared" si="12"/>
        <v> AJ 56.53 </v>
      </c>
      <c r="B156" s="2" t="str">
        <f t="shared" si="13"/>
        <v>I</v>
      </c>
      <c r="C156" s="14">
        <f t="shared" si="14"/>
        <v>32414.86</v>
      </c>
      <c r="D156" s="15" t="str">
        <f t="shared" si="15"/>
        <v>vis</v>
      </c>
      <c r="E156" s="38">
        <f>VLOOKUP(C156,'Active 1'!C$21:E$969,3,FALSE)</f>
        <v>-4176.0149377575617</v>
      </c>
      <c r="F156" s="2" t="s">
        <v>827</v>
      </c>
      <c r="G156" s="15" t="str">
        <f t="shared" si="16"/>
        <v>32414.860</v>
      </c>
      <c r="H156" s="14">
        <f t="shared" si="17"/>
        <v>-4176</v>
      </c>
      <c r="I156" s="39" t="s">
        <v>1446</v>
      </c>
      <c r="J156" s="40" t="s">
        <v>1447</v>
      </c>
      <c r="K156" s="39">
        <v>-4176</v>
      </c>
      <c r="L156" s="39" t="s">
        <v>1448</v>
      </c>
      <c r="M156" s="40" t="s">
        <v>1432</v>
      </c>
      <c r="N156" s="40" t="s">
        <v>1433</v>
      </c>
      <c r="O156" s="41" t="s">
        <v>1439</v>
      </c>
      <c r="P156" s="41" t="s">
        <v>1440</v>
      </c>
    </row>
    <row r="157" spans="1:16" ht="12.75" customHeight="1" thickBot="1" x14ac:dyDescent="0.25">
      <c r="A157" s="14" t="str">
        <f t="shared" si="12"/>
        <v> AAC 4.83 </v>
      </c>
      <c r="B157" s="2" t="str">
        <f t="shared" si="13"/>
        <v>I</v>
      </c>
      <c r="C157" s="14">
        <f t="shared" si="14"/>
        <v>32493.446</v>
      </c>
      <c r="D157" s="15" t="str">
        <f t="shared" si="15"/>
        <v>vis</v>
      </c>
      <c r="E157" s="38">
        <f>VLOOKUP(C157,'Active 1'!C$21:E$969,3,FALSE)</f>
        <v>-4148.016974206289</v>
      </c>
      <c r="F157" s="2" t="s">
        <v>827</v>
      </c>
      <c r="G157" s="15" t="str">
        <f t="shared" si="16"/>
        <v>32493.446</v>
      </c>
      <c r="H157" s="14">
        <f t="shared" si="17"/>
        <v>-4148</v>
      </c>
      <c r="I157" s="39" t="s">
        <v>1449</v>
      </c>
      <c r="J157" s="40" t="s">
        <v>1450</v>
      </c>
      <c r="K157" s="39">
        <v>-4148</v>
      </c>
      <c r="L157" s="39" t="s">
        <v>1451</v>
      </c>
      <c r="M157" s="40" t="s">
        <v>962</v>
      </c>
      <c r="N157" s="40"/>
      <c r="O157" s="41" t="s">
        <v>1408</v>
      </c>
      <c r="P157" s="41" t="s">
        <v>1409</v>
      </c>
    </row>
    <row r="158" spans="1:16" ht="12.75" customHeight="1" thickBot="1" x14ac:dyDescent="0.25">
      <c r="A158" s="14" t="str">
        <f t="shared" si="12"/>
        <v> AAC 4.117 </v>
      </c>
      <c r="B158" s="2" t="str">
        <f t="shared" si="13"/>
        <v>I</v>
      </c>
      <c r="C158" s="14">
        <f t="shared" si="14"/>
        <v>32611.322</v>
      </c>
      <c r="D158" s="15" t="str">
        <f t="shared" si="15"/>
        <v>vis</v>
      </c>
      <c r="E158" s="38">
        <f>VLOOKUP(C158,'Active 1'!C$21:E$969,3,FALSE)</f>
        <v>-4106.0210976943163</v>
      </c>
      <c r="F158" s="2" t="s">
        <v>827</v>
      </c>
      <c r="G158" s="15" t="str">
        <f t="shared" si="16"/>
        <v>32611.322</v>
      </c>
      <c r="H158" s="14">
        <f t="shared" si="17"/>
        <v>-4106</v>
      </c>
      <c r="I158" s="39" t="s">
        <v>1452</v>
      </c>
      <c r="J158" s="40" t="s">
        <v>1453</v>
      </c>
      <c r="K158" s="39">
        <v>-4106</v>
      </c>
      <c r="L158" s="39" t="s">
        <v>1454</v>
      </c>
      <c r="M158" s="40" t="s">
        <v>962</v>
      </c>
      <c r="N158" s="40"/>
      <c r="O158" s="41" t="s">
        <v>1455</v>
      </c>
      <c r="P158" s="41" t="s">
        <v>1456</v>
      </c>
    </row>
    <row r="159" spans="1:16" ht="12.75" customHeight="1" thickBot="1" x14ac:dyDescent="0.25">
      <c r="A159" s="14" t="str">
        <f t="shared" si="12"/>
        <v> AAC 4.114 </v>
      </c>
      <c r="B159" s="2" t="str">
        <f t="shared" si="13"/>
        <v>I</v>
      </c>
      <c r="C159" s="14">
        <f t="shared" si="14"/>
        <v>32681.505000000001</v>
      </c>
      <c r="D159" s="15" t="str">
        <f t="shared" si="15"/>
        <v>vis</v>
      </c>
      <c r="E159" s="38">
        <f>VLOOKUP(C159,'Active 1'!C$21:E$969,3,FALSE)</f>
        <v>-4081.0168847821051</v>
      </c>
      <c r="F159" s="2" t="s">
        <v>827</v>
      </c>
      <c r="G159" s="15" t="str">
        <f t="shared" si="16"/>
        <v>32681.505</v>
      </c>
      <c r="H159" s="14">
        <f t="shared" si="17"/>
        <v>-4081</v>
      </c>
      <c r="I159" s="39" t="s">
        <v>1457</v>
      </c>
      <c r="J159" s="40" t="s">
        <v>1458</v>
      </c>
      <c r="K159" s="39">
        <v>-4081</v>
      </c>
      <c r="L159" s="39" t="s">
        <v>1459</v>
      </c>
      <c r="M159" s="40" t="s">
        <v>962</v>
      </c>
      <c r="N159" s="40"/>
      <c r="O159" s="41" t="s">
        <v>1408</v>
      </c>
      <c r="P159" s="41" t="s">
        <v>1460</v>
      </c>
    </row>
    <row r="160" spans="1:16" ht="12.75" customHeight="1" thickBot="1" x14ac:dyDescent="0.25">
      <c r="A160" s="14" t="str">
        <f t="shared" si="12"/>
        <v> AN 278.270 </v>
      </c>
      <c r="B160" s="2" t="str">
        <f t="shared" si="13"/>
        <v>I</v>
      </c>
      <c r="C160" s="14">
        <f t="shared" si="14"/>
        <v>32942.536999999997</v>
      </c>
      <c r="D160" s="15" t="str">
        <f t="shared" si="15"/>
        <v>vis</v>
      </c>
      <c r="E160" s="38">
        <f>VLOOKUP(C160,'Active 1'!C$21:E$969,3,FALSE)</f>
        <v>-3988.0185845541287</v>
      </c>
      <c r="F160" s="2" t="s">
        <v>827</v>
      </c>
      <c r="G160" s="15" t="str">
        <f t="shared" si="16"/>
        <v>32942.537</v>
      </c>
      <c r="H160" s="14">
        <f t="shared" si="17"/>
        <v>-3988</v>
      </c>
      <c r="I160" s="39" t="s">
        <v>1461</v>
      </c>
      <c r="J160" s="40" t="s">
        <v>1462</v>
      </c>
      <c r="K160" s="39">
        <v>-3988</v>
      </c>
      <c r="L160" s="39" t="s">
        <v>1463</v>
      </c>
      <c r="M160" s="40" t="s">
        <v>962</v>
      </c>
      <c r="N160" s="40"/>
      <c r="O160" s="41" t="s">
        <v>1379</v>
      </c>
      <c r="P160" s="41" t="s">
        <v>1464</v>
      </c>
    </row>
    <row r="161" spans="1:16" ht="12.75" customHeight="1" thickBot="1" x14ac:dyDescent="0.25">
      <c r="A161" s="14" t="str">
        <f t="shared" si="12"/>
        <v> AAC 5.76 </v>
      </c>
      <c r="B161" s="2" t="str">
        <f t="shared" si="13"/>
        <v>I</v>
      </c>
      <c r="C161" s="14">
        <f t="shared" si="14"/>
        <v>33001.476000000002</v>
      </c>
      <c r="D161" s="15" t="str">
        <f t="shared" si="15"/>
        <v>vis</v>
      </c>
      <c r="E161" s="38">
        <f>VLOOKUP(C161,'Active 1'!C$21:E$969,3,FALSE)</f>
        <v>-3967.0202900264944</v>
      </c>
      <c r="F161" s="2" t="s">
        <v>827</v>
      </c>
      <c r="G161" s="15" t="str">
        <f t="shared" si="16"/>
        <v>33001.476</v>
      </c>
      <c r="H161" s="14">
        <f t="shared" si="17"/>
        <v>-3967</v>
      </c>
      <c r="I161" s="39" t="s">
        <v>1465</v>
      </c>
      <c r="J161" s="40" t="s">
        <v>1466</v>
      </c>
      <c r="K161" s="39">
        <v>-3967</v>
      </c>
      <c r="L161" s="39" t="s">
        <v>1467</v>
      </c>
      <c r="M161" s="40" t="s">
        <v>962</v>
      </c>
      <c r="N161" s="40"/>
      <c r="O161" s="41" t="s">
        <v>1455</v>
      </c>
      <c r="P161" s="41" t="s">
        <v>1468</v>
      </c>
    </row>
    <row r="162" spans="1:16" ht="12.75" customHeight="1" thickBot="1" x14ac:dyDescent="0.25">
      <c r="A162" s="14" t="str">
        <f t="shared" si="12"/>
        <v> AAC 5.6 </v>
      </c>
      <c r="B162" s="2" t="str">
        <f t="shared" si="13"/>
        <v>I</v>
      </c>
      <c r="C162" s="14">
        <f t="shared" si="14"/>
        <v>33032.351000000002</v>
      </c>
      <c r="D162" s="15" t="str">
        <f t="shared" si="15"/>
        <v>vis</v>
      </c>
      <c r="E162" s="38">
        <f>VLOOKUP(C162,'Active 1'!C$21:E$969,3,FALSE)</f>
        <v>-3956.0204029646065</v>
      </c>
      <c r="F162" s="2" t="s">
        <v>827</v>
      </c>
      <c r="G162" s="15" t="str">
        <f t="shared" si="16"/>
        <v>33032.351</v>
      </c>
      <c r="H162" s="14">
        <f t="shared" si="17"/>
        <v>-3956</v>
      </c>
      <c r="I162" s="39" t="s">
        <v>1469</v>
      </c>
      <c r="J162" s="40" t="s">
        <v>1470</v>
      </c>
      <c r="K162" s="39">
        <v>-3956</v>
      </c>
      <c r="L162" s="39" t="s">
        <v>1467</v>
      </c>
      <c r="M162" s="40" t="s">
        <v>962</v>
      </c>
      <c r="N162" s="40"/>
      <c r="O162" s="41" t="s">
        <v>1408</v>
      </c>
      <c r="P162" s="41" t="s">
        <v>1471</v>
      </c>
    </row>
    <row r="163" spans="1:16" ht="12.75" customHeight="1" thickBot="1" x14ac:dyDescent="0.25">
      <c r="A163" s="14" t="str">
        <f t="shared" si="12"/>
        <v>BAVM 4 </v>
      </c>
      <c r="B163" s="2" t="str">
        <f t="shared" si="13"/>
        <v>I</v>
      </c>
      <c r="C163" s="14">
        <f t="shared" si="14"/>
        <v>33060.427000000003</v>
      </c>
      <c r="D163" s="15" t="str">
        <f t="shared" si="15"/>
        <v>vis</v>
      </c>
      <c r="E163" s="38">
        <f>VLOOKUP(C163,'Active 1'!C$21:E$969,3,FALSE)</f>
        <v>-3946.0177202391137</v>
      </c>
      <c r="F163" s="2" t="s">
        <v>827</v>
      </c>
      <c r="G163" s="15" t="str">
        <f t="shared" si="16"/>
        <v>33060.427</v>
      </c>
      <c r="H163" s="14">
        <f t="shared" si="17"/>
        <v>-3946</v>
      </c>
      <c r="I163" s="39" t="s">
        <v>1472</v>
      </c>
      <c r="J163" s="40" t="s">
        <v>1473</v>
      </c>
      <c r="K163" s="39">
        <v>-3946</v>
      </c>
      <c r="L163" s="39" t="s">
        <v>1474</v>
      </c>
      <c r="M163" s="40" t="s">
        <v>962</v>
      </c>
      <c r="N163" s="40"/>
      <c r="O163" s="41" t="s">
        <v>1475</v>
      </c>
      <c r="P163" s="42" t="s">
        <v>1476</v>
      </c>
    </row>
    <row r="164" spans="1:16" ht="12.75" customHeight="1" thickBot="1" x14ac:dyDescent="0.25">
      <c r="A164" s="14" t="str">
        <f t="shared" si="12"/>
        <v> AAC 5.76 </v>
      </c>
      <c r="B164" s="2" t="str">
        <f t="shared" si="13"/>
        <v>I</v>
      </c>
      <c r="C164" s="14">
        <f t="shared" si="14"/>
        <v>33206.385000000002</v>
      </c>
      <c r="D164" s="15" t="str">
        <f t="shared" si="15"/>
        <v>vis</v>
      </c>
      <c r="E164" s="38">
        <f>VLOOKUP(C164,'Active 1'!C$21:E$969,3,FALSE)</f>
        <v>-3894.0170233717749</v>
      </c>
      <c r="F164" s="2" t="s">
        <v>827</v>
      </c>
      <c r="G164" s="15" t="str">
        <f t="shared" si="16"/>
        <v>33206.385</v>
      </c>
      <c r="H164" s="14">
        <f t="shared" si="17"/>
        <v>-3894</v>
      </c>
      <c r="I164" s="39" t="s">
        <v>1477</v>
      </c>
      <c r="J164" s="40" t="s">
        <v>1478</v>
      </c>
      <c r="K164" s="39">
        <v>-3894</v>
      </c>
      <c r="L164" s="39" t="s">
        <v>1451</v>
      </c>
      <c r="M164" s="40" t="s">
        <v>962</v>
      </c>
      <c r="N164" s="40"/>
      <c r="O164" s="41" t="s">
        <v>1455</v>
      </c>
      <c r="P164" s="41" t="s">
        <v>1468</v>
      </c>
    </row>
    <row r="165" spans="1:16" ht="12.75" customHeight="1" thickBot="1" x14ac:dyDescent="0.25">
      <c r="A165" s="14" t="str">
        <f t="shared" si="12"/>
        <v>BAVM 4 </v>
      </c>
      <c r="B165" s="2" t="str">
        <f t="shared" si="13"/>
        <v>I</v>
      </c>
      <c r="C165" s="14">
        <f t="shared" si="14"/>
        <v>33265.307999999997</v>
      </c>
      <c r="D165" s="15" t="str">
        <f t="shared" si="15"/>
        <v>vis</v>
      </c>
      <c r="E165" s="38">
        <f>VLOOKUP(C165,'Active 1'!C$21:E$969,3,FALSE)</f>
        <v>-3873.0244291904764</v>
      </c>
      <c r="F165" s="2" t="s">
        <v>827</v>
      </c>
      <c r="G165" s="15" t="str">
        <f t="shared" si="16"/>
        <v>33265.308</v>
      </c>
      <c r="H165" s="14">
        <f t="shared" si="17"/>
        <v>-3873</v>
      </c>
      <c r="I165" s="39" t="s">
        <v>1479</v>
      </c>
      <c r="J165" s="40" t="s">
        <v>1480</v>
      </c>
      <c r="K165" s="39">
        <v>-3873</v>
      </c>
      <c r="L165" s="39" t="s">
        <v>1481</v>
      </c>
      <c r="M165" s="40" t="s">
        <v>962</v>
      </c>
      <c r="N165" s="40"/>
      <c r="O165" s="41" t="s">
        <v>1475</v>
      </c>
      <c r="P165" s="42" t="s">
        <v>1476</v>
      </c>
    </row>
    <row r="166" spans="1:16" ht="12.75" customHeight="1" thickBot="1" x14ac:dyDescent="0.25">
      <c r="A166" s="14" t="str">
        <f t="shared" si="12"/>
        <v>BAVM 4 </v>
      </c>
      <c r="B166" s="2" t="str">
        <f t="shared" si="13"/>
        <v>I</v>
      </c>
      <c r="C166" s="14">
        <f t="shared" si="14"/>
        <v>33310.241999999998</v>
      </c>
      <c r="D166" s="15" t="str">
        <f t="shared" si="15"/>
        <v>vis</v>
      </c>
      <c r="E166" s="38">
        <f>VLOOKUP(C166,'Active 1'!C$21:E$969,3,FALSE)</f>
        <v>-3857.0157190612813</v>
      </c>
      <c r="F166" s="2" t="s">
        <v>827</v>
      </c>
      <c r="G166" s="15" t="str">
        <f t="shared" si="16"/>
        <v>33310.242</v>
      </c>
      <c r="H166" s="14">
        <f t="shared" si="17"/>
        <v>-3857</v>
      </c>
      <c r="I166" s="39" t="s">
        <v>1482</v>
      </c>
      <c r="J166" s="40" t="s">
        <v>1483</v>
      </c>
      <c r="K166" s="39">
        <v>-3857</v>
      </c>
      <c r="L166" s="39" t="s">
        <v>1484</v>
      </c>
      <c r="M166" s="40" t="s">
        <v>962</v>
      </c>
      <c r="N166" s="40"/>
      <c r="O166" s="41" t="s">
        <v>1475</v>
      </c>
      <c r="P166" s="42" t="s">
        <v>1476</v>
      </c>
    </row>
    <row r="167" spans="1:16" ht="13.5" thickBot="1" x14ac:dyDescent="0.25">
      <c r="A167" s="14" t="str">
        <f t="shared" si="12"/>
        <v>BAVM 4 </v>
      </c>
      <c r="B167" s="2" t="str">
        <f t="shared" si="13"/>
        <v>I</v>
      </c>
      <c r="C167" s="14">
        <f t="shared" si="14"/>
        <v>33324.264000000003</v>
      </c>
      <c r="D167" s="15" t="str">
        <f t="shared" si="15"/>
        <v>vis</v>
      </c>
      <c r="E167" s="38">
        <f>VLOOKUP(C167,'Active 1'!C$21:E$969,3,FALSE)</f>
        <v>-3852.0200780448654</v>
      </c>
      <c r="F167" s="2" t="s">
        <v>827</v>
      </c>
      <c r="G167" s="15" t="str">
        <f t="shared" si="16"/>
        <v>33324.264</v>
      </c>
      <c r="H167" s="14">
        <f t="shared" si="17"/>
        <v>-3852</v>
      </c>
      <c r="I167" s="39" t="s">
        <v>1485</v>
      </c>
      <c r="J167" s="40" t="s">
        <v>1486</v>
      </c>
      <c r="K167" s="39">
        <v>-3852</v>
      </c>
      <c r="L167" s="39" t="s">
        <v>1487</v>
      </c>
      <c r="M167" s="40" t="s">
        <v>962</v>
      </c>
      <c r="N167" s="40"/>
      <c r="O167" s="41" t="s">
        <v>1475</v>
      </c>
      <c r="P167" s="42" t="s">
        <v>1476</v>
      </c>
    </row>
    <row r="168" spans="1:16" ht="12.75" customHeight="1" thickBot="1" x14ac:dyDescent="0.25">
      <c r="A168" s="14" t="str">
        <f t="shared" si="12"/>
        <v>BAVM 4 </v>
      </c>
      <c r="B168" s="2" t="str">
        <f t="shared" si="13"/>
        <v>I</v>
      </c>
      <c r="C168" s="14">
        <f t="shared" si="14"/>
        <v>33436.550999999999</v>
      </c>
      <c r="D168" s="15" t="str">
        <f t="shared" si="15"/>
        <v>vis</v>
      </c>
      <c r="E168" s="38">
        <f>VLOOKUP(C168,'Active 1'!C$21:E$969,3,FALSE)</f>
        <v>-3812.0154037608745</v>
      </c>
      <c r="F168" s="2" t="s">
        <v>827</v>
      </c>
      <c r="G168" s="15" t="str">
        <f t="shared" si="16"/>
        <v>33436.551</v>
      </c>
      <c r="H168" s="14">
        <f t="shared" si="17"/>
        <v>-3812</v>
      </c>
      <c r="I168" s="39" t="s">
        <v>1488</v>
      </c>
      <c r="J168" s="40" t="s">
        <v>1489</v>
      </c>
      <c r="K168" s="39">
        <v>-3812</v>
      </c>
      <c r="L168" s="39" t="s">
        <v>1490</v>
      </c>
      <c r="M168" s="40" t="s">
        <v>962</v>
      </c>
      <c r="N168" s="40"/>
      <c r="O168" s="41" t="s">
        <v>1475</v>
      </c>
      <c r="P168" s="42" t="s">
        <v>1476</v>
      </c>
    </row>
    <row r="169" spans="1:16" ht="12.75" customHeight="1" thickBot="1" x14ac:dyDescent="0.25">
      <c r="A169" s="14" t="str">
        <f t="shared" si="12"/>
        <v>BAVM 4 </v>
      </c>
      <c r="B169" s="2" t="str">
        <f t="shared" si="13"/>
        <v>I</v>
      </c>
      <c r="C169" s="14">
        <f t="shared" si="14"/>
        <v>33436.559000000001</v>
      </c>
      <c r="D169" s="15" t="str">
        <f t="shared" si="15"/>
        <v>vis</v>
      </c>
      <c r="E169" s="38">
        <f>VLOOKUP(C169,'Active 1'!C$21:E$969,3,FALSE)</f>
        <v>-3812.0125535877082</v>
      </c>
      <c r="F169" s="2" t="s">
        <v>827</v>
      </c>
      <c r="G169" s="15" t="str">
        <f t="shared" si="16"/>
        <v>33436.559</v>
      </c>
      <c r="H169" s="14">
        <f t="shared" si="17"/>
        <v>-3812</v>
      </c>
      <c r="I169" s="39" t="s">
        <v>1491</v>
      </c>
      <c r="J169" s="40" t="s">
        <v>1492</v>
      </c>
      <c r="K169" s="39">
        <v>-3812</v>
      </c>
      <c r="L169" s="39" t="s">
        <v>1493</v>
      </c>
      <c r="M169" s="40" t="s">
        <v>962</v>
      </c>
      <c r="N169" s="40"/>
      <c r="O169" s="41" t="s">
        <v>1494</v>
      </c>
      <c r="P169" s="42" t="s">
        <v>1476</v>
      </c>
    </row>
    <row r="170" spans="1:16" ht="12.75" customHeight="1" thickBot="1" x14ac:dyDescent="0.25">
      <c r="A170" s="14" t="str">
        <f t="shared" si="12"/>
        <v> MVS 243 </v>
      </c>
      <c r="B170" s="2" t="str">
        <f t="shared" si="13"/>
        <v>I</v>
      </c>
      <c r="C170" s="14">
        <f t="shared" si="14"/>
        <v>33509.523999999998</v>
      </c>
      <c r="D170" s="15" t="str">
        <f t="shared" si="15"/>
        <v>vis</v>
      </c>
      <c r="E170" s="38">
        <f>VLOOKUP(C170,'Active 1'!C$21:E$969,3,FALSE)</f>
        <v>-3786.0171929570802</v>
      </c>
      <c r="F170" s="2" t="s">
        <v>827</v>
      </c>
      <c r="G170" s="15" t="str">
        <f t="shared" si="16"/>
        <v>33509.524</v>
      </c>
      <c r="H170" s="14">
        <f t="shared" si="17"/>
        <v>-3786</v>
      </c>
      <c r="I170" s="39" t="s">
        <v>1495</v>
      </c>
      <c r="J170" s="40" t="s">
        <v>1496</v>
      </c>
      <c r="K170" s="39">
        <v>-3786</v>
      </c>
      <c r="L170" s="39" t="s">
        <v>1451</v>
      </c>
      <c r="M170" s="40" t="s">
        <v>962</v>
      </c>
      <c r="N170" s="40"/>
      <c r="O170" s="41" t="s">
        <v>1497</v>
      </c>
      <c r="P170" s="41" t="s">
        <v>1498</v>
      </c>
    </row>
    <row r="171" spans="1:16" ht="12.75" customHeight="1" thickBot="1" x14ac:dyDescent="0.25">
      <c r="A171" s="14" t="str">
        <f t="shared" si="12"/>
        <v>BAVM 8 </v>
      </c>
      <c r="B171" s="2" t="str">
        <f t="shared" si="13"/>
        <v>I</v>
      </c>
      <c r="C171" s="14">
        <f t="shared" si="14"/>
        <v>33509.525000000001</v>
      </c>
      <c r="D171" s="15" t="str">
        <f t="shared" si="15"/>
        <v>vis</v>
      </c>
      <c r="E171" s="38">
        <f>VLOOKUP(C171,'Active 1'!C$21:E$969,3,FALSE)</f>
        <v>-3786.0168366854327</v>
      </c>
      <c r="F171" s="2" t="s">
        <v>827</v>
      </c>
      <c r="G171" s="15" t="str">
        <f t="shared" si="16"/>
        <v>33509.525</v>
      </c>
      <c r="H171" s="14">
        <f t="shared" si="17"/>
        <v>-3786</v>
      </c>
      <c r="I171" s="39" t="s">
        <v>1499</v>
      </c>
      <c r="J171" s="40" t="s">
        <v>1500</v>
      </c>
      <c r="K171" s="39">
        <v>-3786</v>
      </c>
      <c r="L171" s="39" t="s">
        <v>1459</v>
      </c>
      <c r="M171" s="40" t="s">
        <v>962</v>
      </c>
      <c r="N171" s="40"/>
      <c r="O171" s="41" t="s">
        <v>1475</v>
      </c>
      <c r="P171" s="42" t="s">
        <v>1501</v>
      </c>
    </row>
    <row r="172" spans="1:16" ht="13.5" thickBot="1" x14ac:dyDescent="0.25">
      <c r="A172" s="14" t="str">
        <f t="shared" si="12"/>
        <v> MVS 125 </v>
      </c>
      <c r="B172" s="2" t="str">
        <f t="shared" si="13"/>
        <v>I</v>
      </c>
      <c r="C172" s="14">
        <f t="shared" si="14"/>
        <v>33509.527000000002</v>
      </c>
      <c r="D172" s="15" t="str">
        <f t="shared" si="15"/>
        <v>vis</v>
      </c>
      <c r="E172" s="38">
        <f>VLOOKUP(C172,'Active 1'!C$21:E$969,3,FALSE)</f>
        <v>-3786.0161241421415</v>
      </c>
      <c r="F172" s="2" t="s">
        <v>827</v>
      </c>
      <c r="G172" s="15" t="str">
        <f t="shared" si="16"/>
        <v>33509.527</v>
      </c>
      <c r="H172" s="14">
        <f t="shared" si="17"/>
        <v>-3786</v>
      </c>
      <c r="I172" s="39" t="s">
        <v>1502</v>
      </c>
      <c r="J172" s="40" t="s">
        <v>1503</v>
      </c>
      <c r="K172" s="39">
        <v>-3786</v>
      </c>
      <c r="L172" s="39" t="s">
        <v>1445</v>
      </c>
      <c r="M172" s="40" t="s">
        <v>962</v>
      </c>
      <c r="N172" s="40"/>
      <c r="O172" s="41" t="s">
        <v>1504</v>
      </c>
      <c r="P172" s="41" t="s">
        <v>1505</v>
      </c>
    </row>
    <row r="173" spans="1:16" ht="12.75" customHeight="1" thickBot="1" x14ac:dyDescent="0.25">
      <c r="A173" s="14" t="str">
        <f t="shared" si="12"/>
        <v> MVS 140 </v>
      </c>
      <c r="B173" s="2" t="str">
        <f t="shared" si="13"/>
        <v>I</v>
      </c>
      <c r="C173" s="14">
        <f t="shared" si="14"/>
        <v>33568.46</v>
      </c>
      <c r="D173" s="15" t="str">
        <f t="shared" si="15"/>
        <v>vis</v>
      </c>
      <c r="E173" s="38">
        <f>VLOOKUP(C173,'Active 1'!C$21:E$969,3,FALSE)</f>
        <v>-3765.0199672443846</v>
      </c>
      <c r="F173" s="2" t="s">
        <v>827</v>
      </c>
      <c r="G173" s="15" t="str">
        <f t="shared" si="16"/>
        <v>33568.460</v>
      </c>
      <c r="H173" s="14">
        <f t="shared" si="17"/>
        <v>-3765</v>
      </c>
      <c r="I173" s="39" t="s">
        <v>1506</v>
      </c>
      <c r="J173" s="40" t="s">
        <v>1507</v>
      </c>
      <c r="K173" s="39">
        <v>-3765</v>
      </c>
      <c r="L173" s="39" t="s">
        <v>1487</v>
      </c>
      <c r="M173" s="40" t="s">
        <v>962</v>
      </c>
      <c r="N173" s="40"/>
      <c r="O173" s="41" t="s">
        <v>1504</v>
      </c>
      <c r="P173" s="41" t="s">
        <v>1508</v>
      </c>
    </row>
    <row r="174" spans="1:16" ht="12.75" customHeight="1" thickBot="1" x14ac:dyDescent="0.25">
      <c r="A174" s="14" t="str">
        <f t="shared" si="12"/>
        <v> AAC 5.76 </v>
      </c>
      <c r="B174" s="2" t="str">
        <f t="shared" si="13"/>
        <v>I</v>
      </c>
      <c r="C174" s="14">
        <f t="shared" si="14"/>
        <v>33571.277999999998</v>
      </c>
      <c r="D174" s="15" t="str">
        <f t="shared" si="15"/>
        <v>vis</v>
      </c>
      <c r="E174" s="38">
        <f>VLOOKUP(C174,'Active 1'!C$21:E$969,3,FALSE)</f>
        <v>-3764.0159937467201</v>
      </c>
      <c r="F174" s="2" t="s">
        <v>827</v>
      </c>
      <c r="G174" s="15" t="str">
        <f t="shared" si="16"/>
        <v>33571.278</v>
      </c>
      <c r="H174" s="14">
        <f t="shared" si="17"/>
        <v>-3764</v>
      </c>
      <c r="I174" s="39" t="s">
        <v>1509</v>
      </c>
      <c r="J174" s="40" t="s">
        <v>1510</v>
      </c>
      <c r="K174" s="39">
        <v>-3764</v>
      </c>
      <c r="L174" s="39" t="s">
        <v>1445</v>
      </c>
      <c r="M174" s="40" t="s">
        <v>962</v>
      </c>
      <c r="N174" s="40"/>
      <c r="O174" s="41" t="s">
        <v>1455</v>
      </c>
      <c r="P174" s="41" t="s">
        <v>1468</v>
      </c>
    </row>
    <row r="175" spans="1:16" ht="12.75" customHeight="1" thickBot="1" x14ac:dyDescent="0.25">
      <c r="A175" s="14" t="str">
        <f t="shared" si="12"/>
        <v> AAC 5.76 </v>
      </c>
      <c r="B175" s="2" t="str">
        <f t="shared" si="13"/>
        <v>I</v>
      </c>
      <c r="C175" s="14">
        <f t="shared" si="14"/>
        <v>33596.540999999997</v>
      </c>
      <c r="D175" s="15" t="str">
        <f t="shared" si="15"/>
        <v>vis</v>
      </c>
      <c r="E175" s="38">
        <f>VLOOKUP(C175,'Active 1'!C$21:E$969,3,FALSE)</f>
        <v>-3755.0155031606646</v>
      </c>
      <c r="F175" s="2" t="s">
        <v>827</v>
      </c>
      <c r="G175" s="15" t="str">
        <f t="shared" si="16"/>
        <v>33596.541</v>
      </c>
      <c r="H175" s="14">
        <f t="shared" si="17"/>
        <v>-3755</v>
      </c>
      <c r="I175" s="39" t="s">
        <v>1511</v>
      </c>
      <c r="J175" s="40" t="s">
        <v>1512</v>
      </c>
      <c r="K175" s="39">
        <v>-3755</v>
      </c>
      <c r="L175" s="39" t="s">
        <v>1484</v>
      </c>
      <c r="M175" s="40" t="s">
        <v>962</v>
      </c>
      <c r="N175" s="40"/>
      <c r="O175" s="41" t="s">
        <v>1455</v>
      </c>
      <c r="P175" s="41" t="s">
        <v>1468</v>
      </c>
    </row>
    <row r="176" spans="1:16" ht="12.75" customHeight="1" thickBot="1" x14ac:dyDescent="0.25">
      <c r="A176" s="14" t="str">
        <f t="shared" si="12"/>
        <v>BAVM 8 </v>
      </c>
      <c r="B176" s="2" t="str">
        <f t="shared" si="13"/>
        <v>I</v>
      </c>
      <c r="C176" s="14">
        <f t="shared" si="14"/>
        <v>33700.383000000002</v>
      </c>
      <c r="D176" s="15" t="str">
        <f t="shared" si="15"/>
        <v>vis</v>
      </c>
      <c r="E176" s="38">
        <f>VLOOKUP(C176,'Active 1'!C$21:E$969,3,FALSE)</f>
        <v>-3718.0195429248538</v>
      </c>
      <c r="F176" s="2" t="s">
        <v>827</v>
      </c>
      <c r="G176" s="15" t="str">
        <f t="shared" si="16"/>
        <v>33700.383</v>
      </c>
      <c r="H176" s="14">
        <f t="shared" si="17"/>
        <v>-3718</v>
      </c>
      <c r="I176" s="39" t="s">
        <v>1513</v>
      </c>
      <c r="J176" s="40" t="s">
        <v>1514</v>
      </c>
      <c r="K176" s="39">
        <v>-3718</v>
      </c>
      <c r="L176" s="39" t="s">
        <v>1515</v>
      </c>
      <c r="M176" s="40" t="s">
        <v>962</v>
      </c>
      <c r="N176" s="40"/>
      <c r="O176" s="41" t="s">
        <v>1516</v>
      </c>
      <c r="P176" s="42" t="s">
        <v>1501</v>
      </c>
    </row>
    <row r="177" spans="1:16" ht="12.75" customHeight="1" thickBot="1" x14ac:dyDescent="0.25">
      <c r="A177" s="14" t="str">
        <f t="shared" si="12"/>
        <v>BAVM 8 </v>
      </c>
      <c r="B177" s="2" t="str">
        <f t="shared" si="13"/>
        <v>I</v>
      </c>
      <c r="C177" s="14">
        <f t="shared" si="14"/>
        <v>33700.387000000002</v>
      </c>
      <c r="D177" s="15" t="str">
        <f t="shared" si="15"/>
        <v>vis</v>
      </c>
      <c r="E177" s="38">
        <f>VLOOKUP(C177,'Active 1'!C$21:E$969,3,FALSE)</f>
        <v>-3718.0181178382704</v>
      </c>
      <c r="F177" s="2" t="s">
        <v>827</v>
      </c>
      <c r="G177" s="15" t="str">
        <f t="shared" si="16"/>
        <v>33700.387</v>
      </c>
      <c r="H177" s="14">
        <f t="shared" si="17"/>
        <v>-3718</v>
      </c>
      <c r="I177" s="39" t="s">
        <v>1517</v>
      </c>
      <c r="J177" s="40" t="s">
        <v>1518</v>
      </c>
      <c r="K177" s="39">
        <v>-3718</v>
      </c>
      <c r="L177" s="39" t="s">
        <v>1519</v>
      </c>
      <c r="M177" s="40" t="s">
        <v>962</v>
      </c>
      <c r="N177" s="40"/>
      <c r="O177" s="41" t="s">
        <v>1494</v>
      </c>
      <c r="P177" s="42" t="s">
        <v>1501</v>
      </c>
    </row>
    <row r="178" spans="1:16" ht="12.75" customHeight="1" thickBot="1" x14ac:dyDescent="0.25">
      <c r="A178" s="14" t="str">
        <f t="shared" si="12"/>
        <v>BAVM 8 </v>
      </c>
      <c r="B178" s="2" t="str">
        <f t="shared" si="13"/>
        <v>I</v>
      </c>
      <c r="C178" s="14">
        <f t="shared" si="14"/>
        <v>33700.389000000003</v>
      </c>
      <c r="D178" s="15" t="str">
        <f t="shared" si="15"/>
        <v>vis</v>
      </c>
      <c r="E178" s="38">
        <f>VLOOKUP(C178,'Active 1'!C$21:E$969,3,FALSE)</f>
        <v>-3718.0174052949792</v>
      </c>
      <c r="F178" s="2" t="s">
        <v>827</v>
      </c>
      <c r="G178" s="15" t="str">
        <f t="shared" si="16"/>
        <v>33700.389</v>
      </c>
      <c r="H178" s="14">
        <f t="shared" si="17"/>
        <v>-3718</v>
      </c>
      <c r="I178" s="39" t="s">
        <v>1520</v>
      </c>
      <c r="J178" s="40" t="s">
        <v>1521</v>
      </c>
      <c r="K178" s="39">
        <v>-3718</v>
      </c>
      <c r="L178" s="39" t="s">
        <v>1522</v>
      </c>
      <c r="M178" s="40" t="s">
        <v>962</v>
      </c>
      <c r="N178" s="40"/>
      <c r="O178" s="41" t="s">
        <v>1475</v>
      </c>
      <c r="P178" s="42" t="s">
        <v>1501</v>
      </c>
    </row>
    <row r="179" spans="1:16" ht="12.75" customHeight="1" thickBot="1" x14ac:dyDescent="0.25">
      <c r="A179" s="14" t="str">
        <f t="shared" si="12"/>
        <v> MVS 140 </v>
      </c>
      <c r="B179" s="2" t="str">
        <f t="shared" si="13"/>
        <v>I</v>
      </c>
      <c r="C179" s="14">
        <f t="shared" si="14"/>
        <v>33742.487999999998</v>
      </c>
      <c r="D179" s="15" t="str">
        <f t="shared" si="15"/>
        <v>vis</v>
      </c>
      <c r="E179" s="38">
        <f>VLOOKUP(C179,'Active 1'!C$21:E$969,3,FALSE)</f>
        <v>-3703.0187252814285</v>
      </c>
      <c r="F179" s="2" t="s">
        <v>827</v>
      </c>
      <c r="G179" s="15" t="str">
        <f t="shared" si="16"/>
        <v>33742.488</v>
      </c>
      <c r="H179" s="14">
        <f t="shared" si="17"/>
        <v>-3703</v>
      </c>
      <c r="I179" s="39" t="s">
        <v>1523</v>
      </c>
      <c r="J179" s="40" t="s">
        <v>1524</v>
      </c>
      <c r="K179" s="39">
        <v>-3703</v>
      </c>
      <c r="L179" s="39" t="s">
        <v>1525</v>
      </c>
      <c r="M179" s="40" t="s">
        <v>962</v>
      </c>
      <c r="N179" s="40"/>
      <c r="O179" s="41" t="s">
        <v>1504</v>
      </c>
      <c r="P179" s="41" t="s">
        <v>1508</v>
      </c>
    </row>
    <row r="180" spans="1:16" ht="12.75" customHeight="1" thickBot="1" x14ac:dyDescent="0.25">
      <c r="A180" s="14" t="str">
        <f t="shared" si="12"/>
        <v>BAVM 8 </v>
      </c>
      <c r="B180" s="2" t="str">
        <f t="shared" si="13"/>
        <v>I</v>
      </c>
      <c r="C180" s="14">
        <f t="shared" si="14"/>
        <v>33745.31</v>
      </c>
      <c r="D180" s="15" t="str">
        <f t="shared" si="15"/>
        <v>vis</v>
      </c>
      <c r="E180" s="38">
        <f>VLOOKUP(C180,'Active 1'!C$21:E$969,3,FALSE)</f>
        <v>-3702.0133266971807</v>
      </c>
      <c r="F180" s="2" t="s">
        <v>827</v>
      </c>
      <c r="G180" s="15" t="str">
        <f t="shared" si="16"/>
        <v>33745.310</v>
      </c>
      <c r="H180" s="14">
        <f t="shared" si="17"/>
        <v>-3702</v>
      </c>
      <c r="I180" s="39" t="s">
        <v>1526</v>
      </c>
      <c r="J180" s="40" t="s">
        <v>1527</v>
      </c>
      <c r="K180" s="39">
        <v>-3702</v>
      </c>
      <c r="L180" s="39" t="s">
        <v>1528</v>
      </c>
      <c r="M180" s="40" t="s">
        <v>962</v>
      </c>
      <c r="N180" s="40"/>
      <c r="O180" s="41" t="s">
        <v>1475</v>
      </c>
      <c r="P180" s="42" t="s">
        <v>1501</v>
      </c>
    </row>
    <row r="181" spans="1:16" ht="12.75" customHeight="1" thickBot="1" x14ac:dyDescent="0.25">
      <c r="A181" s="14" t="str">
        <f t="shared" si="12"/>
        <v>BAVM 8 </v>
      </c>
      <c r="B181" s="2" t="str">
        <f t="shared" si="13"/>
        <v>I</v>
      </c>
      <c r="C181" s="14">
        <f t="shared" si="14"/>
        <v>33745.313000000002</v>
      </c>
      <c r="D181" s="15" t="str">
        <f t="shared" si="15"/>
        <v>vis</v>
      </c>
      <c r="E181" s="38">
        <f>VLOOKUP(C181,'Active 1'!C$21:E$969,3,FALSE)</f>
        <v>-3702.012257882242</v>
      </c>
      <c r="F181" s="2" t="s">
        <v>827</v>
      </c>
      <c r="G181" s="15" t="str">
        <f t="shared" si="16"/>
        <v>33745.313</v>
      </c>
      <c r="H181" s="14">
        <f t="shared" si="17"/>
        <v>-3702</v>
      </c>
      <c r="I181" s="39" t="s">
        <v>1529</v>
      </c>
      <c r="J181" s="40" t="s">
        <v>1530</v>
      </c>
      <c r="K181" s="39">
        <v>-3702</v>
      </c>
      <c r="L181" s="39" t="s">
        <v>1531</v>
      </c>
      <c r="M181" s="40" t="s">
        <v>962</v>
      </c>
      <c r="N181" s="40"/>
      <c r="O181" s="41" t="s">
        <v>1516</v>
      </c>
      <c r="P181" s="42" t="s">
        <v>1501</v>
      </c>
    </row>
    <row r="182" spans="1:16" ht="12.75" customHeight="1" thickBot="1" x14ac:dyDescent="0.25">
      <c r="A182" s="14" t="str">
        <f t="shared" si="12"/>
        <v>BAVM 8 </v>
      </c>
      <c r="B182" s="2" t="str">
        <f t="shared" si="13"/>
        <v>I</v>
      </c>
      <c r="C182" s="14">
        <f t="shared" si="14"/>
        <v>33745.315000000002</v>
      </c>
      <c r="D182" s="15" t="str">
        <f t="shared" si="15"/>
        <v>vis</v>
      </c>
      <c r="E182" s="38">
        <f>VLOOKUP(C182,'Active 1'!C$21:E$969,3,FALSE)</f>
        <v>-3702.0115453389503</v>
      </c>
      <c r="F182" s="2" t="s">
        <v>827</v>
      </c>
      <c r="G182" s="15" t="str">
        <f t="shared" si="16"/>
        <v>33745.315</v>
      </c>
      <c r="H182" s="14">
        <f t="shared" si="17"/>
        <v>-3702</v>
      </c>
      <c r="I182" s="39" t="s">
        <v>1532</v>
      </c>
      <c r="J182" s="40" t="s">
        <v>1533</v>
      </c>
      <c r="K182" s="39">
        <v>-3702</v>
      </c>
      <c r="L182" s="39" t="s">
        <v>1534</v>
      </c>
      <c r="M182" s="40" t="s">
        <v>962</v>
      </c>
      <c r="N182" s="40"/>
      <c r="O182" s="41" t="s">
        <v>1494</v>
      </c>
      <c r="P182" s="42" t="s">
        <v>1501</v>
      </c>
    </row>
    <row r="183" spans="1:16" ht="12.75" customHeight="1" thickBot="1" x14ac:dyDescent="0.25">
      <c r="A183" s="14" t="str">
        <f t="shared" si="12"/>
        <v>BAVM 8 </v>
      </c>
      <c r="B183" s="2" t="str">
        <f t="shared" si="13"/>
        <v>I</v>
      </c>
      <c r="C183" s="14">
        <f t="shared" si="14"/>
        <v>33756.533000000003</v>
      </c>
      <c r="D183" s="15" t="str">
        <f t="shared" si="15"/>
        <v>vis</v>
      </c>
      <c r="E183" s="38">
        <f>VLOOKUP(C183,'Active 1'!C$21:E$969,3,FALSE)</f>
        <v>-3698.0148900171603</v>
      </c>
      <c r="F183" s="2" t="s">
        <v>827</v>
      </c>
      <c r="G183" s="15" t="str">
        <f t="shared" si="16"/>
        <v>33756.533</v>
      </c>
      <c r="H183" s="14">
        <f t="shared" si="17"/>
        <v>-3698</v>
      </c>
      <c r="I183" s="39" t="s">
        <v>1535</v>
      </c>
      <c r="J183" s="40" t="s">
        <v>1536</v>
      </c>
      <c r="K183" s="39">
        <v>-3698</v>
      </c>
      <c r="L183" s="39" t="s">
        <v>1448</v>
      </c>
      <c r="M183" s="40" t="s">
        <v>962</v>
      </c>
      <c r="N183" s="40"/>
      <c r="O183" s="41" t="s">
        <v>1494</v>
      </c>
      <c r="P183" s="42" t="s">
        <v>1501</v>
      </c>
    </row>
    <row r="184" spans="1:16" ht="12.75" customHeight="1" thickBot="1" x14ac:dyDescent="0.25">
      <c r="A184" s="14" t="str">
        <f t="shared" si="12"/>
        <v>BAVM 8 </v>
      </c>
      <c r="B184" s="2" t="str">
        <f t="shared" si="13"/>
        <v>I</v>
      </c>
      <c r="C184" s="14">
        <f t="shared" si="14"/>
        <v>33759.33</v>
      </c>
      <c r="D184" s="15" t="str">
        <f t="shared" si="15"/>
        <v>vis</v>
      </c>
      <c r="E184" s="38">
        <f>VLOOKUP(C184,'Active 1'!C$21:E$969,3,FALSE)</f>
        <v>-3697.018398224056</v>
      </c>
      <c r="F184" s="2" t="s">
        <v>827</v>
      </c>
      <c r="G184" s="15" t="str">
        <f t="shared" si="16"/>
        <v>33759.330</v>
      </c>
      <c r="H184" s="14">
        <f t="shared" si="17"/>
        <v>-3697</v>
      </c>
      <c r="I184" s="39" t="s">
        <v>1537</v>
      </c>
      <c r="J184" s="40" t="s">
        <v>1538</v>
      </c>
      <c r="K184" s="39">
        <v>-3697</v>
      </c>
      <c r="L184" s="39" t="s">
        <v>1463</v>
      </c>
      <c r="M184" s="40" t="s">
        <v>962</v>
      </c>
      <c r="N184" s="40"/>
      <c r="O184" s="41" t="s">
        <v>1494</v>
      </c>
      <c r="P184" s="42" t="s">
        <v>1501</v>
      </c>
    </row>
    <row r="185" spans="1:16" ht="12.75" customHeight="1" thickBot="1" x14ac:dyDescent="0.25">
      <c r="A185" s="14" t="str">
        <f t="shared" si="12"/>
        <v> MVS 140 </v>
      </c>
      <c r="B185" s="2" t="str">
        <f t="shared" si="13"/>
        <v>I</v>
      </c>
      <c r="C185" s="14">
        <f t="shared" si="14"/>
        <v>33759.334000000003</v>
      </c>
      <c r="D185" s="15" t="str">
        <f t="shared" si="15"/>
        <v>vis</v>
      </c>
      <c r="E185" s="38">
        <f>VLOOKUP(C185,'Active 1'!C$21:E$969,3,FALSE)</f>
        <v>-3697.0169731374726</v>
      </c>
      <c r="F185" s="2" t="s">
        <v>827</v>
      </c>
      <c r="G185" s="15" t="str">
        <f t="shared" si="16"/>
        <v>33759.334</v>
      </c>
      <c r="H185" s="14">
        <f t="shared" si="17"/>
        <v>-3697</v>
      </c>
      <c r="I185" s="39" t="s">
        <v>1539</v>
      </c>
      <c r="J185" s="40" t="s">
        <v>1540</v>
      </c>
      <c r="K185" s="39">
        <v>-3697</v>
      </c>
      <c r="L185" s="39" t="s">
        <v>1451</v>
      </c>
      <c r="M185" s="40" t="s">
        <v>962</v>
      </c>
      <c r="N185" s="40"/>
      <c r="O185" s="41" t="s">
        <v>1504</v>
      </c>
      <c r="P185" s="41" t="s">
        <v>1508</v>
      </c>
    </row>
    <row r="186" spans="1:16" ht="12.75" customHeight="1" thickBot="1" x14ac:dyDescent="0.25">
      <c r="A186" s="14" t="str">
        <f t="shared" si="12"/>
        <v> PDDO 2.3 </v>
      </c>
      <c r="B186" s="2" t="str">
        <f t="shared" si="13"/>
        <v>I</v>
      </c>
      <c r="C186" s="14">
        <f t="shared" si="14"/>
        <v>33798.627999999997</v>
      </c>
      <c r="D186" s="15" t="str">
        <f t="shared" si="15"/>
        <v>vis</v>
      </c>
      <c r="E186" s="38">
        <f>VLOOKUP(C186,'Active 1'!C$21:E$969,3,FALSE)</f>
        <v>-3683.0176350901925</v>
      </c>
      <c r="F186" s="2" t="s">
        <v>827</v>
      </c>
      <c r="G186" s="15" t="str">
        <f t="shared" si="16"/>
        <v>33798.628</v>
      </c>
      <c r="H186" s="14">
        <f t="shared" si="17"/>
        <v>-3683</v>
      </c>
      <c r="I186" s="39" t="s">
        <v>1541</v>
      </c>
      <c r="J186" s="40" t="s">
        <v>1542</v>
      </c>
      <c r="K186" s="39">
        <v>-3683</v>
      </c>
      <c r="L186" s="39" t="s">
        <v>1522</v>
      </c>
      <c r="M186" s="40" t="s">
        <v>1432</v>
      </c>
      <c r="N186" s="40" t="s">
        <v>1433</v>
      </c>
      <c r="O186" s="41" t="s">
        <v>1543</v>
      </c>
      <c r="P186" s="41" t="s">
        <v>1544</v>
      </c>
    </row>
    <row r="187" spans="1:16" ht="12.75" customHeight="1" thickBot="1" x14ac:dyDescent="0.25">
      <c r="A187" s="14" t="str">
        <f t="shared" si="12"/>
        <v> AAC 5.11 </v>
      </c>
      <c r="B187" s="2" t="str">
        <f t="shared" si="13"/>
        <v>I</v>
      </c>
      <c r="C187" s="14">
        <f t="shared" si="14"/>
        <v>33888.442000000003</v>
      </c>
      <c r="D187" s="15" t="str">
        <f t="shared" si="15"/>
        <v>vis</v>
      </c>
      <c r="E187" s="38">
        <f>VLOOKUP(C187,'Active 1'!C$21:E$969,3,FALSE)</f>
        <v>-3651.0194535006704</v>
      </c>
      <c r="F187" s="2" t="s">
        <v>827</v>
      </c>
      <c r="G187" s="15" t="str">
        <f t="shared" si="16"/>
        <v>33888.442</v>
      </c>
      <c r="H187" s="14">
        <f t="shared" si="17"/>
        <v>-3651</v>
      </c>
      <c r="I187" s="39" t="s">
        <v>1545</v>
      </c>
      <c r="J187" s="40" t="s">
        <v>1546</v>
      </c>
      <c r="K187" s="39">
        <v>-3651</v>
      </c>
      <c r="L187" s="39" t="s">
        <v>1515</v>
      </c>
      <c r="M187" s="40" t="s">
        <v>962</v>
      </c>
      <c r="N187" s="40"/>
      <c r="O187" s="41" t="s">
        <v>1408</v>
      </c>
      <c r="P187" s="41" t="s">
        <v>1547</v>
      </c>
    </row>
    <row r="188" spans="1:16" ht="12.75" customHeight="1" thickBot="1" x14ac:dyDescent="0.25">
      <c r="A188" s="14" t="str">
        <f t="shared" si="12"/>
        <v>BAVM 8 </v>
      </c>
      <c r="B188" s="2" t="str">
        <f t="shared" si="13"/>
        <v>I</v>
      </c>
      <c r="C188" s="14">
        <f t="shared" si="14"/>
        <v>33888.453000000001</v>
      </c>
      <c r="D188" s="15" t="str">
        <f t="shared" si="15"/>
        <v>vis</v>
      </c>
      <c r="E188" s="38">
        <f>VLOOKUP(C188,'Active 1'!C$21:E$969,3,FALSE)</f>
        <v>-3651.0155345125677</v>
      </c>
      <c r="F188" s="2" t="s">
        <v>827</v>
      </c>
      <c r="G188" s="15" t="str">
        <f t="shared" si="16"/>
        <v>33888.453</v>
      </c>
      <c r="H188" s="14">
        <f t="shared" si="17"/>
        <v>-3651</v>
      </c>
      <c r="I188" s="39" t="s">
        <v>1548</v>
      </c>
      <c r="J188" s="40" t="s">
        <v>1549</v>
      </c>
      <c r="K188" s="39">
        <v>-3651</v>
      </c>
      <c r="L188" s="39" t="s">
        <v>1484</v>
      </c>
      <c r="M188" s="40" t="s">
        <v>962</v>
      </c>
      <c r="N188" s="40"/>
      <c r="O188" s="41" t="s">
        <v>1494</v>
      </c>
      <c r="P188" s="42" t="s">
        <v>1501</v>
      </c>
    </row>
    <row r="189" spans="1:16" ht="13.5" thickBot="1" x14ac:dyDescent="0.25">
      <c r="A189" s="14" t="str">
        <f t="shared" si="12"/>
        <v> MVS 140 </v>
      </c>
      <c r="B189" s="2" t="str">
        <f t="shared" si="13"/>
        <v>I</v>
      </c>
      <c r="C189" s="14">
        <f t="shared" si="14"/>
        <v>33888.453999999998</v>
      </c>
      <c r="D189" s="15" t="str">
        <f t="shared" si="15"/>
        <v>vis</v>
      </c>
      <c r="E189" s="38">
        <f>VLOOKUP(C189,'Active 1'!C$21:E$969,3,FALSE)</f>
        <v>-3651.0151782409234</v>
      </c>
      <c r="F189" s="2" t="s">
        <v>827</v>
      </c>
      <c r="G189" s="15" t="str">
        <f t="shared" si="16"/>
        <v>33888.454</v>
      </c>
      <c r="H189" s="14">
        <f t="shared" si="17"/>
        <v>-3651</v>
      </c>
      <c r="I189" s="39" t="s">
        <v>1550</v>
      </c>
      <c r="J189" s="40" t="s">
        <v>1551</v>
      </c>
      <c r="K189" s="39">
        <v>-3651</v>
      </c>
      <c r="L189" s="39" t="s">
        <v>1490</v>
      </c>
      <c r="M189" s="40" t="s">
        <v>962</v>
      </c>
      <c r="N189" s="40"/>
      <c r="O189" s="41" t="s">
        <v>1504</v>
      </c>
      <c r="P189" s="41" t="s">
        <v>1508</v>
      </c>
    </row>
    <row r="190" spans="1:16" ht="13.5" thickBot="1" x14ac:dyDescent="0.25">
      <c r="A190" s="14" t="str">
        <f t="shared" si="12"/>
        <v>BAVM 8 </v>
      </c>
      <c r="B190" s="2" t="str">
        <f t="shared" si="13"/>
        <v>I</v>
      </c>
      <c r="C190" s="14">
        <f t="shared" si="14"/>
        <v>33888.46</v>
      </c>
      <c r="D190" s="15" t="str">
        <f t="shared" si="15"/>
        <v>vis</v>
      </c>
      <c r="E190" s="38">
        <f>VLOOKUP(C190,'Active 1'!C$21:E$969,3,FALSE)</f>
        <v>-3651.0130406110484</v>
      </c>
      <c r="F190" s="2" t="s">
        <v>827</v>
      </c>
      <c r="G190" s="15" t="str">
        <f t="shared" si="16"/>
        <v>33888.460</v>
      </c>
      <c r="H190" s="14">
        <f t="shared" si="17"/>
        <v>-3651</v>
      </c>
      <c r="I190" s="39" t="s">
        <v>1552</v>
      </c>
      <c r="J190" s="40" t="s">
        <v>1553</v>
      </c>
      <c r="K190" s="39">
        <v>-3651</v>
      </c>
      <c r="L190" s="39" t="s">
        <v>1528</v>
      </c>
      <c r="M190" s="40" t="s">
        <v>962</v>
      </c>
      <c r="N190" s="40"/>
      <c r="O190" s="41" t="s">
        <v>1516</v>
      </c>
      <c r="P190" s="42" t="s">
        <v>1501</v>
      </c>
    </row>
    <row r="191" spans="1:16" ht="13.5" thickBot="1" x14ac:dyDescent="0.25">
      <c r="A191" s="14" t="str">
        <f t="shared" si="12"/>
        <v>BAVM 8 </v>
      </c>
      <c r="B191" s="2" t="str">
        <f t="shared" si="13"/>
        <v>I</v>
      </c>
      <c r="C191" s="14">
        <f t="shared" si="14"/>
        <v>33947.389000000003</v>
      </c>
      <c r="D191" s="15" t="str">
        <f t="shared" si="15"/>
        <v>vis</v>
      </c>
      <c r="E191" s="38">
        <f>VLOOKUP(C191,'Active 1'!C$21:E$969,3,FALSE)</f>
        <v>-3630.0183087998726</v>
      </c>
      <c r="F191" s="2" t="s">
        <v>827</v>
      </c>
      <c r="G191" s="15" t="str">
        <f t="shared" si="16"/>
        <v>33947.389</v>
      </c>
      <c r="H191" s="14">
        <f t="shared" si="17"/>
        <v>-3630</v>
      </c>
      <c r="I191" s="39" t="s">
        <v>1554</v>
      </c>
      <c r="J191" s="40" t="s">
        <v>1555</v>
      </c>
      <c r="K191" s="39">
        <v>-3630</v>
      </c>
      <c r="L191" s="39" t="s">
        <v>1519</v>
      </c>
      <c r="M191" s="40" t="s">
        <v>962</v>
      </c>
      <c r="N191" s="40"/>
      <c r="O191" s="41" t="s">
        <v>1494</v>
      </c>
      <c r="P191" s="42" t="s">
        <v>1501</v>
      </c>
    </row>
    <row r="192" spans="1:16" ht="13.5" thickBot="1" x14ac:dyDescent="0.25">
      <c r="A192" s="14" t="str">
        <f t="shared" si="12"/>
        <v> AA 6.111 </v>
      </c>
      <c r="B192" s="2" t="str">
        <f t="shared" si="13"/>
        <v>I</v>
      </c>
      <c r="C192" s="14">
        <f t="shared" si="14"/>
        <v>33947.404999999999</v>
      </c>
      <c r="D192" s="15" t="str">
        <f t="shared" si="15"/>
        <v>vis</v>
      </c>
      <c r="E192" s="38">
        <f>VLOOKUP(C192,'Active 1'!C$21:E$969,3,FALSE)</f>
        <v>-3630.0126084535423</v>
      </c>
      <c r="F192" s="2" t="s">
        <v>827</v>
      </c>
      <c r="G192" s="15" t="str">
        <f t="shared" si="16"/>
        <v>33947.405</v>
      </c>
      <c r="H192" s="14">
        <f t="shared" si="17"/>
        <v>-3630</v>
      </c>
      <c r="I192" s="39" t="s">
        <v>1556</v>
      </c>
      <c r="J192" s="40" t="s">
        <v>1557</v>
      </c>
      <c r="K192" s="39">
        <v>-3630</v>
      </c>
      <c r="L192" s="39" t="s">
        <v>1493</v>
      </c>
      <c r="M192" s="40" t="s">
        <v>962</v>
      </c>
      <c r="N192" s="40"/>
      <c r="O192" s="41" t="s">
        <v>1558</v>
      </c>
      <c r="P192" s="41" t="s">
        <v>1413</v>
      </c>
    </row>
    <row r="193" spans="1:16" ht="13.5" thickBot="1" x14ac:dyDescent="0.25">
      <c r="A193" s="14" t="str">
        <f t="shared" si="12"/>
        <v>BAVM 10 </v>
      </c>
      <c r="B193" s="2" t="str">
        <f t="shared" si="13"/>
        <v>I</v>
      </c>
      <c r="C193" s="14">
        <f t="shared" si="14"/>
        <v>34079.322</v>
      </c>
      <c r="D193" s="15" t="str">
        <f t="shared" si="15"/>
        <v>vis</v>
      </c>
      <c r="E193" s="38">
        <f>VLOOKUP(C193,'Active 1'!C$21:E$969,3,FALSE)</f>
        <v>-3583.0143217638861</v>
      </c>
      <c r="F193" s="2" t="s">
        <v>827</v>
      </c>
      <c r="G193" s="15" t="str">
        <f t="shared" si="16"/>
        <v>34079.322</v>
      </c>
      <c r="H193" s="14">
        <f t="shared" si="17"/>
        <v>-3583</v>
      </c>
      <c r="I193" s="39" t="s">
        <v>1559</v>
      </c>
      <c r="J193" s="40" t="s">
        <v>1560</v>
      </c>
      <c r="K193" s="39">
        <v>-3583</v>
      </c>
      <c r="L193" s="39" t="s">
        <v>1438</v>
      </c>
      <c r="M193" s="40" t="s">
        <v>962</v>
      </c>
      <c r="N193" s="40"/>
      <c r="O193" s="41" t="s">
        <v>1475</v>
      </c>
      <c r="P193" s="42" t="s">
        <v>1561</v>
      </c>
    </row>
    <row r="194" spans="1:16" ht="13.5" thickBot="1" x14ac:dyDescent="0.25">
      <c r="A194" s="14" t="str">
        <f t="shared" si="12"/>
        <v>BAVM 10 </v>
      </c>
      <c r="B194" s="2" t="str">
        <f t="shared" si="13"/>
        <v>I</v>
      </c>
      <c r="C194" s="14">
        <f t="shared" si="14"/>
        <v>34121.42</v>
      </c>
      <c r="D194" s="15" t="str">
        <f t="shared" si="15"/>
        <v>vis</v>
      </c>
      <c r="E194" s="38">
        <f>VLOOKUP(C194,'Active 1'!C$21:E$969,3,FALSE)</f>
        <v>-3568.0159980219801</v>
      </c>
      <c r="F194" s="2" t="s">
        <v>827</v>
      </c>
      <c r="G194" s="15" t="str">
        <f t="shared" si="16"/>
        <v>34121.420</v>
      </c>
      <c r="H194" s="14">
        <f t="shared" si="17"/>
        <v>-3568</v>
      </c>
      <c r="I194" s="39" t="s">
        <v>1562</v>
      </c>
      <c r="J194" s="40" t="s">
        <v>1563</v>
      </c>
      <c r="K194" s="39">
        <v>-3568</v>
      </c>
      <c r="L194" s="39" t="s">
        <v>1445</v>
      </c>
      <c r="M194" s="40" t="s">
        <v>962</v>
      </c>
      <c r="N194" s="40"/>
      <c r="O194" s="41" t="s">
        <v>1475</v>
      </c>
      <c r="P194" s="42" t="s">
        <v>1561</v>
      </c>
    </row>
    <row r="195" spans="1:16" ht="13.5" thickBot="1" x14ac:dyDescent="0.25">
      <c r="A195" s="14" t="str">
        <f t="shared" si="12"/>
        <v>BAVM 10 </v>
      </c>
      <c r="B195" s="2" t="str">
        <f t="shared" si="13"/>
        <v>I</v>
      </c>
      <c r="C195" s="14">
        <f t="shared" si="14"/>
        <v>34121.421000000002</v>
      </c>
      <c r="D195" s="15" t="str">
        <f t="shared" si="15"/>
        <v>vis</v>
      </c>
      <c r="E195" s="38">
        <f>VLOOKUP(C195,'Active 1'!C$21:E$969,3,FALSE)</f>
        <v>-3568.0156417503331</v>
      </c>
      <c r="F195" s="2" t="s">
        <v>827</v>
      </c>
      <c r="G195" s="15" t="str">
        <f t="shared" si="16"/>
        <v>34121.421</v>
      </c>
      <c r="H195" s="14">
        <f t="shared" si="17"/>
        <v>-3568</v>
      </c>
      <c r="I195" s="39" t="s">
        <v>1564</v>
      </c>
      <c r="J195" s="40" t="s">
        <v>1565</v>
      </c>
      <c r="K195" s="39">
        <v>-3568</v>
      </c>
      <c r="L195" s="39" t="s">
        <v>1484</v>
      </c>
      <c r="M195" s="40" t="s">
        <v>962</v>
      </c>
      <c r="N195" s="40"/>
      <c r="O195" s="41" t="s">
        <v>1494</v>
      </c>
      <c r="P195" s="42" t="s">
        <v>1561</v>
      </c>
    </row>
    <row r="196" spans="1:16" ht="13.5" thickBot="1" x14ac:dyDescent="0.25">
      <c r="A196" s="14" t="str">
        <f t="shared" si="12"/>
        <v>BAVM 10 </v>
      </c>
      <c r="B196" s="2" t="str">
        <f t="shared" si="13"/>
        <v>I</v>
      </c>
      <c r="C196" s="14">
        <f t="shared" si="14"/>
        <v>34135.461000000003</v>
      </c>
      <c r="D196" s="15" t="str">
        <f t="shared" si="15"/>
        <v>vis</v>
      </c>
      <c r="E196" s="38">
        <f>VLOOKUP(C196,'Active 1'!C$21:E$969,3,FALSE)</f>
        <v>-3563.0135878442948</v>
      </c>
      <c r="F196" s="2" t="s">
        <v>827</v>
      </c>
      <c r="G196" s="15" t="str">
        <f t="shared" si="16"/>
        <v>34135.461</v>
      </c>
      <c r="H196" s="14">
        <f t="shared" si="17"/>
        <v>-3563</v>
      </c>
      <c r="I196" s="39" t="s">
        <v>1566</v>
      </c>
      <c r="J196" s="40" t="s">
        <v>1567</v>
      </c>
      <c r="K196" s="39">
        <v>-3563</v>
      </c>
      <c r="L196" s="39" t="s">
        <v>1568</v>
      </c>
      <c r="M196" s="40" t="s">
        <v>962</v>
      </c>
      <c r="N196" s="40"/>
      <c r="O196" s="41" t="s">
        <v>1475</v>
      </c>
      <c r="P196" s="42" t="s">
        <v>1561</v>
      </c>
    </row>
    <row r="197" spans="1:16" ht="13.5" thickBot="1" x14ac:dyDescent="0.25">
      <c r="A197" s="14" t="str">
        <f t="shared" si="12"/>
        <v>BAVM 10 </v>
      </c>
      <c r="B197" s="2" t="str">
        <f t="shared" si="13"/>
        <v>I</v>
      </c>
      <c r="C197" s="14">
        <f t="shared" si="14"/>
        <v>34163.533000000003</v>
      </c>
      <c r="D197" s="15" t="str">
        <f t="shared" si="15"/>
        <v>vis</v>
      </c>
      <c r="E197" s="38">
        <f>VLOOKUP(C197,'Active 1'!C$21:E$969,3,FALSE)</f>
        <v>-3553.0123302053853</v>
      </c>
      <c r="F197" s="2" t="s">
        <v>827</v>
      </c>
      <c r="G197" s="15" t="str">
        <f t="shared" si="16"/>
        <v>34163.533</v>
      </c>
      <c r="H197" s="14">
        <f t="shared" si="17"/>
        <v>-3553</v>
      </c>
      <c r="I197" s="39" t="s">
        <v>1569</v>
      </c>
      <c r="J197" s="40" t="s">
        <v>1570</v>
      </c>
      <c r="K197" s="39">
        <v>-3553</v>
      </c>
      <c r="L197" s="39" t="s">
        <v>1493</v>
      </c>
      <c r="M197" s="40" t="s">
        <v>962</v>
      </c>
      <c r="N197" s="40"/>
      <c r="O197" s="41" t="s">
        <v>1494</v>
      </c>
      <c r="P197" s="42" t="s">
        <v>1561</v>
      </c>
    </row>
    <row r="198" spans="1:16" ht="13.5" thickBot="1" x14ac:dyDescent="0.25">
      <c r="A198" s="14" t="str">
        <f t="shared" si="12"/>
        <v> AAC 5.52 </v>
      </c>
      <c r="B198" s="2" t="str">
        <f t="shared" si="13"/>
        <v>I</v>
      </c>
      <c r="C198" s="14">
        <f t="shared" si="14"/>
        <v>34222.472999999998</v>
      </c>
      <c r="D198" s="15" t="str">
        <f t="shared" si="15"/>
        <v>vis</v>
      </c>
      <c r="E198" s="38">
        <f>VLOOKUP(C198,'Active 1'!C$21:E$969,3,FALSE)</f>
        <v>-3532.0136794061095</v>
      </c>
      <c r="F198" s="2" t="s">
        <v>827</v>
      </c>
      <c r="G198" s="15" t="str">
        <f t="shared" si="16"/>
        <v>34222.473</v>
      </c>
      <c r="H198" s="14">
        <f t="shared" si="17"/>
        <v>-3532</v>
      </c>
      <c r="I198" s="39" t="s">
        <v>1571</v>
      </c>
      <c r="J198" s="40" t="s">
        <v>1572</v>
      </c>
      <c r="K198" s="39">
        <v>-3532</v>
      </c>
      <c r="L198" s="39" t="s">
        <v>1568</v>
      </c>
      <c r="M198" s="40" t="s">
        <v>962</v>
      </c>
      <c r="N198" s="40"/>
      <c r="O198" s="41" t="s">
        <v>1408</v>
      </c>
      <c r="P198" s="41" t="s">
        <v>1573</v>
      </c>
    </row>
    <row r="199" spans="1:16" ht="13.5" thickBot="1" x14ac:dyDescent="0.25">
      <c r="A199" s="14" t="str">
        <f t="shared" si="12"/>
        <v> PZ 10.29 </v>
      </c>
      <c r="B199" s="2" t="str">
        <f t="shared" si="13"/>
        <v>I</v>
      </c>
      <c r="C199" s="14">
        <f t="shared" si="14"/>
        <v>34239.332000000002</v>
      </c>
      <c r="D199" s="15" t="str">
        <f t="shared" si="15"/>
        <v>vis</v>
      </c>
      <c r="E199" s="38">
        <f>VLOOKUP(C199,'Active 1'!C$21:E$969,3,FALSE)</f>
        <v>-3526.0072957307602</v>
      </c>
      <c r="F199" s="2" t="s">
        <v>827</v>
      </c>
      <c r="G199" s="15" t="str">
        <f t="shared" si="16"/>
        <v>34239.332</v>
      </c>
      <c r="H199" s="14">
        <f t="shared" si="17"/>
        <v>-3526</v>
      </c>
      <c r="I199" s="39" t="s">
        <v>1574</v>
      </c>
      <c r="J199" s="40" t="s">
        <v>1575</v>
      </c>
      <c r="K199" s="39">
        <v>-3526</v>
      </c>
      <c r="L199" s="39" t="s">
        <v>1576</v>
      </c>
      <c r="M199" s="40" t="s">
        <v>962</v>
      </c>
      <c r="N199" s="40"/>
      <c r="O199" s="41" t="s">
        <v>1577</v>
      </c>
      <c r="P199" s="41" t="s">
        <v>1578</v>
      </c>
    </row>
    <row r="200" spans="1:16" ht="13.5" thickBot="1" x14ac:dyDescent="0.25">
      <c r="A200" s="14" t="str">
        <f t="shared" si="12"/>
        <v>BAVM 10 </v>
      </c>
      <c r="B200" s="2" t="str">
        <f t="shared" si="13"/>
        <v>I</v>
      </c>
      <c r="C200" s="14">
        <f t="shared" si="14"/>
        <v>34253.334999999999</v>
      </c>
      <c r="D200" s="15" t="str">
        <f t="shared" si="15"/>
        <v>vis</v>
      </c>
      <c r="E200" s="38">
        <f>VLOOKUP(C200,'Active 1'!C$21:E$969,3,FALSE)</f>
        <v>-3521.0184238756156</v>
      </c>
      <c r="F200" s="2" t="s">
        <v>827</v>
      </c>
      <c r="G200" s="15" t="str">
        <f t="shared" si="16"/>
        <v>34253.335</v>
      </c>
      <c r="H200" s="14">
        <f t="shared" si="17"/>
        <v>-3521</v>
      </c>
      <c r="I200" s="39" t="s">
        <v>1579</v>
      </c>
      <c r="J200" s="40" t="s">
        <v>1580</v>
      </c>
      <c r="K200" s="39">
        <v>-3521</v>
      </c>
      <c r="L200" s="39" t="s">
        <v>1463</v>
      </c>
      <c r="M200" s="40" t="s">
        <v>962</v>
      </c>
      <c r="N200" s="40"/>
      <c r="O200" s="41" t="s">
        <v>1475</v>
      </c>
      <c r="P200" s="42" t="s">
        <v>1561</v>
      </c>
    </row>
    <row r="201" spans="1:16" ht="13.5" thickBot="1" x14ac:dyDescent="0.25">
      <c r="A201" s="14" t="str">
        <f t="shared" si="12"/>
        <v> PZ 10.29 </v>
      </c>
      <c r="B201" s="2" t="str">
        <f t="shared" si="13"/>
        <v>I</v>
      </c>
      <c r="C201" s="14">
        <f t="shared" si="14"/>
        <v>34267.394</v>
      </c>
      <c r="D201" s="15" t="str">
        <f t="shared" si="15"/>
        <v>vis</v>
      </c>
      <c r="E201" s="38">
        <f>VLOOKUP(C201,'Active 1'!C$21:E$969,3,FALSE)</f>
        <v>-3516.0096008083087</v>
      </c>
      <c r="F201" s="2" t="s">
        <v>827</v>
      </c>
      <c r="G201" s="15" t="str">
        <f t="shared" si="16"/>
        <v>34267.394</v>
      </c>
      <c r="H201" s="14">
        <f t="shared" si="17"/>
        <v>-3516</v>
      </c>
      <c r="I201" s="39" t="s">
        <v>1581</v>
      </c>
      <c r="J201" s="40" t="s">
        <v>1582</v>
      </c>
      <c r="K201" s="39">
        <v>-3516</v>
      </c>
      <c r="L201" s="39" t="s">
        <v>1583</v>
      </c>
      <c r="M201" s="40" t="s">
        <v>962</v>
      </c>
      <c r="N201" s="40"/>
      <c r="O201" s="41" t="s">
        <v>1584</v>
      </c>
      <c r="P201" s="41" t="s">
        <v>1578</v>
      </c>
    </row>
    <row r="202" spans="1:16" ht="13.5" thickBot="1" x14ac:dyDescent="0.25">
      <c r="A202" s="14" t="str">
        <f t="shared" si="12"/>
        <v>BAVM 10 </v>
      </c>
      <c r="B202" s="2" t="str">
        <f t="shared" si="13"/>
        <v>I</v>
      </c>
      <c r="C202" s="14">
        <f t="shared" si="14"/>
        <v>34455.434999999998</v>
      </c>
      <c r="D202" s="15" t="str">
        <f t="shared" si="15"/>
        <v>vis</v>
      </c>
      <c r="E202" s="38">
        <f>VLOOKUP(C202,'Active 1'!C$21:E$969,3,FALSE)</f>
        <v>-3449.0159242737495</v>
      </c>
      <c r="F202" s="2" t="s">
        <v>827</v>
      </c>
      <c r="G202" s="15" t="str">
        <f t="shared" si="16"/>
        <v>34455.435</v>
      </c>
      <c r="H202" s="14">
        <f t="shared" si="17"/>
        <v>-3449</v>
      </c>
      <c r="I202" s="39" t="s">
        <v>1585</v>
      </c>
      <c r="J202" s="40" t="s">
        <v>1586</v>
      </c>
      <c r="K202" s="39">
        <v>-3449</v>
      </c>
      <c r="L202" s="39" t="s">
        <v>1445</v>
      </c>
      <c r="M202" s="40" t="s">
        <v>962</v>
      </c>
      <c r="N202" s="40"/>
      <c r="O202" s="41" t="s">
        <v>1475</v>
      </c>
      <c r="P202" s="42" t="s">
        <v>1561</v>
      </c>
    </row>
    <row r="203" spans="1:16" ht="13.5" thickBot="1" x14ac:dyDescent="0.25">
      <c r="A203" s="14" t="str">
        <f t="shared" ref="A203:A266" si="18">P203</f>
        <v> AAC 5.190 </v>
      </c>
      <c r="B203" s="2" t="str">
        <f t="shared" ref="B203:B266" si="19">IF(H203=INT(H203),"I","II")</f>
        <v>I</v>
      </c>
      <c r="C203" s="14">
        <f t="shared" ref="C203:C266" si="20">1*G203</f>
        <v>34455.434999999998</v>
      </c>
      <c r="D203" s="15" t="str">
        <f t="shared" ref="D203:D266" si="21">VLOOKUP(F203,I$1:J$5,2,FALSE)</f>
        <v>vis</v>
      </c>
      <c r="E203" s="38">
        <f>VLOOKUP(C203,'Active 1'!C$21:E$969,3,FALSE)</f>
        <v>-3449.0159242737495</v>
      </c>
      <c r="F203" s="2" t="s">
        <v>827</v>
      </c>
      <c r="G203" s="15" t="str">
        <f t="shared" ref="G203:G266" si="22">MID(I203,3,LEN(I203)-3)</f>
        <v>34455.435</v>
      </c>
      <c r="H203" s="14">
        <f t="shared" ref="H203:H266" si="23">1*K203</f>
        <v>-3449</v>
      </c>
      <c r="I203" s="39" t="s">
        <v>1585</v>
      </c>
      <c r="J203" s="40" t="s">
        <v>1586</v>
      </c>
      <c r="K203" s="39">
        <v>-3449</v>
      </c>
      <c r="L203" s="39" t="s">
        <v>1445</v>
      </c>
      <c r="M203" s="40" t="s">
        <v>962</v>
      </c>
      <c r="N203" s="40"/>
      <c r="O203" s="41" t="s">
        <v>1408</v>
      </c>
      <c r="P203" s="41" t="s">
        <v>1587</v>
      </c>
    </row>
    <row r="204" spans="1:16" ht="13.5" thickBot="1" x14ac:dyDescent="0.25">
      <c r="A204" s="14" t="str">
        <f t="shared" si="18"/>
        <v>BAVM 10 </v>
      </c>
      <c r="B204" s="2" t="str">
        <f t="shared" si="19"/>
        <v>I</v>
      </c>
      <c r="C204" s="14">
        <f t="shared" si="20"/>
        <v>34542.46</v>
      </c>
      <c r="D204" s="15" t="str">
        <f t="shared" si="21"/>
        <v>vis</v>
      </c>
      <c r="E204" s="38">
        <f>VLOOKUP(C204,'Active 1'!C$21:E$969,3,FALSE)</f>
        <v>-3418.0113843041677</v>
      </c>
      <c r="F204" s="2" t="s">
        <v>827</v>
      </c>
      <c r="G204" s="15" t="str">
        <f t="shared" si="22"/>
        <v>34542.460</v>
      </c>
      <c r="H204" s="14">
        <f t="shared" si="23"/>
        <v>-3418</v>
      </c>
      <c r="I204" s="39" t="s">
        <v>1588</v>
      </c>
      <c r="J204" s="40" t="s">
        <v>1589</v>
      </c>
      <c r="K204" s="39">
        <v>-3418</v>
      </c>
      <c r="L204" s="39" t="s">
        <v>1534</v>
      </c>
      <c r="M204" s="40" t="s">
        <v>962</v>
      </c>
      <c r="N204" s="40"/>
      <c r="O204" s="41" t="s">
        <v>1494</v>
      </c>
      <c r="P204" s="42" t="s">
        <v>1561</v>
      </c>
    </row>
    <row r="205" spans="1:16" ht="13.5" thickBot="1" x14ac:dyDescent="0.25">
      <c r="A205" s="14" t="str">
        <f t="shared" si="18"/>
        <v> AAC 5.194 </v>
      </c>
      <c r="B205" s="2" t="str">
        <f t="shared" si="19"/>
        <v>I</v>
      </c>
      <c r="C205" s="14">
        <f t="shared" si="20"/>
        <v>34660.345000000001</v>
      </c>
      <c r="D205" s="15" t="str">
        <f t="shared" si="21"/>
        <v>vis</v>
      </c>
      <c r="E205" s="38">
        <f>VLOOKUP(C205,'Active 1'!C$21:E$969,3,FALSE)</f>
        <v>-3376.0123013473831</v>
      </c>
      <c r="F205" s="2" t="s">
        <v>827</v>
      </c>
      <c r="G205" s="15" t="str">
        <f t="shared" si="22"/>
        <v>34660.345</v>
      </c>
      <c r="H205" s="14">
        <f t="shared" si="23"/>
        <v>-3376</v>
      </c>
      <c r="I205" s="39" t="s">
        <v>1590</v>
      </c>
      <c r="J205" s="40" t="s">
        <v>1591</v>
      </c>
      <c r="K205" s="39">
        <v>-3376</v>
      </c>
      <c r="L205" s="39" t="s">
        <v>1493</v>
      </c>
      <c r="M205" s="40" t="s">
        <v>962</v>
      </c>
      <c r="N205" s="40"/>
      <c r="O205" s="41" t="s">
        <v>1408</v>
      </c>
      <c r="P205" s="41" t="s">
        <v>1592</v>
      </c>
    </row>
    <row r="206" spans="1:16" ht="13.5" thickBot="1" x14ac:dyDescent="0.25">
      <c r="A206" s="14" t="str">
        <f t="shared" si="18"/>
        <v>IBVS 443 </v>
      </c>
      <c r="B206" s="2" t="str">
        <f t="shared" si="19"/>
        <v>I</v>
      </c>
      <c r="C206" s="14">
        <f t="shared" si="20"/>
        <v>34876.4683</v>
      </c>
      <c r="D206" s="15" t="str">
        <f t="shared" si="21"/>
        <v>vis</v>
      </c>
      <c r="E206" s="38">
        <f>VLOOKUP(C206,'Active 1'!C$21:E$969,3,FALSE)</f>
        <v>-3299.0136975759629</v>
      </c>
      <c r="F206" s="2" t="s">
        <v>827</v>
      </c>
      <c r="G206" s="15" t="str">
        <f t="shared" si="22"/>
        <v>34876.4683</v>
      </c>
      <c r="H206" s="14">
        <f t="shared" si="23"/>
        <v>-3299</v>
      </c>
      <c r="I206" s="39" t="s">
        <v>1593</v>
      </c>
      <c r="J206" s="40" t="s">
        <v>1594</v>
      </c>
      <c r="K206" s="39">
        <v>-3299</v>
      </c>
      <c r="L206" s="39" t="s">
        <v>1595</v>
      </c>
      <c r="M206" s="40" t="s">
        <v>1432</v>
      </c>
      <c r="N206" s="40" t="s">
        <v>1433</v>
      </c>
      <c r="O206" s="41" t="s">
        <v>1475</v>
      </c>
      <c r="P206" s="42" t="s">
        <v>1596</v>
      </c>
    </row>
    <row r="207" spans="1:16" ht="13.5" thickBot="1" x14ac:dyDescent="0.25">
      <c r="A207" s="14" t="str">
        <f t="shared" si="18"/>
        <v> AA 6.146 </v>
      </c>
      <c r="B207" s="2" t="str">
        <f t="shared" si="19"/>
        <v>I</v>
      </c>
      <c r="C207" s="14">
        <f t="shared" si="20"/>
        <v>34994.364999999998</v>
      </c>
      <c r="D207" s="15" t="str">
        <f t="shared" si="21"/>
        <v>vis</v>
      </c>
      <c r="E207" s="38">
        <f>VLOOKUP(C207,'Active 1'!C$21:E$969,3,FALSE)</f>
        <v>-3257.0104462409245</v>
      </c>
      <c r="F207" s="2" t="s">
        <v>827</v>
      </c>
      <c r="G207" s="15" t="str">
        <f t="shared" si="22"/>
        <v>34994.365</v>
      </c>
      <c r="H207" s="14">
        <f t="shared" si="23"/>
        <v>-3257</v>
      </c>
      <c r="I207" s="39" t="s">
        <v>1597</v>
      </c>
      <c r="J207" s="40" t="s">
        <v>1598</v>
      </c>
      <c r="K207" s="39">
        <v>-3257</v>
      </c>
      <c r="L207" s="39" t="s">
        <v>1599</v>
      </c>
      <c r="M207" s="40" t="s">
        <v>962</v>
      </c>
      <c r="N207" s="40"/>
      <c r="O207" s="41" t="s">
        <v>1600</v>
      </c>
      <c r="P207" s="41" t="s">
        <v>1601</v>
      </c>
    </row>
    <row r="208" spans="1:16" ht="13.5" thickBot="1" x14ac:dyDescent="0.25">
      <c r="A208" s="14" t="str">
        <f t="shared" si="18"/>
        <v>BAVM 12 </v>
      </c>
      <c r="B208" s="2" t="str">
        <f t="shared" si="19"/>
        <v>I</v>
      </c>
      <c r="C208" s="14">
        <f t="shared" si="20"/>
        <v>35283.476999999999</v>
      </c>
      <c r="D208" s="15" t="str">
        <f t="shared" si="21"/>
        <v>vis</v>
      </c>
      <c r="E208" s="38">
        <f>VLOOKUP(C208,'Active 1'!C$21:E$969,3,FALSE)</f>
        <v>-3154.0080382008709</v>
      </c>
      <c r="F208" s="2" t="s">
        <v>827</v>
      </c>
      <c r="G208" s="15" t="str">
        <f t="shared" si="22"/>
        <v>35283.477</v>
      </c>
      <c r="H208" s="14">
        <f t="shared" si="23"/>
        <v>-3154</v>
      </c>
      <c r="I208" s="39" t="s">
        <v>1602</v>
      </c>
      <c r="J208" s="40" t="s">
        <v>1603</v>
      </c>
      <c r="K208" s="39">
        <v>-3154</v>
      </c>
      <c r="L208" s="39" t="s">
        <v>1604</v>
      </c>
      <c r="M208" s="40" t="s">
        <v>962</v>
      </c>
      <c r="N208" s="40"/>
      <c r="O208" s="41" t="s">
        <v>1475</v>
      </c>
      <c r="P208" s="42" t="s">
        <v>1605</v>
      </c>
    </row>
    <row r="209" spans="1:16" ht="13.5" thickBot="1" x14ac:dyDescent="0.25">
      <c r="A209" s="14" t="str">
        <f t="shared" si="18"/>
        <v> AA 6.142 </v>
      </c>
      <c r="B209" s="2" t="str">
        <f t="shared" si="19"/>
        <v>I</v>
      </c>
      <c r="C209" s="14">
        <f t="shared" si="20"/>
        <v>35370.478999999999</v>
      </c>
      <c r="D209" s="15" t="str">
        <f t="shared" si="21"/>
        <v>vis</v>
      </c>
      <c r="E209" s="38">
        <f>VLOOKUP(C209,'Active 1'!C$21:E$969,3,FALSE)</f>
        <v>-3123.0116924791409</v>
      </c>
      <c r="F209" s="2" t="s">
        <v>827</v>
      </c>
      <c r="G209" s="15" t="str">
        <f t="shared" si="22"/>
        <v>35370.479</v>
      </c>
      <c r="H209" s="14">
        <f t="shared" si="23"/>
        <v>-3123</v>
      </c>
      <c r="I209" s="39" t="s">
        <v>1606</v>
      </c>
      <c r="J209" s="40" t="s">
        <v>1607</v>
      </c>
      <c r="K209" s="39">
        <v>-3123</v>
      </c>
      <c r="L209" s="39" t="s">
        <v>1608</v>
      </c>
      <c r="M209" s="40" t="s">
        <v>962</v>
      </c>
      <c r="N209" s="40"/>
      <c r="O209" s="41" t="s">
        <v>1408</v>
      </c>
      <c r="P209" s="41" t="s">
        <v>1609</v>
      </c>
    </row>
    <row r="210" spans="1:16" ht="13.5" thickBot="1" x14ac:dyDescent="0.25">
      <c r="A210" s="14" t="str">
        <f t="shared" si="18"/>
        <v>BAVM 12 </v>
      </c>
      <c r="B210" s="2" t="str">
        <f t="shared" si="19"/>
        <v>I</v>
      </c>
      <c r="C210" s="14">
        <f t="shared" si="20"/>
        <v>35370.485000000001</v>
      </c>
      <c r="D210" s="15" t="str">
        <f t="shared" si="21"/>
        <v>vis</v>
      </c>
      <c r="E210" s="38">
        <f>VLOOKUP(C210,'Active 1'!C$21:E$969,3,FALSE)</f>
        <v>-3123.0095548492664</v>
      </c>
      <c r="F210" s="2" t="s">
        <v>827</v>
      </c>
      <c r="G210" s="15" t="str">
        <f t="shared" si="22"/>
        <v>35370.485</v>
      </c>
      <c r="H210" s="14">
        <f t="shared" si="23"/>
        <v>-3123</v>
      </c>
      <c r="I210" s="39" t="s">
        <v>1610</v>
      </c>
      <c r="J210" s="40" t="s">
        <v>1611</v>
      </c>
      <c r="K210" s="39">
        <v>-3123</v>
      </c>
      <c r="L210" s="39" t="s">
        <v>1583</v>
      </c>
      <c r="M210" s="40" t="s">
        <v>962</v>
      </c>
      <c r="N210" s="40"/>
      <c r="O210" s="41" t="s">
        <v>1612</v>
      </c>
      <c r="P210" s="42" t="s">
        <v>1605</v>
      </c>
    </row>
    <row r="211" spans="1:16" ht="13.5" thickBot="1" x14ac:dyDescent="0.25">
      <c r="A211" s="14" t="str">
        <f t="shared" si="18"/>
        <v> SAC 29.109 </v>
      </c>
      <c r="B211" s="2" t="str">
        <f t="shared" si="19"/>
        <v>I</v>
      </c>
      <c r="C211" s="14">
        <f t="shared" si="20"/>
        <v>35909.398999999998</v>
      </c>
      <c r="D211" s="15" t="str">
        <f t="shared" si="21"/>
        <v>vis</v>
      </c>
      <c r="E211" s="38">
        <f>VLOOKUP(C211,'Active 1'!C$21:E$969,3,FALSE)</f>
        <v>-2931.0097771627743</v>
      </c>
      <c r="F211" s="2" t="s">
        <v>827</v>
      </c>
      <c r="G211" s="15" t="str">
        <f t="shared" si="22"/>
        <v>35909.399</v>
      </c>
      <c r="H211" s="14">
        <f t="shared" si="23"/>
        <v>-2931</v>
      </c>
      <c r="I211" s="39" t="s">
        <v>1613</v>
      </c>
      <c r="J211" s="40" t="s">
        <v>1614</v>
      </c>
      <c r="K211" s="39">
        <v>-2931</v>
      </c>
      <c r="L211" s="39" t="s">
        <v>1583</v>
      </c>
      <c r="M211" s="40" t="s">
        <v>962</v>
      </c>
      <c r="N211" s="40"/>
      <c r="O211" s="41" t="s">
        <v>1389</v>
      </c>
      <c r="P211" s="41" t="s">
        <v>1615</v>
      </c>
    </row>
    <row r="212" spans="1:16" ht="13.5" thickBot="1" x14ac:dyDescent="0.25">
      <c r="A212" s="14" t="str">
        <f t="shared" si="18"/>
        <v>BAVM 12 </v>
      </c>
      <c r="B212" s="2" t="str">
        <f t="shared" si="19"/>
        <v>I</v>
      </c>
      <c r="C212" s="14">
        <f t="shared" si="20"/>
        <v>35951.504000000001</v>
      </c>
      <c r="D212" s="15" t="str">
        <f t="shared" si="21"/>
        <v>vis</v>
      </c>
      <c r="E212" s="38">
        <f>VLOOKUP(C212,'Active 1'!C$21:E$969,3,FALSE)</f>
        <v>-2916.0089595193458</v>
      </c>
      <c r="F212" s="2" t="s">
        <v>827</v>
      </c>
      <c r="G212" s="15" t="str">
        <f t="shared" si="22"/>
        <v>35951.504</v>
      </c>
      <c r="H212" s="14">
        <f t="shared" si="23"/>
        <v>-2916</v>
      </c>
      <c r="I212" s="39" t="s">
        <v>1616</v>
      </c>
      <c r="J212" s="40" t="s">
        <v>1617</v>
      </c>
      <c r="K212" s="39">
        <v>-2916</v>
      </c>
      <c r="L212" s="39" t="s">
        <v>1618</v>
      </c>
      <c r="M212" s="40" t="s">
        <v>962</v>
      </c>
      <c r="N212" s="40"/>
      <c r="O212" s="41" t="s">
        <v>1619</v>
      </c>
      <c r="P212" s="42" t="s">
        <v>1605</v>
      </c>
    </row>
    <row r="213" spans="1:16" ht="13.5" thickBot="1" x14ac:dyDescent="0.25">
      <c r="A213" s="14" t="str">
        <f t="shared" si="18"/>
        <v>BAVM 12 </v>
      </c>
      <c r="B213" s="2" t="str">
        <f t="shared" si="19"/>
        <v>I</v>
      </c>
      <c r="C213" s="14">
        <f t="shared" si="20"/>
        <v>35951.512000000002</v>
      </c>
      <c r="D213" s="15" t="str">
        <f t="shared" si="21"/>
        <v>vis</v>
      </c>
      <c r="E213" s="38">
        <f>VLOOKUP(C213,'Active 1'!C$21:E$969,3,FALSE)</f>
        <v>-2916.0061093461795</v>
      </c>
      <c r="F213" s="2" t="s">
        <v>827</v>
      </c>
      <c r="G213" s="15" t="str">
        <f t="shared" si="22"/>
        <v>35951.512</v>
      </c>
      <c r="H213" s="14">
        <f t="shared" si="23"/>
        <v>-2916</v>
      </c>
      <c r="I213" s="39" t="s">
        <v>1620</v>
      </c>
      <c r="J213" s="40" t="s">
        <v>1621</v>
      </c>
      <c r="K213" s="39">
        <v>-2916</v>
      </c>
      <c r="L213" s="39" t="s">
        <v>1622</v>
      </c>
      <c r="M213" s="40" t="s">
        <v>962</v>
      </c>
      <c r="N213" s="40"/>
      <c r="O213" s="41" t="s">
        <v>1623</v>
      </c>
      <c r="P213" s="42" t="s">
        <v>1605</v>
      </c>
    </row>
    <row r="214" spans="1:16" ht="13.5" thickBot="1" x14ac:dyDescent="0.25">
      <c r="A214" s="14" t="str">
        <f t="shared" si="18"/>
        <v>BAVM 12 </v>
      </c>
      <c r="B214" s="2" t="str">
        <f t="shared" si="19"/>
        <v>I</v>
      </c>
      <c r="C214" s="14">
        <f t="shared" si="20"/>
        <v>35951.519</v>
      </c>
      <c r="D214" s="15" t="str">
        <f t="shared" si="21"/>
        <v>vis</v>
      </c>
      <c r="E214" s="38">
        <f>VLOOKUP(C214,'Active 1'!C$21:E$969,3,FALSE)</f>
        <v>-2916.0036154446602</v>
      </c>
      <c r="F214" s="2" t="s">
        <v>827</v>
      </c>
      <c r="G214" s="15" t="str">
        <f t="shared" si="22"/>
        <v>35951.519</v>
      </c>
      <c r="H214" s="14">
        <f t="shared" si="23"/>
        <v>-2916</v>
      </c>
      <c r="I214" s="39" t="s">
        <v>1624</v>
      </c>
      <c r="J214" s="40" t="s">
        <v>1625</v>
      </c>
      <c r="K214" s="39">
        <v>-2916</v>
      </c>
      <c r="L214" s="39" t="s">
        <v>1626</v>
      </c>
      <c r="M214" s="40" t="s">
        <v>962</v>
      </c>
      <c r="N214" s="40"/>
      <c r="O214" s="41" t="s">
        <v>1612</v>
      </c>
      <c r="P214" s="42" t="s">
        <v>1605</v>
      </c>
    </row>
    <row r="215" spans="1:16" ht="13.5" thickBot="1" x14ac:dyDescent="0.25">
      <c r="A215" s="14" t="str">
        <f t="shared" si="18"/>
        <v>BAVM 12 </v>
      </c>
      <c r="B215" s="2" t="str">
        <f t="shared" si="19"/>
        <v>I</v>
      </c>
      <c r="C215" s="14">
        <f t="shared" si="20"/>
        <v>36111.500999999997</v>
      </c>
      <c r="D215" s="15" t="str">
        <f t="shared" si="21"/>
        <v>vis</v>
      </c>
      <c r="E215" s="38">
        <f>VLOOKUP(C215,'Active 1'!C$21:E$969,3,FALSE)</f>
        <v>-2859.0065650176166</v>
      </c>
      <c r="F215" s="2" t="s">
        <v>827</v>
      </c>
      <c r="G215" s="15" t="str">
        <f t="shared" si="22"/>
        <v>36111.501</v>
      </c>
      <c r="H215" s="14">
        <f t="shared" si="23"/>
        <v>-2859</v>
      </c>
      <c r="I215" s="39" t="s">
        <v>1627</v>
      </c>
      <c r="J215" s="40" t="s">
        <v>1628</v>
      </c>
      <c r="K215" s="39">
        <v>-2859</v>
      </c>
      <c r="L215" s="39" t="s">
        <v>1629</v>
      </c>
      <c r="M215" s="40" t="s">
        <v>962</v>
      </c>
      <c r="N215" s="40"/>
      <c r="O215" s="41" t="s">
        <v>1619</v>
      </c>
      <c r="P215" s="42" t="s">
        <v>1605</v>
      </c>
    </row>
    <row r="216" spans="1:16" ht="13.5" thickBot="1" x14ac:dyDescent="0.25">
      <c r="A216" s="14" t="str">
        <f t="shared" si="18"/>
        <v>BAVM 12 </v>
      </c>
      <c r="B216" s="2" t="str">
        <f t="shared" si="19"/>
        <v>I</v>
      </c>
      <c r="C216" s="14">
        <f t="shared" si="20"/>
        <v>36111.500999999997</v>
      </c>
      <c r="D216" s="15" t="str">
        <f t="shared" si="21"/>
        <v>vis</v>
      </c>
      <c r="E216" s="38">
        <f>VLOOKUP(C216,'Active 1'!C$21:E$969,3,FALSE)</f>
        <v>-2859.0065650176166</v>
      </c>
      <c r="F216" s="2" t="s">
        <v>827</v>
      </c>
      <c r="G216" s="15" t="str">
        <f t="shared" si="22"/>
        <v>36111.501</v>
      </c>
      <c r="H216" s="14">
        <f t="shared" si="23"/>
        <v>-2859</v>
      </c>
      <c r="I216" s="39" t="s">
        <v>1627</v>
      </c>
      <c r="J216" s="40" t="s">
        <v>1628</v>
      </c>
      <c r="K216" s="39">
        <v>-2859</v>
      </c>
      <c r="L216" s="39" t="s">
        <v>1629</v>
      </c>
      <c r="M216" s="40" t="s">
        <v>962</v>
      </c>
      <c r="N216" s="40"/>
      <c r="O216" s="41" t="s">
        <v>1612</v>
      </c>
      <c r="P216" s="42" t="s">
        <v>1605</v>
      </c>
    </row>
    <row r="217" spans="1:16" ht="13.5" thickBot="1" x14ac:dyDescent="0.25">
      <c r="A217" s="14" t="str">
        <f t="shared" si="18"/>
        <v>BAVM 12 </v>
      </c>
      <c r="B217" s="2" t="str">
        <f t="shared" si="19"/>
        <v>I</v>
      </c>
      <c r="C217" s="14">
        <f t="shared" si="20"/>
        <v>36111.502999999997</v>
      </c>
      <c r="D217" s="15" t="str">
        <f t="shared" si="21"/>
        <v>vis</v>
      </c>
      <c r="E217" s="38">
        <f>VLOOKUP(C217,'Active 1'!C$21:E$969,3,FALSE)</f>
        <v>-2859.0058524743249</v>
      </c>
      <c r="F217" s="2" t="s">
        <v>827</v>
      </c>
      <c r="G217" s="15" t="str">
        <f t="shared" si="22"/>
        <v>36111.503</v>
      </c>
      <c r="H217" s="14">
        <f t="shared" si="23"/>
        <v>-2859</v>
      </c>
      <c r="I217" s="39" t="s">
        <v>1630</v>
      </c>
      <c r="J217" s="40" t="s">
        <v>1631</v>
      </c>
      <c r="K217" s="39">
        <v>-2859</v>
      </c>
      <c r="L217" s="39" t="s">
        <v>1632</v>
      </c>
      <c r="M217" s="40" t="s">
        <v>962</v>
      </c>
      <c r="N217" s="40"/>
      <c r="O217" s="41" t="s">
        <v>1633</v>
      </c>
      <c r="P217" s="42" t="s">
        <v>1605</v>
      </c>
    </row>
    <row r="218" spans="1:16" ht="13.5" thickBot="1" x14ac:dyDescent="0.25">
      <c r="A218" s="14" t="str">
        <f t="shared" si="18"/>
        <v> AA 8.190 </v>
      </c>
      <c r="B218" s="2" t="str">
        <f t="shared" si="19"/>
        <v>I</v>
      </c>
      <c r="C218" s="14">
        <f t="shared" si="20"/>
        <v>36128.334999999999</v>
      </c>
      <c r="D218" s="15" t="str">
        <f t="shared" si="21"/>
        <v>vis</v>
      </c>
      <c r="E218" s="38">
        <f>VLOOKUP(C218,'Active 1'!C$21:E$969,3,FALSE)</f>
        <v>-2853.0090881334108</v>
      </c>
      <c r="F218" s="2" t="s">
        <v>827</v>
      </c>
      <c r="G218" s="15" t="str">
        <f t="shared" si="22"/>
        <v>36128.335</v>
      </c>
      <c r="H218" s="14">
        <f t="shared" si="23"/>
        <v>-2853</v>
      </c>
      <c r="I218" s="39" t="s">
        <v>1634</v>
      </c>
      <c r="J218" s="40" t="s">
        <v>1635</v>
      </c>
      <c r="K218" s="39">
        <v>-2853</v>
      </c>
      <c r="L218" s="39" t="s">
        <v>1636</v>
      </c>
      <c r="M218" s="40" t="s">
        <v>962</v>
      </c>
      <c r="N218" s="40"/>
      <c r="O218" s="41" t="s">
        <v>1408</v>
      </c>
      <c r="P218" s="41" t="s">
        <v>1637</v>
      </c>
    </row>
    <row r="219" spans="1:16" ht="13.5" thickBot="1" x14ac:dyDescent="0.25">
      <c r="A219" s="14" t="str">
        <f t="shared" si="18"/>
        <v>BAVM 13 </v>
      </c>
      <c r="B219" s="2" t="str">
        <f t="shared" si="19"/>
        <v>I</v>
      </c>
      <c r="C219" s="14">
        <f t="shared" si="20"/>
        <v>36855.334999999999</v>
      </c>
      <c r="D219" s="15" t="str">
        <f t="shared" si="21"/>
        <v>vis</v>
      </c>
      <c r="E219" s="38">
        <f>VLOOKUP(C219,'Active 1'!C$21:E$969,3,FALSE)</f>
        <v>-2593.9996016882997</v>
      </c>
      <c r="F219" s="2" t="s">
        <v>827</v>
      </c>
      <c r="G219" s="15" t="str">
        <f t="shared" si="22"/>
        <v>36855.335</v>
      </c>
      <c r="H219" s="14">
        <f t="shared" si="23"/>
        <v>-2594</v>
      </c>
      <c r="I219" s="39" t="s">
        <v>1638</v>
      </c>
      <c r="J219" s="40" t="s">
        <v>1639</v>
      </c>
      <c r="K219" s="39">
        <v>-2594</v>
      </c>
      <c r="L219" s="39" t="s">
        <v>1640</v>
      </c>
      <c r="M219" s="40" t="s">
        <v>962</v>
      </c>
      <c r="N219" s="40"/>
      <c r="O219" s="41" t="s">
        <v>1633</v>
      </c>
      <c r="P219" s="42" t="s">
        <v>1641</v>
      </c>
    </row>
    <row r="220" spans="1:16" ht="13.5" thickBot="1" x14ac:dyDescent="0.25">
      <c r="A220" s="14" t="str">
        <f t="shared" si="18"/>
        <v> AA 13.79 </v>
      </c>
      <c r="B220" s="2" t="str">
        <f t="shared" si="19"/>
        <v>I</v>
      </c>
      <c r="C220" s="14">
        <f t="shared" si="20"/>
        <v>37015.307999999997</v>
      </c>
      <c r="D220" s="15" t="str">
        <f t="shared" si="21"/>
        <v>vis</v>
      </c>
      <c r="E220" s="38">
        <f>VLOOKUP(C220,'Active 1'!C$21:E$969,3,FALSE)</f>
        <v>-2537.005757706067</v>
      </c>
      <c r="F220" s="2" t="s">
        <v>827</v>
      </c>
      <c r="G220" s="15" t="str">
        <f t="shared" si="22"/>
        <v>37015.308</v>
      </c>
      <c r="H220" s="14">
        <f t="shared" si="23"/>
        <v>-2537</v>
      </c>
      <c r="I220" s="39" t="s">
        <v>1642</v>
      </c>
      <c r="J220" s="40" t="s">
        <v>1643</v>
      </c>
      <c r="K220" s="39">
        <v>-2537</v>
      </c>
      <c r="L220" s="39" t="s">
        <v>1632</v>
      </c>
      <c r="M220" s="40" t="s">
        <v>962</v>
      </c>
      <c r="N220" s="40"/>
      <c r="O220" s="41" t="s">
        <v>1408</v>
      </c>
      <c r="P220" s="41" t="s">
        <v>1644</v>
      </c>
    </row>
    <row r="221" spans="1:16" ht="13.5" thickBot="1" x14ac:dyDescent="0.25">
      <c r="A221" s="14" t="str">
        <f t="shared" si="18"/>
        <v> EBC 1-32 </v>
      </c>
      <c r="B221" s="2" t="str">
        <f t="shared" si="19"/>
        <v>I</v>
      </c>
      <c r="C221" s="14">
        <f t="shared" si="20"/>
        <v>37172.472000000002</v>
      </c>
      <c r="D221" s="15" t="str">
        <f t="shared" si="21"/>
        <v>vis</v>
      </c>
      <c r="E221" s="38">
        <f>VLOOKUP(C221,'Active 1'!C$21:E$969,3,FALSE)</f>
        <v>-2481.0126807766856</v>
      </c>
      <c r="F221" s="2" t="s">
        <v>827</v>
      </c>
      <c r="G221" s="15" t="str">
        <f t="shared" si="22"/>
        <v>37172.472</v>
      </c>
      <c r="H221" s="14">
        <f t="shared" si="23"/>
        <v>-2481</v>
      </c>
      <c r="I221" s="39" t="s">
        <v>1645</v>
      </c>
      <c r="J221" s="40" t="s">
        <v>1646</v>
      </c>
      <c r="K221" s="39">
        <v>-2481</v>
      </c>
      <c r="L221" s="39" t="s">
        <v>1647</v>
      </c>
      <c r="M221" s="40" t="s">
        <v>962</v>
      </c>
      <c r="N221" s="40"/>
      <c r="O221" s="41" t="s">
        <v>1648</v>
      </c>
      <c r="P221" s="41" t="s">
        <v>1649</v>
      </c>
    </row>
    <row r="222" spans="1:16" ht="13.5" thickBot="1" x14ac:dyDescent="0.25">
      <c r="A222" s="14" t="str">
        <f t="shared" si="18"/>
        <v> EBC 1-32 </v>
      </c>
      <c r="B222" s="2" t="str">
        <f t="shared" si="19"/>
        <v>I</v>
      </c>
      <c r="C222" s="14">
        <f t="shared" si="20"/>
        <v>37172.483999999997</v>
      </c>
      <c r="D222" s="15" t="str">
        <f t="shared" si="21"/>
        <v>vis</v>
      </c>
      <c r="E222" s="38">
        <f>VLOOKUP(C222,'Active 1'!C$21:E$969,3,FALSE)</f>
        <v>-2481.0084055169382</v>
      </c>
      <c r="F222" s="2" t="s">
        <v>827</v>
      </c>
      <c r="G222" s="15" t="str">
        <f t="shared" si="22"/>
        <v>37172.484</v>
      </c>
      <c r="H222" s="14">
        <f t="shared" si="23"/>
        <v>-2481</v>
      </c>
      <c r="I222" s="39" t="s">
        <v>1650</v>
      </c>
      <c r="J222" s="40" t="s">
        <v>1651</v>
      </c>
      <c r="K222" s="39">
        <v>-2481</v>
      </c>
      <c r="L222" s="39" t="s">
        <v>1652</v>
      </c>
      <c r="M222" s="40" t="s">
        <v>962</v>
      </c>
      <c r="N222" s="40"/>
      <c r="O222" s="41" t="s">
        <v>1653</v>
      </c>
      <c r="P222" s="41" t="s">
        <v>1649</v>
      </c>
    </row>
    <row r="223" spans="1:16" ht="13.5" thickBot="1" x14ac:dyDescent="0.25">
      <c r="A223" s="14" t="str">
        <f t="shared" si="18"/>
        <v> EBC 1-32 </v>
      </c>
      <c r="B223" s="2" t="str">
        <f t="shared" si="19"/>
        <v>I</v>
      </c>
      <c r="C223" s="14">
        <f t="shared" si="20"/>
        <v>37172.487000000001</v>
      </c>
      <c r="D223" s="15" t="str">
        <f t="shared" si="21"/>
        <v>vis</v>
      </c>
      <c r="E223" s="38">
        <f>VLOOKUP(C223,'Active 1'!C$21:E$969,3,FALSE)</f>
        <v>-2481.0073367019995</v>
      </c>
      <c r="F223" s="2" t="s">
        <v>827</v>
      </c>
      <c r="G223" s="15" t="str">
        <f t="shared" si="22"/>
        <v>37172.487</v>
      </c>
      <c r="H223" s="14">
        <f t="shared" si="23"/>
        <v>-2481</v>
      </c>
      <c r="I223" s="39" t="s">
        <v>1654</v>
      </c>
      <c r="J223" s="40" t="s">
        <v>1655</v>
      </c>
      <c r="K223" s="39">
        <v>-2481</v>
      </c>
      <c r="L223" s="39" t="s">
        <v>1656</v>
      </c>
      <c r="M223" s="40" t="s">
        <v>962</v>
      </c>
      <c r="N223" s="40"/>
      <c r="O223" s="41" t="s">
        <v>1657</v>
      </c>
      <c r="P223" s="41" t="s">
        <v>1649</v>
      </c>
    </row>
    <row r="224" spans="1:16" ht="13.5" thickBot="1" x14ac:dyDescent="0.25">
      <c r="A224" s="14" t="str">
        <f t="shared" si="18"/>
        <v> AA 18.322 </v>
      </c>
      <c r="B224" s="2" t="str">
        <f t="shared" si="19"/>
        <v>I</v>
      </c>
      <c r="C224" s="14">
        <f t="shared" si="20"/>
        <v>37172.493999999999</v>
      </c>
      <c r="D224" s="15" t="str">
        <f t="shared" si="21"/>
        <v>vis</v>
      </c>
      <c r="E224" s="38">
        <f>VLOOKUP(C224,'Active 1'!C$21:E$969,3,FALSE)</f>
        <v>-2481.0048428004802</v>
      </c>
      <c r="F224" s="2" t="s">
        <v>827</v>
      </c>
      <c r="G224" s="15" t="str">
        <f t="shared" si="22"/>
        <v>37172.494</v>
      </c>
      <c r="H224" s="14">
        <f t="shared" si="23"/>
        <v>-2481</v>
      </c>
      <c r="I224" s="39" t="s">
        <v>1658</v>
      </c>
      <c r="J224" s="40" t="s">
        <v>1659</v>
      </c>
      <c r="K224" s="39">
        <v>-2481</v>
      </c>
      <c r="L224" s="39" t="s">
        <v>1660</v>
      </c>
      <c r="M224" s="40" t="s">
        <v>962</v>
      </c>
      <c r="N224" s="40"/>
      <c r="O224" s="41" t="s">
        <v>1661</v>
      </c>
      <c r="P224" s="41" t="s">
        <v>1662</v>
      </c>
    </row>
    <row r="225" spans="1:16" ht="13.5" thickBot="1" x14ac:dyDescent="0.25">
      <c r="A225" s="14" t="str">
        <f t="shared" si="18"/>
        <v> BRNO 6 </v>
      </c>
      <c r="B225" s="2" t="str">
        <f t="shared" si="19"/>
        <v>I</v>
      </c>
      <c r="C225" s="14">
        <f t="shared" si="20"/>
        <v>37172.495999999999</v>
      </c>
      <c r="D225" s="15" t="str">
        <f t="shared" si="21"/>
        <v>vis</v>
      </c>
      <c r="E225" s="38">
        <f>VLOOKUP(C225,'Active 1'!C$21:E$969,3,FALSE)</f>
        <v>-2481.0041302571885</v>
      </c>
      <c r="F225" s="2" t="s">
        <v>827</v>
      </c>
      <c r="G225" s="15" t="str">
        <f t="shared" si="22"/>
        <v>37172.496</v>
      </c>
      <c r="H225" s="14">
        <f t="shared" si="23"/>
        <v>-2481</v>
      </c>
      <c r="I225" s="39" t="s">
        <v>1663</v>
      </c>
      <c r="J225" s="40" t="s">
        <v>1664</v>
      </c>
      <c r="K225" s="39">
        <v>-2481</v>
      </c>
      <c r="L225" s="39" t="s">
        <v>1665</v>
      </c>
      <c r="M225" s="40" t="s">
        <v>962</v>
      </c>
      <c r="N225" s="40"/>
      <c r="O225" s="41" t="s">
        <v>1666</v>
      </c>
      <c r="P225" s="41" t="s">
        <v>1667</v>
      </c>
    </row>
    <row r="226" spans="1:16" ht="13.5" thickBot="1" x14ac:dyDescent="0.25">
      <c r="A226" s="14" t="str">
        <f t="shared" si="18"/>
        <v> AA 18.322 </v>
      </c>
      <c r="B226" s="2" t="str">
        <f t="shared" si="19"/>
        <v>I</v>
      </c>
      <c r="C226" s="14">
        <f t="shared" si="20"/>
        <v>37172.495999999999</v>
      </c>
      <c r="D226" s="15" t="str">
        <f t="shared" si="21"/>
        <v>vis</v>
      </c>
      <c r="E226" s="38">
        <f>VLOOKUP(C226,'Active 1'!C$21:E$969,3,FALSE)</f>
        <v>-2481.0041302571885</v>
      </c>
      <c r="F226" s="2" t="s">
        <v>827</v>
      </c>
      <c r="G226" s="15" t="str">
        <f t="shared" si="22"/>
        <v>37172.496</v>
      </c>
      <c r="H226" s="14">
        <f t="shared" si="23"/>
        <v>-2481</v>
      </c>
      <c r="I226" s="39" t="s">
        <v>1663</v>
      </c>
      <c r="J226" s="40" t="s">
        <v>1664</v>
      </c>
      <c r="K226" s="39">
        <v>-2481</v>
      </c>
      <c r="L226" s="39" t="s">
        <v>1665</v>
      </c>
      <c r="M226" s="40" t="s">
        <v>962</v>
      </c>
      <c r="N226" s="40"/>
      <c r="O226" s="41" t="s">
        <v>1668</v>
      </c>
      <c r="P226" s="41" t="s">
        <v>1662</v>
      </c>
    </row>
    <row r="227" spans="1:16" ht="13.5" thickBot="1" x14ac:dyDescent="0.25">
      <c r="A227" s="14" t="str">
        <f t="shared" si="18"/>
        <v> BRNO 6 </v>
      </c>
      <c r="B227" s="2" t="str">
        <f t="shared" si="19"/>
        <v>I</v>
      </c>
      <c r="C227" s="14">
        <f t="shared" si="20"/>
        <v>38090.341999999997</v>
      </c>
      <c r="D227" s="15" t="str">
        <f t="shared" si="21"/>
        <v>vis</v>
      </c>
      <c r="E227" s="38">
        <f>VLOOKUP(C227,'Active 1'!C$21:E$969,3,FALSE)</f>
        <v>-2154.0016253112485</v>
      </c>
      <c r="F227" s="2" t="s">
        <v>827</v>
      </c>
      <c r="G227" s="15" t="str">
        <f t="shared" si="22"/>
        <v>38090.342</v>
      </c>
      <c r="H227" s="14">
        <f t="shared" si="23"/>
        <v>-2154</v>
      </c>
      <c r="I227" s="39" t="s">
        <v>1669</v>
      </c>
      <c r="J227" s="40" t="s">
        <v>1670</v>
      </c>
      <c r="K227" s="39">
        <v>-2154</v>
      </c>
      <c r="L227" s="39" t="s">
        <v>1671</v>
      </c>
      <c r="M227" s="40" t="s">
        <v>962</v>
      </c>
      <c r="N227" s="40"/>
      <c r="O227" s="41" t="s">
        <v>1672</v>
      </c>
      <c r="P227" s="41" t="s">
        <v>1667</v>
      </c>
    </row>
    <row r="228" spans="1:16" ht="13.5" thickBot="1" x14ac:dyDescent="0.25">
      <c r="A228" s="14" t="str">
        <f t="shared" si="18"/>
        <v> BRNO 6 </v>
      </c>
      <c r="B228" s="2" t="str">
        <f t="shared" si="19"/>
        <v>I</v>
      </c>
      <c r="C228" s="14">
        <f t="shared" si="20"/>
        <v>38118.425000000003</v>
      </c>
      <c r="D228" s="15" t="str">
        <f t="shared" si="21"/>
        <v>vis</v>
      </c>
      <c r="E228" s="38">
        <f>VLOOKUP(C228,'Active 1'!C$21:E$969,3,FALSE)</f>
        <v>-2143.9964486842337</v>
      </c>
      <c r="F228" s="2" t="s">
        <v>827</v>
      </c>
      <c r="G228" s="15" t="str">
        <f t="shared" si="22"/>
        <v>38118.425</v>
      </c>
      <c r="H228" s="14">
        <f t="shared" si="23"/>
        <v>-2144</v>
      </c>
      <c r="I228" s="39" t="s">
        <v>1673</v>
      </c>
      <c r="J228" s="40" t="s">
        <v>1674</v>
      </c>
      <c r="K228" s="39">
        <v>-2144</v>
      </c>
      <c r="L228" s="39" t="s">
        <v>1675</v>
      </c>
      <c r="M228" s="40" t="s">
        <v>962</v>
      </c>
      <c r="N228" s="40"/>
      <c r="O228" s="41" t="s">
        <v>1672</v>
      </c>
      <c r="P228" s="41" t="s">
        <v>1667</v>
      </c>
    </row>
    <row r="229" spans="1:16" ht="13.5" thickBot="1" x14ac:dyDescent="0.25">
      <c r="A229" s="14" t="str">
        <f t="shared" si="18"/>
        <v>BAVM 18 </v>
      </c>
      <c r="B229" s="2" t="str">
        <f t="shared" si="19"/>
        <v>I</v>
      </c>
      <c r="C229" s="14">
        <f t="shared" si="20"/>
        <v>38146.476999999999</v>
      </c>
      <c r="D229" s="15" t="str">
        <f t="shared" si="21"/>
        <v>vis</v>
      </c>
      <c r="E229" s="38">
        <f>VLOOKUP(C229,'Active 1'!C$21:E$969,3,FALSE)</f>
        <v>-2134.0023164782406</v>
      </c>
      <c r="F229" s="2" t="s">
        <v>827</v>
      </c>
      <c r="G229" s="15" t="str">
        <f t="shared" si="22"/>
        <v>38146.477</v>
      </c>
      <c r="H229" s="14">
        <f t="shared" si="23"/>
        <v>-2134</v>
      </c>
      <c r="I229" s="39" t="s">
        <v>1676</v>
      </c>
      <c r="J229" s="40" t="s">
        <v>1677</v>
      </c>
      <c r="K229" s="39">
        <v>-2134</v>
      </c>
      <c r="L229" s="39" t="s">
        <v>1678</v>
      </c>
      <c r="M229" s="40" t="s">
        <v>962</v>
      </c>
      <c r="N229" s="40"/>
      <c r="O229" s="41" t="s">
        <v>1633</v>
      </c>
      <c r="P229" s="42" t="s">
        <v>1679</v>
      </c>
    </row>
    <row r="230" spans="1:16" ht="13.5" thickBot="1" x14ac:dyDescent="0.25">
      <c r="A230" s="14" t="str">
        <f t="shared" si="18"/>
        <v>IBVS 46 </v>
      </c>
      <c r="B230" s="2" t="str">
        <f t="shared" si="19"/>
        <v>I</v>
      </c>
      <c r="C230" s="14">
        <f t="shared" si="20"/>
        <v>38292.438399999999</v>
      </c>
      <c r="D230" s="15" t="str">
        <f t="shared" si="21"/>
        <v>vis</v>
      </c>
      <c r="E230" s="38">
        <f>VLOOKUP(C230,'Active 1'!C$21:E$969,3,FALSE)</f>
        <v>-2082.0004082873056</v>
      </c>
      <c r="F230" s="2" t="s">
        <v>827</v>
      </c>
      <c r="G230" s="15" t="str">
        <f t="shared" si="22"/>
        <v>38292.4384</v>
      </c>
      <c r="H230" s="14">
        <f t="shared" si="23"/>
        <v>-2082</v>
      </c>
      <c r="I230" s="39" t="s">
        <v>1680</v>
      </c>
      <c r="J230" s="40" t="s">
        <v>1681</v>
      </c>
      <c r="K230" s="39">
        <v>-2082</v>
      </c>
      <c r="L230" s="39" t="s">
        <v>1682</v>
      </c>
      <c r="M230" s="40" t="s">
        <v>962</v>
      </c>
      <c r="N230" s="40"/>
      <c r="O230" s="41" t="s">
        <v>1389</v>
      </c>
      <c r="P230" s="42" t="s">
        <v>1683</v>
      </c>
    </row>
    <row r="231" spans="1:16" ht="13.5" thickBot="1" x14ac:dyDescent="0.25">
      <c r="A231" s="14" t="str">
        <f t="shared" si="18"/>
        <v> BRNO 6 </v>
      </c>
      <c r="B231" s="2" t="str">
        <f t="shared" si="19"/>
        <v>I</v>
      </c>
      <c r="C231" s="14">
        <f t="shared" si="20"/>
        <v>38410.311000000002</v>
      </c>
      <c r="D231" s="15" t="str">
        <f t="shared" si="21"/>
        <v>vis</v>
      </c>
      <c r="E231" s="38">
        <f>VLOOKUP(C231,'Active 1'!C$21:E$969,3,FALSE)</f>
        <v>-2040.0057430989282</v>
      </c>
      <c r="F231" s="2" t="s">
        <v>827</v>
      </c>
      <c r="G231" s="15" t="str">
        <f t="shared" si="22"/>
        <v>38410.311</v>
      </c>
      <c r="H231" s="14">
        <f t="shared" si="23"/>
        <v>-2040</v>
      </c>
      <c r="I231" s="39" t="s">
        <v>1684</v>
      </c>
      <c r="J231" s="40" t="s">
        <v>1685</v>
      </c>
      <c r="K231" s="39">
        <v>-2040</v>
      </c>
      <c r="L231" s="39" t="s">
        <v>1632</v>
      </c>
      <c r="M231" s="40" t="s">
        <v>962</v>
      </c>
      <c r="N231" s="40"/>
      <c r="O231" s="41" t="s">
        <v>1672</v>
      </c>
      <c r="P231" s="41" t="s">
        <v>1667</v>
      </c>
    </row>
    <row r="232" spans="1:16" ht="13.5" thickBot="1" x14ac:dyDescent="0.25">
      <c r="A232" s="14" t="str">
        <f t="shared" si="18"/>
        <v> BRNO 6 </v>
      </c>
      <c r="B232" s="2" t="str">
        <f t="shared" si="19"/>
        <v>I</v>
      </c>
      <c r="C232" s="14">
        <f t="shared" si="20"/>
        <v>38525.415000000001</v>
      </c>
      <c r="D232" s="15" t="str">
        <f t="shared" si="21"/>
        <v>vis</v>
      </c>
      <c r="E232" s="38">
        <f>VLOOKUP(C232,'Active 1'!C$21:E$969,3,FALSE)</f>
        <v>-1998.9974515889173</v>
      </c>
      <c r="F232" s="2" t="s">
        <v>827</v>
      </c>
      <c r="G232" s="15" t="str">
        <f t="shared" si="22"/>
        <v>38525.415</v>
      </c>
      <c r="H232" s="14">
        <f t="shared" si="23"/>
        <v>-1999</v>
      </c>
      <c r="I232" s="39" t="s">
        <v>1686</v>
      </c>
      <c r="J232" s="40" t="s">
        <v>1687</v>
      </c>
      <c r="K232" s="39">
        <v>-1999</v>
      </c>
      <c r="L232" s="39" t="s">
        <v>1688</v>
      </c>
      <c r="M232" s="40" t="s">
        <v>962</v>
      </c>
      <c r="N232" s="40"/>
      <c r="O232" s="41" t="s">
        <v>1672</v>
      </c>
      <c r="P232" s="41" t="s">
        <v>1667</v>
      </c>
    </row>
    <row r="233" spans="1:16" ht="13.5" thickBot="1" x14ac:dyDescent="0.25">
      <c r="A233" s="14" t="str">
        <f t="shared" si="18"/>
        <v> BRNO 6 </v>
      </c>
      <c r="B233" s="2" t="str">
        <f t="shared" si="19"/>
        <v>I</v>
      </c>
      <c r="C233" s="14">
        <f t="shared" si="20"/>
        <v>38539.445</v>
      </c>
      <c r="D233" s="15" t="str">
        <f t="shared" si="21"/>
        <v>vis</v>
      </c>
      <c r="E233" s="38">
        <f>VLOOKUP(C233,'Active 1'!C$21:E$969,3,FALSE)</f>
        <v>-1993.9989603993374</v>
      </c>
      <c r="F233" s="2" t="s">
        <v>827</v>
      </c>
      <c r="G233" s="15" t="str">
        <f t="shared" si="22"/>
        <v>38539.445</v>
      </c>
      <c r="H233" s="14">
        <f t="shared" si="23"/>
        <v>-1994</v>
      </c>
      <c r="I233" s="39" t="s">
        <v>1689</v>
      </c>
      <c r="J233" s="40" t="s">
        <v>1690</v>
      </c>
      <c r="K233" s="39">
        <v>-1994</v>
      </c>
      <c r="L233" s="39" t="s">
        <v>1691</v>
      </c>
      <c r="M233" s="40" t="s">
        <v>962</v>
      </c>
      <c r="N233" s="40"/>
      <c r="O233" s="41" t="s">
        <v>1692</v>
      </c>
      <c r="P233" s="41" t="s">
        <v>1667</v>
      </c>
    </row>
    <row r="234" spans="1:16" ht="13.5" thickBot="1" x14ac:dyDescent="0.25">
      <c r="A234" s="14" t="str">
        <f t="shared" si="18"/>
        <v>IBVS 443 </v>
      </c>
      <c r="B234" s="2" t="str">
        <f t="shared" si="19"/>
        <v>I</v>
      </c>
      <c r="C234" s="14">
        <f t="shared" si="20"/>
        <v>38539.445099999997</v>
      </c>
      <c r="D234" s="15" t="str">
        <f t="shared" si="21"/>
        <v>vis</v>
      </c>
      <c r="E234" s="38">
        <f>VLOOKUP(C234,'Active 1'!C$21:E$969,3,FALSE)</f>
        <v>-1993.9989247721737</v>
      </c>
      <c r="F234" s="2" t="s">
        <v>827</v>
      </c>
      <c r="G234" s="15" t="str">
        <f t="shared" si="22"/>
        <v>38539.4451</v>
      </c>
      <c r="H234" s="14">
        <f t="shared" si="23"/>
        <v>-1994</v>
      </c>
      <c r="I234" s="39" t="s">
        <v>1693</v>
      </c>
      <c r="J234" s="40" t="s">
        <v>1690</v>
      </c>
      <c r="K234" s="39">
        <v>-1994</v>
      </c>
      <c r="L234" s="39" t="s">
        <v>1694</v>
      </c>
      <c r="M234" s="40" t="s">
        <v>1432</v>
      </c>
      <c r="N234" s="40" t="s">
        <v>1433</v>
      </c>
      <c r="O234" s="41" t="s">
        <v>1475</v>
      </c>
      <c r="P234" s="42" t="s">
        <v>1596</v>
      </c>
    </row>
    <row r="235" spans="1:16" ht="13.5" thickBot="1" x14ac:dyDescent="0.25">
      <c r="A235" s="14" t="str">
        <f t="shared" si="18"/>
        <v> AAPS 32.57 </v>
      </c>
      <c r="B235" s="2" t="str">
        <f t="shared" si="19"/>
        <v>I</v>
      </c>
      <c r="C235" s="14">
        <f t="shared" si="20"/>
        <v>38539.445200000002</v>
      </c>
      <c r="D235" s="15" t="str">
        <f t="shared" si="21"/>
        <v>vis</v>
      </c>
      <c r="E235" s="38">
        <f>VLOOKUP(C235,'Active 1'!C$21:E$969,3,FALSE)</f>
        <v>-1993.9988891450073</v>
      </c>
      <c r="F235" s="2" t="s">
        <v>827</v>
      </c>
      <c r="G235" s="15" t="str">
        <f t="shared" si="22"/>
        <v>38539.4452</v>
      </c>
      <c r="H235" s="14">
        <f t="shared" si="23"/>
        <v>-1994</v>
      </c>
      <c r="I235" s="39" t="s">
        <v>1695</v>
      </c>
      <c r="J235" s="40" t="s">
        <v>1696</v>
      </c>
      <c r="K235" s="39">
        <v>-1994</v>
      </c>
      <c r="L235" s="39" t="s">
        <v>1697</v>
      </c>
      <c r="M235" s="40" t="s">
        <v>1432</v>
      </c>
      <c r="N235" s="40" t="s">
        <v>1433</v>
      </c>
      <c r="O235" s="41" t="s">
        <v>1698</v>
      </c>
      <c r="P235" s="41" t="s">
        <v>1699</v>
      </c>
    </row>
    <row r="236" spans="1:16" ht="13.5" thickBot="1" x14ac:dyDescent="0.25">
      <c r="A236" s="14" t="str">
        <f t="shared" si="18"/>
        <v> AAPS 32.57 </v>
      </c>
      <c r="B236" s="2" t="str">
        <f t="shared" si="19"/>
        <v>I</v>
      </c>
      <c r="C236" s="14">
        <f t="shared" si="20"/>
        <v>38553.478799999997</v>
      </c>
      <c r="D236" s="15" t="str">
        <f t="shared" si="21"/>
        <v>vis</v>
      </c>
      <c r="E236" s="38">
        <f>VLOOKUP(C236,'Active 1'!C$21:E$969,3,FALSE)</f>
        <v>-1988.999115377504</v>
      </c>
      <c r="F236" s="2" t="s">
        <v>827</v>
      </c>
      <c r="G236" s="15" t="str">
        <f t="shared" si="22"/>
        <v>38553.4788</v>
      </c>
      <c r="H236" s="14">
        <f t="shared" si="23"/>
        <v>-1989</v>
      </c>
      <c r="I236" s="39" t="s">
        <v>1700</v>
      </c>
      <c r="J236" s="40" t="s">
        <v>1701</v>
      </c>
      <c r="K236" s="39">
        <v>-1989</v>
      </c>
      <c r="L236" s="39" t="s">
        <v>1702</v>
      </c>
      <c r="M236" s="40" t="s">
        <v>1432</v>
      </c>
      <c r="N236" s="40" t="s">
        <v>1433</v>
      </c>
      <c r="O236" s="41" t="s">
        <v>1698</v>
      </c>
      <c r="P236" s="41" t="s">
        <v>1699</v>
      </c>
    </row>
    <row r="237" spans="1:16" ht="13.5" thickBot="1" x14ac:dyDescent="0.25">
      <c r="A237" s="14" t="str">
        <f t="shared" si="18"/>
        <v>BAVM 18 </v>
      </c>
      <c r="B237" s="2" t="str">
        <f t="shared" si="19"/>
        <v>I</v>
      </c>
      <c r="C237" s="14">
        <f t="shared" si="20"/>
        <v>38612.411</v>
      </c>
      <c r="D237" s="15" t="str">
        <f t="shared" si="21"/>
        <v>vis</v>
      </c>
      <c r="E237" s="38">
        <f>VLOOKUP(C237,'Active 1'!C$21:E$969,3,FALSE)</f>
        <v>-1968.0032434970622</v>
      </c>
      <c r="F237" s="2" t="s">
        <v>827</v>
      </c>
      <c r="G237" s="15" t="str">
        <f t="shared" si="22"/>
        <v>38612.411</v>
      </c>
      <c r="H237" s="14">
        <f t="shared" si="23"/>
        <v>-1968</v>
      </c>
      <c r="I237" s="39" t="s">
        <v>1703</v>
      </c>
      <c r="J237" s="40" t="s">
        <v>1704</v>
      </c>
      <c r="K237" s="39">
        <v>-1968</v>
      </c>
      <c r="L237" s="39" t="s">
        <v>1705</v>
      </c>
      <c r="M237" s="40" t="s">
        <v>962</v>
      </c>
      <c r="N237" s="40"/>
      <c r="O237" s="41" t="s">
        <v>1706</v>
      </c>
      <c r="P237" s="42" t="s">
        <v>1679</v>
      </c>
    </row>
    <row r="238" spans="1:16" ht="13.5" thickBot="1" x14ac:dyDescent="0.25">
      <c r="A238" s="14" t="str">
        <f t="shared" si="18"/>
        <v> AAPS 32.57 </v>
      </c>
      <c r="B238" s="2" t="str">
        <f t="shared" si="19"/>
        <v>I</v>
      </c>
      <c r="C238" s="14">
        <f t="shared" si="20"/>
        <v>38612.423000000003</v>
      </c>
      <c r="D238" s="15" t="str">
        <f t="shared" si="21"/>
        <v>vis</v>
      </c>
      <c r="E238" s="38">
        <f>VLOOKUP(C238,'Active 1'!C$21:E$969,3,FALSE)</f>
        <v>-1967.9989682373125</v>
      </c>
      <c r="F238" s="2" t="s">
        <v>827</v>
      </c>
      <c r="G238" s="15" t="str">
        <f t="shared" si="22"/>
        <v>38612.4230</v>
      </c>
      <c r="H238" s="14">
        <f t="shared" si="23"/>
        <v>-1968</v>
      </c>
      <c r="I238" s="39" t="s">
        <v>1707</v>
      </c>
      <c r="J238" s="40" t="s">
        <v>1708</v>
      </c>
      <c r="K238" s="39">
        <v>-1968</v>
      </c>
      <c r="L238" s="39" t="s">
        <v>1709</v>
      </c>
      <c r="M238" s="40" t="s">
        <v>1432</v>
      </c>
      <c r="N238" s="40" t="s">
        <v>1433</v>
      </c>
      <c r="O238" s="41" t="s">
        <v>1698</v>
      </c>
      <c r="P238" s="41" t="s">
        <v>1699</v>
      </c>
    </row>
    <row r="239" spans="1:16" ht="13.5" thickBot="1" x14ac:dyDescent="0.25">
      <c r="A239" s="14" t="str">
        <f t="shared" si="18"/>
        <v> BRNO 6 </v>
      </c>
      <c r="B239" s="2" t="str">
        <f t="shared" si="19"/>
        <v>I</v>
      </c>
      <c r="C239" s="14">
        <f t="shared" si="20"/>
        <v>38671.357000000004</v>
      </c>
      <c r="D239" s="15" t="str">
        <f t="shared" si="21"/>
        <v>vis</v>
      </c>
      <c r="E239" s="38">
        <f>VLOOKUP(C239,'Active 1'!C$21:E$969,3,FALSE)</f>
        <v>-1947.0024550679088</v>
      </c>
      <c r="F239" s="2" t="s">
        <v>827</v>
      </c>
      <c r="G239" s="15" t="str">
        <f t="shared" si="22"/>
        <v>38671.357</v>
      </c>
      <c r="H239" s="14">
        <f t="shared" si="23"/>
        <v>-1947</v>
      </c>
      <c r="I239" s="39" t="s">
        <v>1710</v>
      </c>
      <c r="J239" s="40" t="s">
        <v>1711</v>
      </c>
      <c r="K239" s="39">
        <v>-1947</v>
      </c>
      <c r="L239" s="39" t="s">
        <v>1678</v>
      </c>
      <c r="M239" s="40" t="s">
        <v>962</v>
      </c>
      <c r="N239" s="40"/>
      <c r="O239" s="41" t="s">
        <v>1672</v>
      </c>
      <c r="P239" s="41" t="s">
        <v>1667</v>
      </c>
    </row>
    <row r="240" spans="1:16" ht="13.5" thickBot="1" x14ac:dyDescent="0.25">
      <c r="A240" s="14" t="str">
        <f t="shared" si="18"/>
        <v>IBVS 443 </v>
      </c>
      <c r="B240" s="2" t="str">
        <f t="shared" si="19"/>
        <v>I</v>
      </c>
      <c r="C240" s="14">
        <f t="shared" si="20"/>
        <v>38671.3698</v>
      </c>
      <c r="D240" s="15" t="str">
        <f t="shared" si="21"/>
        <v>vis</v>
      </c>
      <c r="E240" s="38">
        <f>VLOOKUP(C240,'Active 1'!C$21:E$969,3,FALSE)</f>
        <v>-1946.9978947908446</v>
      </c>
      <c r="F240" s="2" t="s">
        <v>827</v>
      </c>
      <c r="G240" s="15" t="str">
        <f t="shared" si="22"/>
        <v>38671.3698</v>
      </c>
      <c r="H240" s="14">
        <f t="shared" si="23"/>
        <v>-1947</v>
      </c>
      <c r="I240" s="39" t="s">
        <v>1712</v>
      </c>
      <c r="J240" s="40" t="s">
        <v>1713</v>
      </c>
      <c r="K240" s="39">
        <v>-1947</v>
      </c>
      <c r="L240" s="39" t="s">
        <v>1714</v>
      </c>
      <c r="M240" s="40" t="s">
        <v>1432</v>
      </c>
      <c r="N240" s="40" t="s">
        <v>1433</v>
      </c>
      <c r="O240" s="41" t="s">
        <v>1475</v>
      </c>
      <c r="P240" s="42" t="s">
        <v>1596</v>
      </c>
    </row>
    <row r="241" spans="1:16" ht="13.5" thickBot="1" x14ac:dyDescent="0.25">
      <c r="A241" s="14" t="str">
        <f t="shared" si="18"/>
        <v> BRNO 5 </v>
      </c>
      <c r="B241" s="2" t="str">
        <f t="shared" si="19"/>
        <v>I</v>
      </c>
      <c r="C241" s="14">
        <f t="shared" si="20"/>
        <v>38817.322</v>
      </c>
      <c r="D241" s="15" t="str">
        <f t="shared" si="21"/>
        <v>vis</v>
      </c>
      <c r="E241" s="38">
        <f>VLOOKUP(C241,'Active 1'!C$21:E$969,3,FALSE)</f>
        <v>-1894.999264299051</v>
      </c>
      <c r="F241" s="2" t="s">
        <v>827</v>
      </c>
      <c r="G241" s="15" t="str">
        <f t="shared" si="22"/>
        <v>38817.322</v>
      </c>
      <c r="H241" s="14">
        <f t="shared" si="23"/>
        <v>-1895</v>
      </c>
      <c r="I241" s="39" t="s">
        <v>1715</v>
      </c>
      <c r="J241" s="40" t="s">
        <v>1716</v>
      </c>
      <c r="K241" s="39">
        <v>-1895</v>
      </c>
      <c r="L241" s="39" t="s">
        <v>1717</v>
      </c>
      <c r="M241" s="40" t="s">
        <v>962</v>
      </c>
      <c r="N241" s="40"/>
      <c r="O241" s="41" t="s">
        <v>1718</v>
      </c>
      <c r="P241" s="41" t="s">
        <v>1719</v>
      </c>
    </row>
    <row r="242" spans="1:16" ht="13.5" thickBot="1" x14ac:dyDescent="0.25">
      <c r="A242" s="14" t="str">
        <f t="shared" si="18"/>
        <v>IBVS 114 </v>
      </c>
      <c r="B242" s="2" t="str">
        <f t="shared" si="19"/>
        <v>I</v>
      </c>
      <c r="C242" s="14">
        <f t="shared" si="20"/>
        <v>38957.678</v>
      </c>
      <c r="D242" s="15" t="str">
        <f t="shared" si="21"/>
        <v>vis</v>
      </c>
      <c r="E242" s="38">
        <f>VLOOKUP(C242,'Active 1'!C$21:E$969,3,FALSE)</f>
        <v>-1844.9944011910868</v>
      </c>
      <c r="F242" s="2" t="s">
        <v>827</v>
      </c>
      <c r="G242" s="15" t="str">
        <f t="shared" si="22"/>
        <v>38957.678</v>
      </c>
      <c r="H242" s="14">
        <f t="shared" si="23"/>
        <v>-1845</v>
      </c>
      <c r="I242" s="39" t="s">
        <v>1720</v>
      </c>
      <c r="J242" s="40" t="s">
        <v>1721</v>
      </c>
      <c r="K242" s="39">
        <v>-1845</v>
      </c>
      <c r="L242" s="39" t="s">
        <v>1722</v>
      </c>
      <c r="M242" s="40" t="s">
        <v>962</v>
      </c>
      <c r="N242" s="40"/>
      <c r="O242" s="41" t="s">
        <v>1723</v>
      </c>
      <c r="P242" s="42" t="s">
        <v>1724</v>
      </c>
    </row>
    <row r="243" spans="1:16" ht="13.5" thickBot="1" x14ac:dyDescent="0.25">
      <c r="A243" s="14" t="str">
        <f t="shared" si="18"/>
        <v> AAPS 32.57 </v>
      </c>
      <c r="B243" s="2" t="str">
        <f t="shared" si="19"/>
        <v>I</v>
      </c>
      <c r="C243" s="14">
        <f t="shared" si="20"/>
        <v>38977.3148</v>
      </c>
      <c r="D243" s="15" t="str">
        <f t="shared" si="21"/>
        <v>vis</v>
      </c>
      <c r="E243" s="38">
        <f>VLOOKUP(C243,'Active 1'!C$21:E$969,3,FALSE)</f>
        <v>-1837.9983661382321</v>
      </c>
      <c r="F243" s="2" t="s">
        <v>827</v>
      </c>
      <c r="G243" s="15" t="str">
        <f t="shared" si="22"/>
        <v>38977.3148</v>
      </c>
      <c r="H243" s="14">
        <f t="shared" si="23"/>
        <v>-1838</v>
      </c>
      <c r="I243" s="39" t="s">
        <v>1725</v>
      </c>
      <c r="J243" s="40" t="s">
        <v>1726</v>
      </c>
      <c r="K243" s="39">
        <v>-1838</v>
      </c>
      <c r="L243" s="39" t="s">
        <v>1727</v>
      </c>
      <c r="M243" s="40" t="s">
        <v>1432</v>
      </c>
      <c r="N243" s="40" t="s">
        <v>1433</v>
      </c>
      <c r="O243" s="41" t="s">
        <v>1698</v>
      </c>
      <c r="P243" s="41" t="s">
        <v>1699</v>
      </c>
    </row>
    <row r="244" spans="1:16" ht="13.5" thickBot="1" x14ac:dyDescent="0.25">
      <c r="A244" s="14" t="str">
        <f t="shared" si="18"/>
        <v> AAPS 32.57 </v>
      </c>
      <c r="B244" s="2" t="str">
        <f t="shared" si="19"/>
        <v>I</v>
      </c>
      <c r="C244" s="14">
        <f t="shared" si="20"/>
        <v>38985.7376</v>
      </c>
      <c r="D244" s="15" t="str">
        <f t="shared" si="21"/>
        <v>vis</v>
      </c>
      <c r="E244" s="38">
        <f>VLOOKUP(C244,'Active 1'!C$21:E$969,3,FALSE)</f>
        <v>-1834.9975613205843</v>
      </c>
      <c r="F244" s="2" t="s">
        <v>827</v>
      </c>
      <c r="G244" s="15" t="str">
        <f t="shared" si="22"/>
        <v>38985.7376</v>
      </c>
      <c r="H244" s="14">
        <f t="shared" si="23"/>
        <v>-1835</v>
      </c>
      <c r="I244" s="39" t="s">
        <v>1728</v>
      </c>
      <c r="J244" s="40" t="s">
        <v>1729</v>
      </c>
      <c r="K244" s="39">
        <v>-1835</v>
      </c>
      <c r="L244" s="39" t="s">
        <v>1730</v>
      </c>
      <c r="M244" s="40" t="s">
        <v>1432</v>
      </c>
      <c r="N244" s="40" t="s">
        <v>1433</v>
      </c>
      <c r="O244" s="41" t="s">
        <v>1698</v>
      </c>
      <c r="P244" s="41" t="s">
        <v>1699</v>
      </c>
    </row>
    <row r="245" spans="1:16" ht="13.5" thickBot="1" x14ac:dyDescent="0.25">
      <c r="A245" s="14" t="str">
        <f t="shared" si="18"/>
        <v> AN 289.191 </v>
      </c>
      <c r="B245" s="2" t="str">
        <f t="shared" si="19"/>
        <v>I</v>
      </c>
      <c r="C245" s="14">
        <f t="shared" si="20"/>
        <v>38991.345000000001</v>
      </c>
      <c r="D245" s="15" t="str">
        <f t="shared" si="21"/>
        <v>vis</v>
      </c>
      <c r="E245" s="38">
        <f>VLOOKUP(C245,'Active 1'!C$21:E$969,3,FALSE)</f>
        <v>-1832.9998036943223</v>
      </c>
      <c r="F245" s="2" t="s">
        <v>827</v>
      </c>
      <c r="G245" s="15" t="str">
        <f t="shared" si="22"/>
        <v>38991.345</v>
      </c>
      <c r="H245" s="14">
        <f t="shared" si="23"/>
        <v>-1833</v>
      </c>
      <c r="I245" s="39" t="s">
        <v>1731</v>
      </c>
      <c r="J245" s="40" t="s">
        <v>1732</v>
      </c>
      <c r="K245" s="39">
        <v>-1833</v>
      </c>
      <c r="L245" s="39" t="s">
        <v>1640</v>
      </c>
      <c r="M245" s="40" t="s">
        <v>962</v>
      </c>
      <c r="N245" s="40"/>
      <c r="O245" s="41" t="s">
        <v>1733</v>
      </c>
      <c r="P245" s="41" t="s">
        <v>1734</v>
      </c>
    </row>
    <row r="246" spans="1:16" ht="13.5" thickBot="1" x14ac:dyDescent="0.25">
      <c r="A246" s="14" t="str">
        <f t="shared" si="18"/>
        <v> AN 289.191 </v>
      </c>
      <c r="B246" s="2" t="str">
        <f t="shared" si="19"/>
        <v>I</v>
      </c>
      <c r="C246" s="14">
        <f t="shared" si="20"/>
        <v>38991.345999999998</v>
      </c>
      <c r="D246" s="15" t="str">
        <f t="shared" si="21"/>
        <v>vis</v>
      </c>
      <c r="E246" s="38">
        <f>VLOOKUP(C246,'Active 1'!C$21:E$969,3,FALSE)</f>
        <v>-1832.9994474226778</v>
      </c>
      <c r="F246" s="2" t="s">
        <v>827</v>
      </c>
      <c r="G246" s="15" t="str">
        <f t="shared" si="22"/>
        <v>38991.346</v>
      </c>
      <c r="H246" s="14">
        <f t="shared" si="23"/>
        <v>-1833</v>
      </c>
      <c r="I246" s="39" t="s">
        <v>1735</v>
      </c>
      <c r="J246" s="40" t="s">
        <v>1736</v>
      </c>
      <c r="K246" s="39">
        <v>-1833</v>
      </c>
      <c r="L246" s="39" t="s">
        <v>1717</v>
      </c>
      <c r="M246" s="40" t="s">
        <v>962</v>
      </c>
      <c r="N246" s="40"/>
      <c r="O246" s="41" t="s">
        <v>1737</v>
      </c>
      <c r="P246" s="41" t="s">
        <v>1734</v>
      </c>
    </row>
    <row r="247" spans="1:16" ht="13.5" thickBot="1" x14ac:dyDescent="0.25">
      <c r="A247" s="14" t="str">
        <f t="shared" si="18"/>
        <v>BAVM 18 </v>
      </c>
      <c r="B247" s="2" t="str">
        <f t="shared" si="19"/>
        <v>I</v>
      </c>
      <c r="C247" s="14">
        <f t="shared" si="20"/>
        <v>39019.425999999999</v>
      </c>
      <c r="D247" s="15" t="str">
        <f t="shared" si="21"/>
        <v>vis</v>
      </c>
      <c r="E247" s="38">
        <f>VLOOKUP(C247,'Active 1'!C$21:E$969,3,FALSE)</f>
        <v>-1822.9953396106018</v>
      </c>
      <c r="F247" s="2" t="s">
        <v>827</v>
      </c>
      <c r="G247" s="15" t="str">
        <f t="shared" si="22"/>
        <v>39019.426</v>
      </c>
      <c r="H247" s="14">
        <f t="shared" si="23"/>
        <v>-1823</v>
      </c>
      <c r="I247" s="39" t="s">
        <v>1738</v>
      </c>
      <c r="J247" s="40" t="s">
        <v>1739</v>
      </c>
      <c r="K247" s="39">
        <v>-1823</v>
      </c>
      <c r="L247" s="39" t="s">
        <v>1740</v>
      </c>
      <c r="M247" s="40" t="s">
        <v>962</v>
      </c>
      <c r="N247" s="40"/>
      <c r="O247" s="41" t="s">
        <v>1706</v>
      </c>
      <c r="P247" s="42" t="s">
        <v>1679</v>
      </c>
    </row>
    <row r="248" spans="1:16" ht="13.5" thickBot="1" x14ac:dyDescent="0.25">
      <c r="A248" s="14" t="str">
        <f t="shared" si="18"/>
        <v> AA 16.158 </v>
      </c>
      <c r="B248" s="2" t="str">
        <f t="shared" si="19"/>
        <v>I</v>
      </c>
      <c r="C248" s="14">
        <f t="shared" si="20"/>
        <v>39033.451999999997</v>
      </c>
      <c r="D248" s="15" t="str">
        <f t="shared" si="21"/>
        <v>vis</v>
      </c>
      <c r="E248" s="38">
        <f>VLOOKUP(C248,'Active 1'!C$21:E$969,3,FALSE)</f>
        <v>-1817.9982735076051</v>
      </c>
      <c r="F248" s="2" t="s">
        <v>827</v>
      </c>
      <c r="G248" s="15" t="str">
        <f t="shared" si="22"/>
        <v>39033.452</v>
      </c>
      <c r="H248" s="14">
        <f t="shared" si="23"/>
        <v>-1818</v>
      </c>
      <c r="I248" s="39" t="s">
        <v>1741</v>
      </c>
      <c r="J248" s="40" t="s">
        <v>1742</v>
      </c>
      <c r="K248" s="39">
        <v>-1818</v>
      </c>
      <c r="L248" s="39" t="s">
        <v>1743</v>
      </c>
      <c r="M248" s="40" t="s">
        <v>962</v>
      </c>
      <c r="N248" s="40"/>
      <c r="O248" s="41" t="s">
        <v>1408</v>
      </c>
      <c r="P248" s="41" t="s">
        <v>1744</v>
      </c>
    </row>
    <row r="249" spans="1:16" ht="13.5" thickBot="1" x14ac:dyDescent="0.25">
      <c r="A249" s="14" t="str">
        <f t="shared" si="18"/>
        <v>BAVM 23 </v>
      </c>
      <c r="B249" s="2" t="str">
        <f t="shared" si="19"/>
        <v>I</v>
      </c>
      <c r="C249" s="14">
        <f t="shared" si="20"/>
        <v>39266.423000000003</v>
      </c>
      <c r="D249" s="15" t="str">
        <f t="shared" si="21"/>
        <v>vis</v>
      </c>
      <c r="E249" s="38">
        <f>VLOOKUP(C249,'Active 1'!C$21:E$969,3,FALSE)</f>
        <v>-1734.9973119304316</v>
      </c>
      <c r="F249" s="2" t="s">
        <v>827</v>
      </c>
      <c r="G249" s="15" t="str">
        <f t="shared" si="22"/>
        <v>39266.423</v>
      </c>
      <c r="H249" s="14">
        <f t="shared" si="23"/>
        <v>-1735</v>
      </c>
      <c r="I249" s="39" t="s">
        <v>1745</v>
      </c>
      <c r="J249" s="40" t="s">
        <v>1746</v>
      </c>
      <c r="K249" s="39">
        <v>-1735</v>
      </c>
      <c r="L249" s="39" t="s">
        <v>1747</v>
      </c>
      <c r="M249" s="40" t="s">
        <v>962</v>
      </c>
      <c r="N249" s="40"/>
      <c r="O249" s="41" t="s">
        <v>1748</v>
      </c>
      <c r="P249" s="42" t="s">
        <v>1749</v>
      </c>
    </row>
    <row r="250" spans="1:16" ht="13.5" thickBot="1" x14ac:dyDescent="0.25">
      <c r="A250" s="14" t="str">
        <f t="shared" si="18"/>
        <v>BAVM 23 </v>
      </c>
      <c r="B250" s="2" t="str">
        <f t="shared" si="19"/>
        <v>I</v>
      </c>
      <c r="C250" s="14">
        <f t="shared" si="20"/>
        <v>39266.425999999999</v>
      </c>
      <c r="D250" s="15" t="str">
        <f t="shared" si="21"/>
        <v>vis</v>
      </c>
      <c r="E250" s="38">
        <f>VLOOKUP(C250,'Active 1'!C$21:E$969,3,FALSE)</f>
        <v>-1734.9962431154954</v>
      </c>
      <c r="F250" s="2" t="s">
        <v>827</v>
      </c>
      <c r="G250" s="15" t="str">
        <f t="shared" si="22"/>
        <v>39266.426</v>
      </c>
      <c r="H250" s="14">
        <f t="shared" si="23"/>
        <v>-1735</v>
      </c>
      <c r="I250" s="39" t="s">
        <v>1750</v>
      </c>
      <c r="J250" s="40" t="s">
        <v>1751</v>
      </c>
      <c r="K250" s="39">
        <v>-1735</v>
      </c>
      <c r="L250" s="39" t="s">
        <v>1752</v>
      </c>
      <c r="M250" s="40" t="s">
        <v>962</v>
      </c>
      <c r="N250" s="40"/>
      <c r="O250" s="41" t="s">
        <v>1633</v>
      </c>
      <c r="P250" s="42" t="s">
        <v>1749</v>
      </c>
    </row>
    <row r="251" spans="1:16" ht="13.5" thickBot="1" x14ac:dyDescent="0.25">
      <c r="A251" s="14" t="str">
        <f t="shared" si="18"/>
        <v>IBVS 180 </v>
      </c>
      <c r="B251" s="2" t="str">
        <f t="shared" si="19"/>
        <v>I</v>
      </c>
      <c r="C251" s="14">
        <f t="shared" si="20"/>
        <v>39350.620999999999</v>
      </c>
      <c r="D251" s="15" t="str">
        <f t="shared" si="21"/>
        <v>vis</v>
      </c>
      <c r="E251" s="38">
        <f>VLOOKUP(C251,'Active 1'!C$21:E$969,3,FALSE)</f>
        <v>-1704.9999519033277</v>
      </c>
      <c r="F251" s="2" t="s">
        <v>827</v>
      </c>
      <c r="G251" s="15" t="str">
        <f t="shared" si="22"/>
        <v>39350.621</v>
      </c>
      <c r="H251" s="14">
        <f t="shared" si="23"/>
        <v>-1705</v>
      </c>
      <c r="I251" s="39" t="s">
        <v>1753</v>
      </c>
      <c r="J251" s="40" t="s">
        <v>1754</v>
      </c>
      <c r="K251" s="39">
        <v>-1705</v>
      </c>
      <c r="L251" s="39" t="s">
        <v>1755</v>
      </c>
      <c r="M251" s="40" t="s">
        <v>962</v>
      </c>
      <c r="N251" s="40"/>
      <c r="O251" s="41" t="s">
        <v>1723</v>
      </c>
      <c r="P251" s="42" t="s">
        <v>1756</v>
      </c>
    </row>
    <row r="252" spans="1:16" ht="13.5" thickBot="1" x14ac:dyDescent="0.25">
      <c r="A252" s="14" t="str">
        <f t="shared" si="18"/>
        <v> AA 18.331 </v>
      </c>
      <c r="B252" s="2" t="str">
        <f t="shared" si="19"/>
        <v>I</v>
      </c>
      <c r="C252" s="14">
        <f t="shared" si="20"/>
        <v>39367.463000000003</v>
      </c>
      <c r="D252" s="15" t="str">
        <f t="shared" si="21"/>
        <v>vis</v>
      </c>
      <c r="E252" s="38">
        <f>VLOOKUP(C252,'Active 1'!C$21:E$969,3,FALSE)</f>
        <v>-1698.9996248459554</v>
      </c>
      <c r="F252" s="2" t="s">
        <v>827</v>
      </c>
      <c r="G252" s="15" t="str">
        <f t="shared" si="22"/>
        <v>39367.463</v>
      </c>
      <c r="H252" s="14">
        <f t="shared" si="23"/>
        <v>-1699</v>
      </c>
      <c r="I252" s="39" t="s">
        <v>1757</v>
      </c>
      <c r="J252" s="40" t="s">
        <v>1758</v>
      </c>
      <c r="K252" s="39">
        <v>-1699</v>
      </c>
      <c r="L252" s="39" t="s">
        <v>1640</v>
      </c>
      <c r="M252" s="40" t="s">
        <v>962</v>
      </c>
      <c r="N252" s="40"/>
      <c r="O252" s="41" t="s">
        <v>1759</v>
      </c>
      <c r="P252" s="41" t="s">
        <v>1760</v>
      </c>
    </row>
    <row r="253" spans="1:16" ht="13.5" thickBot="1" x14ac:dyDescent="0.25">
      <c r="A253" s="14" t="str">
        <f t="shared" si="18"/>
        <v> AA 18.331 </v>
      </c>
      <c r="B253" s="2" t="str">
        <f t="shared" si="19"/>
        <v>I</v>
      </c>
      <c r="C253" s="14">
        <f t="shared" si="20"/>
        <v>39367.468000000001</v>
      </c>
      <c r="D253" s="15" t="str">
        <f t="shared" si="21"/>
        <v>vis</v>
      </c>
      <c r="E253" s="38">
        <f>VLOOKUP(C253,'Active 1'!C$21:E$969,3,FALSE)</f>
        <v>-1698.9978434877276</v>
      </c>
      <c r="F253" s="2" t="s">
        <v>827</v>
      </c>
      <c r="G253" s="15" t="str">
        <f t="shared" si="22"/>
        <v>39367.468</v>
      </c>
      <c r="H253" s="14">
        <f t="shared" si="23"/>
        <v>-1699</v>
      </c>
      <c r="I253" s="39" t="s">
        <v>1761</v>
      </c>
      <c r="J253" s="40" t="s">
        <v>1762</v>
      </c>
      <c r="K253" s="39">
        <v>-1699</v>
      </c>
      <c r="L253" s="39" t="s">
        <v>1763</v>
      </c>
      <c r="M253" s="40" t="s">
        <v>962</v>
      </c>
      <c r="N253" s="40"/>
      <c r="O253" s="41" t="s">
        <v>1764</v>
      </c>
      <c r="P253" s="41" t="s">
        <v>1760</v>
      </c>
    </row>
    <row r="254" spans="1:16" ht="13.5" thickBot="1" x14ac:dyDescent="0.25">
      <c r="A254" s="14" t="str">
        <f t="shared" si="18"/>
        <v> ORI 100 </v>
      </c>
      <c r="B254" s="2" t="str">
        <f t="shared" si="19"/>
        <v>I</v>
      </c>
      <c r="C254" s="14">
        <f t="shared" si="20"/>
        <v>39412.372000000003</v>
      </c>
      <c r="D254" s="15" t="str">
        <f t="shared" si="21"/>
        <v>vis</v>
      </c>
      <c r="E254" s="38">
        <f>VLOOKUP(C254,'Active 1'!C$21:E$969,3,FALSE)</f>
        <v>-1682.9998215079038</v>
      </c>
      <c r="F254" s="2" t="s">
        <v>827</v>
      </c>
      <c r="G254" s="15" t="str">
        <f t="shared" si="22"/>
        <v>39412.372</v>
      </c>
      <c r="H254" s="14">
        <f t="shared" si="23"/>
        <v>-1683</v>
      </c>
      <c r="I254" s="39" t="s">
        <v>1765</v>
      </c>
      <c r="J254" s="40" t="s">
        <v>1766</v>
      </c>
      <c r="K254" s="39">
        <v>-1683</v>
      </c>
      <c r="L254" s="39" t="s">
        <v>1640</v>
      </c>
      <c r="M254" s="40" t="s">
        <v>962</v>
      </c>
      <c r="N254" s="40"/>
      <c r="O254" s="41" t="s">
        <v>1706</v>
      </c>
      <c r="P254" s="41" t="s">
        <v>1767</v>
      </c>
    </row>
    <row r="255" spans="1:16" ht="13.5" thickBot="1" x14ac:dyDescent="0.25">
      <c r="A255" s="14" t="str">
        <f t="shared" si="18"/>
        <v> ORI 100 </v>
      </c>
      <c r="B255" s="2" t="str">
        <f t="shared" si="19"/>
        <v>I</v>
      </c>
      <c r="C255" s="14">
        <f t="shared" si="20"/>
        <v>39527.459000000003</v>
      </c>
      <c r="D255" s="15" t="str">
        <f t="shared" si="21"/>
        <v>vis</v>
      </c>
      <c r="E255" s="38">
        <f>VLOOKUP(C255,'Active 1'!C$21:E$969,3,FALSE)</f>
        <v>-1641.9975866158704</v>
      </c>
      <c r="F255" s="2" t="s">
        <v>827</v>
      </c>
      <c r="G255" s="15" t="str">
        <f t="shared" si="22"/>
        <v>39527.459</v>
      </c>
      <c r="H255" s="14">
        <f t="shared" si="23"/>
        <v>-1642</v>
      </c>
      <c r="I255" s="39" t="s">
        <v>1768</v>
      </c>
      <c r="J255" s="40" t="s">
        <v>1769</v>
      </c>
      <c r="K255" s="39">
        <v>-1642</v>
      </c>
      <c r="L255" s="39" t="s">
        <v>1688</v>
      </c>
      <c r="M255" s="40" t="s">
        <v>962</v>
      </c>
      <c r="N255" s="40"/>
      <c r="O255" s="41" t="s">
        <v>1770</v>
      </c>
      <c r="P255" s="41" t="s">
        <v>1767</v>
      </c>
    </row>
    <row r="256" spans="1:16" ht="13.5" thickBot="1" x14ac:dyDescent="0.25">
      <c r="A256" s="14" t="str">
        <f t="shared" si="18"/>
        <v> SCA 17.203 </v>
      </c>
      <c r="B256" s="2" t="str">
        <f t="shared" si="19"/>
        <v>I</v>
      </c>
      <c r="C256" s="14">
        <f t="shared" si="20"/>
        <v>39673.43</v>
      </c>
      <c r="D256" s="15" t="str">
        <f t="shared" si="21"/>
        <v>vis</v>
      </c>
      <c r="E256" s="38">
        <f>VLOOKUP(C256,'Active 1'!C$21:E$969,3,FALSE)</f>
        <v>-1589.9922582171378</v>
      </c>
      <c r="F256" s="2" t="s">
        <v>827</v>
      </c>
      <c r="G256" s="15" t="str">
        <f t="shared" si="22"/>
        <v>39673.430</v>
      </c>
      <c r="H256" s="14">
        <f t="shared" si="23"/>
        <v>-1590</v>
      </c>
      <c r="I256" s="39" t="s">
        <v>1771</v>
      </c>
      <c r="J256" s="40" t="s">
        <v>1772</v>
      </c>
      <c r="K256" s="39">
        <v>-1590</v>
      </c>
      <c r="L256" s="39" t="s">
        <v>1773</v>
      </c>
      <c r="M256" s="40" t="s">
        <v>962</v>
      </c>
      <c r="N256" s="40"/>
      <c r="O256" s="41" t="s">
        <v>1774</v>
      </c>
      <c r="P256" s="41" t="s">
        <v>1775</v>
      </c>
    </row>
    <row r="257" spans="1:16" ht="13.5" thickBot="1" x14ac:dyDescent="0.25">
      <c r="A257" s="14" t="str">
        <f t="shared" si="18"/>
        <v> AN 291.111 </v>
      </c>
      <c r="B257" s="2" t="str">
        <f t="shared" si="19"/>
        <v>I</v>
      </c>
      <c r="C257" s="14">
        <f t="shared" si="20"/>
        <v>39687.449999999997</v>
      </c>
      <c r="D257" s="15" t="str">
        <f t="shared" si="21"/>
        <v>vis</v>
      </c>
      <c r="E257" s="38">
        <f>VLOOKUP(C257,'Active 1'!C$21:E$969,3,FALSE)</f>
        <v>-1584.9973297440158</v>
      </c>
      <c r="F257" s="2" t="s">
        <v>827</v>
      </c>
      <c r="G257" s="15" t="str">
        <f t="shared" si="22"/>
        <v>39687.450</v>
      </c>
      <c r="H257" s="14">
        <f t="shared" si="23"/>
        <v>-1585</v>
      </c>
      <c r="I257" s="39" t="s">
        <v>1776</v>
      </c>
      <c r="J257" s="40" t="s">
        <v>1777</v>
      </c>
      <c r="K257" s="39">
        <v>-1585</v>
      </c>
      <c r="L257" s="39" t="s">
        <v>1688</v>
      </c>
      <c r="M257" s="40" t="s">
        <v>962</v>
      </c>
      <c r="N257" s="40"/>
      <c r="O257" s="41" t="s">
        <v>1778</v>
      </c>
      <c r="P257" s="41" t="s">
        <v>1779</v>
      </c>
    </row>
    <row r="258" spans="1:16" ht="13.5" thickBot="1" x14ac:dyDescent="0.25">
      <c r="A258" s="14" t="str">
        <f t="shared" si="18"/>
        <v> SCA 17.203 </v>
      </c>
      <c r="B258" s="2" t="str">
        <f t="shared" si="19"/>
        <v>I</v>
      </c>
      <c r="C258" s="14">
        <f t="shared" si="20"/>
        <v>39701.474000000002</v>
      </c>
      <c r="D258" s="15" t="str">
        <f t="shared" si="21"/>
        <v>vis</v>
      </c>
      <c r="E258" s="38">
        <f>VLOOKUP(C258,'Active 1'!C$21:E$969,3,FALSE)</f>
        <v>-1580.000976184308</v>
      </c>
      <c r="F258" s="2" t="s">
        <v>827</v>
      </c>
      <c r="G258" s="15" t="str">
        <f t="shared" si="22"/>
        <v>39701.474</v>
      </c>
      <c r="H258" s="14">
        <f t="shared" si="23"/>
        <v>-1580</v>
      </c>
      <c r="I258" s="39" t="s">
        <v>1780</v>
      </c>
      <c r="J258" s="40" t="s">
        <v>1781</v>
      </c>
      <c r="K258" s="39">
        <v>-1580</v>
      </c>
      <c r="L258" s="39" t="s">
        <v>958</v>
      </c>
      <c r="M258" s="40" t="s">
        <v>962</v>
      </c>
      <c r="N258" s="40"/>
      <c r="O258" s="41" t="s">
        <v>1774</v>
      </c>
      <c r="P258" s="41" t="s">
        <v>1775</v>
      </c>
    </row>
    <row r="259" spans="1:16" ht="13.5" thickBot="1" x14ac:dyDescent="0.25">
      <c r="A259" s="14" t="str">
        <f t="shared" si="18"/>
        <v> AN 291.111 </v>
      </c>
      <c r="B259" s="2" t="str">
        <f t="shared" si="19"/>
        <v>I</v>
      </c>
      <c r="C259" s="14">
        <f t="shared" si="20"/>
        <v>39701.483999999997</v>
      </c>
      <c r="D259" s="15" t="str">
        <f t="shared" si="21"/>
        <v>vis</v>
      </c>
      <c r="E259" s="38">
        <f>VLOOKUP(C259,'Active 1'!C$21:E$969,3,FALSE)</f>
        <v>-1579.9974134678525</v>
      </c>
      <c r="F259" s="2" t="s">
        <v>827</v>
      </c>
      <c r="G259" s="15" t="str">
        <f t="shared" si="22"/>
        <v>39701.484</v>
      </c>
      <c r="H259" s="14">
        <f t="shared" si="23"/>
        <v>-1580</v>
      </c>
      <c r="I259" s="39" t="s">
        <v>1782</v>
      </c>
      <c r="J259" s="40" t="s">
        <v>1783</v>
      </c>
      <c r="K259" s="39">
        <v>-1580</v>
      </c>
      <c r="L259" s="39" t="s">
        <v>1688</v>
      </c>
      <c r="M259" s="40" t="s">
        <v>962</v>
      </c>
      <c r="N259" s="40"/>
      <c r="O259" s="41" t="s">
        <v>1778</v>
      </c>
      <c r="P259" s="41" t="s">
        <v>1779</v>
      </c>
    </row>
    <row r="260" spans="1:16" ht="13.5" thickBot="1" x14ac:dyDescent="0.25">
      <c r="A260" s="14" t="str">
        <f t="shared" si="18"/>
        <v> SCA 17.203 </v>
      </c>
      <c r="B260" s="2" t="str">
        <f t="shared" si="19"/>
        <v>I</v>
      </c>
      <c r="C260" s="14">
        <f t="shared" si="20"/>
        <v>39704.281999999999</v>
      </c>
      <c r="D260" s="15" t="str">
        <f t="shared" si="21"/>
        <v>vis</v>
      </c>
      <c r="E260" s="38">
        <f>VLOOKUP(C260,'Active 1'!C$21:E$969,3,FALSE)</f>
        <v>-1579.0005654031015</v>
      </c>
      <c r="F260" s="2" t="s">
        <v>827</v>
      </c>
      <c r="G260" s="15" t="str">
        <f t="shared" si="22"/>
        <v>39704.282</v>
      </c>
      <c r="H260" s="14">
        <f t="shared" si="23"/>
        <v>-1579</v>
      </c>
      <c r="I260" s="39" t="s">
        <v>1784</v>
      </c>
      <c r="J260" s="40" t="s">
        <v>1785</v>
      </c>
      <c r="K260" s="39">
        <v>-1579</v>
      </c>
      <c r="L260" s="39" t="s">
        <v>1786</v>
      </c>
      <c r="M260" s="40" t="s">
        <v>962</v>
      </c>
      <c r="N260" s="40"/>
      <c r="O260" s="41" t="s">
        <v>1774</v>
      </c>
      <c r="P260" s="41" t="s">
        <v>1775</v>
      </c>
    </row>
    <row r="261" spans="1:16" ht="13.5" thickBot="1" x14ac:dyDescent="0.25">
      <c r="A261" s="14" t="str">
        <f t="shared" si="18"/>
        <v> AA 18.331 </v>
      </c>
      <c r="B261" s="2" t="str">
        <f t="shared" si="19"/>
        <v>I</v>
      </c>
      <c r="C261" s="14">
        <f t="shared" si="20"/>
        <v>39715.506000000001</v>
      </c>
      <c r="D261" s="15" t="str">
        <f t="shared" si="21"/>
        <v>vis</v>
      </c>
      <c r="E261" s="38">
        <f>VLOOKUP(C261,'Active 1'!C$21:E$969,3,FALSE)</f>
        <v>-1575.0017724514364</v>
      </c>
      <c r="F261" s="2" t="s">
        <v>827</v>
      </c>
      <c r="G261" s="15" t="str">
        <f t="shared" si="22"/>
        <v>39715.506</v>
      </c>
      <c r="H261" s="14">
        <f t="shared" si="23"/>
        <v>-1575</v>
      </c>
      <c r="I261" s="39" t="s">
        <v>1787</v>
      </c>
      <c r="J261" s="40" t="s">
        <v>1788</v>
      </c>
      <c r="K261" s="39">
        <v>-1575</v>
      </c>
      <c r="L261" s="39" t="s">
        <v>1671</v>
      </c>
      <c r="M261" s="40" t="s">
        <v>962</v>
      </c>
      <c r="N261" s="40"/>
      <c r="O261" s="41" t="s">
        <v>1764</v>
      </c>
      <c r="P261" s="41" t="s">
        <v>1760</v>
      </c>
    </row>
    <row r="262" spans="1:16" ht="13.5" thickBot="1" x14ac:dyDescent="0.25">
      <c r="A262" s="14" t="str">
        <f t="shared" si="18"/>
        <v> AN 291.111 </v>
      </c>
      <c r="B262" s="2" t="str">
        <f t="shared" si="19"/>
        <v>I</v>
      </c>
      <c r="C262" s="14">
        <f t="shared" si="20"/>
        <v>39732.357000000004</v>
      </c>
      <c r="D262" s="15" t="str">
        <f t="shared" si="21"/>
        <v>vis</v>
      </c>
      <c r="E262" s="38">
        <f>VLOOKUP(C262,'Active 1'!C$21:E$969,3,FALSE)</f>
        <v>-1568.9982389492534</v>
      </c>
      <c r="F262" s="2" t="s">
        <v>827</v>
      </c>
      <c r="G262" s="15" t="str">
        <f t="shared" si="22"/>
        <v>39732.357</v>
      </c>
      <c r="H262" s="14">
        <f t="shared" si="23"/>
        <v>-1569</v>
      </c>
      <c r="I262" s="39" t="s">
        <v>1789</v>
      </c>
      <c r="J262" s="40" t="s">
        <v>1790</v>
      </c>
      <c r="K262" s="39">
        <v>-1569</v>
      </c>
      <c r="L262" s="39" t="s">
        <v>1743</v>
      </c>
      <c r="M262" s="40" t="s">
        <v>962</v>
      </c>
      <c r="N262" s="40"/>
      <c r="O262" s="41" t="s">
        <v>1791</v>
      </c>
      <c r="P262" s="41" t="s">
        <v>1779</v>
      </c>
    </row>
    <row r="263" spans="1:16" ht="13.5" thickBot="1" x14ac:dyDescent="0.25">
      <c r="A263" s="14" t="str">
        <f t="shared" si="18"/>
        <v> AN 291.111 </v>
      </c>
      <c r="B263" s="2" t="str">
        <f t="shared" si="19"/>
        <v>I</v>
      </c>
      <c r="C263" s="14">
        <f t="shared" si="20"/>
        <v>39732.358999999997</v>
      </c>
      <c r="D263" s="15" t="str">
        <f t="shared" si="21"/>
        <v>vis</v>
      </c>
      <c r="E263" s="38">
        <f>VLOOKUP(C263,'Active 1'!C$21:E$969,3,FALSE)</f>
        <v>-1568.9975264059642</v>
      </c>
      <c r="F263" s="2" t="s">
        <v>827</v>
      </c>
      <c r="G263" s="15" t="str">
        <f t="shared" si="22"/>
        <v>39732.359</v>
      </c>
      <c r="H263" s="14">
        <f t="shared" si="23"/>
        <v>-1569</v>
      </c>
      <c r="I263" s="39" t="s">
        <v>1792</v>
      </c>
      <c r="J263" s="40" t="s">
        <v>1793</v>
      </c>
      <c r="K263" s="39">
        <v>-1569</v>
      </c>
      <c r="L263" s="39" t="s">
        <v>1688</v>
      </c>
      <c r="M263" s="40" t="s">
        <v>962</v>
      </c>
      <c r="N263" s="40"/>
      <c r="O263" s="41" t="s">
        <v>1778</v>
      </c>
      <c r="P263" s="41" t="s">
        <v>1779</v>
      </c>
    </row>
    <row r="264" spans="1:16" ht="13.5" thickBot="1" x14ac:dyDescent="0.25">
      <c r="A264" s="14" t="str">
        <f t="shared" si="18"/>
        <v> AN 291.111 </v>
      </c>
      <c r="B264" s="2" t="str">
        <f t="shared" si="19"/>
        <v>I</v>
      </c>
      <c r="C264" s="14">
        <f t="shared" si="20"/>
        <v>39732.36</v>
      </c>
      <c r="D264" s="15" t="str">
        <f t="shared" si="21"/>
        <v>vis</v>
      </c>
      <c r="E264" s="38">
        <f>VLOOKUP(C264,'Active 1'!C$21:E$969,3,FALSE)</f>
        <v>-1568.9971701343172</v>
      </c>
      <c r="F264" s="2" t="s">
        <v>827</v>
      </c>
      <c r="G264" s="15" t="str">
        <f t="shared" si="22"/>
        <v>39732.360</v>
      </c>
      <c r="H264" s="14">
        <f t="shared" si="23"/>
        <v>-1569</v>
      </c>
      <c r="I264" s="39" t="s">
        <v>1794</v>
      </c>
      <c r="J264" s="40" t="s">
        <v>1795</v>
      </c>
      <c r="K264" s="39">
        <v>-1569</v>
      </c>
      <c r="L264" s="39" t="s">
        <v>1747</v>
      </c>
      <c r="M264" s="40" t="s">
        <v>962</v>
      </c>
      <c r="N264" s="40"/>
      <c r="O264" s="41" t="s">
        <v>1796</v>
      </c>
      <c r="P264" s="41" t="s">
        <v>1779</v>
      </c>
    </row>
    <row r="265" spans="1:16" ht="13.5" thickBot="1" x14ac:dyDescent="0.25">
      <c r="A265" s="14" t="str">
        <f t="shared" si="18"/>
        <v> ORI 103 </v>
      </c>
      <c r="B265" s="2" t="str">
        <f t="shared" si="19"/>
        <v>I</v>
      </c>
      <c r="C265" s="14">
        <f t="shared" si="20"/>
        <v>39746.396000000001</v>
      </c>
      <c r="D265" s="15" t="str">
        <f t="shared" si="21"/>
        <v>vis</v>
      </c>
      <c r="E265" s="38">
        <f>VLOOKUP(C265,'Active 1'!C$21:E$969,3,FALSE)</f>
        <v>-1563.9965413148625</v>
      </c>
      <c r="F265" s="2" t="s">
        <v>827</v>
      </c>
      <c r="G265" s="15" t="str">
        <f t="shared" si="22"/>
        <v>39746.396</v>
      </c>
      <c r="H265" s="14">
        <f t="shared" si="23"/>
        <v>-1564</v>
      </c>
      <c r="I265" s="39" t="s">
        <v>1797</v>
      </c>
      <c r="J265" s="40" t="s">
        <v>1798</v>
      </c>
      <c r="K265" s="39">
        <v>-1564</v>
      </c>
      <c r="L265" s="39" t="s">
        <v>1675</v>
      </c>
      <c r="M265" s="40" t="s">
        <v>962</v>
      </c>
      <c r="N265" s="40"/>
      <c r="O265" s="41" t="s">
        <v>1770</v>
      </c>
      <c r="P265" s="41" t="s">
        <v>1799</v>
      </c>
    </row>
    <row r="266" spans="1:16" ht="13.5" thickBot="1" x14ac:dyDescent="0.25">
      <c r="A266" s="14" t="str">
        <f t="shared" si="18"/>
        <v>BAVM 23 </v>
      </c>
      <c r="B266" s="2" t="str">
        <f t="shared" si="19"/>
        <v>I</v>
      </c>
      <c r="C266" s="14">
        <f t="shared" si="20"/>
        <v>39805.339</v>
      </c>
      <c r="D266" s="15" t="str">
        <f t="shared" si="21"/>
        <v>vis</v>
      </c>
      <c r="E266" s="38">
        <f>VLOOKUP(C266,'Active 1'!C$21:E$969,3,FALSE)</f>
        <v>-1542.9968217006478</v>
      </c>
      <c r="F266" s="2" t="s">
        <v>827</v>
      </c>
      <c r="G266" s="15" t="str">
        <f t="shared" si="22"/>
        <v>39805.339</v>
      </c>
      <c r="H266" s="14">
        <f t="shared" si="23"/>
        <v>-1543</v>
      </c>
      <c r="I266" s="39" t="s">
        <v>1800</v>
      </c>
      <c r="J266" s="40" t="s">
        <v>1801</v>
      </c>
      <c r="K266" s="39">
        <v>-1543</v>
      </c>
      <c r="L266" s="39" t="s">
        <v>1802</v>
      </c>
      <c r="M266" s="40" t="s">
        <v>962</v>
      </c>
      <c r="N266" s="40"/>
      <c r="O266" s="41" t="s">
        <v>1803</v>
      </c>
      <c r="P266" s="42" t="s">
        <v>1749</v>
      </c>
    </row>
    <row r="267" spans="1:16" ht="13.5" thickBot="1" x14ac:dyDescent="0.25">
      <c r="A267" s="14" t="str">
        <f t="shared" ref="A267:A330" si="24">P267</f>
        <v> BAC 32.428 </v>
      </c>
      <c r="B267" s="2" t="str">
        <f t="shared" ref="B267:B330" si="25">IF(H267=INT(H267),"I","II")</f>
        <v>I</v>
      </c>
      <c r="C267" s="14">
        <f t="shared" ref="C267:C330" si="26">1*G267</f>
        <v>39819.363599999997</v>
      </c>
      <c r="D267" s="15" t="str">
        <f t="shared" ref="D267:D330" si="27">VLOOKUP(F267,I$1:J$5,2,FALSE)</f>
        <v>vis</v>
      </c>
      <c r="E267" s="38">
        <f>VLOOKUP(C267,'Active 1'!C$21:E$969,3,FALSE)</f>
        <v>-1538.0002543779556</v>
      </c>
      <c r="F267" s="2" t="s">
        <v>827</v>
      </c>
      <c r="G267" s="15" t="str">
        <f t="shared" ref="G267:G330" si="28">MID(I267,3,LEN(I267)-3)</f>
        <v>39819.3636</v>
      </c>
      <c r="H267" s="14">
        <f t="shared" ref="H267:H330" si="29">1*K267</f>
        <v>-1538</v>
      </c>
      <c r="I267" s="39" t="s">
        <v>1804</v>
      </c>
      <c r="J267" s="40" t="s">
        <v>1805</v>
      </c>
      <c r="K267" s="39">
        <v>-1538</v>
      </c>
      <c r="L267" s="39" t="s">
        <v>1806</v>
      </c>
      <c r="M267" s="40" t="s">
        <v>1432</v>
      </c>
      <c r="N267" s="40" t="s">
        <v>1433</v>
      </c>
      <c r="O267" s="41" t="s">
        <v>1807</v>
      </c>
      <c r="P267" s="41" t="s">
        <v>1808</v>
      </c>
    </row>
    <row r="268" spans="1:16" ht="13.5" thickBot="1" x14ac:dyDescent="0.25">
      <c r="A268" s="14" t="str">
        <f t="shared" si="24"/>
        <v> BAC 32.428 </v>
      </c>
      <c r="B268" s="2" t="str">
        <f t="shared" si="25"/>
        <v>I</v>
      </c>
      <c r="C268" s="14">
        <f t="shared" si="26"/>
        <v>39903.571000000004</v>
      </c>
      <c r="D268" s="15" t="str">
        <f t="shared" si="27"/>
        <v>vis</v>
      </c>
      <c r="E268" s="38">
        <f>VLOOKUP(C268,'Active 1'!C$21:E$969,3,FALSE)</f>
        <v>-1507.9995453973781</v>
      </c>
      <c r="F268" s="2" t="s">
        <v>827</v>
      </c>
      <c r="G268" s="15" t="str">
        <f t="shared" si="28"/>
        <v>39903.5710</v>
      </c>
      <c r="H268" s="14">
        <f t="shared" si="29"/>
        <v>-1508</v>
      </c>
      <c r="I268" s="39" t="s">
        <v>1809</v>
      </c>
      <c r="J268" s="40" t="s">
        <v>1810</v>
      </c>
      <c r="K268" s="39">
        <v>-1508</v>
      </c>
      <c r="L268" s="39" t="s">
        <v>1811</v>
      </c>
      <c r="M268" s="40" t="s">
        <v>1432</v>
      </c>
      <c r="N268" s="40" t="s">
        <v>1433</v>
      </c>
      <c r="O268" s="41" t="s">
        <v>1807</v>
      </c>
      <c r="P268" s="41" t="s">
        <v>1808</v>
      </c>
    </row>
    <row r="269" spans="1:16" ht="13.5" thickBot="1" x14ac:dyDescent="0.25">
      <c r="A269" s="14" t="str">
        <f t="shared" si="24"/>
        <v>BAVM 23 </v>
      </c>
      <c r="B269" s="2" t="str">
        <f t="shared" si="25"/>
        <v>I</v>
      </c>
      <c r="C269" s="14">
        <f t="shared" si="26"/>
        <v>39962.521000000001</v>
      </c>
      <c r="D269" s="15" t="str">
        <f t="shared" si="27"/>
        <v>vis</v>
      </c>
      <c r="E269" s="38">
        <f>VLOOKUP(C269,'Active 1'!C$21:E$969,3,FALSE)</f>
        <v>-1486.9973318816444</v>
      </c>
      <c r="F269" s="2" t="s">
        <v>827</v>
      </c>
      <c r="G269" s="15" t="str">
        <f t="shared" si="28"/>
        <v>39962.521</v>
      </c>
      <c r="H269" s="14">
        <f t="shared" si="29"/>
        <v>-1487</v>
      </c>
      <c r="I269" s="39" t="s">
        <v>1812</v>
      </c>
      <c r="J269" s="40" t="s">
        <v>1813</v>
      </c>
      <c r="K269" s="39">
        <v>-1487</v>
      </c>
      <c r="L269" s="39" t="s">
        <v>1688</v>
      </c>
      <c r="M269" s="40" t="s">
        <v>962</v>
      </c>
      <c r="N269" s="40"/>
      <c r="O269" s="41" t="s">
        <v>1803</v>
      </c>
      <c r="P269" s="42" t="s">
        <v>1749</v>
      </c>
    </row>
    <row r="270" spans="1:16" ht="13.5" thickBot="1" x14ac:dyDescent="0.25">
      <c r="A270" s="14" t="str">
        <f t="shared" si="24"/>
        <v>IBVS 456 </v>
      </c>
      <c r="B270" s="2" t="str">
        <f t="shared" si="25"/>
        <v>I</v>
      </c>
      <c r="C270" s="14">
        <f t="shared" si="26"/>
        <v>39979.351499999997</v>
      </c>
      <c r="D270" s="15" t="str">
        <f t="shared" si="27"/>
        <v>vis</v>
      </c>
      <c r="E270" s="38">
        <f>VLOOKUP(C270,'Active 1'!C$21:E$969,3,FALSE)</f>
        <v>-1481.0011019482008</v>
      </c>
      <c r="F270" s="2" t="s">
        <v>827</v>
      </c>
      <c r="G270" s="15" t="str">
        <f t="shared" si="28"/>
        <v>39979.3515</v>
      </c>
      <c r="H270" s="14">
        <f t="shared" si="29"/>
        <v>-1481</v>
      </c>
      <c r="I270" s="39" t="s">
        <v>1814</v>
      </c>
      <c r="J270" s="40" t="s">
        <v>1815</v>
      </c>
      <c r="K270" s="39">
        <v>-1481</v>
      </c>
      <c r="L270" s="39" t="s">
        <v>1816</v>
      </c>
      <c r="M270" s="40" t="s">
        <v>1432</v>
      </c>
      <c r="N270" s="40" t="s">
        <v>1433</v>
      </c>
      <c r="O270" s="41" t="s">
        <v>1475</v>
      </c>
      <c r="P270" s="42" t="s">
        <v>1817</v>
      </c>
    </row>
    <row r="271" spans="1:16" ht="13.5" thickBot="1" x14ac:dyDescent="0.25">
      <c r="A271" s="14" t="str">
        <f t="shared" si="24"/>
        <v>IBVS 456 </v>
      </c>
      <c r="B271" s="2" t="str">
        <f t="shared" si="25"/>
        <v>I</v>
      </c>
      <c r="C271" s="14">
        <f t="shared" si="26"/>
        <v>40080.3995</v>
      </c>
      <c r="D271" s="15" t="str">
        <f t="shared" si="27"/>
        <v>vis</v>
      </c>
      <c r="E271" s="38">
        <f>VLOOKUP(C271,'Active 1'!C$21:E$969,3,FALSE)</f>
        <v>-1445.0005646905581</v>
      </c>
      <c r="F271" s="2" t="s">
        <v>827</v>
      </c>
      <c r="G271" s="15" t="str">
        <f t="shared" si="28"/>
        <v>40080.3995</v>
      </c>
      <c r="H271" s="14">
        <f t="shared" si="29"/>
        <v>-1445</v>
      </c>
      <c r="I271" s="39" t="s">
        <v>1818</v>
      </c>
      <c r="J271" s="40" t="s">
        <v>1819</v>
      </c>
      <c r="K271" s="39">
        <v>-1445</v>
      </c>
      <c r="L271" s="39" t="s">
        <v>1820</v>
      </c>
      <c r="M271" s="40" t="s">
        <v>1432</v>
      </c>
      <c r="N271" s="40" t="s">
        <v>1433</v>
      </c>
      <c r="O271" s="41" t="s">
        <v>1821</v>
      </c>
      <c r="P271" s="42" t="s">
        <v>1817</v>
      </c>
    </row>
    <row r="272" spans="1:16" ht="13.5" thickBot="1" x14ac:dyDescent="0.25">
      <c r="A272" s="14" t="str">
        <f t="shared" si="24"/>
        <v> BAC 32.248 </v>
      </c>
      <c r="B272" s="2" t="str">
        <f t="shared" si="25"/>
        <v>I</v>
      </c>
      <c r="C272" s="14">
        <f t="shared" si="26"/>
        <v>40150.567999999999</v>
      </c>
      <c r="D272" s="15" t="str">
        <f t="shared" si="27"/>
        <v>vis</v>
      </c>
      <c r="E272" s="38">
        <f>VLOOKUP(C272,'Active 1'!C$21:E$969,3,FALSE)</f>
        <v>-1420.0015177172104</v>
      </c>
      <c r="F272" s="2" t="s">
        <v>827</v>
      </c>
      <c r="G272" s="15" t="str">
        <f t="shared" si="28"/>
        <v>40150.5680</v>
      </c>
      <c r="H272" s="14">
        <f t="shared" si="29"/>
        <v>-1420</v>
      </c>
      <c r="I272" s="39" t="s">
        <v>1822</v>
      </c>
      <c r="J272" s="40" t="s">
        <v>1823</v>
      </c>
      <c r="K272" s="39">
        <v>-1420</v>
      </c>
      <c r="L272" s="39" t="s">
        <v>1824</v>
      </c>
      <c r="M272" s="40" t="s">
        <v>1432</v>
      </c>
      <c r="N272" s="40" t="s">
        <v>1433</v>
      </c>
      <c r="O272" s="41" t="s">
        <v>1807</v>
      </c>
      <c r="P272" s="41" t="s">
        <v>1825</v>
      </c>
    </row>
    <row r="273" spans="1:16" ht="13.5" thickBot="1" x14ac:dyDescent="0.25">
      <c r="A273" s="14" t="str">
        <f t="shared" si="24"/>
        <v> ORI 100 </v>
      </c>
      <c r="B273" s="2" t="str">
        <f t="shared" si="25"/>
        <v>I</v>
      </c>
      <c r="C273" s="14">
        <f t="shared" si="26"/>
        <v>40153.383999999998</v>
      </c>
      <c r="D273" s="15" t="str">
        <f t="shared" si="27"/>
        <v>vis</v>
      </c>
      <c r="E273" s="38">
        <f>VLOOKUP(C273,'Active 1'!C$21:E$969,3,FALSE)</f>
        <v>-1418.9982567628376</v>
      </c>
      <c r="F273" s="2" t="s">
        <v>827</v>
      </c>
      <c r="G273" s="15" t="str">
        <f t="shared" si="28"/>
        <v>40153.384</v>
      </c>
      <c r="H273" s="14">
        <f t="shared" si="29"/>
        <v>-1419</v>
      </c>
      <c r="I273" s="39" t="s">
        <v>1826</v>
      </c>
      <c r="J273" s="40" t="s">
        <v>1827</v>
      </c>
      <c r="K273" s="39">
        <v>-1419</v>
      </c>
      <c r="L273" s="39" t="s">
        <v>1743</v>
      </c>
      <c r="M273" s="40" t="s">
        <v>962</v>
      </c>
      <c r="N273" s="40"/>
      <c r="O273" s="41" t="s">
        <v>1706</v>
      </c>
      <c r="P273" s="41" t="s">
        <v>1767</v>
      </c>
    </row>
    <row r="274" spans="1:16" ht="13.5" thickBot="1" x14ac:dyDescent="0.25">
      <c r="A274" s="14" t="str">
        <f t="shared" si="24"/>
        <v> BAC 32.428 </v>
      </c>
      <c r="B274" s="2" t="str">
        <f t="shared" si="25"/>
        <v>I</v>
      </c>
      <c r="C274" s="14">
        <f t="shared" si="26"/>
        <v>40184.248</v>
      </c>
      <c r="D274" s="15" t="str">
        <f t="shared" si="27"/>
        <v>vis</v>
      </c>
      <c r="E274" s="38">
        <f>VLOOKUP(C274,'Active 1'!C$21:E$969,3,FALSE)</f>
        <v>-1408.0022886890517</v>
      </c>
      <c r="F274" s="2" t="s">
        <v>827</v>
      </c>
      <c r="G274" s="15" t="str">
        <f t="shared" si="28"/>
        <v>40184.2480</v>
      </c>
      <c r="H274" s="14">
        <f t="shared" si="29"/>
        <v>-1408</v>
      </c>
      <c r="I274" s="39" t="s">
        <v>1828</v>
      </c>
      <c r="J274" s="40" t="s">
        <v>1829</v>
      </c>
      <c r="K274" s="39">
        <v>-1408</v>
      </c>
      <c r="L274" s="39" t="s">
        <v>1830</v>
      </c>
      <c r="M274" s="40" t="s">
        <v>1432</v>
      </c>
      <c r="N274" s="40" t="s">
        <v>1433</v>
      </c>
      <c r="O274" s="41" t="s">
        <v>1807</v>
      </c>
      <c r="P274" s="41" t="s">
        <v>1808</v>
      </c>
    </row>
    <row r="275" spans="1:16" ht="13.5" thickBot="1" x14ac:dyDescent="0.25">
      <c r="A275" s="14" t="str">
        <f t="shared" si="24"/>
        <v> BAC 32.428 </v>
      </c>
      <c r="B275" s="2" t="str">
        <f t="shared" si="25"/>
        <v>I</v>
      </c>
      <c r="C275" s="14">
        <f t="shared" si="26"/>
        <v>40198.283000000003</v>
      </c>
      <c r="D275" s="15" t="str">
        <f t="shared" si="27"/>
        <v>vis</v>
      </c>
      <c r="E275" s="38">
        <f>VLOOKUP(C275,'Active 1'!C$21:E$969,3,FALSE)</f>
        <v>-1403.0020161412415</v>
      </c>
      <c r="F275" s="2" t="s">
        <v>827</v>
      </c>
      <c r="G275" s="15" t="str">
        <f t="shared" si="28"/>
        <v>40198.2830</v>
      </c>
      <c r="H275" s="14">
        <f t="shared" si="29"/>
        <v>-1403</v>
      </c>
      <c r="I275" s="39" t="s">
        <v>1831</v>
      </c>
      <c r="J275" s="40" t="s">
        <v>1832</v>
      </c>
      <c r="K275" s="39">
        <v>-1403</v>
      </c>
      <c r="L275" s="39" t="s">
        <v>1833</v>
      </c>
      <c r="M275" s="40" t="s">
        <v>1432</v>
      </c>
      <c r="N275" s="40" t="s">
        <v>1433</v>
      </c>
      <c r="O275" s="41" t="s">
        <v>1807</v>
      </c>
      <c r="P275" s="41" t="s">
        <v>1808</v>
      </c>
    </row>
    <row r="276" spans="1:16" ht="13.5" thickBot="1" x14ac:dyDescent="0.25">
      <c r="A276" s="14" t="str">
        <f t="shared" si="24"/>
        <v>IBVS 328 </v>
      </c>
      <c r="B276" s="2" t="str">
        <f t="shared" si="25"/>
        <v>I</v>
      </c>
      <c r="C276" s="14">
        <f t="shared" si="26"/>
        <v>40229.171999999999</v>
      </c>
      <c r="D276" s="15" t="str">
        <f t="shared" si="27"/>
        <v>vis</v>
      </c>
      <c r="E276" s="38">
        <f>VLOOKUP(C276,'Active 1'!C$21:E$969,3,FALSE)</f>
        <v>-1391.9971412763146</v>
      </c>
      <c r="F276" s="2" t="s">
        <v>827</v>
      </c>
      <c r="G276" s="15" t="str">
        <f t="shared" si="28"/>
        <v>40229.172</v>
      </c>
      <c r="H276" s="14">
        <f t="shared" si="29"/>
        <v>-1392</v>
      </c>
      <c r="I276" s="39" t="s">
        <v>1834</v>
      </c>
      <c r="J276" s="40" t="s">
        <v>1835</v>
      </c>
      <c r="K276" s="39">
        <v>-1392</v>
      </c>
      <c r="L276" s="39" t="s">
        <v>1747</v>
      </c>
      <c r="M276" s="40" t="s">
        <v>962</v>
      </c>
      <c r="N276" s="40"/>
      <c r="O276" s="41" t="s">
        <v>1657</v>
      </c>
      <c r="P276" s="42" t="s">
        <v>1836</v>
      </c>
    </row>
    <row r="277" spans="1:16" ht="13.5" thickBot="1" x14ac:dyDescent="0.25">
      <c r="A277" s="14" t="str">
        <f t="shared" si="24"/>
        <v> ORI 112 </v>
      </c>
      <c r="B277" s="2" t="str">
        <f t="shared" si="25"/>
        <v>I</v>
      </c>
      <c r="C277" s="14">
        <f t="shared" si="26"/>
        <v>40299.339999999997</v>
      </c>
      <c r="D277" s="15" t="str">
        <f t="shared" si="27"/>
        <v>vis</v>
      </c>
      <c r="E277" s="38">
        <f>VLOOKUP(C277,'Active 1'!C$21:E$969,3,FALSE)</f>
        <v>-1366.9982724387905</v>
      </c>
      <c r="F277" s="2" t="s">
        <v>827</v>
      </c>
      <c r="G277" s="15" t="str">
        <f t="shared" si="28"/>
        <v>40299.340</v>
      </c>
      <c r="H277" s="14">
        <f t="shared" si="29"/>
        <v>-1367</v>
      </c>
      <c r="I277" s="39" t="s">
        <v>1837</v>
      </c>
      <c r="J277" s="40" t="s">
        <v>1838</v>
      </c>
      <c r="K277" s="39">
        <v>-1367</v>
      </c>
      <c r="L277" s="39" t="s">
        <v>1743</v>
      </c>
      <c r="M277" s="40" t="s">
        <v>962</v>
      </c>
      <c r="N277" s="40"/>
      <c r="O277" s="41" t="s">
        <v>1706</v>
      </c>
      <c r="P277" s="41" t="s">
        <v>1839</v>
      </c>
    </row>
    <row r="278" spans="1:16" ht="13.5" thickBot="1" x14ac:dyDescent="0.25">
      <c r="A278" s="14" t="str">
        <f t="shared" si="24"/>
        <v>IBVS 795 </v>
      </c>
      <c r="B278" s="2" t="str">
        <f t="shared" si="25"/>
        <v>I</v>
      </c>
      <c r="C278" s="14">
        <f t="shared" si="26"/>
        <v>40324.603999999999</v>
      </c>
      <c r="D278" s="15" t="str">
        <f t="shared" si="27"/>
        <v>vis</v>
      </c>
      <c r="E278" s="38">
        <f>VLOOKUP(C278,'Active 1'!C$21:E$969,3,FALSE)</f>
        <v>-1357.9974255810876</v>
      </c>
      <c r="F278" s="2" t="s">
        <v>827</v>
      </c>
      <c r="G278" s="15" t="str">
        <f t="shared" si="28"/>
        <v>40324.604</v>
      </c>
      <c r="H278" s="14">
        <f t="shared" si="29"/>
        <v>-1358</v>
      </c>
      <c r="I278" s="39" t="s">
        <v>1840</v>
      </c>
      <c r="J278" s="40" t="s">
        <v>1841</v>
      </c>
      <c r="K278" s="39">
        <v>-1358</v>
      </c>
      <c r="L278" s="39" t="s">
        <v>1688</v>
      </c>
      <c r="M278" s="40" t="s">
        <v>962</v>
      </c>
      <c r="N278" s="40"/>
      <c r="O278" s="41" t="s">
        <v>1842</v>
      </c>
      <c r="P278" s="42" t="s">
        <v>1843</v>
      </c>
    </row>
    <row r="279" spans="1:16" ht="13.5" thickBot="1" x14ac:dyDescent="0.25">
      <c r="A279" s="14" t="str">
        <f t="shared" si="24"/>
        <v>IBVS 795 </v>
      </c>
      <c r="B279" s="2" t="str">
        <f t="shared" si="25"/>
        <v>I</v>
      </c>
      <c r="C279" s="14">
        <f t="shared" si="26"/>
        <v>40338.629999999997</v>
      </c>
      <c r="D279" s="15" t="str">
        <f t="shared" si="27"/>
        <v>vis</v>
      </c>
      <c r="E279" s="38">
        <f>VLOOKUP(C279,'Active 1'!C$21:E$969,3,FALSE)</f>
        <v>-1353.000359478091</v>
      </c>
      <c r="F279" s="2" t="s">
        <v>827</v>
      </c>
      <c r="G279" s="15" t="str">
        <f t="shared" si="28"/>
        <v>40338.630</v>
      </c>
      <c r="H279" s="14">
        <f t="shared" si="29"/>
        <v>-1353</v>
      </c>
      <c r="I279" s="39" t="s">
        <v>1844</v>
      </c>
      <c r="J279" s="40" t="s">
        <v>1845</v>
      </c>
      <c r="K279" s="39">
        <v>-1353</v>
      </c>
      <c r="L279" s="39" t="s">
        <v>1846</v>
      </c>
      <c r="M279" s="40" t="s">
        <v>962</v>
      </c>
      <c r="N279" s="40"/>
      <c r="O279" s="41" t="s">
        <v>1842</v>
      </c>
      <c r="P279" s="42" t="s">
        <v>1843</v>
      </c>
    </row>
    <row r="280" spans="1:16" ht="13.5" thickBot="1" x14ac:dyDescent="0.25">
      <c r="A280" s="14" t="str">
        <f t="shared" si="24"/>
        <v> AAPS 32.57 </v>
      </c>
      <c r="B280" s="2" t="str">
        <f t="shared" si="25"/>
        <v>I</v>
      </c>
      <c r="C280" s="14">
        <f t="shared" si="26"/>
        <v>40383.534</v>
      </c>
      <c r="D280" s="15" t="str">
        <f t="shared" si="27"/>
        <v>vis</v>
      </c>
      <c r="E280" s="38">
        <f>VLOOKUP(C280,'Active 1'!C$21:E$969,3,FALSE)</f>
        <v>-1337.0023374982673</v>
      </c>
      <c r="F280" s="2" t="s">
        <v>827</v>
      </c>
      <c r="G280" s="15" t="str">
        <f t="shared" si="28"/>
        <v>40383.5340</v>
      </c>
      <c r="H280" s="14">
        <f t="shared" si="29"/>
        <v>-1337</v>
      </c>
      <c r="I280" s="39" t="s">
        <v>1847</v>
      </c>
      <c r="J280" s="40" t="s">
        <v>1848</v>
      </c>
      <c r="K280" s="39">
        <v>-1337</v>
      </c>
      <c r="L280" s="39" t="s">
        <v>1849</v>
      </c>
      <c r="M280" s="40" t="s">
        <v>1432</v>
      </c>
      <c r="N280" s="40" t="s">
        <v>1433</v>
      </c>
      <c r="O280" s="41" t="s">
        <v>1698</v>
      </c>
      <c r="P280" s="41" t="s">
        <v>1699</v>
      </c>
    </row>
    <row r="281" spans="1:16" ht="13.5" thickBot="1" x14ac:dyDescent="0.25">
      <c r="A281" s="14" t="str">
        <f t="shared" si="24"/>
        <v>IBVS 795 </v>
      </c>
      <c r="B281" s="2" t="str">
        <f t="shared" si="25"/>
        <v>I</v>
      </c>
      <c r="C281" s="14">
        <f t="shared" si="26"/>
        <v>40439.671999999999</v>
      </c>
      <c r="D281" s="15" t="str">
        <f t="shared" si="27"/>
        <v>vis</v>
      </c>
      <c r="E281" s="38">
        <f>VLOOKUP(C281,'Active 1'!C$21:E$969,3,FALSE)</f>
        <v>-1317.0019598503231</v>
      </c>
      <c r="F281" s="2" t="s">
        <v>827</v>
      </c>
      <c r="G281" s="15" t="str">
        <f t="shared" si="28"/>
        <v>40439.672</v>
      </c>
      <c r="H281" s="14">
        <f t="shared" si="29"/>
        <v>-1317</v>
      </c>
      <c r="I281" s="39" t="s">
        <v>1850</v>
      </c>
      <c r="J281" s="40" t="s">
        <v>1851</v>
      </c>
      <c r="K281" s="39">
        <v>-1317</v>
      </c>
      <c r="L281" s="39" t="s">
        <v>1852</v>
      </c>
      <c r="M281" s="40" t="s">
        <v>962</v>
      </c>
      <c r="N281" s="40"/>
      <c r="O281" s="41" t="s">
        <v>1723</v>
      </c>
      <c r="P281" s="42" t="s">
        <v>1843</v>
      </c>
    </row>
    <row r="282" spans="1:16" ht="13.5" thickBot="1" x14ac:dyDescent="0.25">
      <c r="A282" s="14" t="str">
        <f t="shared" si="24"/>
        <v>BAVM 25 </v>
      </c>
      <c r="B282" s="2" t="str">
        <f t="shared" si="25"/>
        <v>I</v>
      </c>
      <c r="C282" s="14">
        <f t="shared" si="26"/>
        <v>40442.464999999997</v>
      </c>
      <c r="D282" s="15" t="str">
        <f t="shared" si="27"/>
        <v>vis</v>
      </c>
      <c r="E282" s="38">
        <f>VLOOKUP(C282,'Active 1'!C$21:E$969,3,FALSE)</f>
        <v>-1316.0068931438022</v>
      </c>
      <c r="F282" s="2" t="s">
        <v>827</v>
      </c>
      <c r="G282" s="15" t="str">
        <f t="shared" si="28"/>
        <v>40442.465</v>
      </c>
      <c r="H282" s="14">
        <f t="shared" si="29"/>
        <v>-1316</v>
      </c>
      <c r="I282" s="39" t="s">
        <v>1853</v>
      </c>
      <c r="J282" s="40" t="s">
        <v>1854</v>
      </c>
      <c r="K282" s="39">
        <v>-1316</v>
      </c>
      <c r="L282" s="39" t="s">
        <v>1855</v>
      </c>
      <c r="M282" s="40" t="s">
        <v>962</v>
      </c>
      <c r="N282" s="40"/>
      <c r="O282" s="41" t="s">
        <v>1856</v>
      </c>
      <c r="P282" s="42" t="s">
        <v>1857</v>
      </c>
    </row>
    <row r="283" spans="1:16" ht="13.5" thickBot="1" x14ac:dyDescent="0.25">
      <c r="A283" s="14" t="str">
        <f t="shared" si="24"/>
        <v>IBVS 456 </v>
      </c>
      <c r="B283" s="2" t="str">
        <f t="shared" si="25"/>
        <v>I</v>
      </c>
      <c r="C283" s="14">
        <f t="shared" si="26"/>
        <v>40473.351999999999</v>
      </c>
      <c r="D283" s="15" t="str">
        <f t="shared" si="27"/>
        <v>vis</v>
      </c>
      <c r="E283" s="38">
        <f>VLOOKUP(C283,'Active 1'!C$21:E$969,3,FALSE)</f>
        <v>-1305.0027308221643</v>
      </c>
      <c r="F283" s="2" t="s">
        <v>827</v>
      </c>
      <c r="G283" s="15" t="str">
        <f t="shared" si="28"/>
        <v>40473.352</v>
      </c>
      <c r="H283" s="14">
        <f t="shared" si="29"/>
        <v>-1305</v>
      </c>
      <c r="I283" s="39" t="s">
        <v>1858</v>
      </c>
      <c r="J283" s="40" t="s">
        <v>1859</v>
      </c>
      <c r="K283" s="39">
        <v>-1305</v>
      </c>
      <c r="L283" s="39" t="s">
        <v>1860</v>
      </c>
      <c r="M283" s="40" t="s">
        <v>1432</v>
      </c>
      <c r="N283" s="40" t="s">
        <v>1433</v>
      </c>
      <c r="O283" s="41" t="s">
        <v>1861</v>
      </c>
      <c r="P283" s="42" t="s">
        <v>1817</v>
      </c>
    </row>
    <row r="284" spans="1:16" ht="13.5" thickBot="1" x14ac:dyDescent="0.25">
      <c r="A284" s="14" t="str">
        <f t="shared" si="24"/>
        <v> AAPS 32.57 </v>
      </c>
      <c r="B284" s="2" t="str">
        <f t="shared" si="25"/>
        <v>I</v>
      </c>
      <c r="C284" s="14">
        <f t="shared" si="26"/>
        <v>40720.358899999999</v>
      </c>
      <c r="D284" s="15" t="str">
        <f t="shared" si="27"/>
        <v>vis</v>
      </c>
      <c r="E284" s="38">
        <f>VLOOKUP(C284,'Active 1'!C$21:E$969,3,FALSE)</f>
        <v>-1217.0011760527022</v>
      </c>
      <c r="F284" s="2" t="s">
        <v>827</v>
      </c>
      <c r="G284" s="15" t="str">
        <f t="shared" si="28"/>
        <v>40720.3589</v>
      </c>
      <c r="H284" s="14">
        <f t="shared" si="29"/>
        <v>-1217</v>
      </c>
      <c r="I284" s="39" t="s">
        <v>1862</v>
      </c>
      <c r="J284" s="40" t="s">
        <v>1863</v>
      </c>
      <c r="K284" s="39">
        <v>-1217</v>
      </c>
      <c r="L284" s="39" t="s">
        <v>1864</v>
      </c>
      <c r="M284" s="40" t="s">
        <v>1432</v>
      </c>
      <c r="N284" s="40" t="s">
        <v>1433</v>
      </c>
      <c r="O284" s="41" t="s">
        <v>1698</v>
      </c>
      <c r="P284" s="41" t="s">
        <v>1699</v>
      </c>
    </row>
    <row r="285" spans="1:16" ht="13.5" thickBot="1" x14ac:dyDescent="0.25">
      <c r="A285" s="14" t="str">
        <f t="shared" si="24"/>
        <v> ORI 119 </v>
      </c>
      <c r="B285" s="2" t="str">
        <f t="shared" si="25"/>
        <v>I</v>
      </c>
      <c r="C285" s="14">
        <f t="shared" si="26"/>
        <v>40720.368000000002</v>
      </c>
      <c r="D285" s="15" t="str">
        <f t="shared" si="27"/>
        <v>vis</v>
      </c>
      <c r="E285" s="38">
        <f>VLOOKUP(C285,'Active 1'!C$21:E$969,3,FALSE)</f>
        <v>-1216.9979339807251</v>
      </c>
      <c r="F285" s="2" t="s">
        <v>827</v>
      </c>
      <c r="G285" s="15" t="str">
        <f t="shared" si="28"/>
        <v>40720.368</v>
      </c>
      <c r="H285" s="14">
        <f t="shared" si="29"/>
        <v>-1217</v>
      </c>
      <c r="I285" s="39" t="s">
        <v>1865</v>
      </c>
      <c r="J285" s="40" t="s">
        <v>1866</v>
      </c>
      <c r="K285" s="39">
        <v>-1217</v>
      </c>
      <c r="L285" s="39" t="s">
        <v>1763</v>
      </c>
      <c r="M285" s="40" t="s">
        <v>962</v>
      </c>
      <c r="N285" s="40"/>
      <c r="O285" s="41" t="s">
        <v>1706</v>
      </c>
      <c r="P285" s="41" t="s">
        <v>1867</v>
      </c>
    </row>
    <row r="286" spans="1:16" ht="13.5" thickBot="1" x14ac:dyDescent="0.25">
      <c r="A286" s="14" t="str">
        <f t="shared" si="24"/>
        <v> ORI 119 </v>
      </c>
      <c r="B286" s="2" t="str">
        <f t="shared" si="25"/>
        <v>I</v>
      </c>
      <c r="C286" s="14">
        <f t="shared" si="26"/>
        <v>40734.392999999996</v>
      </c>
      <c r="D286" s="15" t="str">
        <f t="shared" si="27"/>
        <v>vis</v>
      </c>
      <c r="E286" s="38">
        <f>VLOOKUP(C286,'Active 1'!C$21:E$969,3,FALSE)</f>
        <v>-1212.0012241493755</v>
      </c>
      <c r="F286" s="2" t="s">
        <v>827</v>
      </c>
      <c r="G286" s="15" t="str">
        <f t="shared" si="28"/>
        <v>40734.393</v>
      </c>
      <c r="H286" s="14">
        <f t="shared" si="29"/>
        <v>-1212</v>
      </c>
      <c r="I286" s="39" t="s">
        <v>1868</v>
      </c>
      <c r="J286" s="40" t="s">
        <v>1869</v>
      </c>
      <c r="K286" s="39">
        <v>-1212</v>
      </c>
      <c r="L286" s="39" t="s">
        <v>958</v>
      </c>
      <c r="M286" s="40" t="s">
        <v>962</v>
      </c>
      <c r="N286" s="40"/>
      <c r="O286" s="41" t="s">
        <v>1706</v>
      </c>
      <c r="P286" s="41" t="s">
        <v>1867</v>
      </c>
    </row>
    <row r="287" spans="1:16" ht="13.5" thickBot="1" x14ac:dyDescent="0.25">
      <c r="A287" s="14" t="str">
        <f t="shared" si="24"/>
        <v> AVSJ 4.89 </v>
      </c>
      <c r="B287" s="2" t="str">
        <f t="shared" si="25"/>
        <v>I</v>
      </c>
      <c r="C287" s="14">
        <f t="shared" si="26"/>
        <v>40773.684999999998</v>
      </c>
      <c r="D287" s="15" t="str">
        <f t="shared" si="27"/>
        <v>vis</v>
      </c>
      <c r="E287" s="38">
        <f>VLOOKUP(C287,'Active 1'!C$21:E$969,3,FALSE)</f>
        <v>-1198.0025986453843</v>
      </c>
      <c r="F287" s="2" t="s">
        <v>827</v>
      </c>
      <c r="G287" s="15" t="str">
        <f t="shared" si="28"/>
        <v>40773.685</v>
      </c>
      <c r="H287" s="14">
        <f t="shared" si="29"/>
        <v>-1198</v>
      </c>
      <c r="I287" s="39" t="s">
        <v>1870</v>
      </c>
      <c r="J287" s="40" t="s">
        <v>1871</v>
      </c>
      <c r="K287" s="39">
        <v>-1198</v>
      </c>
      <c r="L287" s="39" t="s">
        <v>1678</v>
      </c>
      <c r="M287" s="40" t="s">
        <v>962</v>
      </c>
      <c r="N287" s="40"/>
      <c r="O287" s="41" t="s">
        <v>1872</v>
      </c>
      <c r="P287" s="41" t="s">
        <v>1873</v>
      </c>
    </row>
    <row r="288" spans="1:16" ht="13.5" thickBot="1" x14ac:dyDescent="0.25">
      <c r="A288" s="14" t="str">
        <f t="shared" si="24"/>
        <v> AAPS 32.57 </v>
      </c>
      <c r="B288" s="2" t="str">
        <f t="shared" si="25"/>
        <v>I</v>
      </c>
      <c r="C288" s="14">
        <f t="shared" si="26"/>
        <v>40776.492599999998</v>
      </c>
      <c r="D288" s="15" t="str">
        <f t="shared" si="27"/>
        <v>vis</v>
      </c>
      <c r="E288" s="38">
        <f>VLOOKUP(C288,'Active 1'!C$21:E$969,3,FALSE)</f>
        <v>-1197.0023303728349</v>
      </c>
      <c r="F288" s="2" t="s">
        <v>827</v>
      </c>
      <c r="G288" s="15" t="str">
        <f t="shared" si="28"/>
        <v>40776.4926</v>
      </c>
      <c r="H288" s="14">
        <f t="shared" si="29"/>
        <v>-1197</v>
      </c>
      <c r="I288" s="39" t="s">
        <v>1874</v>
      </c>
      <c r="J288" s="40" t="s">
        <v>1875</v>
      </c>
      <c r="K288" s="39">
        <v>-1197</v>
      </c>
      <c r="L288" s="39" t="s">
        <v>1876</v>
      </c>
      <c r="M288" s="40" t="s">
        <v>1432</v>
      </c>
      <c r="N288" s="40" t="s">
        <v>1433</v>
      </c>
      <c r="O288" s="41" t="s">
        <v>1698</v>
      </c>
      <c r="P288" s="41" t="s">
        <v>1699</v>
      </c>
    </row>
    <row r="289" spans="1:16" ht="13.5" thickBot="1" x14ac:dyDescent="0.25">
      <c r="A289" s="14" t="str">
        <f t="shared" si="24"/>
        <v> SCA 17.203 </v>
      </c>
      <c r="B289" s="2" t="str">
        <f t="shared" si="25"/>
        <v>I</v>
      </c>
      <c r="C289" s="14">
        <f t="shared" si="26"/>
        <v>40838.25</v>
      </c>
      <c r="D289" s="15" t="str">
        <f t="shared" si="27"/>
        <v>vis</v>
      </c>
      <c r="E289" s="38">
        <f>VLOOKUP(C289,'Active 1'!C$21:E$969,3,FALSE)</f>
        <v>-1174.9999198388791</v>
      </c>
      <c r="F289" s="2" t="s">
        <v>827</v>
      </c>
      <c r="G289" s="15" t="str">
        <f t="shared" si="28"/>
        <v>40838.250</v>
      </c>
      <c r="H289" s="14">
        <f t="shared" si="29"/>
        <v>-1175</v>
      </c>
      <c r="I289" s="39" t="s">
        <v>1877</v>
      </c>
      <c r="J289" s="40" t="s">
        <v>1878</v>
      </c>
      <c r="K289" s="39">
        <v>-1175</v>
      </c>
      <c r="L289" s="39" t="s">
        <v>1755</v>
      </c>
      <c r="M289" s="40" t="s">
        <v>962</v>
      </c>
      <c r="N289" s="40"/>
      <c r="O289" s="41" t="s">
        <v>1774</v>
      </c>
      <c r="P289" s="41" t="s">
        <v>1775</v>
      </c>
    </row>
    <row r="290" spans="1:16" ht="13.5" thickBot="1" x14ac:dyDescent="0.25">
      <c r="A290" s="14" t="str">
        <f t="shared" si="24"/>
        <v> AAPS 32.57 </v>
      </c>
      <c r="B290" s="2" t="str">
        <f t="shared" si="25"/>
        <v>I</v>
      </c>
      <c r="C290" s="14">
        <f t="shared" si="26"/>
        <v>40852.280100000004</v>
      </c>
      <c r="D290" s="15" t="str">
        <f t="shared" si="27"/>
        <v>vis</v>
      </c>
      <c r="E290" s="38">
        <f>VLOOKUP(C290,'Active 1'!C$21:E$969,3,FALSE)</f>
        <v>-1170.001393022133</v>
      </c>
      <c r="F290" s="2" t="s">
        <v>827</v>
      </c>
      <c r="G290" s="15" t="str">
        <f t="shared" si="28"/>
        <v>40852.2801</v>
      </c>
      <c r="H290" s="14">
        <f t="shared" si="29"/>
        <v>-1170</v>
      </c>
      <c r="I290" s="39" t="s">
        <v>1879</v>
      </c>
      <c r="J290" s="40" t="s">
        <v>1880</v>
      </c>
      <c r="K290" s="39">
        <v>-1170</v>
      </c>
      <c r="L290" s="39" t="s">
        <v>1881</v>
      </c>
      <c r="M290" s="40" t="s">
        <v>1432</v>
      </c>
      <c r="N290" s="40" t="s">
        <v>1433</v>
      </c>
      <c r="O290" s="41" t="s">
        <v>1698</v>
      </c>
      <c r="P290" s="41" t="s">
        <v>1699</v>
      </c>
    </row>
    <row r="291" spans="1:16" ht="13.5" thickBot="1" x14ac:dyDescent="0.25">
      <c r="A291" s="14" t="str">
        <f t="shared" si="24"/>
        <v>IBVS 530 </v>
      </c>
      <c r="B291" s="2" t="str">
        <f t="shared" si="25"/>
        <v>I</v>
      </c>
      <c r="C291" s="14">
        <f t="shared" si="26"/>
        <v>40877.538999999997</v>
      </c>
      <c r="D291" s="15" t="str">
        <f t="shared" si="27"/>
        <v>vis</v>
      </c>
      <c r="E291" s="38">
        <f>VLOOKUP(C291,'Active 1'!C$21:E$969,3,FALSE)</f>
        <v>-1161.0023631498266</v>
      </c>
      <c r="F291" s="2" t="s">
        <v>827</v>
      </c>
      <c r="G291" s="15" t="str">
        <f t="shared" si="28"/>
        <v>40877.5390</v>
      </c>
      <c r="H291" s="14">
        <f t="shared" si="29"/>
        <v>-1161</v>
      </c>
      <c r="I291" s="39" t="s">
        <v>1882</v>
      </c>
      <c r="J291" s="40" t="s">
        <v>1883</v>
      </c>
      <c r="K291" s="39">
        <v>-1161</v>
      </c>
      <c r="L291" s="39" t="s">
        <v>1849</v>
      </c>
      <c r="M291" s="40" t="s">
        <v>1432</v>
      </c>
      <c r="N291" s="40" t="s">
        <v>1433</v>
      </c>
      <c r="O291" s="41" t="s">
        <v>1884</v>
      </c>
      <c r="P291" s="42" t="s">
        <v>1885</v>
      </c>
    </row>
    <row r="292" spans="1:16" ht="13.5" thickBot="1" x14ac:dyDescent="0.25">
      <c r="A292" s="14" t="str">
        <f t="shared" si="24"/>
        <v> ORI 123 </v>
      </c>
      <c r="B292" s="2" t="str">
        <f t="shared" si="25"/>
        <v>I</v>
      </c>
      <c r="C292" s="14">
        <f t="shared" si="26"/>
        <v>40939.313000000002</v>
      </c>
      <c r="D292" s="15" t="str">
        <f t="shared" si="27"/>
        <v>vis</v>
      </c>
      <c r="E292" s="38">
        <f>VLOOKUP(C292,'Active 1'!C$21:E$969,3,FALSE)</f>
        <v>-1138.9940385065509</v>
      </c>
      <c r="F292" s="2" t="s">
        <v>827</v>
      </c>
      <c r="G292" s="15" t="str">
        <f t="shared" si="28"/>
        <v>40939.313</v>
      </c>
      <c r="H292" s="14">
        <f t="shared" si="29"/>
        <v>-1139</v>
      </c>
      <c r="I292" s="39" t="s">
        <v>1886</v>
      </c>
      <c r="J292" s="40" t="s">
        <v>1887</v>
      </c>
      <c r="K292" s="39">
        <v>-1139</v>
      </c>
      <c r="L292" s="39" t="s">
        <v>1888</v>
      </c>
      <c r="M292" s="40" t="s">
        <v>962</v>
      </c>
      <c r="N292" s="40"/>
      <c r="O292" s="41" t="s">
        <v>1706</v>
      </c>
      <c r="P292" s="41" t="s">
        <v>1889</v>
      </c>
    </row>
    <row r="293" spans="1:16" ht="13.5" thickBot="1" x14ac:dyDescent="0.25">
      <c r="A293" s="14" t="str">
        <f t="shared" si="24"/>
        <v> AAPS 32.57 </v>
      </c>
      <c r="B293" s="2" t="str">
        <f t="shared" si="25"/>
        <v>I</v>
      </c>
      <c r="C293" s="14">
        <f t="shared" si="26"/>
        <v>41054.374000000003</v>
      </c>
      <c r="D293" s="15" t="str">
        <f t="shared" si="27"/>
        <v>vis</v>
      </c>
      <c r="E293" s="38">
        <f>VLOOKUP(C293,'Active 1'!C$21:E$969,3,FALSE)</f>
        <v>-1098.0010666773055</v>
      </c>
      <c r="F293" s="2" t="s">
        <v>827</v>
      </c>
      <c r="G293" s="15" t="str">
        <f t="shared" si="28"/>
        <v>41054.3740</v>
      </c>
      <c r="H293" s="14">
        <f t="shared" si="29"/>
        <v>-1098</v>
      </c>
      <c r="I293" s="39" t="s">
        <v>1890</v>
      </c>
      <c r="J293" s="40" t="s">
        <v>1891</v>
      </c>
      <c r="K293" s="39">
        <v>-1098</v>
      </c>
      <c r="L293" s="39" t="s">
        <v>1892</v>
      </c>
      <c r="M293" s="40" t="s">
        <v>1432</v>
      </c>
      <c r="N293" s="40" t="s">
        <v>1433</v>
      </c>
      <c r="O293" s="41" t="s">
        <v>1698</v>
      </c>
      <c r="P293" s="41" t="s">
        <v>1699</v>
      </c>
    </row>
    <row r="294" spans="1:16" ht="13.5" thickBot="1" x14ac:dyDescent="0.25">
      <c r="A294" s="14" t="str">
        <f t="shared" si="24"/>
        <v> ORI 125 </v>
      </c>
      <c r="B294" s="2" t="str">
        <f t="shared" si="25"/>
        <v>I</v>
      </c>
      <c r="C294" s="14">
        <f t="shared" si="26"/>
        <v>41054.383999999998</v>
      </c>
      <c r="D294" s="15" t="str">
        <f t="shared" si="27"/>
        <v>vis</v>
      </c>
      <c r="E294" s="38">
        <f>VLOOKUP(C294,'Active 1'!C$21:E$969,3,FALSE)</f>
        <v>-1097.9975039608501</v>
      </c>
      <c r="F294" s="2" t="s">
        <v>827</v>
      </c>
      <c r="G294" s="15" t="str">
        <f t="shared" si="28"/>
        <v>41054.384</v>
      </c>
      <c r="H294" s="14">
        <f t="shared" si="29"/>
        <v>-1098</v>
      </c>
      <c r="I294" s="39" t="s">
        <v>1893</v>
      </c>
      <c r="J294" s="40" t="s">
        <v>1894</v>
      </c>
      <c r="K294" s="39">
        <v>-1098</v>
      </c>
      <c r="L294" s="39" t="s">
        <v>1688</v>
      </c>
      <c r="M294" s="40" t="s">
        <v>962</v>
      </c>
      <c r="N294" s="40"/>
      <c r="O294" s="41" t="s">
        <v>1706</v>
      </c>
      <c r="P294" s="41" t="s">
        <v>1895</v>
      </c>
    </row>
    <row r="295" spans="1:16" ht="13.5" thickBot="1" x14ac:dyDescent="0.25">
      <c r="A295" s="14" t="str">
        <f t="shared" si="24"/>
        <v>IBVS 817 </v>
      </c>
      <c r="B295" s="2" t="str">
        <f t="shared" si="25"/>
        <v>I</v>
      </c>
      <c r="C295" s="14">
        <f t="shared" si="26"/>
        <v>41068.406600000002</v>
      </c>
      <c r="D295" s="15" t="str">
        <f t="shared" si="27"/>
        <v>vis</v>
      </c>
      <c r="E295" s="38">
        <f>VLOOKUP(C295,'Active 1'!C$21:E$969,3,FALSE)</f>
        <v>-1093.0016491814467</v>
      </c>
      <c r="F295" s="2" t="s">
        <v>827</v>
      </c>
      <c r="G295" s="15" t="str">
        <f t="shared" si="28"/>
        <v>41068.4066</v>
      </c>
      <c r="H295" s="14">
        <f t="shared" si="29"/>
        <v>-1093</v>
      </c>
      <c r="I295" s="39" t="s">
        <v>1896</v>
      </c>
      <c r="J295" s="40" t="s">
        <v>1897</v>
      </c>
      <c r="K295" s="39">
        <v>-1093</v>
      </c>
      <c r="L295" s="39" t="s">
        <v>1898</v>
      </c>
      <c r="M295" s="40" t="s">
        <v>1432</v>
      </c>
      <c r="N295" s="40" t="s">
        <v>1433</v>
      </c>
      <c r="O295" s="41" t="s">
        <v>1899</v>
      </c>
      <c r="P295" s="42" t="s">
        <v>1900</v>
      </c>
    </row>
    <row r="296" spans="1:16" ht="13.5" thickBot="1" x14ac:dyDescent="0.25">
      <c r="A296" s="14" t="str">
        <f t="shared" si="24"/>
        <v> SCA 17.203 </v>
      </c>
      <c r="B296" s="2" t="str">
        <f t="shared" si="25"/>
        <v>I</v>
      </c>
      <c r="C296" s="14">
        <f t="shared" si="26"/>
        <v>41169.455300000001</v>
      </c>
      <c r="D296" s="15" t="str">
        <f t="shared" si="27"/>
        <v>vis</v>
      </c>
      <c r="E296" s="38">
        <f>VLOOKUP(C296,'Active 1'!C$21:E$969,3,FALSE)</f>
        <v>-1057.0008625336532</v>
      </c>
      <c r="F296" s="2" t="s">
        <v>827</v>
      </c>
      <c r="G296" s="15" t="str">
        <f t="shared" si="28"/>
        <v>41169.4553</v>
      </c>
      <c r="H296" s="14">
        <f t="shared" si="29"/>
        <v>-1057</v>
      </c>
      <c r="I296" s="39" t="s">
        <v>1901</v>
      </c>
      <c r="J296" s="40" t="s">
        <v>1902</v>
      </c>
      <c r="K296" s="39">
        <v>-1057</v>
      </c>
      <c r="L296" s="39" t="s">
        <v>1903</v>
      </c>
      <c r="M296" s="40" t="s">
        <v>1432</v>
      </c>
      <c r="N296" s="40" t="s">
        <v>1433</v>
      </c>
      <c r="O296" s="41" t="s">
        <v>1774</v>
      </c>
      <c r="P296" s="41" t="s">
        <v>1775</v>
      </c>
    </row>
    <row r="297" spans="1:16" ht="13.5" thickBot="1" x14ac:dyDescent="0.25">
      <c r="A297" s="14" t="str">
        <f t="shared" si="24"/>
        <v> ORI 127 </v>
      </c>
      <c r="B297" s="2" t="str">
        <f t="shared" si="25"/>
        <v>I</v>
      </c>
      <c r="C297" s="14">
        <f t="shared" si="26"/>
        <v>41169.459000000003</v>
      </c>
      <c r="D297" s="15" t="str">
        <f t="shared" si="27"/>
        <v>vis</v>
      </c>
      <c r="E297" s="38">
        <f>VLOOKUP(C297,'Active 1'!C$21:E$969,3,FALSE)</f>
        <v>-1056.9995443285636</v>
      </c>
      <c r="F297" s="2" t="s">
        <v>827</v>
      </c>
      <c r="G297" s="15" t="str">
        <f t="shared" si="28"/>
        <v>41169.459</v>
      </c>
      <c r="H297" s="14">
        <f t="shared" si="29"/>
        <v>-1057</v>
      </c>
      <c r="I297" s="39" t="s">
        <v>1904</v>
      </c>
      <c r="J297" s="40" t="s">
        <v>1905</v>
      </c>
      <c r="K297" s="39">
        <v>-1057</v>
      </c>
      <c r="L297" s="39" t="s">
        <v>1640</v>
      </c>
      <c r="M297" s="40" t="s">
        <v>962</v>
      </c>
      <c r="N297" s="40"/>
      <c r="O297" s="41" t="s">
        <v>1906</v>
      </c>
      <c r="P297" s="41" t="s">
        <v>1907</v>
      </c>
    </row>
    <row r="298" spans="1:16" ht="13.5" thickBot="1" x14ac:dyDescent="0.25">
      <c r="A298" s="14" t="str">
        <f t="shared" si="24"/>
        <v> SCA 17.203 </v>
      </c>
      <c r="B298" s="2" t="str">
        <f t="shared" si="25"/>
        <v>I</v>
      </c>
      <c r="C298" s="14">
        <f t="shared" si="26"/>
        <v>41172.2621</v>
      </c>
      <c r="D298" s="15" t="str">
        <f t="shared" si="27"/>
        <v>vis</v>
      </c>
      <c r="E298" s="38">
        <f>VLOOKUP(C298,'Active 1'!C$21:E$969,3,FALSE)</f>
        <v>-1056.0008792784211</v>
      </c>
      <c r="F298" s="2" t="s">
        <v>827</v>
      </c>
      <c r="G298" s="15" t="str">
        <f t="shared" si="28"/>
        <v>41172.2621</v>
      </c>
      <c r="H298" s="14">
        <f t="shared" si="29"/>
        <v>-1056</v>
      </c>
      <c r="I298" s="39" t="s">
        <v>1908</v>
      </c>
      <c r="J298" s="40" t="s">
        <v>1909</v>
      </c>
      <c r="K298" s="39">
        <v>-1056</v>
      </c>
      <c r="L298" s="39" t="s">
        <v>1910</v>
      </c>
      <c r="M298" s="40" t="s">
        <v>1432</v>
      </c>
      <c r="N298" s="40" t="s">
        <v>1433</v>
      </c>
      <c r="O298" s="41" t="s">
        <v>1774</v>
      </c>
      <c r="P298" s="41" t="s">
        <v>1775</v>
      </c>
    </row>
    <row r="299" spans="1:16" ht="13.5" thickBot="1" x14ac:dyDescent="0.25">
      <c r="A299" s="14" t="str">
        <f t="shared" si="24"/>
        <v> SCA 17.203 </v>
      </c>
      <c r="B299" s="2" t="str">
        <f t="shared" si="25"/>
        <v>I</v>
      </c>
      <c r="C299" s="14">
        <f t="shared" si="26"/>
        <v>41183.489600000001</v>
      </c>
      <c r="D299" s="15" t="str">
        <f t="shared" si="27"/>
        <v>vis</v>
      </c>
      <c r="E299" s="38">
        <f>VLOOKUP(C299,'Active 1'!C$21:E$969,3,FALSE)</f>
        <v>-1052.0008393759965</v>
      </c>
      <c r="F299" s="2" t="s">
        <v>827</v>
      </c>
      <c r="G299" s="15" t="str">
        <f t="shared" si="28"/>
        <v>41183.4896</v>
      </c>
      <c r="H299" s="14">
        <f t="shared" si="29"/>
        <v>-1052</v>
      </c>
      <c r="I299" s="39" t="s">
        <v>1911</v>
      </c>
      <c r="J299" s="40" t="s">
        <v>1912</v>
      </c>
      <c r="K299" s="39">
        <v>-1052</v>
      </c>
      <c r="L299" s="39" t="s">
        <v>1903</v>
      </c>
      <c r="M299" s="40" t="s">
        <v>1432</v>
      </c>
      <c r="N299" s="40" t="s">
        <v>1433</v>
      </c>
      <c r="O299" s="41" t="s">
        <v>1774</v>
      </c>
      <c r="P299" s="41" t="s">
        <v>1775</v>
      </c>
    </row>
    <row r="300" spans="1:16" ht="13.5" thickBot="1" x14ac:dyDescent="0.25">
      <c r="A300" s="14" t="str">
        <f t="shared" si="24"/>
        <v> ORI 127 </v>
      </c>
      <c r="B300" s="2" t="str">
        <f t="shared" si="25"/>
        <v>I</v>
      </c>
      <c r="C300" s="14">
        <f t="shared" si="26"/>
        <v>41197.523999999998</v>
      </c>
      <c r="D300" s="15" t="str">
        <f t="shared" si="27"/>
        <v>vis</v>
      </c>
      <c r="E300" s="38">
        <f>VLOOKUP(C300,'Active 1'!C$21:E$969,3,FALSE)</f>
        <v>-1047.0007805911762</v>
      </c>
      <c r="F300" s="2" t="s">
        <v>827</v>
      </c>
      <c r="G300" s="15" t="str">
        <f t="shared" si="28"/>
        <v>41197.524</v>
      </c>
      <c r="H300" s="14">
        <f t="shared" si="29"/>
        <v>-1047</v>
      </c>
      <c r="I300" s="39" t="s">
        <v>1913</v>
      </c>
      <c r="J300" s="40" t="s">
        <v>1914</v>
      </c>
      <c r="K300" s="39">
        <v>-1047</v>
      </c>
      <c r="L300" s="39" t="s">
        <v>1786</v>
      </c>
      <c r="M300" s="40" t="s">
        <v>962</v>
      </c>
      <c r="N300" s="40"/>
      <c r="O300" s="41" t="s">
        <v>1906</v>
      </c>
      <c r="P300" s="41" t="s">
        <v>1907</v>
      </c>
    </row>
    <row r="301" spans="1:16" ht="13.5" thickBot="1" x14ac:dyDescent="0.25">
      <c r="A301" s="14" t="str">
        <f t="shared" si="24"/>
        <v>BAVM 25 </v>
      </c>
      <c r="B301" s="2" t="str">
        <f t="shared" si="25"/>
        <v>I</v>
      </c>
      <c r="C301" s="14">
        <f t="shared" si="26"/>
        <v>41259.279000000002</v>
      </c>
      <c r="D301" s="15" t="str">
        <f t="shared" si="27"/>
        <v>vis</v>
      </c>
      <c r="E301" s="38">
        <f>VLOOKUP(C301,'Active 1'!C$21:E$969,3,FALSE)</f>
        <v>-1024.9992251091692</v>
      </c>
      <c r="F301" s="2" t="s">
        <v>827</v>
      </c>
      <c r="G301" s="15" t="str">
        <f t="shared" si="28"/>
        <v>41259.279</v>
      </c>
      <c r="H301" s="14">
        <f t="shared" si="29"/>
        <v>-1025</v>
      </c>
      <c r="I301" s="39" t="s">
        <v>1915</v>
      </c>
      <c r="J301" s="40" t="s">
        <v>1916</v>
      </c>
      <c r="K301" s="39">
        <v>-1025</v>
      </c>
      <c r="L301" s="39" t="s">
        <v>1717</v>
      </c>
      <c r="M301" s="40" t="s">
        <v>962</v>
      </c>
      <c r="N301" s="40"/>
      <c r="O301" s="41" t="s">
        <v>1917</v>
      </c>
      <c r="P301" s="42" t="s">
        <v>1857</v>
      </c>
    </row>
    <row r="302" spans="1:16" ht="13.5" thickBot="1" x14ac:dyDescent="0.25">
      <c r="A302" s="14" t="str">
        <f t="shared" si="24"/>
        <v>BAVM 25 </v>
      </c>
      <c r="B302" s="2" t="str">
        <f t="shared" si="25"/>
        <v>I</v>
      </c>
      <c r="C302" s="14">
        <f t="shared" si="26"/>
        <v>41259.281000000003</v>
      </c>
      <c r="D302" s="15" t="str">
        <f t="shared" si="27"/>
        <v>vis</v>
      </c>
      <c r="E302" s="38">
        <f>VLOOKUP(C302,'Active 1'!C$21:E$969,3,FALSE)</f>
        <v>-1024.9985125658775</v>
      </c>
      <c r="F302" s="2" t="s">
        <v>827</v>
      </c>
      <c r="G302" s="15" t="str">
        <f t="shared" si="28"/>
        <v>41259.281</v>
      </c>
      <c r="H302" s="14">
        <f t="shared" si="29"/>
        <v>-1025</v>
      </c>
      <c r="I302" s="39" t="s">
        <v>1918</v>
      </c>
      <c r="J302" s="40" t="s">
        <v>1919</v>
      </c>
      <c r="K302" s="39">
        <v>-1025</v>
      </c>
      <c r="L302" s="39" t="s">
        <v>1920</v>
      </c>
      <c r="M302" s="40" t="s">
        <v>962</v>
      </c>
      <c r="N302" s="40"/>
      <c r="O302" s="41" t="s">
        <v>1921</v>
      </c>
      <c r="P302" s="42" t="s">
        <v>1857</v>
      </c>
    </row>
    <row r="303" spans="1:16" ht="13.5" thickBot="1" x14ac:dyDescent="0.25">
      <c r="A303" s="14" t="str">
        <f t="shared" si="24"/>
        <v> BBS 2 </v>
      </c>
      <c r="B303" s="2" t="str">
        <f t="shared" si="25"/>
        <v>I</v>
      </c>
      <c r="C303" s="14">
        <f t="shared" si="26"/>
        <v>41273.315000000002</v>
      </c>
      <c r="D303" s="15" t="str">
        <f t="shared" si="27"/>
        <v>vis</v>
      </c>
      <c r="E303" s="38">
        <f>VLOOKUP(C303,'Active 1'!C$21:E$969,3,FALSE)</f>
        <v>-1019.9985962897144</v>
      </c>
      <c r="F303" s="2" t="s">
        <v>827</v>
      </c>
      <c r="G303" s="15" t="str">
        <f t="shared" si="28"/>
        <v>41273.315</v>
      </c>
      <c r="H303" s="14">
        <f t="shared" si="29"/>
        <v>-1020</v>
      </c>
      <c r="I303" s="39" t="s">
        <v>1922</v>
      </c>
      <c r="J303" s="40" t="s">
        <v>1923</v>
      </c>
      <c r="K303" s="39">
        <v>-1020</v>
      </c>
      <c r="L303" s="39" t="s">
        <v>1920</v>
      </c>
      <c r="M303" s="40" t="s">
        <v>962</v>
      </c>
      <c r="N303" s="40"/>
      <c r="O303" s="41" t="s">
        <v>1924</v>
      </c>
      <c r="P303" s="41" t="s">
        <v>1925</v>
      </c>
    </row>
    <row r="304" spans="1:16" ht="13.5" thickBot="1" x14ac:dyDescent="0.25">
      <c r="A304" s="14" t="str">
        <f t="shared" si="24"/>
        <v>IBVS 637 </v>
      </c>
      <c r="B304" s="2" t="str">
        <f t="shared" si="25"/>
        <v>I</v>
      </c>
      <c r="C304" s="14">
        <f t="shared" si="26"/>
        <v>41357.519999999997</v>
      </c>
      <c r="D304" s="15" t="str">
        <f t="shared" si="27"/>
        <v>vis</v>
      </c>
      <c r="E304" s="38">
        <f>VLOOKUP(C304,'Active 1'!C$21:E$969,3,FALSE)</f>
        <v>-989.9987423610911</v>
      </c>
      <c r="F304" s="2" t="s">
        <v>827</v>
      </c>
      <c r="G304" s="15" t="str">
        <f t="shared" si="28"/>
        <v>41357.520</v>
      </c>
      <c r="H304" s="14">
        <f t="shared" si="29"/>
        <v>-990</v>
      </c>
      <c r="I304" s="39" t="s">
        <v>1926</v>
      </c>
      <c r="J304" s="40" t="s">
        <v>1927</v>
      </c>
      <c r="K304" s="39">
        <v>-990</v>
      </c>
      <c r="L304" s="39" t="s">
        <v>1920</v>
      </c>
      <c r="M304" s="40" t="s">
        <v>962</v>
      </c>
      <c r="N304" s="40"/>
      <c r="O304" s="41" t="s">
        <v>1928</v>
      </c>
      <c r="P304" s="42" t="s">
        <v>1929</v>
      </c>
    </row>
    <row r="305" spans="1:16" ht="13.5" thickBot="1" x14ac:dyDescent="0.25">
      <c r="A305" s="14" t="str">
        <f t="shared" si="24"/>
        <v>BAVM 26 </v>
      </c>
      <c r="B305" s="2" t="str">
        <f t="shared" si="25"/>
        <v>I</v>
      </c>
      <c r="C305" s="14">
        <f t="shared" si="26"/>
        <v>41388.387000000002</v>
      </c>
      <c r="D305" s="15" t="str">
        <f t="shared" si="27"/>
        <v>vis</v>
      </c>
      <c r="E305" s="38">
        <f>VLOOKUP(C305,'Active 1'!C$21:E$969,3,FALSE)</f>
        <v>-979.00170547236667</v>
      </c>
      <c r="F305" s="2" t="s">
        <v>827</v>
      </c>
      <c r="G305" s="15" t="str">
        <f t="shared" si="28"/>
        <v>41388.387</v>
      </c>
      <c r="H305" s="14">
        <f t="shared" si="29"/>
        <v>-979</v>
      </c>
      <c r="I305" s="39" t="s">
        <v>1930</v>
      </c>
      <c r="J305" s="40" t="s">
        <v>1931</v>
      </c>
      <c r="K305" s="39">
        <v>-979</v>
      </c>
      <c r="L305" s="39" t="s">
        <v>1671</v>
      </c>
      <c r="M305" s="40" t="s">
        <v>962</v>
      </c>
      <c r="N305" s="40"/>
      <c r="O305" s="41" t="s">
        <v>1803</v>
      </c>
      <c r="P305" s="42" t="s">
        <v>1932</v>
      </c>
    </row>
    <row r="306" spans="1:16" ht="13.5" thickBot="1" x14ac:dyDescent="0.25">
      <c r="A306" s="14" t="str">
        <f t="shared" si="24"/>
        <v>IBVS 817 </v>
      </c>
      <c r="B306" s="2" t="str">
        <f t="shared" si="25"/>
        <v>II</v>
      </c>
      <c r="C306" s="14">
        <f t="shared" si="26"/>
        <v>41395.466999999997</v>
      </c>
      <c r="D306" s="15" t="str">
        <f t="shared" si="27"/>
        <v>vis</v>
      </c>
      <c r="E306" s="38">
        <f>VLOOKUP(C306,'Active 1'!C$21:E$969,3,FALSE)</f>
        <v>-976.47930222060609</v>
      </c>
      <c r="F306" s="2" t="s">
        <v>827</v>
      </c>
      <c r="G306" s="15" t="str">
        <f t="shared" si="28"/>
        <v>41395.467</v>
      </c>
      <c r="H306" s="14">
        <f t="shared" si="29"/>
        <v>-976.5</v>
      </c>
      <c r="I306" s="39" t="s">
        <v>1933</v>
      </c>
      <c r="J306" s="40" t="s">
        <v>1934</v>
      </c>
      <c r="K306" s="39">
        <v>-976.5</v>
      </c>
      <c r="L306" s="39" t="s">
        <v>1935</v>
      </c>
      <c r="M306" s="40" t="s">
        <v>1432</v>
      </c>
      <c r="N306" s="40" t="s">
        <v>1433</v>
      </c>
      <c r="O306" s="41" t="s">
        <v>1899</v>
      </c>
      <c r="P306" s="42" t="s">
        <v>1900</v>
      </c>
    </row>
    <row r="307" spans="1:16" ht="13.5" thickBot="1" x14ac:dyDescent="0.25">
      <c r="A307" s="14" t="str">
        <f t="shared" si="24"/>
        <v> BBS 3 </v>
      </c>
      <c r="B307" s="2" t="str">
        <f t="shared" si="25"/>
        <v>I</v>
      </c>
      <c r="C307" s="14">
        <f t="shared" si="26"/>
        <v>41402.417000000001</v>
      </c>
      <c r="D307" s="15" t="str">
        <f t="shared" si="27"/>
        <v>vis</v>
      </c>
      <c r="E307" s="38">
        <f>VLOOKUP(C307,'Active 1'!C$21:E$969,3,FALSE)</f>
        <v>-974.00321428278676</v>
      </c>
      <c r="F307" s="2" t="s">
        <v>827</v>
      </c>
      <c r="G307" s="15" t="str">
        <f t="shared" si="28"/>
        <v>41402.417</v>
      </c>
      <c r="H307" s="14">
        <f t="shared" si="29"/>
        <v>-974</v>
      </c>
      <c r="I307" s="39" t="s">
        <v>1936</v>
      </c>
      <c r="J307" s="40" t="s">
        <v>1937</v>
      </c>
      <c r="K307" s="39">
        <v>-974</v>
      </c>
      <c r="L307" s="39" t="s">
        <v>1705</v>
      </c>
      <c r="M307" s="40" t="s">
        <v>962</v>
      </c>
      <c r="N307" s="40"/>
      <c r="O307" s="41" t="s">
        <v>1706</v>
      </c>
      <c r="P307" s="41" t="s">
        <v>1938</v>
      </c>
    </row>
    <row r="308" spans="1:16" ht="13.5" thickBot="1" x14ac:dyDescent="0.25">
      <c r="A308" s="14" t="str">
        <f t="shared" si="24"/>
        <v> JBAA 83.453 </v>
      </c>
      <c r="B308" s="2" t="str">
        <f t="shared" si="25"/>
        <v>I</v>
      </c>
      <c r="C308" s="14">
        <f t="shared" si="26"/>
        <v>41416.472000000002</v>
      </c>
      <c r="D308" s="15" t="str">
        <f t="shared" si="27"/>
        <v>vis</v>
      </c>
      <c r="E308" s="38">
        <f>VLOOKUP(C308,'Active 1'!C$21:E$969,3,FALSE)</f>
        <v>-968.99581630206308</v>
      </c>
      <c r="F308" s="2" t="s">
        <v>827</v>
      </c>
      <c r="G308" s="15" t="str">
        <f t="shared" si="28"/>
        <v>41416.472</v>
      </c>
      <c r="H308" s="14">
        <f t="shared" si="29"/>
        <v>-969</v>
      </c>
      <c r="I308" s="39" t="s">
        <v>1939</v>
      </c>
      <c r="J308" s="40" t="s">
        <v>1940</v>
      </c>
      <c r="K308" s="39">
        <v>-969</v>
      </c>
      <c r="L308" s="39" t="s">
        <v>1941</v>
      </c>
      <c r="M308" s="40" t="s">
        <v>962</v>
      </c>
      <c r="N308" s="40"/>
      <c r="O308" s="41" t="s">
        <v>1942</v>
      </c>
      <c r="P308" s="41" t="s">
        <v>1943</v>
      </c>
    </row>
    <row r="309" spans="1:16" ht="13.5" thickBot="1" x14ac:dyDescent="0.25">
      <c r="A309" s="14" t="str">
        <f t="shared" si="24"/>
        <v>IBVS 937 </v>
      </c>
      <c r="B309" s="2" t="str">
        <f t="shared" si="25"/>
        <v>I</v>
      </c>
      <c r="C309" s="14">
        <f t="shared" si="26"/>
        <v>41503.465499999998</v>
      </c>
      <c r="D309" s="15" t="str">
        <f t="shared" si="27"/>
        <v>vis</v>
      </c>
      <c r="E309" s="38">
        <f>VLOOKUP(C309,'Active 1'!C$21:E$969,3,FALSE)</f>
        <v>-938.00249888932308</v>
      </c>
      <c r="F309" s="2" t="s">
        <v>827</v>
      </c>
      <c r="G309" s="15" t="str">
        <f t="shared" si="28"/>
        <v>41503.4655</v>
      </c>
      <c r="H309" s="14">
        <f t="shared" si="29"/>
        <v>-938</v>
      </c>
      <c r="I309" s="39" t="s">
        <v>1944</v>
      </c>
      <c r="J309" s="40" t="s">
        <v>1945</v>
      </c>
      <c r="K309" s="39">
        <v>-938</v>
      </c>
      <c r="L309" s="39" t="s">
        <v>1946</v>
      </c>
      <c r="M309" s="40" t="s">
        <v>1432</v>
      </c>
      <c r="N309" s="40" t="s">
        <v>1433</v>
      </c>
      <c r="O309" s="41" t="s">
        <v>1947</v>
      </c>
      <c r="P309" s="42" t="s">
        <v>1948</v>
      </c>
    </row>
    <row r="310" spans="1:16" ht="13.5" thickBot="1" x14ac:dyDescent="0.25">
      <c r="A310" s="14" t="str">
        <f t="shared" si="24"/>
        <v> AAPS 32.57 </v>
      </c>
      <c r="B310" s="2" t="str">
        <f t="shared" si="25"/>
        <v>I</v>
      </c>
      <c r="C310" s="14">
        <f t="shared" si="26"/>
        <v>41503.466399999998</v>
      </c>
      <c r="D310" s="15" t="str">
        <f t="shared" si="27"/>
        <v>vis</v>
      </c>
      <c r="E310" s="38">
        <f>VLOOKUP(C310,'Active 1'!C$21:E$969,3,FALSE)</f>
        <v>-938.0021782448423</v>
      </c>
      <c r="F310" s="2" t="s">
        <v>827</v>
      </c>
      <c r="G310" s="15" t="str">
        <f t="shared" si="28"/>
        <v>41503.4664</v>
      </c>
      <c r="H310" s="14">
        <f t="shared" si="29"/>
        <v>-938</v>
      </c>
      <c r="I310" s="39" t="s">
        <v>1949</v>
      </c>
      <c r="J310" s="40" t="s">
        <v>1950</v>
      </c>
      <c r="K310" s="39">
        <v>-938</v>
      </c>
      <c r="L310" s="39" t="s">
        <v>1951</v>
      </c>
      <c r="M310" s="40" t="s">
        <v>1432</v>
      </c>
      <c r="N310" s="40" t="s">
        <v>1433</v>
      </c>
      <c r="O310" s="41" t="s">
        <v>1698</v>
      </c>
      <c r="P310" s="41" t="s">
        <v>1699</v>
      </c>
    </row>
    <row r="311" spans="1:16" ht="13.5" thickBot="1" x14ac:dyDescent="0.25">
      <c r="A311" s="14" t="str">
        <f t="shared" si="24"/>
        <v> JBAA 83.453 </v>
      </c>
      <c r="B311" s="2" t="str">
        <f t="shared" si="25"/>
        <v>I</v>
      </c>
      <c r="C311" s="14">
        <f t="shared" si="26"/>
        <v>41517.491000000002</v>
      </c>
      <c r="D311" s="15" t="str">
        <f t="shared" si="27"/>
        <v>vis</v>
      </c>
      <c r="E311" s="38">
        <f>VLOOKUP(C311,'Active 1'!C$21:E$969,3,FALSE)</f>
        <v>-933.00561092214741</v>
      </c>
      <c r="F311" s="2" t="s">
        <v>827</v>
      </c>
      <c r="G311" s="15" t="str">
        <f t="shared" si="28"/>
        <v>41517.491</v>
      </c>
      <c r="H311" s="14">
        <f t="shared" si="29"/>
        <v>-933</v>
      </c>
      <c r="I311" s="39" t="s">
        <v>1952</v>
      </c>
      <c r="J311" s="40" t="s">
        <v>1953</v>
      </c>
      <c r="K311" s="39">
        <v>-933</v>
      </c>
      <c r="L311" s="39" t="s">
        <v>1632</v>
      </c>
      <c r="M311" s="40" t="s">
        <v>962</v>
      </c>
      <c r="N311" s="40"/>
      <c r="O311" s="41" t="s">
        <v>1954</v>
      </c>
      <c r="P311" s="41" t="s">
        <v>1943</v>
      </c>
    </row>
    <row r="312" spans="1:16" ht="13.5" thickBot="1" x14ac:dyDescent="0.25">
      <c r="A312" s="14" t="str">
        <f t="shared" si="24"/>
        <v> AVSJ 5.34 </v>
      </c>
      <c r="B312" s="2" t="str">
        <f t="shared" si="25"/>
        <v>I</v>
      </c>
      <c r="C312" s="14">
        <f t="shared" si="26"/>
        <v>41559.610999999997</v>
      </c>
      <c r="D312" s="15" t="str">
        <f t="shared" si="27"/>
        <v>vis</v>
      </c>
      <c r="E312" s="38">
        <f>VLOOKUP(C312,'Active 1'!C$21:E$969,3,FALSE)</f>
        <v>-917.99944920403618</v>
      </c>
      <c r="F312" s="2" t="s">
        <v>827</v>
      </c>
      <c r="G312" s="15" t="str">
        <f t="shared" si="28"/>
        <v>41559.611</v>
      </c>
      <c r="H312" s="14">
        <f t="shared" si="29"/>
        <v>-918</v>
      </c>
      <c r="I312" s="39" t="s">
        <v>1955</v>
      </c>
      <c r="J312" s="40" t="s">
        <v>1956</v>
      </c>
      <c r="K312" s="39">
        <v>-918</v>
      </c>
      <c r="L312" s="39" t="s">
        <v>1717</v>
      </c>
      <c r="M312" s="40" t="s">
        <v>962</v>
      </c>
      <c r="N312" s="40"/>
      <c r="O312" s="41" t="s">
        <v>1872</v>
      </c>
      <c r="P312" s="41" t="s">
        <v>1957</v>
      </c>
    </row>
    <row r="313" spans="1:16" ht="13.5" thickBot="1" x14ac:dyDescent="0.25">
      <c r="A313" s="14" t="str">
        <f t="shared" si="24"/>
        <v> BBS 5 </v>
      </c>
      <c r="B313" s="2" t="str">
        <f t="shared" si="25"/>
        <v>I</v>
      </c>
      <c r="C313" s="14">
        <f t="shared" si="26"/>
        <v>41562.411</v>
      </c>
      <c r="D313" s="15" t="str">
        <f t="shared" si="27"/>
        <v>vis</v>
      </c>
      <c r="E313" s="38">
        <f>VLOOKUP(C313,'Active 1'!C$21:E$969,3,FALSE)</f>
        <v>-917.00188859599336</v>
      </c>
      <c r="F313" s="2" t="s">
        <v>827</v>
      </c>
      <c r="G313" s="15" t="str">
        <f t="shared" si="28"/>
        <v>41562.411</v>
      </c>
      <c r="H313" s="14">
        <f t="shared" si="29"/>
        <v>-917</v>
      </c>
      <c r="I313" s="39" t="s">
        <v>1958</v>
      </c>
      <c r="J313" s="40" t="s">
        <v>1959</v>
      </c>
      <c r="K313" s="39">
        <v>-917</v>
      </c>
      <c r="L313" s="39" t="s">
        <v>1671</v>
      </c>
      <c r="M313" s="40" t="s">
        <v>962</v>
      </c>
      <c r="N313" s="40"/>
      <c r="O313" s="41" t="s">
        <v>1706</v>
      </c>
      <c r="P313" s="41" t="s">
        <v>1960</v>
      </c>
    </row>
    <row r="314" spans="1:16" ht="13.5" thickBot="1" x14ac:dyDescent="0.25">
      <c r="A314" s="14" t="str">
        <f t="shared" si="24"/>
        <v>BAVM 26 </v>
      </c>
      <c r="B314" s="2" t="str">
        <f t="shared" si="25"/>
        <v>I</v>
      </c>
      <c r="C314" s="14">
        <f t="shared" si="26"/>
        <v>41576.444000000003</v>
      </c>
      <c r="D314" s="15" t="str">
        <f t="shared" si="27"/>
        <v>vis</v>
      </c>
      <c r="E314" s="38">
        <f>VLOOKUP(C314,'Active 1'!C$21:E$969,3,FALSE)</f>
        <v>-912.00232859147479</v>
      </c>
      <c r="F314" s="2" t="s">
        <v>827</v>
      </c>
      <c r="G314" s="15" t="str">
        <f t="shared" si="28"/>
        <v>41576.444</v>
      </c>
      <c r="H314" s="14">
        <f t="shared" si="29"/>
        <v>-912</v>
      </c>
      <c r="I314" s="39" t="s">
        <v>1961</v>
      </c>
      <c r="J314" s="40" t="s">
        <v>1962</v>
      </c>
      <c r="K314" s="39">
        <v>-912</v>
      </c>
      <c r="L314" s="39" t="s">
        <v>1678</v>
      </c>
      <c r="M314" s="40" t="s">
        <v>962</v>
      </c>
      <c r="N314" s="40"/>
      <c r="O314" s="41" t="s">
        <v>1633</v>
      </c>
      <c r="P314" s="42" t="s">
        <v>1932</v>
      </c>
    </row>
    <row r="315" spans="1:16" ht="13.5" thickBot="1" x14ac:dyDescent="0.25">
      <c r="A315" s="14" t="str">
        <f t="shared" si="24"/>
        <v> BBS 7 </v>
      </c>
      <c r="B315" s="2" t="str">
        <f t="shared" si="25"/>
        <v>I</v>
      </c>
      <c r="C315" s="14">
        <f t="shared" si="26"/>
        <v>41694.322999999997</v>
      </c>
      <c r="D315" s="15" t="str">
        <f t="shared" si="27"/>
        <v>vis</v>
      </c>
      <c r="E315" s="38">
        <f>VLOOKUP(C315,'Active 1'!C$21:E$969,3,FALSE)</f>
        <v>-870.00538326456751</v>
      </c>
      <c r="F315" s="2" t="s">
        <v>827</v>
      </c>
      <c r="G315" s="15" t="str">
        <f t="shared" si="28"/>
        <v>41694.323</v>
      </c>
      <c r="H315" s="14">
        <f t="shared" si="29"/>
        <v>-870</v>
      </c>
      <c r="I315" s="39" t="s">
        <v>1963</v>
      </c>
      <c r="J315" s="40" t="s">
        <v>1964</v>
      </c>
      <c r="K315" s="39">
        <v>-870</v>
      </c>
      <c r="L315" s="39" t="s">
        <v>1965</v>
      </c>
      <c r="M315" s="40" t="s">
        <v>962</v>
      </c>
      <c r="N315" s="40"/>
      <c r="O315" s="41" t="s">
        <v>1706</v>
      </c>
      <c r="P315" s="41" t="s">
        <v>1966</v>
      </c>
    </row>
    <row r="316" spans="1:16" ht="13.5" thickBot="1" x14ac:dyDescent="0.25">
      <c r="A316" s="14" t="str">
        <f t="shared" si="24"/>
        <v> BBS 8 </v>
      </c>
      <c r="B316" s="2" t="str">
        <f t="shared" si="25"/>
        <v>I</v>
      </c>
      <c r="C316" s="14">
        <f t="shared" si="26"/>
        <v>41722.408000000003</v>
      </c>
      <c r="D316" s="15" t="str">
        <f t="shared" si="27"/>
        <v>vis</v>
      </c>
      <c r="E316" s="38">
        <f>VLOOKUP(C316,'Active 1'!C$21:E$969,3,FALSE)</f>
        <v>-859.99949409426142</v>
      </c>
      <c r="F316" s="2" t="s">
        <v>827</v>
      </c>
      <c r="G316" s="15" t="str">
        <f t="shared" si="28"/>
        <v>41722.408</v>
      </c>
      <c r="H316" s="14">
        <f t="shared" si="29"/>
        <v>-860</v>
      </c>
      <c r="I316" s="39" t="s">
        <v>1967</v>
      </c>
      <c r="J316" s="40" t="s">
        <v>1968</v>
      </c>
      <c r="K316" s="39">
        <v>-860</v>
      </c>
      <c r="L316" s="39" t="s">
        <v>1640</v>
      </c>
      <c r="M316" s="40" t="s">
        <v>962</v>
      </c>
      <c r="N316" s="40"/>
      <c r="O316" s="41" t="s">
        <v>1969</v>
      </c>
      <c r="P316" s="41" t="s">
        <v>1970</v>
      </c>
    </row>
    <row r="317" spans="1:16" ht="13.5" thickBot="1" x14ac:dyDescent="0.25">
      <c r="A317" s="14" t="str">
        <f t="shared" si="24"/>
        <v>IBVS 937 </v>
      </c>
      <c r="B317" s="2" t="str">
        <f t="shared" si="25"/>
        <v>I</v>
      </c>
      <c r="C317" s="14">
        <f t="shared" si="26"/>
        <v>41764.5</v>
      </c>
      <c r="D317" s="15" t="str">
        <f t="shared" si="27"/>
        <v>vis</v>
      </c>
      <c r="E317" s="38">
        <f>VLOOKUP(C317,'Active 1'!C$21:E$969,3,FALSE)</f>
        <v>-845.00330798223001</v>
      </c>
      <c r="F317" s="2" t="s">
        <v>827</v>
      </c>
      <c r="G317" s="15" t="str">
        <f t="shared" si="28"/>
        <v>41764.500</v>
      </c>
      <c r="H317" s="14">
        <f t="shared" si="29"/>
        <v>-845</v>
      </c>
      <c r="I317" s="39" t="s">
        <v>1971</v>
      </c>
      <c r="J317" s="40" t="s">
        <v>1972</v>
      </c>
      <c r="K317" s="39">
        <v>-845</v>
      </c>
      <c r="L317" s="39" t="s">
        <v>1705</v>
      </c>
      <c r="M317" s="40" t="s">
        <v>1432</v>
      </c>
      <c r="N317" s="40" t="s">
        <v>1433</v>
      </c>
      <c r="O317" s="41" t="s">
        <v>1973</v>
      </c>
      <c r="P317" s="42" t="s">
        <v>1948</v>
      </c>
    </row>
    <row r="318" spans="1:16" ht="13.5" thickBot="1" x14ac:dyDescent="0.25">
      <c r="A318" s="14" t="str">
        <f t="shared" si="24"/>
        <v>BAVM 28 </v>
      </c>
      <c r="B318" s="2" t="str">
        <f t="shared" si="25"/>
        <v>I</v>
      </c>
      <c r="C318" s="14">
        <f t="shared" si="26"/>
        <v>41781.311999999998</v>
      </c>
      <c r="D318" s="15" t="str">
        <f t="shared" si="27"/>
        <v>vis</v>
      </c>
      <c r="E318" s="38">
        <f>VLOOKUP(C318,'Active 1'!C$21:E$969,3,FALSE)</f>
        <v>-839.01366907423176</v>
      </c>
      <c r="F318" s="2" t="s">
        <v>827</v>
      </c>
      <c r="G318" s="15" t="str">
        <f t="shared" si="28"/>
        <v>41781.312</v>
      </c>
      <c r="H318" s="14">
        <f t="shared" si="29"/>
        <v>-839</v>
      </c>
      <c r="I318" s="39" t="s">
        <v>1974</v>
      </c>
      <c r="J318" s="40" t="s">
        <v>1975</v>
      </c>
      <c r="K318" s="39">
        <v>-839</v>
      </c>
      <c r="L318" s="39" t="s">
        <v>1568</v>
      </c>
      <c r="M318" s="40" t="s">
        <v>962</v>
      </c>
      <c r="N318" s="40"/>
      <c r="O318" s="41" t="s">
        <v>1633</v>
      </c>
      <c r="P318" s="42" t="s">
        <v>1976</v>
      </c>
    </row>
    <row r="319" spans="1:16" ht="13.5" thickBot="1" x14ac:dyDescent="0.25">
      <c r="A319" s="14" t="str">
        <f t="shared" si="24"/>
        <v> BBS 9 </v>
      </c>
      <c r="B319" s="2" t="str">
        <f t="shared" si="25"/>
        <v>I</v>
      </c>
      <c r="C319" s="14">
        <f t="shared" si="26"/>
        <v>41795.366000000002</v>
      </c>
      <c r="D319" s="15" t="str">
        <f t="shared" si="27"/>
        <v>vis</v>
      </c>
      <c r="E319" s="38">
        <f>VLOOKUP(C319,'Active 1'!C$21:E$969,3,FALSE)</f>
        <v>-834.00662736515267</v>
      </c>
      <c r="F319" s="2" t="s">
        <v>827</v>
      </c>
      <c r="G319" s="15" t="str">
        <f t="shared" si="28"/>
        <v>41795.366</v>
      </c>
      <c r="H319" s="14">
        <f t="shared" si="29"/>
        <v>-834</v>
      </c>
      <c r="I319" s="39" t="s">
        <v>1977</v>
      </c>
      <c r="J319" s="40" t="s">
        <v>1978</v>
      </c>
      <c r="K319" s="39">
        <v>-834</v>
      </c>
      <c r="L319" s="39" t="s">
        <v>1855</v>
      </c>
      <c r="M319" s="40" t="s">
        <v>962</v>
      </c>
      <c r="N319" s="40"/>
      <c r="O319" s="41" t="s">
        <v>1969</v>
      </c>
      <c r="P319" s="41" t="s">
        <v>1979</v>
      </c>
    </row>
    <row r="320" spans="1:16" ht="13.5" thickBot="1" x14ac:dyDescent="0.25">
      <c r="A320" s="14" t="str">
        <f t="shared" si="24"/>
        <v> BBS 10 </v>
      </c>
      <c r="B320" s="2" t="str">
        <f t="shared" si="25"/>
        <v>I</v>
      </c>
      <c r="C320" s="14">
        <f t="shared" si="26"/>
        <v>41837.474999999999</v>
      </c>
      <c r="D320" s="15" t="str">
        <f t="shared" si="27"/>
        <v>vis</v>
      </c>
      <c r="E320" s="38">
        <f>VLOOKUP(C320,'Active 1'!C$21:E$969,3,FALSE)</f>
        <v>-819.00438463514388</v>
      </c>
      <c r="F320" s="2" t="s">
        <v>827</v>
      </c>
      <c r="G320" s="15" t="str">
        <f t="shared" si="28"/>
        <v>41837.475</v>
      </c>
      <c r="H320" s="14">
        <f t="shared" si="29"/>
        <v>-819</v>
      </c>
      <c r="I320" s="39" t="s">
        <v>1980</v>
      </c>
      <c r="J320" s="40" t="s">
        <v>1981</v>
      </c>
      <c r="K320" s="39">
        <v>-819</v>
      </c>
      <c r="L320" s="39" t="s">
        <v>1665</v>
      </c>
      <c r="M320" s="40" t="s">
        <v>962</v>
      </c>
      <c r="N320" s="40"/>
      <c r="O320" s="41" t="s">
        <v>1706</v>
      </c>
      <c r="P320" s="41" t="s">
        <v>1982</v>
      </c>
    </row>
    <row r="321" spans="1:16" ht="13.5" thickBot="1" x14ac:dyDescent="0.25">
      <c r="A321" s="14" t="str">
        <f t="shared" si="24"/>
        <v> BBS 11 </v>
      </c>
      <c r="B321" s="2" t="str">
        <f t="shared" si="25"/>
        <v>I</v>
      </c>
      <c r="C321" s="14">
        <f t="shared" si="26"/>
        <v>41941.330999999998</v>
      </c>
      <c r="D321" s="15" t="str">
        <f t="shared" si="27"/>
        <v>vis</v>
      </c>
      <c r="E321" s="38">
        <f>VLOOKUP(C321,'Active 1'!C$21:E$969,3,FALSE)</f>
        <v>-782.0034365962947</v>
      </c>
      <c r="F321" s="2" t="s">
        <v>827</v>
      </c>
      <c r="G321" s="15" t="str">
        <f t="shared" si="28"/>
        <v>41941.331</v>
      </c>
      <c r="H321" s="14">
        <f t="shared" si="29"/>
        <v>-782</v>
      </c>
      <c r="I321" s="39" t="s">
        <v>1983</v>
      </c>
      <c r="J321" s="40" t="s">
        <v>1984</v>
      </c>
      <c r="K321" s="39">
        <v>-782</v>
      </c>
      <c r="L321" s="39" t="s">
        <v>1626</v>
      </c>
      <c r="M321" s="40" t="s">
        <v>962</v>
      </c>
      <c r="N321" s="40"/>
      <c r="O321" s="41" t="s">
        <v>1706</v>
      </c>
      <c r="P321" s="41" t="s">
        <v>1985</v>
      </c>
    </row>
    <row r="322" spans="1:16" ht="13.5" thickBot="1" x14ac:dyDescent="0.25">
      <c r="A322" s="14" t="str">
        <f t="shared" si="24"/>
        <v> JBAA 85 </v>
      </c>
      <c r="B322" s="2" t="str">
        <f t="shared" si="25"/>
        <v>I</v>
      </c>
      <c r="C322" s="14">
        <f t="shared" si="26"/>
        <v>42157.457999999999</v>
      </c>
      <c r="D322" s="15" t="str">
        <f t="shared" si="27"/>
        <v>vis</v>
      </c>
      <c r="E322" s="38">
        <f>VLOOKUP(C322,'Active 1'!C$21:E$969,3,FALSE)</f>
        <v>-705.00351461978494</v>
      </c>
      <c r="F322" s="2" t="s">
        <v>827</v>
      </c>
      <c r="G322" s="15" t="str">
        <f t="shared" si="28"/>
        <v>42157.458</v>
      </c>
      <c r="H322" s="14">
        <f t="shared" si="29"/>
        <v>-705</v>
      </c>
      <c r="I322" s="39" t="s">
        <v>1986</v>
      </c>
      <c r="J322" s="40" t="s">
        <v>1987</v>
      </c>
      <c r="K322" s="39">
        <v>-705</v>
      </c>
      <c r="L322" s="39" t="s">
        <v>1626</v>
      </c>
      <c r="M322" s="40" t="s">
        <v>962</v>
      </c>
      <c r="N322" s="40"/>
      <c r="O322" s="41" t="s">
        <v>1906</v>
      </c>
      <c r="P322" s="41" t="s">
        <v>1988</v>
      </c>
    </row>
    <row r="323" spans="1:16" ht="13.5" thickBot="1" x14ac:dyDescent="0.25">
      <c r="A323" s="14" t="str">
        <f t="shared" si="24"/>
        <v> JBAA 85.445 </v>
      </c>
      <c r="B323" s="2" t="str">
        <f t="shared" si="25"/>
        <v>I</v>
      </c>
      <c r="C323" s="14">
        <f t="shared" si="26"/>
        <v>42157.457999999999</v>
      </c>
      <c r="D323" s="15" t="str">
        <f t="shared" si="27"/>
        <v>vis</v>
      </c>
      <c r="E323" s="38">
        <f>VLOOKUP(C323,'Active 1'!C$21:E$969,3,FALSE)</f>
        <v>-705.00351461978494</v>
      </c>
      <c r="F323" s="2" t="s">
        <v>827</v>
      </c>
      <c r="G323" s="15" t="str">
        <f t="shared" si="28"/>
        <v>42157.458</v>
      </c>
      <c r="H323" s="14">
        <f t="shared" si="29"/>
        <v>-705</v>
      </c>
      <c r="I323" s="39" t="s">
        <v>1986</v>
      </c>
      <c r="J323" s="40" t="s">
        <v>1987</v>
      </c>
      <c r="K323" s="39">
        <v>-705</v>
      </c>
      <c r="L323" s="39" t="s">
        <v>1626</v>
      </c>
      <c r="M323" s="40" t="s">
        <v>962</v>
      </c>
      <c r="N323" s="40"/>
      <c r="O323" s="41" t="s">
        <v>1</v>
      </c>
      <c r="P323" s="41" t="s">
        <v>2</v>
      </c>
    </row>
    <row r="324" spans="1:16" ht="13.5" thickBot="1" x14ac:dyDescent="0.25">
      <c r="A324" s="14" t="str">
        <f t="shared" si="24"/>
        <v> BBS 15 </v>
      </c>
      <c r="B324" s="2" t="str">
        <f t="shared" si="25"/>
        <v>I</v>
      </c>
      <c r="C324" s="14">
        <f t="shared" si="26"/>
        <v>42157.462</v>
      </c>
      <c r="D324" s="15" t="str">
        <f t="shared" si="27"/>
        <v>vis</v>
      </c>
      <c r="E324" s="38">
        <f>VLOOKUP(C324,'Active 1'!C$21:E$969,3,FALSE)</f>
        <v>-705.0020895332018</v>
      </c>
      <c r="F324" s="2" t="s">
        <v>827</v>
      </c>
      <c r="G324" s="15" t="str">
        <f t="shared" si="28"/>
        <v>42157.462</v>
      </c>
      <c r="H324" s="14">
        <f t="shared" si="29"/>
        <v>-705</v>
      </c>
      <c r="I324" s="39" t="s">
        <v>3</v>
      </c>
      <c r="J324" s="40" t="s">
        <v>4</v>
      </c>
      <c r="K324" s="39">
        <v>-705</v>
      </c>
      <c r="L324" s="39" t="s">
        <v>1852</v>
      </c>
      <c r="M324" s="40" t="s">
        <v>962</v>
      </c>
      <c r="N324" s="40"/>
      <c r="O324" s="41" t="s">
        <v>1706</v>
      </c>
      <c r="P324" s="41" t="s">
        <v>5</v>
      </c>
    </row>
    <row r="325" spans="1:16" ht="13.5" thickBot="1" x14ac:dyDescent="0.25">
      <c r="A325" s="14" t="str">
        <f t="shared" si="24"/>
        <v>IBVS 1053 </v>
      </c>
      <c r="B325" s="2" t="str">
        <f t="shared" si="25"/>
        <v>I</v>
      </c>
      <c r="C325" s="14">
        <f t="shared" si="26"/>
        <v>42258.503199999999</v>
      </c>
      <c r="D325" s="15" t="str">
        <f t="shared" si="27"/>
        <v>vis</v>
      </c>
      <c r="E325" s="38">
        <f>VLOOKUP(C325,'Active 1'!C$21:E$969,3,FALSE)</f>
        <v>-669.00397492275113</v>
      </c>
      <c r="F325" s="2" t="s">
        <v>827</v>
      </c>
      <c r="G325" s="15" t="str">
        <f t="shared" si="28"/>
        <v>42258.5032</v>
      </c>
      <c r="H325" s="14">
        <f t="shared" si="29"/>
        <v>-669</v>
      </c>
      <c r="I325" s="39" t="s">
        <v>6</v>
      </c>
      <c r="J325" s="40" t="s">
        <v>7</v>
      </c>
      <c r="K325" s="39">
        <v>-669</v>
      </c>
      <c r="L325" s="39" t="s">
        <v>8</v>
      </c>
      <c r="M325" s="40" t="s">
        <v>1432</v>
      </c>
      <c r="N325" s="40" t="s">
        <v>1433</v>
      </c>
      <c r="O325" s="41" t="s">
        <v>9</v>
      </c>
      <c r="P325" s="42" t="s">
        <v>10</v>
      </c>
    </row>
    <row r="326" spans="1:16" ht="13.5" thickBot="1" x14ac:dyDescent="0.25">
      <c r="A326" s="14" t="str">
        <f t="shared" si="24"/>
        <v> BBS 17 </v>
      </c>
      <c r="B326" s="2" t="str">
        <f t="shared" si="25"/>
        <v>I</v>
      </c>
      <c r="C326" s="14">
        <f t="shared" si="26"/>
        <v>42272.540999999997</v>
      </c>
      <c r="D326" s="15" t="str">
        <f t="shared" si="27"/>
        <v>vis</v>
      </c>
      <c r="E326" s="38">
        <f>VLOOKUP(C326,'Active 1'!C$21:E$969,3,FALSE)</f>
        <v>-664.00270481433472</v>
      </c>
      <c r="F326" s="2" t="s">
        <v>827</v>
      </c>
      <c r="G326" s="15" t="str">
        <f t="shared" si="28"/>
        <v>42272.541</v>
      </c>
      <c r="H326" s="14">
        <f t="shared" si="29"/>
        <v>-664</v>
      </c>
      <c r="I326" s="39" t="s">
        <v>11</v>
      </c>
      <c r="J326" s="40" t="s">
        <v>12</v>
      </c>
      <c r="K326" s="39">
        <v>-664</v>
      </c>
      <c r="L326" s="39" t="s">
        <v>1860</v>
      </c>
      <c r="M326" s="40" t="s">
        <v>962</v>
      </c>
      <c r="N326" s="40"/>
      <c r="O326" s="41" t="s">
        <v>1969</v>
      </c>
      <c r="P326" s="41" t="s">
        <v>13</v>
      </c>
    </row>
    <row r="327" spans="1:16" ht="13.5" thickBot="1" x14ac:dyDescent="0.25">
      <c r="A327" s="14" t="str">
        <f t="shared" si="24"/>
        <v> BBS 17 </v>
      </c>
      <c r="B327" s="2" t="str">
        <f t="shared" si="25"/>
        <v>I</v>
      </c>
      <c r="C327" s="14">
        <f t="shared" si="26"/>
        <v>42303.402999999998</v>
      </c>
      <c r="D327" s="15" t="str">
        <f t="shared" si="27"/>
        <v>vis</v>
      </c>
      <c r="E327" s="38">
        <f>VLOOKUP(C327,'Active 1'!C$21:E$969,3,FALSE)</f>
        <v>-653.00744928384051</v>
      </c>
      <c r="F327" s="2" t="s">
        <v>827</v>
      </c>
      <c r="G327" s="15" t="str">
        <f t="shared" si="28"/>
        <v>42303.403</v>
      </c>
      <c r="H327" s="14">
        <f t="shared" si="29"/>
        <v>-653</v>
      </c>
      <c r="I327" s="39" t="s">
        <v>14</v>
      </c>
      <c r="J327" s="40" t="s">
        <v>15</v>
      </c>
      <c r="K327" s="39">
        <v>-653</v>
      </c>
      <c r="L327" s="39" t="s">
        <v>1656</v>
      </c>
      <c r="M327" s="40" t="s">
        <v>962</v>
      </c>
      <c r="N327" s="40"/>
      <c r="O327" s="41" t="s">
        <v>1706</v>
      </c>
      <c r="P327" s="41" t="s">
        <v>13</v>
      </c>
    </row>
    <row r="328" spans="1:16" ht="13.5" thickBot="1" x14ac:dyDescent="0.25">
      <c r="A328" s="14" t="str">
        <f t="shared" si="24"/>
        <v> AVSJ 7.35 </v>
      </c>
      <c r="B328" s="2" t="str">
        <f t="shared" si="25"/>
        <v>I</v>
      </c>
      <c r="C328" s="14">
        <f t="shared" si="26"/>
        <v>42502.686000000002</v>
      </c>
      <c r="D328" s="15" t="str">
        <f t="shared" si="27"/>
        <v>vis</v>
      </c>
      <c r="E328" s="38">
        <f>VLOOKUP(C328,'Active 1'!C$21:E$969,3,FALSE)</f>
        <v>-582.00856690799208</v>
      </c>
      <c r="F328" s="2" t="s">
        <v>827</v>
      </c>
      <c r="G328" s="15" t="str">
        <f t="shared" si="28"/>
        <v>42502.686</v>
      </c>
      <c r="H328" s="14">
        <f t="shared" si="29"/>
        <v>-582</v>
      </c>
      <c r="I328" s="39" t="s">
        <v>16</v>
      </c>
      <c r="J328" s="40" t="s">
        <v>17</v>
      </c>
      <c r="K328" s="39">
        <v>-582</v>
      </c>
      <c r="L328" s="39" t="s">
        <v>1652</v>
      </c>
      <c r="M328" s="40" t="s">
        <v>962</v>
      </c>
      <c r="N328" s="40"/>
      <c r="O328" s="41" t="s">
        <v>18</v>
      </c>
      <c r="P328" s="41" t="s">
        <v>19</v>
      </c>
    </row>
    <row r="329" spans="1:16" ht="13.5" thickBot="1" x14ac:dyDescent="0.25">
      <c r="A329" s="14" t="str">
        <f t="shared" si="24"/>
        <v> BBS 23 </v>
      </c>
      <c r="B329" s="2" t="str">
        <f t="shared" si="25"/>
        <v>I</v>
      </c>
      <c r="C329" s="14">
        <f t="shared" si="26"/>
        <v>42578.485000000001</v>
      </c>
      <c r="D329" s="15" t="str">
        <f t="shared" si="27"/>
        <v>vis</v>
      </c>
      <c r="E329" s="38">
        <f>VLOOKUP(C329,'Active 1'!C$21:E$969,3,FALSE)</f>
        <v>-555.00353243336656</v>
      </c>
      <c r="F329" s="2" t="s">
        <v>827</v>
      </c>
      <c r="G329" s="15" t="str">
        <f t="shared" si="28"/>
        <v>42578.485</v>
      </c>
      <c r="H329" s="14">
        <f t="shared" si="29"/>
        <v>-555</v>
      </c>
      <c r="I329" s="39" t="s">
        <v>20</v>
      </c>
      <c r="J329" s="40" t="s">
        <v>21</v>
      </c>
      <c r="K329" s="39">
        <v>-555</v>
      </c>
      <c r="L329" s="39" t="s">
        <v>1626</v>
      </c>
      <c r="M329" s="40" t="s">
        <v>962</v>
      </c>
      <c r="N329" s="40"/>
      <c r="O329" s="41" t="s">
        <v>1706</v>
      </c>
      <c r="P329" s="41" t="s">
        <v>22</v>
      </c>
    </row>
    <row r="330" spans="1:16" ht="13.5" thickBot="1" x14ac:dyDescent="0.25">
      <c r="A330" s="14" t="str">
        <f t="shared" si="24"/>
        <v> JBAA 87.80 </v>
      </c>
      <c r="B330" s="2" t="str">
        <f t="shared" si="25"/>
        <v>I</v>
      </c>
      <c r="C330" s="14">
        <f t="shared" si="26"/>
        <v>42592.512999999999</v>
      </c>
      <c r="D330" s="15" t="str">
        <f t="shared" si="27"/>
        <v>vis</v>
      </c>
      <c r="E330" s="38">
        <f>VLOOKUP(C330,'Active 1'!C$21:E$969,3,FALSE)</f>
        <v>-550.00575378707833</v>
      </c>
      <c r="F330" s="2" t="s">
        <v>827</v>
      </c>
      <c r="G330" s="15" t="str">
        <f t="shared" si="28"/>
        <v>42592.513</v>
      </c>
      <c r="H330" s="14">
        <f t="shared" si="29"/>
        <v>-550</v>
      </c>
      <c r="I330" s="39" t="s">
        <v>23</v>
      </c>
      <c r="J330" s="40" t="s">
        <v>24</v>
      </c>
      <c r="K330" s="39">
        <v>-550</v>
      </c>
      <c r="L330" s="39" t="s">
        <v>1632</v>
      </c>
      <c r="M330" s="40" t="s">
        <v>962</v>
      </c>
      <c r="N330" s="40"/>
      <c r="O330" s="41" t="s">
        <v>25</v>
      </c>
      <c r="P330" s="41" t="s">
        <v>26</v>
      </c>
    </row>
    <row r="331" spans="1:16" ht="13.5" thickBot="1" x14ac:dyDescent="0.25">
      <c r="A331" s="14" t="str">
        <f t="shared" ref="A331:A394" si="30">P331</f>
        <v> BBS 23 </v>
      </c>
      <c r="B331" s="2" t="str">
        <f t="shared" ref="B331:B394" si="31">IF(H331=INT(H331),"I","II")</f>
        <v>I</v>
      </c>
      <c r="C331" s="14">
        <f t="shared" ref="C331:C394" si="32">1*G331</f>
        <v>42623.387000000002</v>
      </c>
      <c r="D331" s="15" t="str">
        <f t="shared" ref="D331:D394" si="33">VLOOKUP(F331,I$1:J$5,2,FALSE)</f>
        <v>vis</v>
      </c>
      <c r="E331" s="38">
        <f>VLOOKUP(C331,'Active 1'!C$21:E$969,3,FALSE)</f>
        <v>-539.00622299683448</v>
      </c>
      <c r="F331" s="2" t="s">
        <v>827</v>
      </c>
      <c r="G331" s="15" t="str">
        <f t="shared" ref="G331:G394" si="34">MID(I331,3,LEN(I331)-3)</f>
        <v>42623.387</v>
      </c>
      <c r="H331" s="14">
        <f t="shared" ref="H331:H394" si="35">1*K331</f>
        <v>-539</v>
      </c>
      <c r="I331" s="39" t="s">
        <v>27</v>
      </c>
      <c r="J331" s="40" t="s">
        <v>28</v>
      </c>
      <c r="K331" s="39">
        <v>-539</v>
      </c>
      <c r="L331" s="39" t="s">
        <v>1622</v>
      </c>
      <c r="M331" s="40" t="s">
        <v>962</v>
      </c>
      <c r="N331" s="40"/>
      <c r="O331" s="41" t="s">
        <v>1969</v>
      </c>
      <c r="P331" s="41" t="s">
        <v>22</v>
      </c>
    </row>
    <row r="332" spans="1:16" ht="13.5" thickBot="1" x14ac:dyDescent="0.25">
      <c r="A332" s="14" t="str">
        <f t="shared" si="30"/>
        <v> JBAA 87.80 </v>
      </c>
      <c r="B332" s="2" t="str">
        <f t="shared" si="31"/>
        <v>I</v>
      </c>
      <c r="C332" s="14">
        <f t="shared" si="32"/>
        <v>42651.472999999998</v>
      </c>
      <c r="D332" s="15" t="str">
        <f t="shared" si="33"/>
        <v>vis</v>
      </c>
      <c r="E332" s="38">
        <f>VLOOKUP(C332,'Active 1'!C$21:E$969,3,FALSE)</f>
        <v>-528.99997755488641</v>
      </c>
      <c r="F332" s="2" t="s">
        <v>827</v>
      </c>
      <c r="G332" s="15" t="str">
        <f t="shared" si="34"/>
        <v>42651.473</v>
      </c>
      <c r="H332" s="14">
        <f t="shared" si="35"/>
        <v>-529</v>
      </c>
      <c r="I332" s="39" t="s">
        <v>29</v>
      </c>
      <c r="J332" s="40" t="s">
        <v>30</v>
      </c>
      <c r="K332" s="39">
        <v>-529</v>
      </c>
      <c r="L332" s="39" t="s">
        <v>1755</v>
      </c>
      <c r="M332" s="40" t="s">
        <v>962</v>
      </c>
      <c r="N332" s="40"/>
      <c r="O332" s="41" t="s">
        <v>25</v>
      </c>
      <c r="P332" s="41" t="s">
        <v>26</v>
      </c>
    </row>
    <row r="333" spans="1:16" ht="13.5" thickBot="1" x14ac:dyDescent="0.25">
      <c r="A333" s="14" t="str">
        <f t="shared" si="30"/>
        <v> BAC 32.249 </v>
      </c>
      <c r="B333" s="2" t="str">
        <f t="shared" si="31"/>
        <v>I</v>
      </c>
      <c r="C333" s="14">
        <f t="shared" si="32"/>
        <v>42665.493300000002</v>
      </c>
      <c r="D333" s="15" t="str">
        <f t="shared" si="33"/>
        <v>vis</v>
      </c>
      <c r="E333" s="38">
        <f>VLOOKUP(C333,'Active 1'!C$21:E$969,3,FALSE)</f>
        <v>-524.00494220026826</v>
      </c>
      <c r="F333" s="2" t="s">
        <v>827</v>
      </c>
      <c r="G333" s="15" t="str">
        <f t="shared" si="34"/>
        <v>42665.4933</v>
      </c>
      <c r="H333" s="14">
        <f t="shared" si="35"/>
        <v>-524</v>
      </c>
      <c r="I333" s="39" t="s">
        <v>31</v>
      </c>
      <c r="J333" s="40" t="s">
        <v>32</v>
      </c>
      <c r="K333" s="39">
        <v>-524</v>
      </c>
      <c r="L333" s="39" t="s">
        <v>33</v>
      </c>
      <c r="M333" s="40" t="s">
        <v>1432</v>
      </c>
      <c r="N333" s="40" t="s">
        <v>1433</v>
      </c>
      <c r="O333" s="41" t="s">
        <v>34</v>
      </c>
      <c r="P333" s="41" t="s">
        <v>35</v>
      </c>
    </row>
    <row r="334" spans="1:16" ht="13.5" thickBot="1" x14ac:dyDescent="0.25">
      <c r="A334" s="14" t="str">
        <f t="shared" si="30"/>
        <v>IBVS 1249 </v>
      </c>
      <c r="B334" s="2" t="str">
        <f t="shared" si="31"/>
        <v>I</v>
      </c>
      <c r="C334" s="14">
        <f t="shared" si="32"/>
        <v>42707.6</v>
      </c>
      <c r="D334" s="15" t="str">
        <f t="shared" si="33"/>
        <v>vis</v>
      </c>
      <c r="E334" s="38">
        <f>VLOOKUP(C334,'Active 1'!C$21:E$969,3,FALSE)</f>
        <v>-509.00351889504481</v>
      </c>
      <c r="F334" s="2" t="s">
        <v>827</v>
      </c>
      <c r="G334" s="15" t="str">
        <f t="shared" si="34"/>
        <v>42707.600</v>
      </c>
      <c r="H334" s="14">
        <f t="shared" si="35"/>
        <v>-509</v>
      </c>
      <c r="I334" s="39" t="s">
        <v>36</v>
      </c>
      <c r="J334" s="40" t="s">
        <v>37</v>
      </c>
      <c r="K334" s="39">
        <v>-509</v>
      </c>
      <c r="L334" s="39" t="s">
        <v>1626</v>
      </c>
      <c r="M334" s="40" t="s">
        <v>962</v>
      </c>
      <c r="N334" s="40"/>
      <c r="O334" s="41" t="s">
        <v>38</v>
      </c>
      <c r="P334" s="42" t="s">
        <v>39</v>
      </c>
    </row>
    <row r="335" spans="1:16" ht="13.5" thickBot="1" x14ac:dyDescent="0.25">
      <c r="A335" s="14" t="str">
        <f t="shared" si="30"/>
        <v> BAC 32.249 </v>
      </c>
      <c r="B335" s="2" t="str">
        <f t="shared" si="31"/>
        <v>I</v>
      </c>
      <c r="C335" s="14">
        <f t="shared" si="32"/>
        <v>42710.4038</v>
      </c>
      <c r="D335" s="15" t="str">
        <f t="shared" si="33"/>
        <v>vis</v>
      </c>
      <c r="E335" s="38">
        <f>VLOOKUP(C335,'Active 1'!C$21:E$969,3,FALSE)</f>
        <v>-508.0046044547488</v>
      </c>
      <c r="F335" s="2" t="s">
        <v>827</v>
      </c>
      <c r="G335" s="15" t="str">
        <f t="shared" si="34"/>
        <v>42710.4038</v>
      </c>
      <c r="H335" s="14">
        <f t="shared" si="35"/>
        <v>-508</v>
      </c>
      <c r="I335" s="39" t="s">
        <v>40</v>
      </c>
      <c r="J335" s="40" t="s">
        <v>41</v>
      </c>
      <c r="K335" s="39">
        <v>-508</v>
      </c>
      <c r="L335" s="39" t="s">
        <v>42</v>
      </c>
      <c r="M335" s="40" t="s">
        <v>1432</v>
      </c>
      <c r="N335" s="40" t="s">
        <v>1433</v>
      </c>
      <c r="O335" s="41" t="s">
        <v>34</v>
      </c>
      <c r="P335" s="41" t="s">
        <v>35</v>
      </c>
    </row>
    <row r="336" spans="1:16" ht="13.5" thickBot="1" x14ac:dyDescent="0.25">
      <c r="A336" s="14" t="str">
        <f t="shared" si="30"/>
        <v> JBAA 87.80 </v>
      </c>
      <c r="B336" s="2" t="str">
        <f t="shared" si="31"/>
        <v>I</v>
      </c>
      <c r="C336" s="14">
        <f t="shared" si="32"/>
        <v>42738.47</v>
      </c>
      <c r="D336" s="15" t="str">
        <f t="shared" si="33"/>
        <v>vis</v>
      </c>
      <c r="E336" s="38">
        <f>VLOOKUP(C336,'Active 1'!C$21:E$969,3,FALSE)</f>
        <v>-498.00541319138421</v>
      </c>
      <c r="F336" s="2" t="s">
        <v>827</v>
      </c>
      <c r="G336" s="15" t="str">
        <f t="shared" si="34"/>
        <v>42738.470</v>
      </c>
      <c r="H336" s="14">
        <f t="shared" si="35"/>
        <v>-498</v>
      </c>
      <c r="I336" s="39" t="s">
        <v>43</v>
      </c>
      <c r="J336" s="40" t="s">
        <v>44</v>
      </c>
      <c r="K336" s="39">
        <v>-498</v>
      </c>
      <c r="L336" s="39" t="s">
        <v>1965</v>
      </c>
      <c r="M336" s="40" t="s">
        <v>962</v>
      </c>
      <c r="N336" s="40"/>
      <c r="O336" s="41" t="s">
        <v>25</v>
      </c>
      <c r="P336" s="41" t="s">
        <v>26</v>
      </c>
    </row>
    <row r="337" spans="1:16" ht="13.5" thickBot="1" x14ac:dyDescent="0.25">
      <c r="A337" s="14" t="str">
        <f t="shared" si="30"/>
        <v> VSSC 58.16 </v>
      </c>
      <c r="B337" s="2" t="str">
        <f t="shared" si="31"/>
        <v>I</v>
      </c>
      <c r="C337" s="14">
        <f t="shared" si="32"/>
        <v>42839.51</v>
      </c>
      <c r="D337" s="15" t="str">
        <f t="shared" si="33"/>
        <v>vis</v>
      </c>
      <c r="E337" s="38">
        <f>VLOOKUP(C337,'Active 1'!C$21:E$969,3,FALSE)</f>
        <v>-462.00772610690797</v>
      </c>
      <c r="F337" s="2" t="s">
        <v>827</v>
      </c>
      <c r="G337" s="15" t="str">
        <f t="shared" si="34"/>
        <v>42839.510</v>
      </c>
      <c r="H337" s="14">
        <f t="shared" si="35"/>
        <v>-462</v>
      </c>
      <c r="I337" s="39" t="s">
        <v>45</v>
      </c>
      <c r="J337" s="40" t="s">
        <v>46</v>
      </c>
      <c r="K337" s="39">
        <v>-462</v>
      </c>
      <c r="L337" s="39" t="s">
        <v>47</v>
      </c>
      <c r="M337" s="40" t="s">
        <v>962</v>
      </c>
      <c r="N337" s="40"/>
      <c r="O337" s="41" t="s">
        <v>48</v>
      </c>
      <c r="P337" s="41" t="s">
        <v>49</v>
      </c>
    </row>
    <row r="338" spans="1:16" ht="13.5" thickBot="1" x14ac:dyDescent="0.25">
      <c r="A338" s="14" t="str">
        <f t="shared" si="30"/>
        <v>IBVS 1358 </v>
      </c>
      <c r="B338" s="2" t="str">
        <f t="shared" si="31"/>
        <v>I</v>
      </c>
      <c r="C338" s="14">
        <f t="shared" si="32"/>
        <v>42898.462099999997</v>
      </c>
      <c r="D338" s="15" t="str">
        <f t="shared" si="33"/>
        <v>vis</v>
      </c>
      <c r="E338" s="38">
        <f>VLOOKUP(C338,'Active 1'!C$21:E$969,3,FALSE)</f>
        <v>-441.0047644207188</v>
      </c>
      <c r="F338" s="2" t="s">
        <v>827</v>
      </c>
      <c r="G338" s="15" t="str">
        <f t="shared" si="34"/>
        <v>42898.4621</v>
      </c>
      <c r="H338" s="14">
        <f t="shared" si="35"/>
        <v>-441</v>
      </c>
      <c r="I338" s="39" t="s">
        <v>50</v>
      </c>
      <c r="J338" s="40" t="s">
        <v>51</v>
      </c>
      <c r="K338" s="39">
        <v>-441</v>
      </c>
      <c r="L338" s="39" t="s">
        <v>52</v>
      </c>
      <c r="M338" s="40" t="s">
        <v>1432</v>
      </c>
      <c r="N338" s="40" t="s">
        <v>1433</v>
      </c>
      <c r="O338" s="41" t="s">
        <v>53</v>
      </c>
      <c r="P338" s="42" t="s">
        <v>54</v>
      </c>
    </row>
    <row r="339" spans="1:16" ht="13.5" thickBot="1" x14ac:dyDescent="0.25">
      <c r="A339" s="14" t="str">
        <f t="shared" si="30"/>
        <v> BBS 27 </v>
      </c>
      <c r="B339" s="2" t="str">
        <f t="shared" si="31"/>
        <v>I</v>
      </c>
      <c r="C339" s="14">
        <f t="shared" si="32"/>
        <v>42898.466999999997</v>
      </c>
      <c r="D339" s="15" t="str">
        <f t="shared" si="33"/>
        <v>vis</v>
      </c>
      <c r="E339" s="38">
        <f>VLOOKUP(C339,'Active 1'!C$21:E$969,3,FALSE)</f>
        <v>-441.00301868965477</v>
      </c>
      <c r="F339" s="2" t="s">
        <v>827</v>
      </c>
      <c r="G339" s="15" t="str">
        <f t="shared" si="34"/>
        <v>42898.467</v>
      </c>
      <c r="H339" s="14">
        <f t="shared" si="35"/>
        <v>-441</v>
      </c>
      <c r="I339" s="39" t="s">
        <v>55</v>
      </c>
      <c r="J339" s="40" t="s">
        <v>56</v>
      </c>
      <c r="K339" s="39">
        <v>-441</v>
      </c>
      <c r="L339" s="39" t="s">
        <v>1860</v>
      </c>
      <c r="M339" s="40" t="s">
        <v>962</v>
      </c>
      <c r="N339" s="40"/>
      <c r="O339" s="41" t="s">
        <v>1706</v>
      </c>
      <c r="P339" s="41" t="s">
        <v>57</v>
      </c>
    </row>
    <row r="340" spans="1:16" ht="13.5" thickBot="1" x14ac:dyDescent="0.25">
      <c r="A340" s="14" t="str">
        <f t="shared" si="30"/>
        <v> AOEB 3 </v>
      </c>
      <c r="B340" s="2" t="str">
        <f t="shared" si="31"/>
        <v>I</v>
      </c>
      <c r="C340" s="14">
        <f t="shared" si="32"/>
        <v>42923.726999999999</v>
      </c>
      <c r="D340" s="15" t="str">
        <f t="shared" si="33"/>
        <v>vis</v>
      </c>
      <c r="E340" s="38">
        <f>VLOOKUP(C340,'Active 1'!C$21:E$969,3,FALSE)</f>
        <v>-432.00359691853504</v>
      </c>
      <c r="F340" s="2" t="s">
        <v>827</v>
      </c>
      <c r="G340" s="15" t="str">
        <f t="shared" si="34"/>
        <v>42923.727</v>
      </c>
      <c r="H340" s="14">
        <f t="shared" si="35"/>
        <v>-432</v>
      </c>
      <c r="I340" s="39" t="s">
        <v>58</v>
      </c>
      <c r="J340" s="40" t="s">
        <v>59</v>
      </c>
      <c r="K340" s="39">
        <v>-432</v>
      </c>
      <c r="L340" s="39" t="s">
        <v>1626</v>
      </c>
      <c r="M340" s="40" t="s">
        <v>962</v>
      </c>
      <c r="N340" s="40"/>
      <c r="O340" s="41" t="s">
        <v>18</v>
      </c>
      <c r="P340" s="41" t="s">
        <v>60</v>
      </c>
    </row>
    <row r="341" spans="1:16" ht="13.5" thickBot="1" x14ac:dyDescent="0.25">
      <c r="A341" s="14" t="str">
        <f t="shared" si="30"/>
        <v> AOEB 3 </v>
      </c>
      <c r="B341" s="2" t="str">
        <f t="shared" si="31"/>
        <v>I</v>
      </c>
      <c r="C341" s="14">
        <f t="shared" si="32"/>
        <v>42937.764999999999</v>
      </c>
      <c r="D341" s="15" t="str">
        <f t="shared" si="33"/>
        <v>vis</v>
      </c>
      <c r="E341" s="38">
        <f>VLOOKUP(C341,'Active 1'!C$21:E$969,3,FALSE)</f>
        <v>-427.00225555578874</v>
      </c>
      <c r="F341" s="2" t="s">
        <v>827</v>
      </c>
      <c r="G341" s="15" t="str">
        <f t="shared" si="34"/>
        <v>42937.765</v>
      </c>
      <c r="H341" s="14">
        <f t="shared" si="35"/>
        <v>-427</v>
      </c>
      <c r="I341" s="39" t="s">
        <v>61</v>
      </c>
      <c r="J341" s="40" t="s">
        <v>62</v>
      </c>
      <c r="K341" s="39">
        <v>-427</v>
      </c>
      <c r="L341" s="39" t="s">
        <v>1852</v>
      </c>
      <c r="M341" s="40" t="s">
        <v>962</v>
      </c>
      <c r="N341" s="40"/>
      <c r="O341" s="41" t="s">
        <v>18</v>
      </c>
      <c r="P341" s="41" t="s">
        <v>60</v>
      </c>
    </row>
    <row r="342" spans="1:16" ht="13.5" thickBot="1" x14ac:dyDescent="0.25">
      <c r="A342" s="14" t="str">
        <f t="shared" si="30"/>
        <v> BBS 28 </v>
      </c>
      <c r="B342" s="2" t="str">
        <f t="shared" si="31"/>
        <v>I</v>
      </c>
      <c r="C342" s="14">
        <f t="shared" si="32"/>
        <v>42957.406999999999</v>
      </c>
      <c r="D342" s="15" t="str">
        <f t="shared" si="33"/>
        <v>vis</v>
      </c>
      <c r="E342" s="38">
        <f>VLOOKUP(C342,'Active 1'!C$21:E$969,3,FALSE)</f>
        <v>-420.00436789037633</v>
      </c>
      <c r="F342" s="2" t="s">
        <v>827</v>
      </c>
      <c r="G342" s="15" t="str">
        <f t="shared" si="34"/>
        <v>42957.407</v>
      </c>
      <c r="H342" s="14">
        <f t="shared" si="35"/>
        <v>-420</v>
      </c>
      <c r="I342" s="39" t="s">
        <v>63</v>
      </c>
      <c r="J342" s="40" t="s">
        <v>64</v>
      </c>
      <c r="K342" s="39">
        <v>-420</v>
      </c>
      <c r="L342" s="39" t="s">
        <v>1665</v>
      </c>
      <c r="M342" s="40" t="s">
        <v>962</v>
      </c>
      <c r="N342" s="40"/>
      <c r="O342" s="41" t="s">
        <v>65</v>
      </c>
      <c r="P342" s="41" t="s">
        <v>66</v>
      </c>
    </row>
    <row r="343" spans="1:16" ht="13.5" thickBot="1" x14ac:dyDescent="0.25">
      <c r="A343" s="14" t="str">
        <f t="shared" si="30"/>
        <v> BBS 28 </v>
      </c>
      <c r="B343" s="2" t="str">
        <f t="shared" si="31"/>
        <v>I</v>
      </c>
      <c r="C343" s="14">
        <f t="shared" si="32"/>
        <v>42957.411</v>
      </c>
      <c r="D343" s="15" t="str">
        <f t="shared" si="33"/>
        <v>vis</v>
      </c>
      <c r="E343" s="38">
        <f>VLOOKUP(C343,'Active 1'!C$21:E$969,3,FALSE)</f>
        <v>-420.00294280379308</v>
      </c>
      <c r="F343" s="2" t="s">
        <v>827</v>
      </c>
      <c r="G343" s="15" t="str">
        <f t="shared" si="34"/>
        <v>42957.411</v>
      </c>
      <c r="H343" s="14">
        <f t="shared" si="35"/>
        <v>-420</v>
      </c>
      <c r="I343" s="39" t="s">
        <v>67</v>
      </c>
      <c r="J343" s="40" t="s">
        <v>68</v>
      </c>
      <c r="K343" s="39">
        <v>-420</v>
      </c>
      <c r="L343" s="39" t="s">
        <v>1860</v>
      </c>
      <c r="M343" s="40" t="s">
        <v>962</v>
      </c>
      <c r="N343" s="40"/>
      <c r="O343" s="41" t="s">
        <v>1706</v>
      </c>
      <c r="P343" s="41" t="s">
        <v>66</v>
      </c>
    </row>
    <row r="344" spans="1:16" ht="13.5" thickBot="1" x14ac:dyDescent="0.25">
      <c r="A344" s="14" t="str">
        <f t="shared" si="30"/>
        <v> BBS 29 </v>
      </c>
      <c r="B344" s="2" t="str">
        <f t="shared" si="31"/>
        <v>I</v>
      </c>
      <c r="C344" s="14">
        <f t="shared" si="32"/>
        <v>42971.434999999998</v>
      </c>
      <c r="D344" s="15" t="str">
        <f t="shared" si="33"/>
        <v>vis</v>
      </c>
      <c r="E344" s="38">
        <f>VLOOKUP(C344,'Active 1'!C$21:E$969,3,FALSE)</f>
        <v>-415.00658924408799</v>
      </c>
      <c r="F344" s="2" t="s">
        <v>827</v>
      </c>
      <c r="G344" s="15" t="str">
        <f t="shared" si="34"/>
        <v>42971.435</v>
      </c>
      <c r="H344" s="14">
        <f t="shared" si="35"/>
        <v>-415</v>
      </c>
      <c r="I344" s="39" t="s">
        <v>69</v>
      </c>
      <c r="J344" s="40" t="s">
        <v>70</v>
      </c>
      <c r="K344" s="39">
        <v>-415</v>
      </c>
      <c r="L344" s="39" t="s">
        <v>1629</v>
      </c>
      <c r="M344" s="40" t="s">
        <v>962</v>
      </c>
      <c r="N344" s="40"/>
      <c r="O344" s="41" t="s">
        <v>1770</v>
      </c>
      <c r="P344" s="41" t="s">
        <v>71</v>
      </c>
    </row>
    <row r="345" spans="1:16" ht="13.5" thickBot="1" x14ac:dyDescent="0.25">
      <c r="A345" s="14" t="str">
        <f t="shared" si="30"/>
        <v> BBS 29 </v>
      </c>
      <c r="B345" s="2" t="str">
        <f t="shared" si="31"/>
        <v>I</v>
      </c>
      <c r="C345" s="14">
        <f t="shared" si="32"/>
        <v>42971.436000000002</v>
      </c>
      <c r="D345" s="15" t="str">
        <f t="shared" si="33"/>
        <v>vis</v>
      </c>
      <c r="E345" s="38">
        <f>VLOOKUP(C345,'Active 1'!C$21:E$969,3,FALSE)</f>
        <v>-415.0062329724409</v>
      </c>
      <c r="F345" s="2" t="s">
        <v>827</v>
      </c>
      <c r="G345" s="15" t="str">
        <f t="shared" si="34"/>
        <v>42971.436</v>
      </c>
      <c r="H345" s="14">
        <f t="shared" si="35"/>
        <v>-415</v>
      </c>
      <c r="I345" s="39" t="s">
        <v>72</v>
      </c>
      <c r="J345" s="40" t="s">
        <v>73</v>
      </c>
      <c r="K345" s="39">
        <v>-415</v>
      </c>
      <c r="L345" s="39" t="s">
        <v>1622</v>
      </c>
      <c r="M345" s="40" t="s">
        <v>962</v>
      </c>
      <c r="N345" s="40"/>
      <c r="O345" s="41" t="s">
        <v>1706</v>
      </c>
      <c r="P345" s="41" t="s">
        <v>71</v>
      </c>
    </row>
    <row r="346" spans="1:16" ht="13.5" thickBot="1" x14ac:dyDescent="0.25">
      <c r="A346" s="14" t="str">
        <f t="shared" si="30"/>
        <v> VSSC 58.16 </v>
      </c>
      <c r="B346" s="2" t="str">
        <f t="shared" si="31"/>
        <v>I</v>
      </c>
      <c r="C346" s="14">
        <f t="shared" si="32"/>
        <v>43013.546000000002</v>
      </c>
      <c r="D346" s="15" t="str">
        <f t="shared" si="33"/>
        <v>vis</v>
      </c>
      <c r="E346" s="38">
        <f>VLOOKUP(C346,'Active 1'!C$21:E$969,3,FALSE)</f>
        <v>-400.00363397078507</v>
      </c>
      <c r="F346" s="2" t="s">
        <v>827</v>
      </c>
      <c r="G346" s="15" t="str">
        <f t="shared" si="34"/>
        <v>43013.546</v>
      </c>
      <c r="H346" s="14">
        <f t="shared" si="35"/>
        <v>-400</v>
      </c>
      <c r="I346" s="39" t="s">
        <v>74</v>
      </c>
      <c r="J346" s="40" t="s">
        <v>75</v>
      </c>
      <c r="K346" s="39">
        <v>-400</v>
      </c>
      <c r="L346" s="39" t="s">
        <v>1626</v>
      </c>
      <c r="M346" s="40" t="s">
        <v>962</v>
      </c>
      <c r="N346" s="40"/>
      <c r="O346" s="41" t="s">
        <v>48</v>
      </c>
      <c r="P346" s="41" t="s">
        <v>49</v>
      </c>
    </row>
    <row r="347" spans="1:16" ht="13.5" thickBot="1" x14ac:dyDescent="0.25">
      <c r="A347" s="14" t="str">
        <f t="shared" si="30"/>
        <v> BBS 29 </v>
      </c>
      <c r="B347" s="2" t="str">
        <f t="shared" si="31"/>
        <v>I</v>
      </c>
      <c r="C347" s="14">
        <f t="shared" si="32"/>
        <v>43016.345000000001</v>
      </c>
      <c r="D347" s="15" t="str">
        <f t="shared" si="33"/>
        <v>vis</v>
      </c>
      <c r="E347" s="38">
        <f>VLOOKUP(C347,'Active 1'!C$21:E$969,3,FALSE)</f>
        <v>-399.00642963438946</v>
      </c>
      <c r="F347" s="2" t="s">
        <v>827</v>
      </c>
      <c r="G347" s="15" t="str">
        <f t="shared" si="34"/>
        <v>43016.345</v>
      </c>
      <c r="H347" s="14">
        <f t="shared" si="35"/>
        <v>-399</v>
      </c>
      <c r="I347" s="39" t="s">
        <v>76</v>
      </c>
      <c r="J347" s="40" t="s">
        <v>77</v>
      </c>
      <c r="K347" s="39">
        <v>-399</v>
      </c>
      <c r="L347" s="39" t="s">
        <v>1629</v>
      </c>
      <c r="M347" s="40" t="s">
        <v>962</v>
      </c>
      <c r="N347" s="40"/>
      <c r="O347" s="41" t="s">
        <v>65</v>
      </c>
      <c r="P347" s="41" t="s">
        <v>71</v>
      </c>
    </row>
    <row r="348" spans="1:16" ht="13.5" thickBot="1" x14ac:dyDescent="0.25">
      <c r="A348" s="14" t="str">
        <f t="shared" si="30"/>
        <v> BBS 30 </v>
      </c>
      <c r="B348" s="2" t="str">
        <f t="shared" si="31"/>
        <v>I</v>
      </c>
      <c r="C348" s="14">
        <f t="shared" si="32"/>
        <v>43030.381000000001</v>
      </c>
      <c r="D348" s="15" t="str">
        <f t="shared" si="33"/>
        <v>vis</v>
      </c>
      <c r="E348" s="38">
        <f>VLOOKUP(C348,'Active 1'!C$21:E$969,3,FALSE)</f>
        <v>-394.00580081493473</v>
      </c>
      <c r="F348" s="2" t="s">
        <v>827</v>
      </c>
      <c r="G348" s="15" t="str">
        <f t="shared" si="34"/>
        <v>43030.381</v>
      </c>
      <c r="H348" s="14">
        <f t="shared" si="35"/>
        <v>-394</v>
      </c>
      <c r="I348" s="39" t="s">
        <v>78</v>
      </c>
      <c r="J348" s="40" t="s">
        <v>79</v>
      </c>
      <c r="K348" s="39">
        <v>-394</v>
      </c>
      <c r="L348" s="39" t="s">
        <v>1632</v>
      </c>
      <c r="M348" s="40" t="s">
        <v>962</v>
      </c>
      <c r="N348" s="40"/>
      <c r="O348" s="41" t="s">
        <v>1770</v>
      </c>
      <c r="P348" s="41" t="s">
        <v>80</v>
      </c>
    </row>
    <row r="349" spans="1:16" ht="13.5" thickBot="1" x14ac:dyDescent="0.25">
      <c r="A349" s="14" t="str">
        <f t="shared" si="30"/>
        <v> AOEB 3 </v>
      </c>
      <c r="B349" s="2" t="str">
        <f t="shared" si="31"/>
        <v>I</v>
      </c>
      <c r="C349" s="14">
        <f t="shared" si="32"/>
        <v>43083.716999999997</v>
      </c>
      <c r="D349" s="15" t="str">
        <f t="shared" si="33"/>
        <v>vis</v>
      </c>
      <c r="E349" s="38">
        <f>VLOOKUP(C349,'Active 1'!C$21:E$969,3,FALSE)</f>
        <v>-375.00369631832496</v>
      </c>
      <c r="F349" s="2" t="s">
        <v>827</v>
      </c>
      <c r="G349" s="15" t="str">
        <f t="shared" si="34"/>
        <v>43083.717</v>
      </c>
      <c r="H349" s="14">
        <f t="shared" si="35"/>
        <v>-375</v>
      </c>
      <c r="I349" s="39" t="s">
        <v>81</v>
      </c>
      <c r="J349" s="40" t="s">
        <v>82</v>
      </c>
      <c r="K349" s="39">
        <v>-375</v>
      </c>
      <c r="L349" s="39" t="s">
        <v>1626</v>
      </c>
      <c r="M349" s="40" t="s">
        <v>962</v>
      </c>
      <c r="N349" s="40"/>
      <c r="O349" s="41" t="s">
        <v>18</v>
      </c>
      <c r="P349" s="41" t="s">
        <v>60</v>
      </c>
    </row>
    <row r="350" spans="1:16" ht="13.5" thickBot="1" x14ac:dyDescent="0.25">
      <c r="A350" s="14" t="str">
        <f t="shared" si="30"/>
        <v> VSSC 58.16 </v>
      </c>
      <c r="B350" s="2" t="str">
        <f t="shared" si="31"/>
        <v>I</v>
      </c>
      <c r="C350" s="14">
        <f t="shared" si="32"/>
        <v>43173.534</v>
      </c>
      <c r="D350" s="15" t="str">
        <f t="shared" si="33"/>
        <v>vis</v>
      </c>
      <c r="E350" s="38">
        <f>VLOOKUP(C350,'Active 1'!C$21:E$969,3,FALSE)</f>
        <v>-343.00444591386656</v>
      </c>
      <c r="F350" s="2" t="s">
        <v>827</v>
      </c>
      <c r="G350" s="15" t="str">
        <f t="shared" si="34"/>
        <v>43173.534</v>
      </c>
      <c r="H350" s="14">
        <f t="shared" si="35"/>
        <v>-343</v>
      </c>
      <c r="I350" s="39" t="s">
        <v>83</v>
      </c>
      <c r="J350" s="40" t="s">
        <v>84</v>
      </c>
      <c r="K350" s="39">
        <v>-343</v>
      </c>
      <c r="L350" s="39" t="s">
        <v>1665</v>
      </c>
      <c r="M350" s="40" t="s">
        <v>962</v>
      </c>
      <c r="N350" s="40"/>
      <c r="O350" s="41" t="s">
        <v>48</v>
      </c>
      <c r="P350" s="41" t="s">
        <v>49</v>
      </c>
    </row>
    <row r="351" spans="1:16" ht="13.5" thickBot="1" x14ac:dyDescent="0.25">
      <c r="A351" s="14" t="str">
        <f t="shared" si="30"/>
        <v> BBS 33 </v>
      </c>
      <c r="B351" s="2" t="str">
        <f t="shared" si="31"/>
        <v>I</v>
      </c>
      <c r="C351" s="14">
        <f t="shared" si="32"/>
        <v>43204.413999999997</v>
      </c>
      <c r="D351" s="15" t="str">
        <f t="shared" si="33"/>
        <v>vis</v>
      </c>
      <c r="E351" s="38">
        <f>VLOOKUP(C351,'Active 1'!C$21:E$969,3,FALSE)</f>
        <v>-332.00277749375056</v>
      </c>
      <c r="F351" s="2" t="s">
        <v>827</v>
      </c>
      <c r="G351" s="15" t="str">
        <f t="shared" si="34"/>
        <v>43204.414</v>
      </c>
      <c r="H351" s="14">
        <f t="shared" si="35"/>
        <v>-332</v>
      </c>
      <c r="I351" s="39" t="s">
        <v>85</v>
      </c>
      <c r="J351" s="40" t="s">
        <v>86</v>
      </c>
      <c r="K351" s="39">
        <v>-332</v>
      </c>
      <c r="L351" s="39" t="s">
        <v>1860</v>
      </c>
      <c r="M351" s="40" t="s">
        <v>962</v>
      </c>
      <c r="N351" s="40"/>
      <c r="O351" s="41" t="s">
        <v>1770</v>
      </c>
      <c r="P351" s="41" t="s">
        <v>87</v>
      </c>
    </row>
    <row r="352" spans="1:16" ht="13.5" thickBot="1" x14ac:dyDescent="0.25">
      <c r="A352" s="14" t="str">
        <f t="shared" si="30"/>
        <v> AOEB 3 </v>
      </c>
      <c r="B352" s="2" t="str">
        <f t="shared" si="31"/>
        <v>I</v>
      </c>
      <c r="C352" s="14">
        <f t="shared" si="32"/>
        <v>43271.775000000001</v>
      </c>
      <c r="D352" s="15" t="str">
        <f t="shared" si="33"/>
        <v>vis</v>
      </c>
      <c r="E352" s="38">
        <f>VLOOKUP(C352,'Active 1'!C$21:E$969,3,FALSE)</f>
        <v>-308.00396316578599</v>
      </c>
      <c r="F352" s="2" t="s">
        <v>827</v>
      </c>
      <c r="G352" s="15" t="str">
        <f t="shared" si="34"/>
        <v>43271.775</v>
      </c>
      <c r="H352" s="14">
        <f t="shared" si="35"/>
        <v>-308</v>
      </c>
      <c r="I352" s="39" t="s">
        <v>88</v>
      </c>
      <c r="J352" s="40" t="s">
        <v>89</v>
      </c>
      <c r="K352" s="39">
        <v>-308</v>
      </c>
      <c r="L352" s="39" t="s">
        <v>90</v>
      </c>
      <c r="M352" s="40" t="s">
        <v>962</v>
      </c>
      <c r="N352" s="40"/>
      <c r="O352" s="41" t="s">
        <v>91</v>
      </c>
      <c r="P352" s="41" t="s">
        <v>60</v>
      </c>
    </row>
    <row r="353" spans="1:16" ht="13.5" thickBot="1" x14ac:dyDescent="0.25">
      <c r="A353" s="14" t="str">
        <f t="shared" si="30"/>
        <v> BBS 33 </v>
      </c>
      <c r="B353" s="2" t="str">
        <f t="shared" si="31"/>
        <v>I</v>
      </c>
      <c r="C353" s="14">
        <f t="shared" si="32"/>
        <v>43291.396000000001</v>
      </c>
      <c r="D353" s="15" t="str">
        <f t="shared" si="33"/>
        <v>vis</v>
      </c>
      <c r="E353" s="38">
        <f>VLOOKUP(C353,'Active 1'!C$21:E$969,3,FALSE)</f>
        <v>-301.0135572049341</v>
      </c>
      <c r="F353" s="2" t="s">
        <v>827</v>
      </c>
      <c r="G353" s="15" t="str">
        <f t="shared" si="34"/>
        <v>43291.396</v>
      </c>
      <c r="H353" s="14">
        <f t="shared" si="35"/>
        <v>-301</v>
      </c>
      <c r="I353" s="39" t="s">
        <v>92</v>
      </c>
      <c r="J353" s="40" t="s">
        <v>93</v>
      </c>
      <c r="K353" s="39">
        <v>-301</v>
      </c>
      <c r="L353" s="39" t="s">
        <v>1568</v>
      </c>
      <c r="M353" s="40" t="s">
        <v>962</v>
      </c>
      <c r="N353" s="40"/>
      <c r="O353" s="41" t="s">
        <v>65</v>
      </c>
      <c r="P353" s="41" t="s">
        <v>87</v>
      </c>
    </row>
    <row r="354" spans="1:16" ht="13.5" thickBot="1" x14ac:dyDescent="0.25">
      <c r="A354" s="14" t="str">
        <f t="shared" si="30"/>
        <v> PAIB 1984.5 </v>
      </c>
      <c r="B354" s="2" t="str">
        <f t="shared" si="31"/>
        <v>I</v>
      </c>
      <c r="C354" s="14">
        <f t="shared" si="32"/>
        <v>43291.423600000002</v>
      </c>
      <c r="D354" s="15" t="str">
        <f t="shared" si="33"/>
        <v>vis</v>
      </c>
      <c r="E354" s="38">
        <f>VLOOKUP(C354,'Active 1'!C$21:E$969,3,FALSE)</f>
        <v>-301.00372410751152</v>
      </c>
      <c r="F354" s="2" t="s">
        <v>827</v>
      </c>
      <c r="G354" s="15" t="str">
        <f t="shared" si="34"/>
        <v>43291.4236</v>
      </c>
      <c r="H354" s="14">
        <f t="shared" si="35"/>
        <v>-301</v>
      </c>
      <c r="I354" s="39" t="s">
        <v>94</v>
      </c>
      <c r="J354" s="40" t="s">
        <v>95</v>
      </c>
      <c r="K354" s="39">
        <v>-301</v>
      </c>
      <c r="L354" s="39" t="s">
        <v>96</v>
      </c>
      <c r="M354" s="40" t="s">
        <v>1432</v>
      </c>
      <c r="N354" s="40" t="s">
        <v>97</v>
      </c>
      <c r="O354" s="41" t="s">
        <v>98</v>
      </c>
      <c r="P354" s="41" t="s">
        <v>99</v>
      </c>
    </row>
    <row r="355" spans="1:16" ht="13.5" thickBot="1" x14ac:dyDescent="0.25">
      <c r="A355" s="14" t="str">
        <f t="shared" si="30"/>
        <v> PAIB 1984.5 </v>
      </c>
      <c r="B355" s="2" t="str">
        <f t="shared" si="31"/>
        <v>I</v>
      </c>
      <c r="C355" s="14">
        <f t="shared" si="32"/>
        <v>43291.424200000001</v>
      </c>
      <c r="D355" s="15" t="str">
        <f t="shared" si="33"/>
        <v>vis</v>
      </c>
      <c r="E355" s="38">
        <f>VLOOKUP(C355,'Active 1'!C$21:E$969,3,FALSE)</f>
        <v>-301.00351034452433</v>
      </c>
      <c r="F355" s="2" t="s">
        <v>827</v>
      </c>
      <c r="G355" s="15" t="str">
        <f t="shared" si="34"/>
        <v>43291.4242</v>
      </c>
      <c r="H355" s="14">
        <f t="shared" si="35"/>
        <v>-301</v>
      </c>
      <c r="I355" s="39" t="s">
        <v>100</v>
      </c>
      <c r="J355" s="40" t="s">
        <v>101</v>
      </c>
      <c r="K355" s="39">
        <v>-301</v>
      </c>
      <c r="L355" s="39" t="s">
        <v>102</v>
      </c>
      <c r="M355" s="40" t="s">
        <v>1432</v>
      </c>
      <c r="N355" s="40" t="s">
        <v>103</v>
      </c>
      <c r="O355" s="41" t="s">
        <v>98</v>
      </c>
      <c r="P355" s="41" t="s">
        <v>99</v>
      </c>
    </row>
    <row r="356" spans="1:16" ht="13.5" thickBot="1" x14ac:dyDescent="0.25">
      <c r="A356" s="14" t="str">
        <f t="shared" si="30"/>
        <v> PAIB 1984.5 </v>
      </c>
      <c r="B356" s="2" t="str">
        <f t="shared" si="31"/>
        <v>I</v>
      </c>
      <c r="C356" s="14">
        <f t="shared" si="32"/>
        <v>43291.424500000001</v>
      </c>
      <c r="D356" s="15" t="str">
        <f t="shared" si="33"/>
        <v>vis</v>
      </c>
      <c r="E356" s="38">
        <f>VLOOKUP(C356,'Active 1'!C$21:E$969,3,FALSE)</f>
        <v>-301.00340346303068</v>
      </c>
      <c r="F356" s="2" t="s">
        <v>827</v>
      </c>
      <c r="G356" s="15" t="str">
        <f t="shared" si="34"/>
        <v>43291.4245</v>
      </c>
      <c r="H356" s="14">
        <f t="shared" si="35"/>
        <v>-301</v>
      </c>
      <c r="I356" s="39" t="s">
        <v>104</v>
      </c>
      <c r="J356" s="40" t="s">
        <v>105</v>
      </c>
      <c r="K356" s="39">
        <v>-301</v>
      </c>
      <c r="L356" s="39" t="s">
        <v>106</v>
      </c>
      <c r="M356" s="40" t="s">
        <v>1432</v>
      </c>
      <c r="N356" s="40" t="s">
        <v>788</v>
      </c>
      <c r="O356" s="41" t="s">
        <v>98</v>
      </c>
      <c r="P356" s="41" t="s">
        <v>99</v>
      </c>
    </row>
    <row r="357" spans="1:16" ht="13.5" thickBot="1" x14ac:dyDescent="0.25">
      <c r="A357" s="14" t="str">
        <f t="shared" si="30"/>
        <v> BAC 32.249 </v>
      </c>
      <c r="B357" s="2" t="str">
        <f t="shared" si="31"/>
        <v>I</v>
      </c>
      <c r="C357" s="14">
        <f t="shared" si="32"/>
        <v>43291.425300000003</v>
      </c>
      <c r="D357" s="15" t="str">
        <f t="shared" si="33"/>
        <v>vis</v>
      </c>
      <c r="E357" s="38">
        <f>VLOOKUP(C357,'Active 1'!C$21:E$969,3,FALSE)</f>
        <v>-301.00311844571354</v>
      </c>
      <c r="F357" s="2" t="s">
        <v>827</v>
      </c>
      <c r="G357" s="15" t="str">
        <f t="shared" si="34"/>
        <v>43291.4253</v>
      </c>
      <c r="H357" s="14">
        <f t="shared" si="35"/>
        <v>-301</v>
      </c>
      <c r="I357" s="39" t="s">
        <v>107</v>
      </c>
      <c r="J357" s="40" t="s">
        <v>108</v>
      </c>
      <c r="K357" s="39">
        <v>-301</v>
      </c>
      <c r="L357" s="39" t="s">
        <v>109</v>
      </c>
      <c r="M357" s="40" t="s">
        <v>1432</v>
      </c>
      <c r="N357" s="40" t="s">
        <v>1433</v>
      </c>
      <c r="O357" s="41" t="s">
        <v>34</v>
      </c>
      <c r="P357" s="41" t="s">
        <v>35</v>
      </c>
    </row>
    <row r="358" spans="1:16" ht="13.5" thickBot="1" x14ac:dyDescent="0.25">
      <c r="A358" s="14" t="str">
        <f t="shared" si="30"/>
        <v> PAIB 1984.5 </v>
      </c>
      <c r="B358" s="2" t="str">
        <f t="shared" si="31"/>
        <v>I</v>
      </c>
      <c r="C358" s="14">
        <f t="shared" si="32"/>
        <v>43305.458899999998</v>
      </c>
      <c r="D358" s="15" t="str">
        <f t="shared" si="33"/>
        <v>vis</v>
      </c>
      <c r="E358" s="38">
        <f>VLOOKUP(C358,'Active 1'!C$21:E$969,3,FALSE)</f>
        <v>-296.00334467821028</v>
      </c>
      <c r="F358" s="2" t="s">
        <v>827</v>
      </c>
      <c r="G358" s="15" t="str">
        <f t="shared" si="34"/>
        <v>43305.4589</v>
      </c>
      <c r="H358" s="14">
        <f t="shared" si="35"/>
        <v>-296</v>
      </c>
      <c r="I358" s="39" t="s">
        <v>110</v>
      </c>
      <c r="J358" s="40" t="s">
        <v>116</v>
      </c>
      <c r="K358" s="39">
        <v>-296</v>
      </c>
      <c r="L358" s="39" t="s">
        <v>117</v>
      </c>
      <c r="M358" s="40" t="s">
        <v>1432</v>
      </c>
      <c r="N358" s="40" t="s">
        <v>788</v>
      </c>
      <c r="O358" s="41" t="s">
        <v>98</v>
      </c>
      <c r="P358" s="41" t="s">
        <v>99</v>
      </c>
    </row>
    <row r="359" spans="1:16" ht="13.5" thickBot="1" x14ac:dyDescent="0.25">
      <c r="A359" s="14" t="str">
        <f t="shared" si="30"/>
        <v> PAIB 1984.5 </v>
      </c>
      <c r="B359" s="2" t="str">
        <f t="shared" si="31"/>
        <v>I</v>
      </c>
      <c r="C359" s="14">
        <f t="shared" si="32"/>
        <v>43305.458899999998</v>
      </c>
      <c r="D359" s="15" t="str">
        <f t="shared" si="33"/>
        <v>vis</v>
      </c>
      <c r="E359" s="38">
        <f>VLOOKUP(C359,'Active 1'!C$21:E$969,3,FALSE)</f>
        <v>-296.00334467821028</v>
      </c>
      <c r="F359" s="2" t="s">
        <v>827</v>
      </c>
      <c r="G359" s="15" t="str">
        <f t="shared" si="34"/>
        <v>43305.4589</v>
      </c>
      <c r="H359" s="14">
        <f t="shared" si="35"/>
        <v>-296</v>
      </c>
      <c r="I359" s="39" t="s">
        <v>110</v>
      </c>
      <c r="J359" s="40" t="s">
        <v>116</v>
      </c>
      <c r="K359" s="39">
        <v>-296</v>
      </c>
      <c r="L359" s="39" t="s">
        <v>117</v>
      </c>
      <c r="M359" s="40" t="s">
        <v>1432</v>
      </c>
      <c r="N359" s="40" t="s">
        <v>103</v>
      </c>
      <c r="O359" s="41" t="s">
        <v>98</v>
      </c>
      <c r="P359" s="41" t="s">
        <v>99</v>
      </c>
    </row>
    <row r="360" spans="1:16" ht="13.5" thickBot="1" x14ac:dyDescent="0.25">
      <c r="A360" s="14" t="str">
        <f t="shared" si="30"/>
        <v> PAIB 1984.5 </v>
      </c>
      <c r="B360" s="2" t="str">
        <f t="shared" si="31"/>
        <v>I</v>
      </c>
      <c r="C360" s="14">
        <f t="shared" si="32"/>
        <v>43305.459300000002</v>
      </c>
      <c r="D360" s="15" t="str">
        <f t="shared" si="33"/>
        <v>vis</v>
      </c>
      <c r="E360" s="38">
        <f>VLOOKUP(C360,'Active 1'!C$21:E$969,3,FALSE)</f>
        <v>-296.00320216955038</v>
      </c>
      <c r="F360" s="2" t="s">
        <v>827</v>
      </c>
      <c r="G360" s="15" t="str">
        <f t="shared" si="34"/>
        <v>43305.4593</v>
      </c>
      <c r="H360" s="14">
        <f t="shared" si="35"/>
        <v>-296</v>
      </c>
      <c r="I360" s="39" t="s">
        <v>118</v>
      </c>
      <c r="J360" s="40" t="s">
        <v>119</v>
      </c>
      <c r="K360" s="39">
        <v>-296</v>
      </c>
      <c r="L360" s="39" t="s">
        <v>120</v>
      </c>
      <c r="M360" s="40" t="s">
        <v>1432</v>
      </c>
      <c r="N360" s="40" t="s">
        <v>97</v>
      </c>
      <c r="O360" s="41" t="s">
        <v>98</v>
      </c>
      <c r="P360" s="41" t="s">
        <v>99</v>
      </c>
    </row>
    <row r="361" spans="1:16" ht="13.5" thickBot="1" x14ac:dyDescent="0.25">
      <c r="A361" s="14" t="str">
        <f t="shared" si="30"/>
        <v> BAC 32.249 </v>
      </c>
      <c r="B361" s="2" t="str">
        <f t="shared" si="31"/>
        <v>I</v>
      </c>
      <c r="C361" s="14">
        <f t="shared" si="32"/>
        <v>43434.5749</v>
      </c>
      <c r="D361" s="15" t="str">
        <f t="shared" si="33"/>
        <v>vis</v>
      </c>
      <c r="E361" s="38">
        <f>VLOOKUP(C361,'Active 1'!C$21:E$969,3,FALSE)</f>
        <v>-250.00297486824135</v>
      </c>
      <c r="F361" s="2" t="s">
        <v>827</v>
      </c>
      <c r="G361" s="15" t="str">
        <f t="shared" si="34"/>
        <v>43434.5749</v>
      </c>
      <c r="H361" s="14">
        <f t="shared" si="35"/>
        <v>-250</v>
      </c>
      <c r="I361" s="39" t="s">
        <v>121</v>
      </c>
      <c r="J361" s="40" t="s">
        <v>122</v>
      </c>
      <c r="K361" s="39">
        <v>-250</v>
      </c>
      <c r="L361" s="39" t="s">
        <v>123</v>
      </c>
      <c r="M361" s="40" t="s">
        <v>1432</v>
      </c>
      <c r="N361" s="40" t="s">
        <v>1433</v>
      </c>
      <c r="O361" s="41" t="s">
        <v>34</v>
      </c>
      <c r="P361" s="41" t="s">
        <v>35</v>
      </c>
    </row>
    <row r="362" spans="1:16" ht="13.5" thickBot="1" x14ac:dyDescent="0.25">
      <c r="A362" s="14" t="str">
        <f t="shared" si="30"/>
        <v> BAC 32.249 </v>
      </c>
      <c r="B362" s="2" t="str">
        <f t="shared" si="31"/>
        <v>I</v>
      </c>
      <c r="C362" s="14">
        <f t="shared" si="32"/>
        <v>43437.3822</v>
      </c>
      <c r="D362" s="15" t="str">
        <f t="shared" si="33"/>
        <v>vis</v>
      </c>
      <c r="E362" s="38">
        <f>VLOOKUP(C362,'Active 1'!C$21:E$969,3,FALSE)</f>
        <v>-249.0028134771857</v>
      </c>
      <c r="F362" s="2" t="s">
        <v>827</v>
      </c>
      <c r="G362" s="15" t="str">
        <f t="shared" si="34"/>
        <v>43437.3822</v>
      </c>
      <c r="H362" s="14">
        <f t="shared" si="35"/>
        <v>-249</v>
      </c>
      <c r="I362" s="39" t="s">
        <v>124</v>
      </c>
      <c r="J362" s="40" t="s">
        <v>125</v>
      </c>
      <c r="K362" s="39">
        <v>-249</v>
      </c>
      <c r="L362" s="39" t="s">
        <v>126</v>
      </c>
      <c r="M362" s="40" t="s">
        <v>1432</v>
      </c>
      <c r="N362" s="40" t="s">
        <v>1433</v>
      </c>
      <c r="O362" s="41" t="s">
        <v>34</v>
      </c>
      <c r="P362" s="41" t="s">
        <v>35</v>
      </c>
    </row>
    <row r="363" spans="1:16" ht="13.5" thickBot="1" x14ac:dyDescent="0.25">
      <c r="A363" s="14" t="str">
        <f t="shared" si="30"/>
        <v> BAC 32.249 </v>
      </c>
      <c r="B363" s="2" t="str">
        <f t="shared" si="31"/>
        <v>I</v>
      </c>
      <c r="C363" s="14">
        <f t="shared" si="32"/>
        <v>43493.519899999999</v>
      </c>
      <c r="D363" s="15" t="str">
        <f t="shared" si="33"/>
        <v>vis</v>
      </c>
      <c r="E363" s="38">
        <f>VLOOKUP(C363,'Active 1'!C$21:E$969,3,FALSE)</f>
        <v>-229.00254271073518</v>
      </c>
      <c r="F363" s="2" t="s">
        <v>827</v>
      </c>
      <c r="G363" s="15" t="str">
        <f t="shared" si="34"/>
        <v>43493.5199</v>
      </c>
      <c r="H363" s="14">
        <f t="shared" si="35"/>
        <v>-229</v>
      </c>
      <c r="I363" s="39" t="s">
        <v>127</v>
      </c>
      <c r="J363" s="40" t="s">
        <v>128</v>
      </c>
      <c r="K363" s="39">
        <v>-229</v>
      </c>
      <c r="L363" s="39" t="s">
        <v>129</v>
      </c>
      <c r="M363" s="40" t="s">
        <v>1432</v>
      </c>
      <c r="N363" s="40" t="s">
        <v>1433</v>
      </c>
      <c r="O363" s="41" t="s">
        <v>34</v>
      </c>
      <c r="P363" s="41" t="s">
        <v>35</v>
      </c>
    </row>
    <row r="364" spans="1:16" ht="13.5" thickBot="1" x14ac:dyDescent="0.25">
      <c r="A364" s="14" t="str">
        <f t="shared" si="30"/>
        <v> BAC 32.249 </v>
      </c>
      <c r="B364" s="2" t="str">
        <f t="shared" si="31"/>
        <v>I</v>
      </c>
      <c r="C364" s="14">
        <f t="shared" si="32"/>
        <v>43496.325400000002</v>
      </c>
      <c r="D364" s="15" t="str">
        <f t="shared" si="33"/>
        <v>vis</v>
      </c>
      <c r="E364" s="38">
        <f>VLOOKUP(C364,'Active 1'!C$21:E$969,3,FALSE)</f>
        <v>-228.0030226086412</v>
      </c>
      <c r="F364" s="2" t="s">
        <v>827</v>
      </c>
      <c r="G364" s="15" t="str">
        <f t="shared" si="34"/>
        <v>43496.3254</v>
      </c>
      <c r="H364" s="14">
        <f t="shared" si="35"/>
        <v>-228</v>
      </c>
      <c r="I364" s="39" t="s">
        <v>130</v>
      </c>
      <c r="J364" s="40" t="s">
        <v>131</v>
      </c>
      <c r="K364" s="39">
        <v>-228</v>
      </c>
      <c r="L364" s="39" t="s">
        <v>132</v>
      </c>
      <c r="M364" s="40" t="s">
        <v>1432</v>
      </c>
      <c r="N364" s="40" t="s">
        <v>1433</v>
      </c>
      <c r="O364" s="41" t="s">
        <v>34</v>
      </c>
      <c r="P364" s="41" t="s">
        <v>35</v>
      </c>
    </row>
    <row r="365" spans="1:16" ht="13.5" thickBot="1" x14ac:dyDescent="0.25">
      <c r="A365" s="14" t="str">
        <f t="shared" si="30"/>
        <v> PAIB 1984.5 </v>
      </c>
      <c r="B365" s="2" t="str">
        <f t="shared" si="31"/>
        <v>I</v>
      </c>
      <c r="C365" s="14">
        <f t="shared" si="32"/>
        <v>43580.531799999997</v>
      </c>
      <c r="D365" s="15" t="str">
        <f t="shared" si="33"/>
        <v>vis</v>
      </c>
      <c r="E365" s="38">
        <f>VLOOKUP(C365,'Active 1'!C$21:E$969,3,FALSE)</f>
        <v>-198.00266989971354</v>
      </c>
      <c r="F365" s="2" t="s">
        <v>827</v>
      </c>
      <c r="G365" s="15" t="str">
        <f t="shared" si="34"/>
        <v>43580.5318</v>
      </c>
      <c r="H365" s="14">
        <f t="shared" si="35"/>
        <v>-198</v>
      </c>
      <c r="I365" s="39" t="s">
        <v>133</v>
      </c>
      <c r="J365" s="40" t="s">
        <v>134</v>
      </c>
      <c r="K365" s="39">
        <v>-198</v>
      </c>
      <c r="L365" s="39" t="s">
        <v>135</v>
      </c>
      <c r="M365" s="40" t="s">
        <v>1432</v>
      </c>
      <c r="N365" s="40" t="s">
        <v>97</v>
      </c>
      <c r="O365" s="41" t="s">
        <v>98</v>
      </c>
      <c r="P365" s="41" t="s">
        <v>99</v>
      </c>
    </row>
    <row r="366" spans="1:16" ht="13.5" thickBot="1" x14ac:dyDescent="0.25">
      <c r="A366" s="14" t="str">
        <f t="shared" si="30"/>
        <v> PAIB 1984.5 </v>
      </c>
      <c r="B366" s="2" t="str">
        <f t="shared" si="31"/>
        <v>I</v>
      </c>
      <c r="C366" s="14">
        <f t="shared" si="32"/>
        <v>43580.532599999999</v>
      </c>
      <c r="D366" s="15" t="str">
        <f t="shared" si="33"/>
        <v>vis</v>
      </c>
      <c r="E366" s="38">
        <f>VLOOKUP(C366,'Active 1'!C$21:E$969,3,FALSE)</f>
        <v>-198.00238488239637</v>
      </c>
      <c r="F366" s="2" t="s">
        <v>827</v>
      </c>
      <c r="G366" s="15" t="str">
        <f t="shared" si="34"/>
        <v>43580.5326</v>
      </c>
      <c r="H366" s="14">
        <f t="shared" si="35"/>
        <v>-198</v>
      </c>
      <c r="I366" s="39" t="s">
        <v>136</v>
      </c>
      <c r="J366" s="40" t="s">
        <v>137</v>
      </c>
      <c r="K366" s="39">
        <v>-198</v>
      </c>
      <c r="L366" s="39" t="s">
        <v>138</v>
      </c>
      <c r="M366" s="40" t="s">
        <v>1432</v>
      </c>
      <c r="N366" s="40" t="s">
        <v>788</v>
      </c>
      <c r="O366" s="41" t="s">
        <v>98</v>
      </c>
      <c r="P366" s="41" t="s">
        <v>99</v>
      </c>
    </row>
    <row r="367" spans="1:16" ht="13.5" thickBot="1" x14ac:dyDescent="0.25">
      <c r="A367" s="14" t="str">
        <f t="shared" si="30"/>
        <v> PAIB 1984.5 </v>
      </c>
      <c r="B367" s="2" t="str">
        <f t="shared" si="31"/>
        <v>I</v>
      </c>
      <c r="C367" s="14">
        <f t="shared" si="32"/>
        <v>43580.532700000003</v>
      </c>
      <c r="D367" s="15" t="str">
        <f t="shared" si="33"/>
        <v>vis</v>
      </c>
      <c r="E367" s="38">
        <f>VLOOKUP(C367,'Active 1'!C$21:E$969,3,FALSE)</f>
        <v>-198.00234925523011</v>
      </c>
      <c r="F367" s="2" t="s">
        <v>827</v>
      </c>
      <c r="G367" s="15" t="str">
        <f t="shared" si="34"/>
        <v>43580.5327</v>
      </c>
      <c r="H367" s="14">
        <f t="shared" si="35"/>
        <v>-198</v>
      </c>
      <c r="I367" s="39" t="s">
        <v>139</v>
      </c>
      <c r="J367" s="40" t="s">
        <v>140</v>
      </c>
      <c r="K367" s="39">
        <v>-198</v>
      </c>
      <c r="L367" s="39" t="s">
        <v>1849</v>
      </c>
      <c r="M367" s="40" t="s">
        <v>1432</v>
      </c>
      <c r="N367" s="40" t="s">
        <v>103</v>
      </c>
      <c r="O367" s="41" t="s">
        <v>98</v>
      </c>
      <c r="P367" s="41" t="s">
        <v>99</v>
      </c>
    </row>
    <row r="368" spans="1:16" ht="13.5" thickBot="1" x14ac:dyDescent="0.25">
      <c r="A368" s="14" t="str">
        <f t="shared" si="30"/>
        <v> VSSC 58.16 </v>
      </c>
      <c r="B368" s="2" t="str">
        <f t="shared" si="31"/>
        <v>I</v>
      </c>
      <c r="C368" s="14">
        <f t="shared" si="32"/>
        <v>43597.383000000002</v>
      </c>
      <c r="D368" s="15" t="str">
        <f t="shared" si="33"/>
        <v>vis</v>
      </c>
      <c r="E368" s="38">
        <f>VLOOKUP(C368,'Active 1'!C$21:E$969,3,FALSE)</f>
        <v>-191.99906514320043</v>
      </c>
      <c r="F368" s="2" t="s">
        <v>827</v>
      </c>
      <c r="G368" s="15" t="str">
        <f t="shared" si="34"/>
        <v>43597.383</v>
      </c>
      <c r="H368" s="14">
        <f t="shared" si="35"/>
        <v>-192</v>
      </c>
      <c r="I368" s="39" t="s">
        <v>141</v>
      </c>
      <c r="J368" s="40" t="s">
        <v>142</v>
      </c>
      <c r="K368" s="39">
        <v>-192</v>
      </c>
      <c r="L368" s="39" t="s">
        <v>1691</v>
      </c>
      <c r="M368" s="40" t="s">
        <v>962</v>
      </c>
      <c r="N368" s="40"/>
      <c r="O368" s="41" t="s">
        <v>48</v>
      </c>
      <c r="P368" s="41" t="s">
        <v>49</v>
      </c>
    </row>
    <row r="369" spans="1:16" ht="13.5" thickBot="1" x14ac:dyDescent="0.25">
      <c r="A369" s="14" t="str">
        <f t="shared" si="30"/>
        <v> BBS 38 </v>
      </c>
      <c r="B369" s="2" t="str">
        <f t="shared" si="31"/>
        <v>I</v>
      </c>
      <c r="C369" s="14">
        <f t="shared" si="32"/>
        <v>43712.447</v>
      </c>
      <c r="D369" s="15" t="str">
        <f t="shared" si="33"/>
        <v>vis</v>
      </c>
      <c r="E369" s="38">
        <f>VLOOKUP(C369,'Active 1'!C$21:E$969,3,FALSE)</f>
        <v>-151.00502449901907</v>
      </c>
      <c r="F369" s="2" t="s">
        <v>827</v>
      </c>
      <c r="G369" s="15" t="str">
        <f t="shared" si="34"/>
        <v>43712.447</v>
      </c>
      <c r="H369" s="14">
        <f t="shared" si="35"/>
        <v>-151</v>
      </c>
      <c r="I369" s="39" t="s">
        <v>143</v>
      </c>
      <c r="J369" s="40" t="s">
        <v>144</v>
      </c>
      <c r="K369" s="39">
        <v>-151</v>
      </c>
      <c r="L369" s="39" t="s">
        <v>1660</v>
      </c>
      <c r="M369" s="40" t="s">
        <v>962</v>
      </c>
      <c r="N369" s="40"/>
      <c r="O369" s="41" t="s">
        <v>1770</v>
      </c>
      <c r="P369" s="41" t="s">
        <v>145</v>
      </c>
    </row>
    <row r="370" spans="1:16" ht="13.5" thickBot="1" x14ac:dyDescent="0.25">
      <c r="A370" s="14" t="str">
        <f t="shared" si="30"/>
        <v> BBS 38 </v>
      </c>
      <c r="B370" s="2" t="str">
        <f t="shared" si="31"/>
        <v>I</v>
      </c>
      <c r="C370" s="14">
        <f t="shared" si="32"/>
        <v>43712.447999999997</v>
      </c>
      <c r="D370" s="15" t="str">
        <f t="shared" si="33"/>
        <v>vis</v>
      </c>
      <c r="E370" s="38">
        <f>VLOOKUP(C370,'Active 1'!C$21:E$969,3,FALSE)</f>
        <v>-151.00466822737457</v>
      </c>
      <c r="F370" s="2" t="s">
        <v>827</v>
      </c>
      <c r="G370" s="15" t="str">
        <f t="shared" si="34"/>
        <v>43712.448</v>
      </c>
      <c r="H370" s="14">
        <f t="shared" si="35"/>
        <v>-151</v>
      </c>
      <c r="I370" s="39" t="s">
        <v>146</v>
      </c>
      <c r="J370" s="40" t="s">
        <v>147</v>
      </c>
      <c r="K370" s="39">
        <v>-151</v>
      </c>
      <c r="L370" s="39" t="s">
        <v>148</v>
      </c>
      <c r="M370" s="40" t="s">
        <v>962</v>
      </c>
      <c r="N370" s="40"/>
      <c r="O370" s="41" t="s">
        <v>1706</v>
      </c>
      <c r="P370" s="41" t="s">
        <v>145</v>
      </c>
    </row>
    <row r="371" spans="1:16" ht="13.5" thickBot="1" x14ac:dyDescent="0.25">
      <c r="A371" s="14" t="str">
        <f t="shared" si="30"/>
        <v>BAVM 31 </v>
      </c>
      <c r="B371" s="2" t="str">
        <f t="shared" si="31"/>
        <v>I</v>
      </c>
      <c r="C371" s="14">
        <f t="shared" si="32"/>
        <v>43740.517999999996</v>
      </c>
      <c r="D371" s="15" t="str">
        <f t="shared" si="33"/>
        <v>vis</v>
      </c>
      <c r="E371" s="38">
        <f>VLOOKUP(C371,'Active 1'!C$21:E$969,3,FALSE)</f>
        <v>-141.0041231317567</v>
      </c>
      <c r="F371" s="2" t="s">
        <v>827</v>
      </c>
      <c r="G371" s="15" t="str">
        <f t="shared" si="34"/>
        <v>43740.518</v>
      </c>
      <c r="H371" s="14">
        <f t="shared" si="35"/>
        <v>-141</v>
      </c>
      <c r="I371" s="39" t="s">
        <v>149</v>
      </c>
      <c r="J371" s="40" t="s">
        <v>150</v>
      </c>
      <c r="K371" s="39">
        <v>-141</v>
      </c>
      <c r="L371" s="39" t="s">
        <v>1665</v>
      </c>
      <c r="M371" s="40" t="s">
        <v>962</v>
      </c>
      <c r="N371" s="40"/>
      <c r="O371" s="41" t="s">
        <v>151</v>
      </c>
      <c r="P371" s="42" t="s">
        <v>152</v>
      </c>
    </row>
    <row r="372" spans="1:16" ht="13.5" thickBot="1" x14ac:dyDescent="0.25">
      <c r="A372" s="14" t="str">
        <f t="shared" si="30"/>
        <v> BBS 38 </v>
      </c>
      <c r="B372" s="2" t="str">
        <f t="shared" si="31"/>
        <v>I</v>
      </c>
      <c r="C372" s="14">
        <f t="shared" si="32"/>
        <v>43740.523000000001</v>
      </c>
      <c r="D372" s="15" t="str">
        <f t="shared" si="33"/>
        <v>vis</v>
      </c>
      <c r="E372" s="38">
        <f>VLOOKUP(C372,'Active 1'!C$21:E$969,3,FALSE)</f>
        <v>-141.00234177352638</v>
      </c>
      <c r="F372" s="2" t="s">
        <v>827</v>
      </c>
      <c r="G372" s="15" t="str">
        <f t="shared" si="34"/>
        <v>43740.523</v>
      </c>
      <c r="H372" s="14">
        <f t="shared" si="35"/>
        <v>-141</v>
      </c>
      <c r="I372" s="39" t="s">
        <v>153</v>
      </c>
      <c r="J372" s="40" t="s">
        <v>154</v>
      </c>
      <c r="K372" s="39">
        <v>-141</v>
      </c>
      <c r="L372" s="39" t="s">
        <v>1678</v>
      </c>
      <c r="M372" s="40" t="s">
        <v>962</v>
      </c>
      <c r="N372" s="40"/>
      <c r="O372" s="41" t="s">
        <v>1770</v>
      </c>
      <c r="P372" s="41" t="s">
        <v>145</v>
      </c>
    </row>
    <row r="373" spans="1:16" ht="13.5" thickBot="1" x14ac:dyDescent="0.25">
      <c r="A373" s="14" t="str">
        <f t="shared" si="30"/>
        <v> BBS 38 </v>
      </c>
      <c r="B373" s="2" t="str">
        <f t="shared" si="31"/>
        <v>I</v>
      </c>
      <c r="C373" s="14">
        <f t="shared" si="32"/>
        <v>43743.32</v>
      </c>
      <c r="D373" s="15" t="str">
        <f t="shared" si="33"/>
        <v>vis</v>
      </c>
      <c r="E373" s="38">
        <f>VLOOKUP(C373,'Active 1'!C$21:E$969,3,FALSE)</f>
        <v>-140.00584998042237</v>
      </c>
      <c r="F373" s="2" t="s">
        <v>827</v>
      </c>
      <c r="G373" s="15" t="str">
        <f t="shared" si="34"/>
        <v>43743.320</v>
      </c>
      <c r="H373" s="14">
        <f t="shared" si="35"/>
        <v>-140</v>
      </c>
      <c r="I373" s="39" t="s">
        <v>155</v>
      </c>
      <c r="J373" s="40" t="s">
        <v>156</v>
      </c>
      <c r="K373" s="39">
        <v>-140</v>
      </c>
      <c r="L373" s="39" t="s">
        <v>1632</v>
      </c>
      <c r="M373" s="40" t="s">
        <v>962</v>
      </c>
      <c r="N373" s="40"/>
      <c r="O373" s="41" t="s">
        <v>65</v>
      </c>
      <c r="P373" s="41" t="s">
        <v>145</v>
      </c>
    </row>
    <row r="374" spans="1:16" ht="13.5" thickBot="1" x14ac:dyDescent="0.25">
      <c r="A374" s="14" t="str">
        <f t="shared" si="30"/>
        <v> AOEB 3 </v>
      </c>
      <c r="B374" s="2" t="str">
        <f t="shared" si="31"/>
        <v>I</v>
      </c>
      <c r="C374" s="14">
        <f t="shared" si="32"/>
        <v>43751.745000000003</v>
      </c>
      <c r="D374" s="15" t="str">
        <f t="shared" si="33"/>
        <v>vis</v>
      </c>
      <c r="E374" s="38">
        <f>VLOOKUP(C374,'Active 1'!C$21:E$969,3,FALSE)</f>
        <v>-137.00426136515301</v>
      </c>
      <c r="F374" s="2" t="s">
        <v>827</v>
      </c>
      <c r="G374" s="15" t="str">
        <f t="shared" si="34"/>
        <v>43751.745</v>
      </c>
      <c r="H374" s="14">
        <f t="shared" si="35"/>
        <v>-137</v>
      </c>
      <c r="I374" s="39" t="s">
        <v>157</v>
      </c>
      <c r="J374" s="40" t="s">
        <v>158</v>
      </c>
      <c r="K374" s="39">
        <v>-137</v>
      </c>
      <c r="L374" s="39" t="s">
        <v>1665</v>
      </c>
      <c r="M374" s="40" t="s">
        <v>962</v>
      </c>
      <c r="N374" s="40"/>
      <c r="O374" s="41" t="s">
        <v>18</v>
      </c>
      <c r="P374" s="41" t="s">
        <v>60</v>
      </c>
    </row>
    <row r="375" spans="1:16" ht="13.5" thickBot="1" x14ac:dyDescent="0.25">
      <c r="A375" s="14" t="str">
        <f t="shared" si="30"/>
        <v> BBS 40 </v>
      </c>
      <c r="B375" s="2" t="str">
        <f t="shared" si="31"/>
        <v>I</v>
      </c>
      <c r="C375" s="14">
        <f t="shared" si="32"/>
        <v>43827.548000000003</v>
      </c>
      <c r="D375" s="15" t="str">
        <f t="shared" si="33"/>
        <v>vis</v>
      </c>
      <c r="E375" s="38">
        <f>VLOOKUP(C375,'Active 1'!C$21:E$969,3,FALSE)</f>
        <v>-109.99780180394434</v>
      </c>
      <c r="F375" s="2" t="s">
        <v>827</v>
      </c>
      <c r="G375" s="15" t="str">
        <f t="shared" si="34"/>
        <v>43827.548</v>
      </c>
      <c r="H375" s="14">
        <f t="shared" si="35"/>
        <v>-110</v>
      </c>
      <c r="I375" s="39" t="s">
        <v>159</v>
      </c>
      <c r="J375" s="40" t="s">
        <v>160</v>
      </c>
      <c r="K375" s="39">
        <v>-110</v>
      </c>
      <c r="L375" s="39" t="s">
        <v>1763</v>
      </c>
      <c r="M375" s="40" t="s">
        <v>962</v>
      </c>
      <c r="N375" s="40"/>
      <c r="O375" s="41" t="s">
        <v>1770</v>
      </c>
      <c r="P375" s="41" t="s">
        <v>161</v>
      </c>
    </row>
    <row r="376" spans="1:16" ht="13.5" thickBot="1" x14ac:dyDescent="0.25">
      <c r="A376" s="14" t="str">
        <f t="shared" si="30"/>
        <v> BBS 41 </v>
      </c>
      <c r="B376" s="2" t="str">
        <f t="shared" si="31"/>
        <v>I</v>
      </c>
      <c r="C376" s="14">
        <f t="shared" si="32"/>
        <v>43889.294000000002</v>
      </c>
      <c r="D376" s="15" t="str">
        <f t="shared" si="33"/>
        <v>vis</v>
      </c>
      <c r="E376" s="38">
        <f>VLOOKUP(C376,'Active 1'!C$21:E$969,3,FALSE)</f>
        <v>-87.999452766750935</v>
      </c>
      <c r="F376" s="2" t="s">
        <v>827</v>
      </c>
      <c r="G376" s="15" t="str">
        <f t="shared" si="34"/>
        <v>43889.294</v>
      </c>
      <c r="H376" s="14">
        <f t="shared" si="35"/>
        <v>-88</v>
      </c>
      <c r="I376" s="39" t="s">
        <v>162</v>
      </c>
      <c r="J376" s="40" t="s">
        <v>163</v>
      </c>
      <c r="K376" s="39">
        <v>-88</v>
      </c>
      <c r="L376" s="39" t="s">
        <v>1717</v>
      </c>
      <c r="M376" s="40" t="s">
        <v>962</v>
      </c>
      <c r="N376" s="40"/>
      <c r="O376" s="41" t="s">
        <v>1770</v>
      </c>
      <c r="P376" s="41" t="s">
        <v>164</v>
      </c>
    </row>
    <row r="377" spans="1:16" ht="13.5" thickBot="1" x14ac:dyDescent="0.25">
      <c r="A377" s="14" t="str">
        <f t="shared" si="30"/>
        <v> BBS 42 </v>
      </c>
      <c r="B377" s="2" t="str">
        <f t="shared" si="31"/>
        <v>I</v>
      </c>
      <c r="C377" s="14">
        <f t="shared" si="32"/>
        <v>43928.595999999998</v>
      </c>
      <c r="D377" s="15" t="str">
        <f t="shared" si="33"/>
        <v>vis</v>
      </c>
      <c r="E377" s="38">
        <f>VLOOKUP(C377,'Active 1'!C$21:E$969,3,FALSE)</f>
        <v>-73.99726454630428</v>
      </c>
      <c r="F377" s="2" t="s">
        <v>827</v>
      </c>
      <c r="G377" s="15" t="str">
        <f t="shared" si="34"/>
        <v>43928.596</v>
      </c>
      <c r="H377" s="14">
        <f t="shared" si="35"/>
        <v>-74</v>
      </c>
      <c r="I377" s="39" t="s">
        <v>165</v>
      </c>
      <c r="J377" s="40" t="s">
        <v>166</v>
      </c>
      <c r="K377" s="39">
        <v>-74</v>
      </c>
      <c r="L377" s="39" t="s">
        <v>1747</v>
      </c>
      <c r="M377" s="40" t="s">
        <v>962</v>
      </c>
      <c r="N377" s="40"/>
      <c r="O377" s="41" t="s">
        <v>1770</v>
      </c>
      <c r="P377" s="41" t="s">
        <v>167</v>
      </c>
    </row>
    <row r="378" spans="1:16" ht="13.5" thickBot="1" x14ac:dyDescent="0.25">
      <c r="A378" s="14" t="str">
        <f t="shared" si="30"/>
        <v> BBS 42 </v>
      </c>
      <c r="B378" s="2" t="str">
        <f t="shared" si="31"/>
        <v>I</v>
      </c>
      <c r="C378" s="14">
        <f t="shared" si="32"/>
        <v>43942.612000000001</v>
      </c>
      <c r="D378" s="15" t="str">
        <f t="shared" si="33"/>
        <v>vis</v>
      </c>
      <c r="E378" s="38">
        <f>VLOOKUP(C378,'Active 1'!C$21:E$969,3,FALSE)</f>
        <v>-69.003761159762988</v>
      </c>
      <c r="F378" s="2" t="s">
        <v>827</v>
      </c>
      <c r="G378" s="15" t="str">
        <f t="shared" si="34"/>
        <v>43942.612</v>
      </c>
      <c r="H378" s="14">
        <f t="shared" si="35"/>
        <v>-69</v>
      </c>
      <c r="I378" s="39" t="s">
        <v>168</v>
      </c>
      <c r="J378" s="40" t="s">
        <v>169</v>
      </c>
      <c r="K378" s="39">
        <v>-69</v>
      </c>
      <c r="L378" s="39" t="s">
        <v>90</v>
      </c>
      <c r="M378" s="40" t="s">
        <v>962</v>
      </c>
      <c r="N378" s="40"/>
      <c r="O378" s="41" t="s">
        <v>170</v>
      </c>
      <c r="P378" s="41" t="s">
        <v>167</v>
      </c>
    </row>
    <row r="379" spans="1:16" ht="13.5" thickBot="1" x14ac:dyDescent="0.25">
      <c r="A379" s="14" t="str">
        <f t="shared" si="30"/>
        <v> BBS 42 </v>
      </c>
      <c r="B379" s="2" t="str">
        <f t="shared" si="31"/>
        <v>I</v>
      </c>
      <c r="C379" s="14">
        <f t="shared" si="32"/>
        <v>43942.618000000002</v>
      </c>
      <c r="D379" s="15" t="str">
        <f t="shared" si="33"/>
        <v>vis</v>
      </c>
      <c r="E379" s="38">
        <f>VLOOKUP(C379,'Active 1'!C$21:E$969,3,FALSE)</f>
        <v>-69.001623529888178</v>
      </c>
      <c r="F379" s="2" t="s">
        <v>827</v>
      </c>
      <c r="G379" s="15" t="str">
        <f t="shared" si="34"/>
        <v>43942.618</v>
      </c>
      <c r="H379" s="14">
        <f t="shared" si="35"/>
        <v>-69</v>
      </c>
      <c r="I379" s="39" t="s">
        <v>171</v>
      </c>
      <c r="J379" s="40" t="s">
        <v>172</v>
      </c>
      <c r="K379" s="39">
        <v>-69</v>
      </c>
      <c r="L379" s="39" t="s">
        <v>1671</v>
      </c>
      <c r="M379" s="40" t="s">
        <v>962</v>
      </c>
      <c r="N379" s="40"/>
      <c r="O379" s="41" t="s">
        <v>1770</v>
      </c>
      <c r="P379" s="41" t="s">
        <v>167</v>
      </c>
    </row>
    <row r="380" spans="1:16" ht="13.5" thickBot="1" x14ac:dyDescent="0.25">
      <c r="A380" s="14" t="str">
        <f t="shared" si="30"/>
        <v> BBS 43 </v>
      </c>
      <c r="B380" s="2" t="str">
        <f t="shared" si="31"/>
        <v>I</v>
      </c>
      <c r="C380" s="14">
        <f t="shared" si="32"/>
        <v>43973.51</v>
      </c>
      <c r="D380" s="15" t="str">
        <f t="shared" si="33"/>
        <v>vis</v>
      </c>
      <c r="E380" s="38">
        <f>VLOOKUP(C380,'Active 1'!C$21:E$969,3,FALSE)</f>
        <v>-57.99567985002254</v>
      </c>
      <c r="F380" s="2" t="s">
        <v>827</v>
      </c>
      <c r="G380" s="15" t="str">
        <f t="shared" si="34"/>
        <v>43973.510</v>
      </c>
      <c r="H380" s="14">
        <f t="shared" si="35"/>
        <v>-58</v>
      </c>
      <c r="I380" s="39" t="s">
        <v>173</v>
      </c>
      <c r="J380" s="40" t="s">
        <v>174</v>
      </c>
      <c r="K380" s="39">
        <v>-58</v>
      </c>
      <c r="L380" s="39" t="s">
        <v>1941</v>
      </c>
      <c r="M380" s="40" t="s">
        <v>962</v>
      </c>
      <c r="N380" s="40"/>
      <c r="O380" s="41" t="s">
        <v>1770</v>
      </c>
      <c r="P380" s="41" t="s">
        <v>175</v>
      </c>
    </row>
    <row r="381" spans="1:16" ht="13.5" thickBot="1" x14ac:dyDescent="0.25">
      <c r="A381" s="14" t="str">
        <f t="shared" si="30"/>
        <v> BBS 43 </v>
      </c>
      <c r="B381" s="2" t="str">
        <f t="shared" si="31"/>
        <v>I</v>
      </c>
      <c r="C381" s="14">
        <f t="shared" si="32"/>
        <v>44001.567000000003</v>
      </c>
      <c r="D381" s="15" t="str">
        <f t="shared" si="33"/>
        <v>vis</v>
      </c>
      <c r="E381" s="38">
        <f>VLOOKUP(C381,'Active 1'!C$21:E$969,3,FALSE)</f>
        <v>-47.999766285798806</v>
      </c>
      <c r="F381" s="2" t="s">
        <v>827</v>
      </c>
      <c r="G381" s="15" t="str">
        <f t="shared" si="34"/>
        <v>44001.567</v>
      </c>
      <c r="H381" s="14">
        <f t="shared" si="35"/>
        <v>-48</v>
      </c>
      <c r="I381" s="39" t="s">
        <v>176</v>
      </c>
      <c r="J381" s="40" t="s">
        <v>177</v>
      </c>
      <c r="K381" s="39">
        <v>-48</v>
      </c>
      <c r="L381" s="39" t="s">
        <v>1640</v>
      </c>
      <c r="M381" s="40" t="s">
        <v>962</v>
      </c>
      <c r="N381" s="40"/>
      <c r="O381" s="41" t="s">
        <v>1770</v>
      </c>
      <c r="P381" s="41" t="s">
        <v>175</v>
      </c>
    </row>
    <row r="382" spans="1:16" ht="13.5" thickBot="1" x14ac:dyDescent="0.25">
      <c r="A382" s="14" t="str">
        <f t="shared" si="30"/>
        <v> BBS 44 </v>
      </c>
      <c r="B382" s="2" t="str">
        <f t="shared" si="31"/>
        <v>I</v>
      </c>
      <c r="C382" s="14">
        <f t="shared" si="32"/>
        <v>44060.506000000001</v>
      </c>
      <c r="D382" s="15" t="str">
        <f t="shared" si="33"/>
        <v>vis</v>
      </c>
      <c r="E382" s="38">
        <f>VLOOKUP(C382,'Active 1'!C$21:E$969,3,FALSE)</f>
        <v>-27.001471758167451</v>
      </c>
      <c r="F382" s="2" t="s">
        <v>827</v>
      </c>
      <c r="G382" s="15" t="str">
        <f t="shared" si="34"/>
        <v>44060.506</v>
      </c>
      <c r="H382" s="14">
        <f t="shared" si="35"/>
        <v>-27</v>
      </c>
      <c r="I382" s="39" t="s">
        <v>178</v>
      </c>
      <c r="J382" s="40" t="s">
        <v>179</v>
      </c>
      <c r="K382" s="39">
        <v>-27</v>
      </c>
      <c r="L382" s="39" t="s">
        <v>180</v>
      </c>
      <c r="M382" s="40" t="s">
        <v>962</v>
      </c>
      <c r="N382" s="40"/>
      <c r="O382" s="41" t="s">
        <v>1770</v>
      </c>
      <c r="P382" s="41" t="s">
        <v>181</v>
      </c>
    </row>
    <row r="383" spans="1:16" ht="13.5" thickBot="1" x14ac:dyDescent="0.25">
      <c r="A383" s="14" t="str">
        <f t="shared" si="30"/>
        <v> VSSC 59.17 </v>
      </c>
      <c r="B383" s="2" t="str">
        <f t="shared" si="31"/>
        <v>I</v>
      </c>
      <c r="C383" s="14">
        <f t="shared" si="32"/>
        <v>44130.680999999997</v>
      </c>
      <c r="D383" s="15" t="str">
        <f t="shared" si="33"/>
        <v>vis</v>
      </c>
      <c r="E383" s="38">
        <f>VLOOKUP(C383,'Active 1'!C$21:E$969,3,FALSE)</f>
        <v>-2.0001090191240909</v>
      </c>
      <c r="F383" s="2" t="s">
        <v>827</v>
      </c>
      <c r="G383" s="15" t="str">
        <f t="shared" si="34"/>
        <v>44130.681</v>
      </c>
      <c r="H383" s="14">
        <f t="shared" si="35"/>
        <v>-2</v>
      </c>
      <c r="I383" s="39" t="s">
        <v>182</v>
      </c>
      <c r="J383" s="40" t="s">
        <v>183</v>
      </c>
      <c r="K383" s="39">
        <v>-2</v>
      </c>
      <c r="L383" s="39" t="s">
        <v>184</v>
      </c>
      <c r="M383" s="40" t="s">
        <v>962</v>
      </c>
      <c r="N383" s="40"/>
      <c r="O383" s="41" t="s">
        <v>48</v>
      </c>
      <c r="P383" s="41" t="s">
        <v>185</v>
      </c>
    </row>
    <row r="384" spans="1:16" ht="13.5" thickBot="1" x14ac:dyDescent="0.25">
      <c r="A384" s="14" t="str">
        <f t="shared" si="30"/>
        <v> BAC 32.249 </v>
      </c>
      <c r="B384" s="2" t="str">
        <f t="shared" si="31"/>
        <v>I</v>
      </c>
      <c r="C384" s="14">
        <f t="shared" si="32"/>
        <v>44133.486700000001</v>
      </c>
      <c r="D384" s="15" t="str">
        <f t="shared" si="33"/>
        <v>vis</v>
      </c>
      <c r="E384" s="38">
        <f>VLOOKUP(C384,'Active 1'!C$21:E$969,3,FALSE)</f>
        <v>-1.000517662700162</v>
      </c>
      <c r="F384" s="2" t="s">
        <v>827</v>
      </c>
      <c r="G384" s="15" t="str">
        <f t="shared" si="34"/>
        <v>44133.4867</v>
      </c>
      <c r="H384" s="14">
        <f t="shared" si="35"/>
        <v>-1</v>
      </c>
      <c r="I384" s="39" t="s">
        <v>186</v>
      </c>
      <c r="J384" s="40" t="s">
        <v>187</v>
      </c>
      <c r="K384" s="39">
        <v>-1</v>
      </c>
      <c r="L384" s="39" t="s">
        <v>188</v>
      </c>
      <c r="M384" s="40" t="s">
        <v>1432</v>
      </c>
      <c r="N384" s="40" t="s">
        <v>1433</v>
      </c>
      <c r="O384" s="41" t="s">
        <v>34</v>
      </c>
      <c r="P384" s="41" t="s">
        <v>35</v>
      </c>
    </row>
    <row r="385" spans="1:16" ht="13.5" thickBot="1" x14ac:dyDescent="0.25">
      <c r="A385" s="14" t="str">
        <f t="shared" si="30"/>
        <v> BBS 45 </v>
      </c>
      <c r="B385" s="2" t="str">
        <f t="shared" si="31"/>
        <v>I</v>
      </c>
      <c r="C385" s="14">
        <f t="shared" si="32"/>
        <v>44133.49</v>
      </c>
      <c r="D385" s="15" t="str">
        <f t="shared" si="33"/>
        <v>vis</v>
      </c>
      <c r="E385" s="38">
        <f>VLOOKUP(C385,'Active 1'!C$21:E$969,3,FALSE)</f>
        <v>-0.99934196627044192</v>
      </c>
      <c r="F385" s="2" t="s">
        <v>827</v>
      </c>
      <c r="G385" s="15" t="str">
        <f t="shared" si="34"/>
        <v>44133.490</v>
      </c>
      <c r="H385" s="14">
        <f t="shared" si="35"/>
        <v>-1</v>
      </c>
      <c r="I385" s="39" t="s">
        <v>189</v>
      </c>
      <c r="J385" s="40" t="s">
        <v>190</v>
      </c>
      <c r="K385" s="39">
        <v>-1</v>
      </c>
      <c r="L385" s="39" t="s">
        <v>1717</v>
      </c>
      <c r="M385" s="40" t="s">
        <v>962</v>
      </c>
      <c r="N385" s="40"/>
      <c r="O385" s="41" t="s">
        <v>1770</v>
      </c>
      <c r="P385" s="41" t="s">
        <v>191</v>
      </c>
    </row>
    <row r="386" spans="1:16" ht="13.5" thickBot="1" x14ac:dyDescent="0.25">
      <c r="A386" s="14" t="str">
        <f t="shared" si="30"/>
        <v> BBS 45 </v>
      </c>
      <c r="B386" s="2" t="str">
        <f t="shared" si="31"/>
        <v>I</v>
      </c>
      <c r="C386" s="14">
        <f t="shared" si="32"/>
        <v>44136.290999999997</v>
      </c>
      <c r="D386" s="15" t="str">
        <f t="shared" si="33"/>
        <v>vis</v>
      </c>
      <c r="E386" s="38">
        <f>VLOOKUP(C386,'Active 1'!C$21:E$969,3,FALSE)</f>
        <v>-1.4250865832070318E-3</v>
      </c>
      <c r="F386" s="2" t="s">
        <v>827</v>
      </c>
      <c r="G386" s="15" t="str">
        <f t="shared" si="34"/>
        <v>44136.291</v>
      </c>
      <c r="H386" s="14">
        <f t="shared" si="35"/>
        <v>0</v>
      </c>
      <c r="I386" s="39" t="s">
        <v>192</v>
      </c>
      <c r="J386" s="40" t="s">
        <v>193</v>
      </c>
      <c r="K386" s="39">
        <v>0</v>
      </c>
      <c r="L386" s="39" t="s">
        <v>180</v>
      </c>
      <c r="M386" s="40" t="s">
        <v>962</v>
      </c>
      <c r="N386" s="40"/>
      <c r="O386" s="41" t="s">
        <v>1770</v>
      </c>
      <c r="P386" s="41" t="s">
        <v>191</v>
      </c>
    </row>
    <row r="387" spans="1:16" ht="13.5" thickBot="1" x14ac:dyDescent="0.25">
      <c r="A387" s="14" t="str">
        <f t="shared" si="30"/>
        <v> BAC 32.249 </v>
      </c>
      <c r="B387" s="2" t="str">
        <f t="shared" si="31"/>
        <v>I</v>
      </c>
      <c r="C387" s="14">
        <f t="shared" si="32"/>
        <v>44136.295700000002</v>
      </c>
      <c r="D387" s="15" t="str">
        <f t="shared" si="33"/>
        <v>vis</v>
      </c>
      <c r="E387" s="38">
        <f>VLOOKUP(C387,'Active 1'!C$21:E$969,3,FALSE)</f>
        <v>2.4939015348695014E-4</v>
      </c>
      <c r="F387" s="2" t="s">
        <v>827</v>
      </c>
      <c r="G387" s="15" t="str">
        <f t="shared" si="34"/>
        <v>44136.2957</v>
      </c>
      <c r="H387" s="14">
        <f t="shared" si="35"/>
        <v>0</v>
      </c>
      <c r="I387" s="39" t="s">
        <v>194</v>
      </c>
      <c r="J387" s="40" t="s">
        <v>195</v>
      </c>
      <c r="K387" s="39">
        <v>0</v>
      </c>
      <c r="L387" s="39" t="s">
        <v>196</v>
      </c>
      <c r="M387" s="40" t="s">
        <v>1432</v>
      </c>
      <c r="N387" s="40" t="s">
        <v>1433</v>
      </c>
      <c r="O387" s="41" t="s">
        <v>34</v>
      </c>
      <c r="P387" s="41" t="s">
        <v>35</v>
      </c>
    </row>
    <row r="388" spans="1:16" ht="13.5" thickBot="1" x14ac:dyDescent="0.25">
      <c r="A388" s="14" t="str">
        <f t="shared" si="30"/>
        <v> BBS 45 </v>
      </c>
      <c r="B388" s="2" t="str">
        <f t="shared" si="31"/>
        <v>I</v>
      </c>
      <c r="C388" s="14">
        <f t="shared" si="32"/>
        <v>44136.315000000002</v>
      </c>
      <c r="D388" s="15" t="str">
        <f t="shared" si="33"/>
        <v>vis</v>
      </c>
      <c r="E388" s="38">
        <f>VLOOKUP(C388,'Active 1'!C$21:E$969,3,FALSE)</f>
        <v>7.1254329160351584E-3</v>
      </c>
      <c r="F388" s="2" t="s">
        <v>827</v>
      </c>
      <c r="G388" s="15" t="str">
        <f t="shared" si="34"/>
        <v>44136.315</v>
      </c>
      <c r="H388" s="14">
        <f t="shared" si="35"/>
        <v>0</v>
      </c>
      <c r="I388" s="39" t="s">
        <v>197</v>
      </c>
      <c r="J388" s="40" t="s">
        <v>198</v>
      </c>
      <c r="K388" s="39">
        <v>0</v>
      </c>
      <c r="L388" s="39" t="s">
        <v>199</v>
      </c>
      <c r="M388" s="40" t="s">
        <v>962</v>
      </c>
      <c r="N388" s="40"/>
      <c r="O388" s="41" t="s">
        <v>1706</v>
      </c>
      <c r="P388" s="41" t="s">
        <v>191</v>
      </c>
    </row>
    <row r="389" spans="1:16" ht="13.5" thickBot="1" x14ac:dyDescent="0.25">
      <c r="A389" s="14" t="str">
        <f t="shared" si="30"/>
        <v> BAC 32.249 </v>
      </c>
      <c r="B389" s="2" t="str">
        <f t="shared" si="31"/>
        <v>I</v>
      </c>
      <c r="C389" s="14">
        <f t="shared" si="32"/>
        <v>44150.329599999997</v>
      </c>
      <c r="D389" s="15" t="str">
        <f t="shared" si="33"/>
        <v>vis</v>
      </c>
      <c r="E389" s="38">
        <f>VLOOKUP(C389,'Active 1'!C$21:E$969,3,FALSE)</f>
        <v>5.0001300391503509</v>
      </c>
      <c r="F389" s="2" t="s">
        <v>827</v>
      </c>
      <c r="G389" s="15" t="str">
        <f t="shared" si="34"/>
        <v>44150.3296</v>
      </c>
      <c r="H389" s="14">
        <f t="shared" si="35"/>
        <v>5</v>
      </c>
      <c r="I389" s="39" t="s">
        <v>200</v>
      </c>
      <c r="J389" s="40" t="s">
        <v>201</v>
      </c>
      <c r="K389" s="39">
        <v>5</v>
      </c>
      <c r="L389" s="39" t="s">
        <v>202</v>
      </c>
      <c r="M389" s="40" t="s">
        <v>1432</v>
      </c>
      <c r="N389" s="40" t="s">
        <v>1433</v>
      </c>
      <c r="O389" s="41" t="s">
        <v>34</v>
      </c>
      <c r="P389" s="41" t="s">
        <v>35</v>
      </c>
    </row>
    <row r="390" spans="1:16" ht="13.5" thickBot="1" x14ac:dyDescent="0.25">
      <c r="A390" s="14" t="str">
        <f t="shared" si="30"/>
        <v> BBS 45 </v>
      </c>
      <c r="B390" s="2" t="str">
        <f t="shared" si="31"/>
        <v>I</v>
      </c>
      <c r="C390" s="14">
        <f t="shared" si="32"/>
        <v>44150.33</v>
      </c>
      <c r="D390" s="15" t="str">
        <f t="shared" si="33"/>
        <v>vis</v>
      </c>
      <c r="E390" s="38">
        <f>VLOOKUP(C390,'Active 1'!C$21:E$969,3,FALSE)</f>
        <v>5.0002725478102272</v>
      </c>
      <c r="F390" s="2" t="s">
        <v>827</v>
      </c>
      <c r="G390" s="15" t="str">
        <f t="shared" si="34"/>
        <v>44150.330</v>
      </c>
      <c r="H390" s="14">
        <f t="shared" si="35"/>
        <v>5</v>
      </c>
      <c r="I390" s="39" t="s">
        <v>203</v>
      </c>
      <c r="J390" s="40" t="s">
        <v>204</v>
      </c>
      <c r="K390" s="39">
        <v>5</v>
      </c>
      <c r="L390" s="39" t="s">
        <v>1640</v>
      </c>
      <c r="M390" s="40" t="s">
        <v>962</v>
      </c>
      <c r="N390" s="40"/>
      <c r="O390" s="41" t="s">
        <v>1770</v>
      </c>
      <c r="P390" s="41" t="s">
        <v>191</v>
      </c>
    </row>
    <row r="391" spans="1:16" ht="13.5" thickBot="1" x14ac:dyDescent="0.25">
      <c r="A391" s="14" t="str">
        <f t="shared" si="30"/>
        <v> BBS 45 </v>
      </c>
      <c r="B391" s="2" t="str">
        <f t="shared" si="31"/>
        <v>I</v>
      </c>
      <c r="C391" s="14">
        <f t="shared" si="32"/>
        <v>44164.368000000002</v>
      </c>
      <c r="D391" s="15" t="str">
        <f t="shared" si="33"/>
        <v>vis</v>
      </c>
      <c r="E391" s="38">
        <f>VLOOKUP(C391,'Active 1'!C$21:E$969,3,FALSE)</f>
        <v>10.001613910556564</v>
      </c>
      <c r="F391" s="2" t="s">
        <v>827</v>
      </c>
      <c r="G391" s="15" t="str">
        <f t="shared" si="34"/>
        <v>44164.368</v>
      </c>
      <c r="H391" s="14">
        <f t="shared" si="35"/>
        <v>10</v>
      </c>
      <c r="I391" s="39" t="s">
        <v>205</v>
      </c>
      <c r="J391" s="40" t="s">
        <v>206</v>
      </c>
      <c r="K391" s="39">
        <v>10</v>
      </c>
      <c r="L391" s="39" t="s">
        <v>1743</v>
      </c>
      <c r="M391" s="40" t="s">
        <v>962</v>
      </c>
      <c r="N391" s="40"/>
      <c r="O391" s="41" t="s">
        <v>1706</v>
      </c>
      <c r="P391" s="41" t="s">
        <v>191</v>
      </c>
    </row>
    <row r="392" spans="1:16" ht="13.5" thickBot="1" x14ac:dyDescent="0.25">
      <c r="A392" s="14" t="str">
        <f t="shared" si="30"/>
        <v> VSSC 59.17 </v>
      </c>
      <c r="B392" s="2" t="str">
        <f t="shared" si="31"/>
        <v>I</v>
      </c>
      <c r="C392" s="14">
        <f t="shared" si="32"/>
        <v>44178.402000000002</v>
      </c>
      <c r="D392" s="15" t="str">
        <f t="shared" si="33"/>
        <v>vis</v>
      </c>
      <c r="E392" s="38">
        <f>VLOOKUP(C392,'Active 1'!C$21:E$969,3,FALSE)</f>
        <v>15.001530186719693</v>
      </c>
      <c r="F392" s="2" t="s">
        <v>827</v>
      </c>
      <c r="G392" s="15" t="str">
        <f t="shared" si="34"/>
        <v>44178.402</v>
      </c>
      <c r="H392" s="14">
        <f t="shared" si="35"/>
        <v>15</v>
      </c>
      <c r="I392" s="39" t="s">
        <v>207</v>
      </c>
      <c r="J392" s="40" t="s">
        <v>208</v>
      </c>
      <c r="K392" s="39">
        <v>15</v>
      </c>
      <c r="L392" s="39" t="s">
        <v>1920</v>
      </c>
      <c r="M392" s="40" t="s">
        <v>962</v>
      </c>
      <c r="N392" s="40"/>
      <c r="O392" s="41" t="s">
        <v>48</v>
      </c>
      <c r="P392" s="41" t="s">
        <v>185</v>
      </c>
    </row>
    <row r="393" spans="1:16" ht="13.5" thickBot="1" x14ac:dyDescent="0.25">
      <c r="A393" s="14" t="str">
        <f t="shared" si="30"/>
        <v> AOEB 3 </v>
      </c>
      <c r="B393" s="2" t="str">
        <f t="shared" si="31"/>
        <v>I</v>
      </c>
      <c r="C393" s="14">
        <f t="shared" si="32"/>
        <v>44318.741000000002</v>
      </c>
      <c r="D393" s="15" t="str">
        <f t="shared" si="33"/>
        <v>vis</v>
      </c>
      <c r="E393" s="38">
        <f>VLOOKUP(C393,'Active 1'!C$21:E$969,3,FALSE)</f>
        <v>65.000336676706482</v>
      </c>
      <c r="F393" s="2" t="s">
        <v>827</v>
      </c>
      <c r="G393" s="15" t="str">
        <f t="shared" si="34"/>
        <v>44318.741</v>
      </c>
      <c r="H393" s="14">
        <f t="shared" si="35"/>
        <v>65</v>
      </c>
      <c r="I393" s="39" t="s">
        <v>209</v>
      </c>
      <c r="J393" s="40" t="s">
        <v>210</v>
      </c>
      <c r="K393" s="39">
        <v>65</v>
      </c>
      <c r="L393" s="39" t="s">
        <v>1640</v>
      </c>
      <c r="M393" s="40" t="s">
        <v>962</v>
      </c>
      <c r="N393" s="40"/>
      <c r="O393" s="41" t="s">
        <v>211</v>
      </c>
      <c r="P393" s="41" t="s">
        <v>60</v>
      </c>
    </row>
    <row r="394" spans="1:16" ht="13.5" thickBot="1" x14ac:dyDescent="0.25">
      <c r="A394" s="14" t="str">
        <f t="shared" si="30"/>
        <v> VSSC 59.17 </v>
      </c>
      <c r="B394" s="2" t="str">
        <f t="shared" si="31"/>
        <v>I</v>
      </c>
      <c r="C394" s="14">
        <f t="shared" si="32"/>
        <v>44338.404000000002</v>
      </c>
      <c r="D394" s="15" t="str">
        <f t="shared" si="33"/>
        <v>vis</v>
      </c>
      <c r="E394" s="38">
        <f>VLOOKUP(C394,'Active 1'!C$21:E$969,3,FALSE)</f>
        <v>72.005706046679435</v>
      </c>
      <c r="F394" s="2" t="s">
        <v>827</v>
      </c>
      <c r="G394" s="15" t="str">
        <f t="shared" si="34"/>
        <v>44338.404</v>
      </c>
      <c r="H394" s="14">
        <f t="shared" si="35"/>
        <v>72</v>
      </c>
      <c r="I394" s="39" t="s">
        <v>212</v>
      </c>
      <c r="J394" s="40" t="s">
        <v>213</v>
      </c>
      <c r="K394" s="39">
        <v>72</v>
      </c>
      <c r="L394" s="39" t="s">
        <v>1722</v>
      </c>
      <c r="M394" s="40" t="s">
        <v>962</v>
      </c>
      <c r="N394" s="40"/>
      <c r="O394" s="41" t="s">
        <v>48</v>
      </c>
      <c r="P394" s="41" t="s">
        <v>185</v>
      </c>
    </row>
    <row r="395" spans="1:16" ht="13.5" thickBot="1" x14ac:dyDescent="0.25">
      <c r="A395" s="14" t="str">
        <f t="shared" ref="A395:A458" si="36">P395</f>
        <v>IBVS 2545 </v>
      </c>
      <c r="B395" s="2" t="str">
        <f t="shared" ref="B395:B458" si="37">IF(H395=INT(H395),"I","II")</f>
        <v>I</v>
      </c>
      <c r="C395" s="14">
        <f t="shared" ref="C395:C458" si="38">1*G395</f>
        <v>44360.844700000001</v>
      </c>
      <c r="D395" s="15" t="str">
        <f t="shared" ref="D395:D458" si="39">VLOOKUP(F395,I$1:J$5,2,FALSE)</f>
        <v>vis</v>
      </c>
      <c r="E395" s="38">
        <f>VLOOKUP(C395,'Active 1'!C$21:E$969,3,FALSE)</f>
        <v>80.00069116699386</v>
      </c>
      <c r="F395" s="2" t="s">
        <v>827</v>
      </c>
      <c r="G395" s="15" t="str">
        <f t="shared" ref="G395:G458" si="40">MID(I395,3,LEN(I395)-3)</f>
        <v>44360.8447</v>
      </c>
      <c r="H395" s="14">
        <f t="shared" ref="H395:H458" si="41">1*K395</f>
        <v>80</v>
      </c>
      <c r="I395" s="39" t="s">
        <v>214</v>
      </c>
      <c r="J395" s="40" t="s">
        <v>215</v>
      </c>
      <c r="K395" s="39">
        <v>80</v>
      </c>
      <c r="L395" s="39" t="s">
        <v>216</v>
      </c>
      <c r="M395" s="40" t="s">
        <v>962</v>
      </c>
      <c r="N395" s="40"/>
      <c r="O395" s="41" t="s">
        <v>217</v>
      </c>
      <c r="P395" s="42" t="s">
        <v>218</v>
      </c>
    </row>
    <row r="396" spans="1:16" ht="13.5" thickBot="1" x14ac:dyDescent="0.25">
      <c r="A396" s="14" t="str">
        <f t="shared" si="36"/>
        <v> AOEB 3 </v>
      </c>
      <c r="B396" s="2" t="str">
        <f t="shared" si="37"/>
        <v>I</v>
      </c>
      <c r="C396" s="14">
        <f t="shared" si="38"/>
        <v>44419.792000000001</v>
      </c>
      <c r="D396" s="15" t="str">
        <f t="shared" si="39"/>
        <v>vis</v>
      </c>
      <c r="E396" s="38">
        <f>VLOOKUP(C396,'Active 1'!C$21:E$969,3,FALSE)</f>
        <v>101.00194274928525</v>
      </c>
      <c r="F396" s="2" t="s">
        <v>827</v>
      </c>
      <c r="G396" s="15" t="str">
        <f t="shared" si="40"/>
        <v>44419.792</v>
      </c>
      <c r="H396" s="14">
        <f t="shared" si="41"/>
        <v>101</v>
      </c>
      <c r="I396" s="39" t="s">
        <v>219</v>
      </c>
      <c r="J396" s="40" t="s">
        <v>220</v>
      </c>
      <c r="K396" s="39">
        <v>101</v>
      </c>
      <c r="L396" s="39" t="s">
        <v>1743</v>
      </c>
      <c r="M396" s="40" t="s">
        <v>962</v>
      </c>
      <c r="N396" s="40"/>
      <c r="O396" s="41" t="s">
        <v>18</v>
      </c>
      <c r="P396" s="41" t="s">
        <v>60</v>
      </c>
    </row>
    <row r="397" spans="1:16" ht="13.5" thickBot="1" x14ac:dyDescent="0.25">
      <c r="A397" s="14" t="str">
        <f t="shared" si="36"/>
        <v> BBS 49 </v>
      </c>
      <c r="B397" s="2" t="str">
        <f t="shared" si="37"/>
        <v>I</v>
      </c>
      <c r="C397" s="14">
        <f t="shared" si="38"/>
        <v>44453.464</v>
      </c>
      <c r="D397" s="15" t="str">
        <f t="shared" si="39"/>
        <v>vis</v>
      </c>
      <c r="E397" s="38">
        <f>VLOOKUP(C397,'Active 1'!C$21:E$969,3,FALSE)</f>
        <v>112.99832160427758</v>
      </c>
      <c r="F397" s="2" t="s">
        <v>827</v>
      </c>
      <c r="G397" s="15" t="str">
        <f t="shared" si="40"/>
        <v>44453.464</v>
      </c>
      <c r="H397" s="14">
        <f t="shared" si="41"/>
        <v>113</v>
      </c>
      <c r="I397" s="39" t="s">
        <v>221</v>
      </c>
      <c r="J397" s="40" t="s">
        <v>222</v>
      </c>
      <c r="K397" s="39">
        <v>113</v>
      </c>
      <c r="L397" s="39" t="s">
        <v>1671</v>
      </c>
      <c r="M397" s="40" t="s">
        <v>962</v>
      </c>
      <c r="N397" s="40"/>
      <c r="O397" s="41" t="s">
        <v>1770</v>
      </c>
      <c r="P397" s="41" t="s">
        <v>223</v>
      </c>
    </row>
    <row r="398" spans="1:16" ht="13.5" thickBot="1" x14ac:dyDescent="0.25">
      <c r="A398" s="14" t="str">
        <f t="shared" si="36"/>
        <v> BBS 50 </v>
      </c>
      <c r="B398" s="2" t="str">
        <f t="shared" si="37"/>
        <v>I</v>
      </c>
      <c r="C398" s="14">
        <f t="shared" si="38"/>
        <v>44484.357000000004</v>
      </c>
      <c r="D398" s="15" t="str">
        <f t="shared" si="39"/>
        <v>vis</v>
      </c>
      <c r="E398" s="38">
        <f>VLOOKUP(C398,'Active 1'!C$21:E$969,3,FALSE)</f>
        <v>124.00462155579031</v>
      </c>
      <c r="F398" s="2" t="s">
        <v>827</v>
      </c>
      <c r="G398" s="15" t="str">
        <f t="shared" si="40"/>
        <v>44484.357</v>
      </c>
      <c r="H398" s="14">
        <f t="shared" si="41"/>
        <v>124</v>
      </c>
      <c r="I398" s="39" t="s">
        <v>224</v>
      </c>
      <c r="J398" s="40" t="s">
        <v>225</v>
      </c>
      <c r="K398" s="39">
        <v>124</v>
      </c>
      <c r="L398" s="39" t="s">
        <v>1740</v>
      </c>
      <c r="M398" s="40" t="s">
        <v>962</v>
      </c>
      <c r="N398" s="40"/>
      <c r="O398" s="41" t="s">
        <v>1770</v>
      </c>
      <c r="P398" s="41" t="s">
        <v>226</v>
      </c>
    </row>
    <row r="399" spans="1:16" ht="13.5" thickBot="1" x14ac:dyDescent="0.25">
      <c r="A399" s="14" t="str">
        <f t="shared" si="36"/>
        <v> BBS 50 </v>
      </c>
      <c r="B399" s="2" t="str">
        <f t="shared" si="37"/>
        <v>I</v>
      </c>
      <c r="C399" s="14">
        <f t="shared" si="38"/>
        <v>44498.38</v>
      </c>
      <c r="D399" s="15" t="str">
        <f t="shared" si="39"/>
        <v>vis</v>
      </c>
      <c r="E399" s="38">
        <f>VLOOKUP(C399,'Active 1'!C$21:E$969,3,FALSE)</f>
        <v>129.00061884384832</v>
      </c>
      <c r="F399" s="2" t="s">
        <v>827</v>
      </c>
      <c r="G399" s="15" t="str">
        <f t="shared" si="40"/>
        <v>44498.380</v>
      </c>
      <c r="H399" s="14">
        <f t="shared" si="41"/>
        <v>129</v>
      </c>
      <c r="I399" s="39" t="s">
        <v>227</v>
      </c>
      <c r="J399" s="40" t="s">
        <v>228</v>
      </c>
      <c r="K399" s="39">
        <v>129</v>
      </c>
      <c r="L399" s="39" t="s">
        <v>1717</v>
      </c>
      <c r="M399" s="40" t="s">
        <v>962</v>
      </c>
      <c r="N399" s="40"/>
      <c r="O399" s="41" t="s">
        <v>1770</v>
      </c>
      <c r="P399" s="41" t="s">
        <v>226</v>
      </c>
    </row>
    <row r="400" spans="1:16" ht="13.5" thickBot="1" x14ac:dyDescent="0.25">
      <c r="A400" s="14" t="str">
        <f t="shared" si="36"/>
        <v> BBS 50 </v>
      </c>
      <c r="B400" s="2" t="str">
        <f t="shared" si="37"/>
        <v>I</v>
      </c>
      <c r="C400" s="14">
        <f t="shared" si="38"/>
        <v>44512.4</v>
      </c>
      <c r="D400" s="15" t="str">
        <f t="shared" si="39"/>
        <v>vis</v>
      </c>
      <c r="E400" s="38">
        <f>VLOOKUP(C400,'Active 1'!C$21:E$969,3,FALSE)</f>
        <v>133.99554731697282</v>
      </c>
      <c r="F400" s="2" t="s">
        <v>827</v>
      </c>
      <c r="G400" s="15" t="str">
        <f t="shared" si="40"/>
        <v>44512.400</v>
      </c>
      <c r="H400" s="14">
        <f t="shared" si="41"/>
        <v>134</v>
      </c>
      <c r="I400" s="39" t="s">
        <v>229</v>
      </c>
      <c r="J400" s="40" t="s">
        <v>230</v>
      </c>
      <c r="K400" s="39">
        <v>134</v>
      </c>
      <c r="L400" s="39" t="s">
        <v>1665</v>
      </c>
      <c r="M400" s="40" t="s">
        <v>962</v>
      </c>
      <c r="N400" s="40"/>
      <c r="O400" s="41" t="s">
        <v>1770</v>
      </c>
      <c r="P400" s="41" t="s">
        <v>226</v>
      </c>
    </row>
    <row r="401" spans="1:16" ht="13.5" thickBot="1" x14ac:dyDescent="0.25">
      <c r="A401" s="14" t="str">
        <f t="shared" si="36"/>
        <v> AOEB 3 </v>
      </c>
      <c r="B401" s="2" t="str">
        <f t="shared" si="37"/>
        <v>I</v>
      </c>
      <c r="C401" s="14">
        <f t="shared" si="38"/>
        <v>44725.731</v>
      </c>
      <c r="D401" s="15" t="str">
        <f t="shared" si="39"/>
        <v>vis</v>
      </c>
      <c r="E401" s="38">
        <f>VLOOKUP(C401,'Active 1'!C$21:E$969,3,FALSE)</f>
        <v>209.99933377202302</v>
      </c>
      <c r="F401" s="2" t="s">
        <v>827</v>
      </c>
      <c r="G401" s="15" t="str">
        <f t="shared" si="40"/>
        <v>44725.731</v>
      </c>
      <c r="H401" s="14">
        <f t="shared" si="41"/>
        <v>210</v>
      </c>
      <c r="I401" s="39" t="s">
        <v>231</v>
      </c>
      <c r="J401" s="40" t="s">
        <v>232</v>
      </c>
      <c r="K401" s="39">
        <v>210</v>
      </c>
      <c r="L401" s="39" t="s">
        <v>1786</v>
      </c>
      <c r="M401" s="40" t="s">
        <v>962</v>
      </c>
      <c r="N401" s="40"/>
      <c r="O401" s="41" t="s">
        <v>233</v>
      </c>
      <c r="P401" s="41" t="s">
        <v>60</v>
      </c>
    </row>
    <row r="402" spans="1:16" ht="13.5" thickBot="1" x14ac:dyDescent="0.25">
      <c r="A402" s="14" t="str">
        <f t="shared" si="36"/>
        <v> BBS 56 </v>
      </c>
      <c r="B402" s="2" t="str">
        <f t="shared" si="37"/>
        <v>I</v>
      </c>
      <c r="C402" s="14">
        <f t="shared" si="38"/>
        <v>44787.478999999999</v>
      </c>
      <c r="D402" s="15" t="str">
        <f t="shared" si="39"/>
        <v>vis</v>
      </c>
      <c r="E402" s="38">
        <f>VLOOKUP(C402,'Active 1'!C$21:E$969,3,FALSE)</f>
        <v>231.99839535250803</v>
      </c>
      <c r="F402" s="2" t="s">
        <v>827</v>
      </c>
      <c r="G402" s="15" t="str">
        <f t="shared" si="40"/>
        <v>44787.479</v>
      </c>
      <c r="H402" s="14">
        <f t="shared" si="41"/>
        <v>232</v>
      </c>
      <c r="I402" s="39" t="s">
        <v>234</v>
      </c>
      <c r="J402" s="40" t="s">
        <v>235</v>
      </c>
      <c r="K402" s="39">
        <v>232</v>
      </c>
      <c r="L402" s="39" t="s">
        <v>1671</v>
      </c>
      <c r="M402" s="40" t="s">
        <v>962</v>
      </c>
      <c r="N402" s="40"/>
      <c r="O402" s="41" t="s">
        <v>1770</v>
      </c>
      <c r="P402" s="41" t="s">
        <v>236</v>
      </c>
    </row>
    <row r="403" spans="1:16" ht="13.5" thickBot="1" x14ac:dyDescent="0.25">
      <c r="A403" s="14" t="str">
        <f t="shared" si="36"/>
        <v> BBS 56 </v>
      </c>
      <c r="B403" s="2" t="str">
        <f t="shared" si="37"/>
        <v>I</v>
      </c>
      <c r="C403" s="14">
        <f t="shared" si="38"/>
        <v>44832.389000000003</v>
      </c>
      <c r="D403" s="15" t="str">
        <f t="shared" si="39"/>
        <v>vis</v>
      </c>
      <c r="E403" s="38">
        <f>VLOOKUP(C403,'Active 1'!C$21:E$969,3,FALSE)</f>
        <v>247.99855496220658</v>
      </c>
      <c r="F403" s="2" t="s">
        <v>827</v>
      </c>
      <c r="G403" s="15" t="str">
        <f t="shared" si="40"/>
        <v>44832.389</v>
      </c>
      <c r="H403" s="14">
        <f t="shared" si="41"/>
        <v>248</v>
      </c>
      <c r="I403" s="39" t="s">
        <v>237</v>
      </c>
      <c r="J403" s="40" t="s">
        <v>238</v>
      </c>
      <c r="K403" s="39">
        <v>248</v>
      </c>
      <c r="L403" s="39" t="s">
        <v>180</v>
      </c>
      <c r="M403" s="40" t="s">
        <v>962</v>
      </c>
      <c r="N403" s="40"/>
      <c r="O403" s="41" t="s">
        <v>1770</v>
      </c>
      <c r="P403" s="41" t="s">
        <v>236</v>
      </c>
    </row>
    <row r="404" spans="1:16" ht="13.5" thickBot="1" x14ac:dyDescent="0.25">
      <c r="A404" s="14" t="str">
        <f t="shared" si="36"/>
        <v> BBS 56 </v>
      </c>
      <c r="B404" s="2" t="str">
        <f t="shared" si="37"/>
        <v>I</v>
      </c>
      <c r="C404" s="14">
        <f t="shared" si="38"/>
        <v>44832.394</v>
      </c>
      <c r="D404" s="15" t="str">
        <f t="shared" si="39"/>
        <v>vis</v>
      </c>
      <c r="E404" s="38">
        <f>VLOOKUP(C404,'Active 1'!C$21:E$969,3,FALSE)</f>
        <v>248.00033632043429</v>
      </c>
      <c r="F404" s="2" t="s">
        <v>827</v>
      </c>
      <c r="G404" s="15" t="str">
        <f t="shared" si="40"/>
        <v>44832.394</v>
      </c>
      <c r="H404" s="14">
        <f t="shared" si="41"/>
        <v>248</v>
      </c>
      <c r="I404" s="39" t="s">
        <v>239</v>
      </c>
      <c r="J404" s="40" t="s">
        <v>240</v>
      </c>
      <c r="K404" s="39">
        <v>248</v>
      </c>
      <c r="L404" s="39" t="s">
        <v>1640</v>
      </c>
      <c r="M404" s="40" t="s">
        <v>1432</v>
      </c>
      <c r="N404" s="40" t="s">
        <v>1433</v>
      </c>
      <c r="O404" s="41" t="s">
        <v>1969</v>
      </c>
      <c r="P404" s="41" t="s">
        <v>236</v>
      </c>
    </row>
    <row r="405" spans="1:16" ht="13.5" thickBot="1" x14ac:dyDescent="0.25">
      <c r="A405" s="14" t="str">
        <f t="shared" si="36"/>
        <v> BBS 56 </v>
      </c>
      <c r="B405" s="2" t="str">
        <f t="shared" si="37"/>
        <v>I</v>
      </c>
      <c r="C405" s="14">
        <f t="shared" si="38"/>
        <v>44832.402000000002</v>
      </c>
      <c r="D405" s="15" t="str">
        <f t="shared" si="39"/>
        <v>vis</v>
      </c>
      <c r="E405" s="38">
        <f>VLOOKUP(C405,'Active 1'!C$21:E$969,3,FALSE)</f>
        <v>248.00318649360071</v>
      </c>
      <c r="F405" s="2" t="s">
        <v>827</v>
      </c>
      <c r="G405" s="15" t="str">
        <f t="shared" si="40"/>
        <v>44832.402</v>
      </c>
      <c r="H405" s="14">
        <f t="shared" si="41"/>
        <v>248</v>
      </c>
      <c r="I405" s="39" t="s">
        <v>241</v>
      </c>
      <c r="J405" s="40" t="s">
        <v>242</v>
      </c>
      <c r="K405" s="39">
        <v>248</v>
      </c>
      <c r="L405" s="39" t="s">
        <v>1802</v>
      </c>
      <c r="M405" s="40" t="s">
        <v>962</v>
      </c>
      <c r="N405" s="40"/>
      <c r="O405" s="41" t="s">
        <v>1706</v>
      </c>
      <c r="P405" s="41" t="s">
        <v>236</v>
      </c>
    </row>
    <row r="406" spans="1:16" ht="13.5" thickBot="1" x14ac:dyDescent="0.25">
      <c r="A406" s="14" t="str">
        <f t="shared" si="36"/>
        <v> BRNO 26 </v>
      </c>
      <c r="B406" s="2" t="str">
        <f t="shared" si="37"/>
        <v>I</v>
      </c>
      <c r="C406" s="14">
        <f t="shared" si="38"/>
        <v>44874.500999999997</v>
      </c>
      <c r="D406" s="15" t="str">
        <f t="shared" si="39"/>
        <v>vis</v>
      </c>
      <c r="E406" s="38">
        <f>VLOOKUP(C406,'Active 1'!C$21:E$969,3,FALSE)</f>
        <v>263.00186650715136</v>
      </c>
      <c r="F406" s="2" t="s">
        <v>827</v>
      </c>
      <c r="G406" s="15" t="str">
        <f t="shared" si="40"/>
        <v>44874.501</v>
      </c>
      <c r="H406" s="14">
        <f t="shared" si="41"/>
        <v>263</v>
      </c>
      <c r="I406" s="39" t="s">
        <v>243</v>
      </c>
      <c r="J406" s="40" t="s">
        <v>244</v>
      </c>
      <c r="K406" s="39">
        <v>263</v>
      </c>
      <c r="L406" s="39" t="s">
        <v>1743</v>
      </c>
      <c r="M406" s="40" t="s">
        <v>962</v>
      </c>
      <c r="N406" s="40"/>
      <c r="O406" s="41" t="s">
        <v>245</v>
      </c>
      <c r="P406" s="41" t="s">
        <v>246</v>
      </c>
    </row>
    <row r="407" spans="1:16" ht="13.5" thickBot="1" x14ac:dyDescent="0.25">
      <c r="A407" s="14" t="str">
        <f t="shared" si="36"/>
        <v> BBS 56 </v>
      </c>
      <c r="B407" s="2" t="str">
        <f t="shared" si="37"/>
        <v>I</v>
      </c>
      <c r="C407" s="14">
        <f t="shared" si="38"/>
        <v>44877.302000000003</v>
      </c>
      <c r="D407" s="15" t="str">
        <f t="shared" si="39"/>
        <v>vis</v>
      </c>
      <c r="E407" s="38">
        <f>VLOOKUP(C407,'Active 1'!C$21:E$969,3,FALSE)</f>
        <v>263.99978338684122</v>
      </c>
      <c r="F407" s="2" t="s">
        <v>827</v>
      </c>
      <c r="G407" s="15" t="str">
        <f t="shared" si="40"/>
        <v>44877.302</v>
      </c>
      <c r="H407" s="14">
        <f t="shared" si="41"/>
        <v>264</v>
      </c>
      <c r="I407" s="39" t="s">
        <v>247</v>
      </c>
      <c r="J407" s="40" t="s">
        <v>248</v>
      </c>
      <c r="K407" s="39">
        <v>264</v>
      </c>
      <c r="L407" s="39" t="s">
        <v>1846</v>
      </c>
      <c r="M407" s="40" t="s">
        <v>962</v>
      </c>
      <c r="N407" s="40"/>
      <c r="O407" s="41" t="s">
        <v>1706</v>
      </c>
      <c r="P407" s="41" t="s">
        <v>236</v>
      </c>
    </row>
    <row r="408" spans="1:16" ht="13.5" thickBot="1" x14ac:dyDescent="0.25">
      <c r="A408" s="14" t="str">
        <f t="shared" si="36"/>
        <v> VSSC 59.17 </v>
      </c>
      <c r="B408" s="2" t="str">
        <f t="shared" si="37"/>
        <v>I</v>
      </c>
      <c r="C408" s="14">
        <f t="shared" si="38"/>
        <v>44891.353999999999</v>
      </c>
      <c r="D408" s="15" t="str">
        <f t="shared" si="39"/>
        <v>vis</v>
      </c>
      <c r="E408" s="38">
        <f>VLOOKUP(C408,'Active 1'!C$21:E$969,3,FALSE)</f>
        <v>269.00611255262618</v>
      </c>
      <c r="F408" s="2" t="s">
        <v>827</v>
      </c>
      <c r="G408" s="15" t="str">
        <f t="shared" si="40"/>
        <v>44891.354</v>
      </c>
      <c r="H408" s="14">
        <f t="shared" si="41"/>
        <v>269</v>
      </c>
      <c r="I408" s="39" t="s">
        <v>249</v>
      </c>
      <c r="J408" s="40" t="s">
        <v>250</v>
      </c>
      <c r="K408" s="39">
        <v>269</v>
      </c>
      <c r="L408" s="39" t="s">
        <v>1888</v>
      </c>
      <c r="M408" s="40" t="s">
        <v>962</v>
      </c>
      <c r="N408" s="40"/>
      <c r="O408" s="41" t="s">
        <v>48</v>
      </c>
      <c r="P408" s="41" t="s">
        <v>185</v>
      </c>
    </row>
    <row r="409" spans="1:16" ht="13.5" thickBot="1" x14ac:dyDescent="0.25">
      <c r="A409" s="14" t="str">
        <f t="shared" si="36"/>
        <v> BBS 58 </v>
      </c>
      <c r="B409" s="2" t="str">
        <f t="shared" si="37"/>
        <v>I</v>
      </c>
      <c r="C409" s="14">
        <f t="shared" si="38"/>
        <v>44989.578000000001</v>
      </c>
      <c r="D409" s="15" t="str">
        <f t="shared" si="39"/>
        <v>vis</v>
      </c>
      <c r="E409" s="38">
        <f>VLOOKUP(C409,'Active 1'!C$21:E$969,3,FALSE)</f>
        <v>304.00053868272943</v>
      </c>
      <c r="F409" s="2" t="s">
        <v>827</v>
      </c>
      <c r="G409" s="15" t="str">
        <f t="shared" si="40"/>
        <v>44989.578</v>
      </c>
      <c r="H409" s="14">
        <f t="shared" si="41"/>
        <v>304</v>
      </c>
      <c r="I409" s="39" t="s">
        <v>251</v>
      </c>
      <c r="J409" s="40" t="s">
        <v>252</v>
      </c>
      <c r="K409" s="39">
        <v>304</v>
      </c>
      <c r="L409" s="39" t="s">
        <v>1717</v>
      </c>
      <c r="M409" s="40" t="s">
        <v>962</v>
      </c>
      <c r="N409" s="40"/>
      <c r="O409" s="41" t="s">
        <v>1770</v>
      </c>
      <c r="P409" s="41" t="s">
        <v>253</v>
      </c>
    </row>
    <row r="410" spans="1:16" ht="13.5" thickBot="1" x14ac:dyDescent="0.25">
      <c r="A410" s="14" t="str">
        <f t="shared" si="36"/>
        <v> BBS 59 </v>
      </c>
      <c r="B410" s="2" t="str">
        <f t="shared" si="37"/>
        <v>I</v>
      </c>
      <c r="C410" s="14">
        <f t="shared" si="38"/>
        <v>45006.419000000002</v>
      </c>
      <c r="D410" s="15" t="str">
        <f t="shared" si="39"/>
        <v>vis</v>
      </c>
      <c r="E410" s="38">
        <f>VLOOKUP(C410,'Active 1'!C$21:E$969,3,FALSE)</f>
        <v>310.00050946845465</v>
      </c>
      <c r="F410" s="2" t="s">
        <v>827</v>
      </c>
      <c r="G410" s="15" t="str">
        <f t="shared" si="40"/>
        <v>45006.419</v>
      </c>
      <c r="H410" s="14">
        <f t="shared" si="41"/>
        <v>310</v>
      </c>
      <c r="I410" s="39" t="s">
        <v>254</v>
      </c>
      <c r="J410" s="40" t="s">
        <v>255</v>
      </c>
      <c r="K410" s="39">
        <v>310</v>
      </c>
      <c r="L410" s="39" t="s">
        <v>1640</v>
      </c>
      <c r="M410" s="40" t="s">
        <v>962</v>
      </c>
      <c r="N410" s="40"/>
      <c r="O410" s="41" t="s">
        <v>256</v>
      </c>
      <c r="P410" s="41" t="s">
        <v>257</v>
      </c>
    </row>
    <row r="411" spans="1:16" ht="13.5" thickBot="1" x14ac:dyDescent="0.25">
      <c r="A411" s="14" t="str">
        <f t="shared" si="36"/>
        <v> BBS 59 </v>
      </c>
      <c r="B411" s="2" t="str">
        <f t="shared" si="37"/>
        <v>I</v>
      </c>
      <c r="C411" s="14">
        <f t="shared" si="38"/>
        <v>45006.419000000002</v>
      </c>
      <c r="D411" s="15" t="str">
        <f t="shared" si="39"/>
        <v>vis</v>
      </c>
      <c r="E411" s="38">
        <f>VLOOKUP(C411,'Active 1'!C$21:E$969,3,FALSE)</f>
        <v>310.00050946845465</v>
      </c>
      <c r="F411" s="2" t="s">
        <v>827</v>
      </c>
      <c r="G411" s="15" t="str">
        <f t="shared" si="40"/>
        <v>45006.419</v>
      </c>
      <c r="H411" s="14">
        <f t="shared" si="41"/>
        <v>310</v>
      </c>
      <c r="I411" s="39" t="s">
        <v>254</v>
      </c>
      <c r="J411" s="40" t="s">
        <v>255</v>
      </c>
      <c r="K411" s="39">
        <v>310</v>
      </c>
      <c r="L411" s="39" t="s">
        <v>1640</v>
      </c>
      <c r="M411" s="40" t="s">
        <v>962</v>
      </c>
      <c r="N411" s="40"/>
      <c r="O411" s="41" t="s">
        <v>1770</v>
      </c>
      <c r="P411" s="41" t="s">
        <v>257</v>
      </c>
    </row>
    <row r="412" spans="1:16" ht="13.5" thickBot="1" x14ac:dyDescent="0.25">
      <c r="A412" s="14" t="str">
        <f t="shared" si="36"/>
        <v> BBS 59 </v>
      </c>
      <c r="B412" s="2" t="str">
        <f t="shared" si="37"/>
        <v>I</v>
      </c>
      <c r="C412" s="14">
        <f t="shared" si="38"/>
        <v>45006.434999999998</v>
      </c>
      <c r="D412" s="15" t="str">
        <f t="shared" si="39"/>
        <v>vis</v>
      </c>
      <c r="E412" s="38">
        <f>VLOOKUP(C412,'Active 1'!C$21:E$969,3,FALSE)</f>
        <v>310.00620981478488</v>
      </c>
      <c r="F412" s="2" t="s">
        <v>827</v>
      </c>
      <c r="G412" s="15" t="str">
        <f t="shared" si="40"/>
        <v>45006.435</v>
      </c>
      <c r="H412" s="14">
        <f t="shared" si="41"/>
        <v>310</v>
      </c>
      <c r="I412" s="39" t="s">
        <v>258</v>
      </c>
      <c r="J412" s="40" t="s">
        <v>259</v>
      </c>
      <c r="K412" s="39">
        <v>310</v>
      </c>
      <c r="L412" s="39" t="s">
        <v>1888</v>
      </c>
      <c r="M412" s="40" t="s">
        <v>962</v>
      </c>
      <c r="N412" s="40"/>
      <c r="O412" s="41" t="s">
        <v>260</v>
      </c>
      <c r="P412" s="41" t="s">
        <v>257</v>
      </c>
    </row>
    <row r="413" spans="1:16" ht="13.5" thickBot="1" x14ac:dyDescent="0.25">
      <c r="A413" s="14" t="str">
        <f t="shared" si="36"/>
        <v> BBS 60 </v>
      </c>
      <c r="B413" s="2" t="str">
        <f t="shared" si="37"/>
        <v>I</v>
      </c>
      <c r="C413" s="14">
        <f t="shared" si="38"/>
        <v>45065.353999999999</v>
      </c>
      <c r="D413" s="15" t="str">
        <f t="shared" si="39"/>
        <v>vis</v>
      </c>
      <c r="E413" s="38">
        <f>VLOOKUP(C413,'Active 1'!C$21:E$969,3,FALSE)</f>
        <v>330.9973789095028</v>
      </c>
      <c r="F413" s="2" t="s">
        <v>827</v>
      </c>
      <c r="G413" s="15" t="str">
        <f t="shared" si="40"/>
        <v>45065.354</v>
      </c>
      <c r="H413" s="14">
        <f t="shared" si="41"/>
        <v>331</v>
      </c>
      <c r="I413" s="39" t="s">
        <v>261</v>
      </c>
      <c r="J413" s="40" t="s">
        <v>262</v>
      </c>
      <c r="K413" s="39">
        <v>331</v>
      </c>
      <c r="L413" s="39" t="s">
        <v>1678</v>
      </c>
      <c r="M413" s="40" t="s">
        <v>962</v>
      </c>
      <c r="N413" s="40"/>
      <c r="O413" s="41" t="s">
        <v>1770</v>
      </c>
      <c r="P413" s="41" t="s">
        <v>263</v>
      </c>
    </row>
    <row r="414" spans="1:16" ht="13.5" thickBot="1" x14ac:dyDescent="0.25">
      <c r="A414" s="14" t="str">
        <f t="shared" si="36"/>
        <v> AOEB 3 </v>
      </c>
      <c r="B414" s="2" t="str">
        <f t="shared" si="37"/>
        <v>I</v>
      </c>
      <c r="C414" s="14">
        <f t="shared" si="38"/>
        <v>45073.800999999999</v>
      </c>
      <c r="D414" s="15" t="str">
        <f t="shared" si="39"/>
        <v>vis</v>
      </c>
      <c r="E414" s="38">
        <f>VLOOKUP(C414,'Active 1'!C$21:E$969,3,FALSE)</f>
        <v>334.00680550097718</v>
      </c>
      <c r="F414" s="2" t="s">
        <v>827</v>
      </c>
      <c r="G414" s="15" t="str">
        <f t="shared" si="40"/>
        <v>45073.801</v>
      </c>
      <c r="H414" s="14">
        <f t="shared" si="41"/>
        <v>334</v>
      </c>
      <c r="I414" s="39" t="s">
        <v>264</v>
      </c>
      <c r="J414" s="40" t="s">
        <v>265</v>
      </c>
      <c r="K414" s="39">
        <v>334</v>
      </c>
      <c r="L414" s="39" t="s">
        <v>266</v>
      </c>
      <c r="M414" s="40" t="s">
        <v>962</v>
      </c>
      <c r="N414" s="40"/>
      <c r="O414" s="41" t="s">
        <v>267</v>
      </c>
      <c r="P414" s="41" t="s">
        <v>60</v>
      </c>
    </row>
    <row r="415" spans="1:16" ht="13.5" thickBot="1" x14ac:dyDescent="0.25">
      <c r="A415" s="14" t="str">
        <f t="shared" si="36"/>
        <v> BBS 60 </v>
      </c>
      <c r="B415" s="2" t="str">
        <f t="shared" si="37"/>
        <v>I</v>
      </c>
      <c r="C415" s="14">
        <f t="shared" si="38"/>
        <v>45079.4</v>
      </c>
      <c r="D415" s="15" t="str">
        <f t="shared" si="39"/>
        <v>vis</v>
      </c>
      <c r="E415" s="38">
        <f>VLOOKUP(C415,'Active 1'!C$21:E$969,3,FALSE)</f>
        <v>336.00157044541555</v>
      </c>
      <c r="F415" s="2" t="s">
        <v>827</v>
      </c>
      <c r="G415" s="15" t="str">
        <f t="shared" si="40"/>
        <v>45079.400</v>
      </c>
      <c r="H415" s="14">
        <f t="shared" si="41"/>
        <v>336</v>
      </c>
      <c r="I415" s="39" t="s">
        <v>268</v>
      </c>
      <c r="J415" s="40" t="s">
        <v>269</v>
      </c>
      <c r="K415" s="39">
        <v>336</v>
      </c>
      <c r="L415" s="39" t="s">
        <v>1920</v>
      </c>
      <c r="M415" s="40" t="s">
        <v>962</v>
      </c>
      <c r="N415" s="40"/>
      <c r="O415" s="41" t="s">
        <v>1706</v>
      </c>
      <c r="P415" s="41" t="s">
        <v>263</v>
      </c>
    </row>
    <row r="416" spans="1:16" ht="13.5" thickBot="1" x14ac:dyDescent="0.25">
      <c r="A416" s="14" t="str">
        <f t="shared" si="36"/>
        <v> BBS 60 </v>
      </c>
      <c r="B416" s="2" t="str">
        <f t="shared" si="37"/>
        <v>I</v>
      </c>
      <c r="C416" s="14">
        <f t="shared" si="38"/>
        <v>45079.404000000002</v>
      </c>
      <c r="D416" s="15" t="str">
        <f t="shared" si="39"/>
        <v>vis</v>
      </c>
      <c r="E416" s="38">
        <f>VLOOKUP(C416,'Active 1'!C$21:E$969,3,FALSE)</f>
        <v>336.00299553199875</v>
      </c>
      <c r="F416" s="2" t="s">
        <v>827</v>
      </c>
      <c r="G416" s="15" t="str">
        <f t="shared" si="40"/>
        <v>45079.404</v>
      </c>
      <c r="H416" s="14">
        <f t="shared" si="41"/>
        <v>336</v>
      </c>
      <c r="I416" s="39" t="s">
        <v>270</v>
      </c>
      <c r="J416" s="40" t="s">
        <v>271</v>
      </c>
      <c r="K416" s="39">
        <v>336</v>
      </c>
      <c r="L416" s="39" t="s">
        <v>1747</v>
      </c>
      <c r="M416" s="40" t="s">
        <v>1432</v>
      </c>
      <c r="N416" s="40" t="s">
        <v>1433</v>
      </c>
      <c r="O416" s="41" t="s">
        <v>1969</v>
      </c>
      <c r="P416" s="41" t="s">
        <v>263</v>
      </c>
    </row>
    <row r="417" spans="1:16" ht="13.5" thickBot="1" x14ac:dyDescent="0.25">
      <c r="A417" s="14" t="str">
        <f t="shared" si="36"/>
        <v>BAVM 36 </v>
      </c>
      <c r="B417" s="2" t="str">
        <f t="shared" si="37"/>
        <v>I</v>
      </c>
      <c r="C417" s="14">
        <f t="shared" si="38"/>
        <v>45121.507899999997</v>
      </c>
      <c r="D417" s="15" t="str">
        <f t="shared" si="39"/>
        <v>vis</v>
      </c>
      <c r="E417" s="38">
        <f>VLOOKUP(C417,'Active 1'!C$21:E$969,3,FALSE)</f>
        <v>351.00342127661344</v>
      </c>
      <c r="F417" s="2" t="s">
        <v>827</v>
      </c>
      <c r="G417" s="15" t="str">
        <f t="shared" si="40"/>
        <v>45121.5079</v>
      </c>
      <c r="H417" s="14">
        <f t="shared" si="41"/>
        <v>351</v>
      </c>
      <c r="I417" s="39" t="s">
        <v>272</v>
      </c>
      <c r="J417" s="40" t="s">
        <v>273</v>
      </c>
      <c r="K417" s="39">
        <v>351</v>
      </c>
      <c r="L417" s="39" t="s">
        <v>274</v>
      </c>
      <c r="M417" s="40" t="s">
        <v>1432</v>
      </c>
      <c r="N417" s="40" t="s">
        <v>827</v>
      </c>
      <c r="O417" s="41" t="s">
        <v>275</v>
      </c>
      <c r="P417" s="42" t="s">
        <v>276</v>
      </c>
    </row>
    <row r="418" spans="1:16" ht="13.5" thickBot="1" x14ac:dyDescent="0.25">
      <c r="A418" s="14" t="str">
        <f t="shared" si="36"/>
        <v> BBS 61 </v>
      </c>
      <c r="B418" s="2" t="str">
        <f t="shared" si="37"/>
        <v>I</v>
      </c>
      <c r="C418" s="14">
        <f t="shared" si="38"/>
        <v>45180.434000000001</v>
      </c>
      <c r="D418" s="15" t="str">
        <f t="shared" si="39"/>
        <v>vis</v>
      </c>
      <c r="E418" s="38">
        <f>VLOOKUP(C418,'Active 1'!C$21:E$969,3,FALSE)</f>
        <v>371.99711990001697</v>
      </c>
      <c r="F418" s="2" t="s">
        <v>827</v>
      </c>
      <c r="G418" s="15" t="str">
        <f t="shared" si="40"/>
        <v>45180.434</v>
      </c>
      <c r="H418" s="14">
        <f t="shared" si="41"/>
        <v>372</v>
      </c>
      <c r="I418" s="39" t="s">
        <v>277</v>
      </c>
      <c r="J418" s="40" t="s">
        <v>278</v>
      </c>
      <c r="K418" s="39">
        <v>372</v>
      </c>
      <c r="L418" s="39" t="s">
        <v>1860</v>
      </c>
      <c r="M418" s="40" t="s">
        <v>962</v>
      </c>
      <c r="N418" s="40"/>
      <c r="O418" s="41" t="s">
        <v>1706</v>
      </c>
      <c r="P418" s="41" t="s">
        <v>279</v>
      </c>
    </row>
    <row r="419" spans="1:16" ht="13.5" thickBot="1" x14ac:dyDescent="0.25">
      <c r="A419" s="14" t="str">
        <f t="shared" si="36"/>
        <v> BRNO 26 </v>
      </c>
      <c r="B419" s="2" t="str">
        <f t="shared" si="37"/>
        <v>I</v>
      </c>
      <c r="C419" s="14">
        <f t="shared" si="38"/>
        <v>45208.517999999996</v>
      </c>
      <c r="D419" s="15" t="str">
        <f t="shared" si="39"/>
        <v>vis</v>
      </c>
      <c r="E419" s="38">
        <f>VLOOKUP(C419,'Active 1'!C$21:E$969,3,FALSE)</f>
        <v>382.00265279867347</v>
      </c>
      <c r="F419" s="2" t="s">
        <v>827</v>
      </c>
      <c r="G419" s="15" t="str">
        <f t="shared" si="40"/>
        <v>45208.518</v>
      </c>
      <c r="H419" s="14">
        <f t="shared" si="41"/>
        <v>382</v>
      </c>
      <c r="I419" s="39" t="s">
        <v>280</v>
      </c>
      <c r="J419" s="40" t="s">
        <v>281</v>
      </c>
      <c r="K419" s="39">
        <v>382</v>
      </c>
      <c r="L419" s="39" t="s">
        <v>1688</v>
      </c>
      <c r="M419" s="40" t="s">
        <v>962</v>
      </c>
      <c r="N419" s="40"/>
      <c r="O419" s="41" t="s">
        <v>282</v>
      </c>
      <c r="P419" s="41" t="s">
        <v>246</v>
      </c>
    </row>
    <row r="420" spans="1:16" ht="13.5" thickBot="1" x14ac:dyDescent="0.25">
      <c r="A420" s="14" t="str">
        <f t="shared" si="36"/>
        <v> BRNO 26 </v>
      </c>
      <c r="B420" s="2" t="str">
        <f t="shared" si="37"/>
        <v>I</v>
      </c>
      <c r="C420" s="14">
        <f t="shared" si="38"/>
        <v>45208.523000000001</v>
      </c>
      <c r="D420" s="15" t="str">
        <f t="shared" si="39"/>
        <v>vis</v>
      </c>
      <c r="E420" s="38">
        <f>VLOOKUP(C420,'Active 1'!C$21:E$969,3,FALSE)</f>
        <v>382.00443415690376</v>
      </c>
      <c r="F420" s="2" t="s">
        <v>827</v>
      </c>
      <c r="G420" s="15" t="str">
        <f t="shared" si="40"/>
        <v>45208.523</v>
      </c>
      <c r="H420" s="14">
        <f t="shared" si="41"/>
        <v>382</v>
      </c>
      <c r="I420" s="39" t="s">
        <v>283</v>
      </c>
      <c r="J420" s="40" t="s">
        <v>284</v>
      </c>
      <c r="K420" s="39">
        <v>382</v>
      </c>
      <c r="L420" s="39" t="s">
        <v>1941</v>
      </c>
      <c r="M420" s="40" t="s">
        <v>962</v>
      </c>
      <c r="N420" s="40"/>
      <c r="O420" s="41" t="s">
        <v>285</v>
      </c>
      <c r="P420" s="41" t="s">
        <v>246</v>
      </c>
    </row>
    <row r="421" spans="1:16" ht="13.5" thickBot="1" x14ac:dyDescent="0.25">
      <c r="A421" s="14" t="str">
        <f t="shared" si="36"/>
        <v> BRNO 26 </v>
      </c>
      <c r="B421" s="2" t="str">
        <f t="shared" si="37"/>
        <v>I</v>
      </c>
      <c r="C421" s="14">
        <f t="shared" si="38"/>
        <v>45208.523999999998</v>
      </c>
      <c r="D421" s="15" t="str">
        <f t="shared" si="39"/>
        <v>vis</v>
      </c>
      <c r="E421" s="38">
        <f>VLOOKUP(C421,'Active 1'!C$21:E$969,3,FALSE)</f>
        <v>382.00479042854829</v>
      </c>
      <c r="F421" s="2" t="s">
        <v>827</v>
      </c>
      <c r="G421" s="15" t="str">
        <f t="shared" si="40"/>
        <v>45208.524</v>
      </c>
      <c r="H421" s="14">
        <f t="shared" si="41"/>
        <v>382</v>
      </c>
      <c r="I421" s="39" t="s">
        <v>286</v>
      </c>
      <c r="J421" s="40" t="s">
        <v>287</v>
      </c>
      <c r="K421" s="39">
        <v>382</v>
      </c>
      <c r="L421" s="39" t="s">
        <v>1740</v>
      </c>
      <c r="M421" s="40" t="s">
        <v>962</v>
      </c>
      <c r="N421" s="40"/>
      <c r="O421" s="41" t="s">
        <v>288</v>
      </c>
      <c r="P421" s="41" t="s">
        <v>246</v>
      </c>
    </row>
    <row r="422" spans="1:16" ht="13.5" thickBot="1" x14ac:dyDescent="0.25">
      <c r="A422" s="14" t="str">
        <f t="shared" si="36"/>
        <v> BRNO 26 </v>
      </c>
      <c r="B422" s="2" t="str">
        <f t="shared" si="37"/>
        <v>I</v>
      </c>
      <c r="C422" s="14">
        <f t="shared" si="38"/>
        <v>45208.525999999998</v>
      </c>
      <c r="D422" s="15" t="str">
        <f t="shared" si="39"/>
        <v>vis</v>
      </c>
      <c r="E422" s="38">
        <f>VLOOKUP(C422,'Active 1'!C$21:E$969,3,FALSE)</f>
        <v>382.00550297183986</v>
      </c>
      <c r="F422" s="2" t="s">
        <v>827</v>
      </c>
      <c r="G422" s="15" t="str">
        <f t="shared" si="40"/>
        <v>45208.526</v>
      </c>
      <c r="H422" s="14">
        <f t="shared" si="41"/>
        <v>382</v>
      </c>
      <c r="I422" s="39" t="s">
        <v>289</v>
      </c>
      <c r="J422" s="40" t="s">
        <v>290</v>
      </c>
      <c r="K422" s="39">
        <v>382</v>
      </c>
      <c r="L422" s="39" t="s">
        <v>291</v>
      </c>
      <c r="M422" s="40" t="s">
        <v>962</v>
      </c>
      <c r="N422" s="40"/>
      <c r="O422" s="41" t="s">
        <v>292</v>
      </c>
      <c r="P422" s="41" t="s">
        <v>246</v>
      </c>
    </row>
    <row r="423" spans="1:16" ht="13.5" thickBot="1" x14ac:dyDescent="0.25">
      <c r="A423" s="14" t="str">
        <f t="shared" si="36"/>
        <v> BRNO 26 </v>
      </c>
      <c r="B423" s="2" t="str">
        <f t="shared" si="37"/>
        <v>I</v>
      </c>
      <c r="C423" s="14">
        <f t="shared" si="38"/>
        <v>45208.525999999998</v>
      </c>
      <c r="D423" s="15" t="str">
        <f t="shared" si="39"/>
        <v>vis</v>
      </c>
      <c r="E423" s="38">
        <f>VLOOKUP(C423,'Active 1'!C$21:E$969,3,FALSE)</f>
        <v>382.00550297183986</v>
      </c>
      <c r="F423" s="2" t="s">
        <v>827</v>
      </c>
      <c r="G423" s="15" t="str">
        <f t="shared" si="40"/>
        <v>45208.526</v>
      </c>
      <c r="H423" s="14">
        <f t="shared" si="41"/>
        <v>382</v>
      </c>
      <c r="I423" s="39" t="s">
        <v>289</v>
      </c>
      <c r="J423" s="40" t="s">
        <v>290</v>
      </c>
      <c r="K423" s="39">
        <v>382</v>
      </c>
      <c r="L423" s="39" t="s">
        <v>291</v>
      </c>
      <c r="M423" s="40" t="s">
        <v>962</v>
      </c>
      <c r="N423" s="40"/>
      <c r="O423" s="41" t="s">
        <v>293</v>
      </c>
      <c r="P423" s="41" t="s">
        <v>246</v>
      </c>
    </row>
    <row r="424" spans="1:16" ht="13.5" thickBot="1" x14ac:dyDescent="0.25">
      <c r="A424" s="14" t="str">
        <f t="shared" si="36"/>
        <v> BRNO 26 </v>
      </c>
      <c r="B424" s="2" t="str">
        <f t="shared" si="37"/>
        <v>I</v>
      </c>
      <c r="C424" s="14">
        <f t="shared" si="38"/>
        <v>45208.525999999998</v>
      </c>
      <c r="D424" s="15" t="str">
        <f t="shared" si="39"/>
        <v>vis</v>
      </c>
      <c r="E424" s="38">
        <f>VLOOKUP(C424,'Active 1'!C$21:E$969,3,FALSE)</f>
        <v>382.00550297183986</v>
      </c>
      <c r="F424" s="2" t="s">
        <v>827</v>
      </c>
      <c r="G424" s="15" t="str">
        <f t="shared" si="40"/>
        <v>45208.526</v>
      </c>
      <c r="H424" s="14">
        <f t="shared" si="41"/>
        <v>382</v>
      </c>
      <c r="I424" s="39" t="s">
        <v>289</v>
      </c>
      <c r="J424" s="40" t="s">
        <v>290</v>
      </c>
      <c r="K424" s="39">
        <v>382</v>
      </c>
      <c r="L424" s="39" t="s">
        <v>291</v>
      </c>
      <c r="M424" s="40" t="s">
        <v>962</v>
      </c>
      <c r="N424" s="40"/>
      <c r="O424" s="41" t="s">
        <v>294</v>
      </c>
      <c r="P424" s="41" t="s">
        <v>246</v>
      </c>
    </row>
    <row r="425" spans="1:16" ht="13.5" thickBot="1" x14ac:dyDescent="0.25">
      <c r="A425" s="14" t="str">
        <f t="shared" si="36"/>
        <v> BRNO 26 </v>
      </c>
      <c r="B425" s="2" t="str">
        <f t="shared" si="37"/>
        <v>I</v>
      </c>
      <c r="C425" s="14">
        <f t="shared" si="38"/>
        <v>45208.529000000002</v>
      </c>
      <c r="D425" s="15" t="str">
        <f t="shared" si="39"/>
        <v>vis</v>
      </c>
      <c r="E425" s="38">
        <f>VLOOKUP(C425,'Active 1'!C$21:E$969,3,FALSE)</f>
        <v>382.00657178677858</v>
      </c>
      <c r="F425" s="2" t="s">
        <v>827</v>
      </c>
      <c r="G425" s="15" t="str">
        <f t="shared" si="40"/>
        <v>45208.529</v>
      </c>
      <c r="H425" s="14">
        <f t="shared" si="41"/>
        <v>382</v>
      </c>
      <c r="I425" s="39" t="s">
        <v>295</v>
      </c>
      <c r="J425" s="40" t="s">
        <v>296</v>
      </c>
      <c r="K425" s="39">
        <v>382</v>
      </c>
      <c r="L425" s="39" t="s">
        <v>297</v>
      </c>
      <c r="M425" s="40" t="s">
        <v>962</v>
      </c>
      <c r="N425" s="40"/>
      <c r="O425" s="41" t="s">
        <v>298</v>
      </c>
      <c r="P425" s="41" t="s">
        <v>246</v>
      </c>
    </row>
    <row r="426" spans="1:16" ht="13.5" thickBot="1" x14ac:dyDescent="0.25">
      <c r="A426" s="14" t="str">
        <f t="shared" si="36"/>
        <v> BRNO 26 </v>
      </c>
      <c r="B426" s="2" t="str">
        <f t="shared" si="37"/>
        <v>I</v>
      </c>
      <c r="C426" s="14">
        <f t="shared" si="38"/>
        <v>45208.531000000003</v>
      </c>
      <c r="D426" s="15" t="str">
        <f t="shared" si="39"/>
        <v>vis</v>
      </c>
      <c r="E426" s="38">
        <f>VLOOKUP(C426,'Active 1'!C$21:E$969,3,FALSE)</f>
        <v>382.00728433007015</v>
      </c>
      <c r="F426" s="2" t="s">
        <v>827</v>
      </c>
      <c r="G426" s="15" t="str">
        <f t="shared" si="40"/>
        <v>45208.531</v>
      </c>
      <c r="H426" s="14">
        <f t="shared" si="41"/>
        <v>382</v>
      </c>
      <c r="I426" s="39" t="s">
        <v>299</v>
      </c>
      <c r="J426" s="40" t="s">
        <v>300</v>
      </c>
      <c r="K426" s="39">
        <v>382</v>
      </c>
      <c r="L426" s="39" t="s">
        <v>199</v>
      </c>
      <c r="M426" s="40" t="s">
        <v>962</v>
      </c>
      <c r="N426" s="40"/>
      <c r="O426" s="41" t="s">
        <v>301</v>
      </c>
      <c r="P426" s="41" t="s">
        <v>246</v>
      </c>
    </row>
    <row r="427" spans="1:16" ht="13.5" thickBot="1" x14ac:dyDescent="0.25">
      <c r="A427" s="14" t="str">
        <f t="shared" si="36"/>
        <v> AOEB 3 </v>
      </c>
      <c r="B427" s="2" t="str">
        <f t="shared" si="37"/>
        <v>I</v>
      </c>
      <c r="C427" s="14">
        <f t="shared" si="38"/>
        <v>45264.644999999997</v>
      </c>
      <c r="D427" s="15" t="str">
        <f t="shared" si="39"/>
        <v>vis</v>
      </c>
      <c r="E427" s="38">
        <f>VLOOKUP(C427,'Active 1'!C$21:E$969,3,FALSE)</f>
        <v>401.99911145851507</v>
      </c>
      <c r="F427" s="2" t="s">
        <v>827</v>
      </c>
      <c r="G427" s="15" t="str">
        <f t="shared" si="40"/>
        <v>45264.645</v>
      </c>
      <c r="H427" s="14">
        <f t="shared" si="41"/>
        <v>402</v>
      </c>
      <c r="I427" s="39" t="s">
        <v>302</v>
      </c>
      <c r="J427" s="40" t="s">
        <v>303</v>
      </c>
      <c r="K427" s="39">
        <v>402</v>
      </c>
      <c r="L427" s="39" t="s">
        <v>1786</v>
      </c>
      <c r="M427" s="40" t="s">
        <v>962</v>
      </c>
      <c r="N427" s="40"/>
      <c r="O427" s="41" t="s">
        <v>18</v>
      </c>
      <c r="P427" s="41" t="s">
        <v>60</v>
      </c>
    </row>
    <row r="428" spans="1:16" ht="13.5" thickBot="1" x14ac:dyDescent="0.25">
      <c r="A428" s="14" t="str">
        <f t="shared" si="36"/>
        <v> BRNO 26 </v>
      </c>
      <c r="B428" s="2" t="str">
        <f t="shared" si="37"/>
        <v>I</v>
      </c>
      <c r="C428" s="14">
        <f t="shared" si="38"/>
        <v>45382.546000000002</v>
      </c>
      <c r="D428" s="15" t="str">
        <f t="shared" si="39"/>
        <v>vis</v>
      </c>
      <c r="E428" s="38">
        <f>VLOOKUP(C428,'Active 1'!C$21:E$969,3,FALSE)</f>
        <v>444.00389476163252</v>
      </c>
      <c r="F428" s="2" t="s">
        <v>827</v>
      </c>
      <c r="G428" s="15" t="str">
        <f t="shared" si="40"/>
        <v>45382.546</v>
      </c>
      <c r="H428" s="14">
        <f t="shared" si="41"/>
        <v>444</v>
      </c>
      <c r="I428" s="39" t="s">
        <v>304</v>
      </c>
      <c r="J428" s="40" t="s">
        <v>305</v>
      </c>
      <c r="K428" s="39">
        <v>444</v>
      </c>
      <c r="L428" s="39" t="s">
        <v>1752</v>
      </c>
      <c r="M428" s="40" t="s">
        <v>962</v>
      </c>
      <c r="N428" s="40"/>
      <c r="O428" s="41" t="s">
        <v>294</v>
      </c>
      <c r="P428" s="41" t="s">
        <v>246</v>
      </c>
    </row>
    <row r="429" spans="1:16" ht="13.5" thickBot="1" x14ac:dyDescent="0.25">
      <c r="A429" s="14" t="str">
        <f t="shared" si="36"/>
        <v> BBS 67 </v>
      </c>
      <c r="B429" s="2" t="str">
        <f t="shared" si="37"/>
        <v>I</v>
      </c>
      <c r="C429" s="14">
        <f t="shared" si="38"/>
        <v>45441.482000000004</v>
      </c>
      <c r="D429" s="15" t="str">
        <f t="shared" si="39"/>
        <v>vis</v>
      </c>
      <c r="E429" s="38">
        <f>VLOOKUP(C429,'Active 1'!C$21:E$969,3,FALSE)</f>
        <v>465.00112047432776</v>
      </c>
      <c r="F429" s="2" t="s">
        <v>827</v>
      </c>
      <c r="G429" s="15" t="str">
        <f t="shared" si="40"/>
        <v>45441.482</v>
      </c>
      <c r="H429" s="14">
        <f t="shared" si="41"/>
        <v>465</v>
      </c>
      <c r="I429" s="39" t="s">
        <v>306</v>
      </c>
      <c r="J429" s="40" t="s">
        <v>307</v>
      </c>
      <c r="K429" s="39">
        <v>465</v>
      </c>
      <c r="L429" s="39" t="s">
        <v>1691</v>
      </c>
      <c r="M429" s="40" t="s">
        <v>962</v>
      </c>
      <c r="N429" s="40"/>
      <c r="O429" s="41" t="s">
        <v>308</v>
      </c>
      <c r="P429" s="41" t="s">
        <v>309</v>
      </c>
    </row>
    <row r="430" spans="1:16" ht="13.5" thickBot="1" x14ac:dyDescent="0.25">
      <c r="A430" s="14" t="str">
        <f t="shared" si="36"/>
        <v> AOEB 3 </v>
      </c>
      <c r="B430" s="2" t="str">
        <f t="shared" si="37"/>
        <v>I</v>
      </c>
      <c r="C430" s="14">
        <f t="shared" si="38"/>
        <v>45508.853999999999</v>
      </c>
      <c r="D430" s="15" t="str">
        <f t="shared" si="39"/>
        <v>vis</v>
      </c>
      <c r="E430" s="38">
        <f>VLOOKUP(C430,'Active 1'!C$21:E$969,3,FALSE)</f>
        <v>489.00385379039227</v>
      </c>
      <c r="F430" s="2" t="s">
        <v>827</v>
      </c>
      <c r="G430" s="15" t="str">
        <f t="shared" si="40"/>
        <v>45508.854</v>
      </c>
      <c r="H430" s="14">
        <f t="shared" si="41"/>
        <v>489</v>
      </c>
      <c r="I430" s="39" t="s">
        <v>310</v>
      </c>
      <c r="J430" s="40" t="s">
        <v>311</v>
      </c>
      <c r="K430" s="39">
        <v>489</v>
      </c>
      <c r="L430" s="39" t="s">
        <v>1752</v>
      </c>
      <c r="M430" s="40" t="s">
        <v>962</v>
      </c>
      <c r="N430" s="40"/>
      <c r="O430" s="41" t="s">
        <v>267</v>
      </c>
      <c r="P430" s="41" t="s">
        <v>60</v>
      </c>
    </row>
    <row r="431" spans="1:16" ht="13.5" thickBot="1" x14ac:dyDescent="0.25">
      <c r="A431" s="14" t="str">
        <f t="shared" si="36"/>
        <v> BBS 68 </v>
      </c>
      <c r="B431" s="2" t="str">
        <f t="shared" si="37"/>
        <v>I</v>
      </c>
      <c r="C431" s="14">
        <f t="shared" si="38"/>
        <v>45559.375</v>
      </c>
      <c r="D431" s="15" t="str">
        <f t="shared" si="39"/>
        <v>vis</v>
      </c>
      <c r="E431" s="38">
        <f>VLOOKUP(C431,'Active 1'!C$21:E$969,3,FALSE)</f>
        <v>507.0030536042762</v>
      </c>
      <c r="F431" s="2" t="s">
        <v>827</v>
      </c>
      <c r="G431" s="15" t="str">
        <f t="shared" si="40"/>
        <v>45559.375</v>
      </c>
      <c r="H431" s="14">
        <f t="shared" si="41"/>
        <v>507</v>
      </c>
      <c r="I431" s="39" t="s">
        <v>312</v>
      </c>
      <c r="J431" s="40" t="s">
        <v>313</v>
      </c>
      <c r="K431" s="39">
        <v>507</v>
      </c>
      <c r="L431" s="39" t="s">
        <v>1802</v>
      </c>
      <c r="M431" s="40" t="s">
        <v>962</v>
      </c>
      <c r="N431" s="40"/>
      <c r="O431" s="41" t="s">
        <v>1770</v>
      </c>
      <c r="P431" s="41" t="s">
        <v>314</v>
      </c>
    </row>
    <row r="432" spans="1:16" ht="13.5" thickBot="1" x14ac:dyDescent="0.25">
      <c r="A432" s="14" t="str">
        <f t="shared" si="36"/>
        <v> BRNO 26 </v>
      </c>
      <c r="B432" s="2" t="str">
        <f t="shared" si="37"/>
        <v>I</v>
      </c>
      <c r="C432" s="14">
        <f t="shared" si="38"/>
        <v>45579.033000000003</v>
      </c>
      <c r="D432" s="15" t="str">
        <f t="shared" si="39"/>
        <v>vis</v>
      </c>
      <c r="E432" s="38">
        <f>VLOOKUP(C432,'Active 1'!C$21:E$969,3,FALSE)</f>
        <v>514.0066416160214</v>
      </c>
      <c r="F432" s="2" t="s">
        <v>827</v>
      </c>
      <c r="G432" s="15" t="str">
        <f t="shared" si="40"/>
        <v>45579.033</v>
      </c>
      <c r="H432" s="14">
        <f t="shared" si="41"/>
        <v>514</v>
      </c>
      <c r="I432" s="39" t="s">
        <v>315</v>
      </c>
      <c r="J432" s="40" t="s">
        <v>316</v>
      </c>
      <c r="K432" s="39">
        <v>514</v>
      </c>
      <c r="L432" s="39" t="s">
        <v>266</v>
      </c>
      <c r="M432" s="40" t="s">
        <v>962</v>
      </c>
      <c r="N432" s="40"/>
      <c r="O432" s="41" t="s">
        <v>245</v>
      </c>
      <c r="P432" s="41" t="s">
        <v>246</v>
      </c>
    </row>
    <row r="433" spans="1:16" ht="13.5" thickBot="1" x14ac:dyDescent="0.25">
      <c r="A433" s="14" t="str">
        <f t="shared" si="36"/>
        <v> VSSC 60.21 </v>
      </c>
      <c r="B433" s="2" t="str">
        <f t="shared" si="37"/>
        <v>I</v>
      </c>
      <c r="C433" s="14">
        <f t="shared" si="38"/>
        <v>45674.459000000003</v>
      </c>
      <c r="D433" s="15" t="str">
        <f t="shared" si="39"/>
        <v>vis</v>
      </c>
      <c r="E433" s="38">
        <f>VLOOKUP(C433,'Active 1'!C$21:E$969,3,FALSE)</f>
        <v>548.00421968137357</v>
      </c>
      <c r="F433" s="2" t="s">
        <v>827</v>
      </c>
      <c r="G433" s="15" t="str">
        <f t="shared" si="40"/>
        <v>45674.459</v>
      </c>
      <c r="H433" s="14">
        <f t="shared" si="41"/>
        <v>548</v>
      </c>
      <c r="I433" s="39" t="s">
        <v>317</v>
      </c>
      <c r="J433" s="40" t="s">
        <v>318</v>
      </c>
      <c r="K433" s="39">
        <v>548</v>
      </c>
      <c r="L433" s="39" t="s">
        <v>1941</v>
      </c>
      <c r="M433" s="40" t="s">
        <v>962</v>
      </c>
      <c r="N433" s="40"/>
      <c r="O433" s="41" t="s">
        <v>48</v>
      </c>
      <c r="P433" s="41" t="s">
        <v>319</v>
      </c>
    </row>
    <row r="434" spans="1:16" ht="13.5" thickBot="1" x14ac:dyDescent="0.25">
      <c r="A434" s="14" t="str">
        <f t="shared" si="36"/>
        <v> BBS 73 </v>
      </c>
      <c r="B434" s="2" t="str">
        <f t="shared" si="37"/>
        <v>I</v>
      </c>
      <c r="C434" s="14">
        <f t="shared" si="38"/>
        <v>45893.398000000001</v>
      </c>
      <c r="D434" s="15" t="str">
        <f t="shared" si="39"/>
        <v>vis</v>
      </c>
      <c r="E434" s="38">
        <f>VLOOKUP(C434,'Active 1'!C$21:E$969,3,FALSE)</f>
        <v>626.00597752567307</v>
      </c>
      <c r="F434" s="2" t="s">
        <v>827</v>
      </c>
      <c r="G434" s="15" t="str">
        <f t="shared" si="40"/>
        <v>45893.398</v>
      </c>
      <c r="H434" s="14">
        <f t="shared" si="41"/>
        <v>626</v>
      </c>
      <c r="I434" s="39" t="s">
        <v>320</v>
      </c>
      <c r="J434" s="40" t="s">
        <v>321</v>
      </c>
      <c r="K434" s="39">
        <v>626</v>
      </c>
      <c r="L434" s="39" t="s">
        <v>1888</v>
      </c>
      <c r="M434" s="40" t="s">
        <v>962</v>
      </c>
      <c r="N434" s="40"/>
      <c r="O434" s="41" t="s">
        <v>1770</v>
      </c>
      <c r="P434" s="41" t="s">
        <v>322</v>
      </c>
    </row>
    <row r="435" spans="1:16" ht="13.5" thickBot="1" x14ac:dyDescent="0.25">
      <c r="A435" s="14" t="str">
        <f t="shared" si="36"/>
        <v> BBS 73 </v>
      </c>
      <c r="B435" s="2" t="str">
        <f t="shared" si="37"/>
        <v>I</v>
      </c>
      <c r="C435" s="14">
        <f t="shared" si="38"/>
        <v>45893.4</v>
      </c>
      <c r="D435" s="15" t="str">
        <f t="shared" si="39"/>
        <v>vis</v>
      </c>
      <c r="E435" s="38">
        <f>VLOOKUP(C435,'Active 1'!C$21:E$969,3,FALSE)</f>
        <v>626.00669006896464</v>
      </c>
      <c r="F435" s="2" t="s">
        <v>827</v>
      </c>
      <c r="G435" s="15" t="str">
        <f t="shared" si="40"/>
        <v>45893.400</v>
      </c>
      <c r="H435" s="14">
        <f t="shared" si="41"/>
        <v>626</v>
      </c>
      <c r="I435" s="39" t="s">
        <v>323</v>
      </c>
      <c r="J435" s="40" t="s">
        <v>324</v>
      </c>
      <c r="K435" s="39">
        <v>626</v>
      </c>
      <c r="L435" s="39" t="s">
        <v>266</v>
      </c>
      <c r="M435" s="40" t="s">
        <v>962</v>
      </c>
      <c r="N435" s="40"/>
      <c r="O435" s="41" t="s">
        <v>325</v>
      </c>
      <c r="P435" s="41" t="s">
        <v>322</v>
      </c>
    </row>
    <row r="436" spans="1:16" ht="13.5" thickBot="1" x14ac:dyDescent="0.25">
      <c r="A436" s="14" t="str">
        <f t="shared" si="36"/>
        <v> AOEB 3 </v>
      </c>
      <c r="B436" s="2" t="str">
        <f t="shared" si="37"/>
        <v>I</v>
      </c>
      <c r="C436" s="14">
        <f t="shared" si="38"/>
        <v>46134.777999999998</v>
      </c>
      <c r="D436" s="15" t="str">
        <f t="shared" si="39"/>
        <v>vis</v>
      </c>
      <c r="E436" s="38">
        <f>VLOOKUP(C436,'Active 1'!C$21:E$969,3,FALSE)</f>
        <v>712.00282737178065</v>
      </c>
      <c r="F436" s="2" t="s">
        <v>827</v>
      </c>
      <c r="G436" s="15" t="str">
        <f t="shared" si="40"/>
        <v>46134.778</v>
      </c>
      <c r="H436" s="14">
        <f t="shared" si="41"/>
        <v>712</v>
      </c>
      <c r="I436" s="39" t="s">
        <v>326</v>
      </c>
      <c r="J436" s="40" t="s">
        <v>327</v>
      </c>
      <c r="K436" s="39">
        <v>712</v>
      </c>
      <c r="L436" s="39" t="s">
        <v>1747</v>
      </c>
      <c r="M436" s="40" t="s">
        <v>962</v>
      </c>
      <c r="N436" s="40"/>
      <c r="O436" s="41" t="s">
        <v>267</v>
      </c>
      <c r="P436" s="41" t="s">
        <v>60</v>
      </c>
    </row>
    <row r="437" spans="1:16" ht="13.5" thickBot="1" x14ac:dyDescent="0.25">
      <c r="A437" s="14" t="str">
        <f t="shared" si="36"/>
        <v> AOEB 3 </v>
      </c>
      <c r="B437" s="2" t="str">
        <f t="shared" si="37"/>
        <v>I</v>
      </c>
      <c r="C437" s="14">
        <f t="shared" si="38"/>
        <v>46165.656999999999</v>
      </c>
      <c r="D437" s="15" t="str">
        <f t="shared" si="39"/>
        <v>vis</v>
      </c>
      <c r="E437" s="38">
        <f>VLOOKUP(C437,'Active 1'!C$21:E$969,3,FALSE)</f>
        <v>723.00413952025212</v>
      </c>
      <c r="F437" s="2" t="s">
        <v>827</v>
      </c>
      <c r="G437" s="15" t="str">
        <f t="shared" si="40"/>
        <v>46165.657</v>
      </c>
      <c r="H437" s="14">
        <f t="shared" si="41"/>
        <v>723</v>
      </c>
      <c r="I437" s="39" t="s">
        <v>328</v>
      </c>
      <c r="J437" s="40" t="s">
        <v>329</v>
      </c>
      <c r="K437" s="39">
        <v>723</v>
      </c>
      <c r="L437" s="39" t="s">
        <v>1941</v>
      </c>
      <c r="M437" s="40" t="s">
        <v>962</v>
      </c>
      <c r="N437" s="40"/>
      <c r="O437" s="41" t="s">
        <v>267</v>
      </c>
      <c r="P437" s="41" t="s">
        <v>60</v>
      </c>
    </row>
    <row r="438" spans="1:16" ht="13.5" thickBot="1" x14ac:dyDescent="0.25">
      <c r="A438" s="14" t="str">
        <f t="shared" si="36"/>
        <v> AOEB 3 </v>
      </c>
      <c r="B438" s="2" t="str">
        <f t="shared" si="37"/>
        <v>I</v>
      </c>
      <c r="C438" s="14">
        <f t="shared" si="38"/>
        <v>46207.766000000003</v>
      </c>
      <c r="D438" s="15" t="str">
        <f t="shared" si="39"/>
        <v>vis</v>
      </c>
      <c r="E438" s="38">
        <f>VLOOKUP(C438,'Active 1'!C$21:E$969,3,FALSE)</f>
        <v>738.00638225026341</v>
      </c>
      <c r="F438" s="2" t="s">
        <v>827</v>
      </c>
      <c r="G438" s="15" t="str">
        <f t="shared" si="40"/>
        <v>46207.766</v>
      </c>
      <c r="H438" s="14">
        <f t="shared" si="41"/>
        <v>738</v>
      </c>
      <c r="I438" s="39" t="s">
        <v>330</v>
      </c>
      <c r="J438" s="40" t="s">
        <v>386</v>
      </c>
      <c r="K438" s="39">
        <v>738</v>
      </c>
      <c r="L438" s="39" t="s">
        <v>297</v>
      </c>
      <c r="M438" s="40" t="s">
        <v>962</v>
      </c>
      <c r="N438" s="40"/>
      <c r="O438" s="41" t="s">
        <v>267</v>
      </c>
      <c r="P438" s="41" t="s">
        <v>60</v>
      </c>
    </row>
    <row r="439" spans="1:16" ht="13.5" thickBot="1" x14ac:dyDescent="0.25">
      <c r="A439" s="14" t="str">
        <f t="shared" si="36"/>
        <v> AOEB 3 </v>
      </c>
      <c r="B439" s="2" t="str">
        <f t="shared" si="37"/>
        <v>I</v>
      </c>
      <c r="C439" s="14">
        <f t="shared" si="38"/>
        <v>46221.805999999997</v>
      </c>
      <c r="D439" s="15" t="str">
        <f t="shared" si="39"/>
        <v>vis</v>
      </c>
      <c r="E439" s="38">
        <f>VLOOKUP(C439,'Active 1'!C$21:E$969,3,FALSE)</f>
        <v>743.00843615629879</v>
      </c>
      <c r="F439" s="2" t="s">
        <v>827</v>
      </c>
      <c r="G439" s="15" t="str">
        <f t="shared" si="40"/>
        <v>46221.806</v>
      </c>
      <c r="H439" s="14">
        <f t="shared" si="41"/>
        <v>743</v>
      </c>
      <c r="I439" s="39" t="s">
        <v>387</v>
      </c>
      <c r="J439" s="40" t="s">
        <v>388</v>
      </c>
      <c r="K439" s="39">
        <v>743</v>
      </c>
      <c r="L439" s="39" t="s">
        <v>389</v>
      </c>
      <c r="M439" s="40" t="s">
        <v>962</v>
      </c>
      <c r="N439" s="40"/>
      <c r="O439" s="41" t="s">
        <v>390</v>
      </c>
      <c r="P439" s="41" t="s">
        <v>60</v>
      </c>
    </row>
    <row r="440" spans="1:16" ht="13.5" thickBot="1" x14ac:dyDescent="0.25">
      <c r="A440" s="14" t="str">
        <f t="shared" si="36"/>
        <v> AOEB 3 </v>
      </c>
      <c r="B440" s="2" t="str">
        <f t="shared" si="37"/>
        <v>I</v>
      </c>
      <c r="C440" s="14">
        <f t="shared" si="38"/>
        <v>46235.822</v>
      </c>
      <c r="D440" s="15" t="str">
        <f t="shared" si="39"/>
        <v>vis</v>
      </c>
      <c r="E440" s="38">
        <f>VLOOKUP(C440,'Active 1'!C$21:E$969,3,FALSE)</f>
        <v>748.00193954284009</v>
      </c>
      <c r="F440" s="2" t="s">
        <v>827</v>
      </c>
      <c r="G440" s="15" t="str">
        <f t="shared" si="40"/>
        <v>46235.822</v>
      </c>
      <c r="H440" s="14">
        <f t="shared" si="41"/>
        <v>748</v>
      </c>
      <c r="I440" s="39" t="s">
        <v>391</v>
      </c>
      <c r="J440" s="40" t="s">
        <v>392</v>
      </c>
      <c r="K440" s="39">
        <v>748</v>
      </c>
      <c r="L440" s="39" t="s">
        <v>1743</v>
      </c>
      <c r="M440" s="40" t="s">
        <v>962</v>
      </c>
      <c r="N440" s="40"/>
      <c r="O440" s="41" t="s">
        <v>393</v>
      </c>
      <c r="P440" s="41" t="s">
        <v>60</v>
      </c>
    </row>
    <row r="441" spans="1:16" ht="13.5" thickBot="1" x14ac:dyDescent="0.25">
      <c r="A441" s="14" t="str">
        <f t="shared" si="36"/>
        <v> BBS 77 </v>
      </c>
      <c r="B441" s="2" t="str">
        <f t="shared" si="37"/>
        <v>I</v>
      </c>
      <c r="C441" s="14">
        <f t="shared" si="38"/>
        <v>46255.474999999999</v>
      </c>
      <c r="D441" s="15" t="str">
        <f t="shared" si="39"/>
        <v>vis</v>
      </c>
      <c r="E441" s="38">
        <f>VLOOKUP(C441,'Active 1'!C$21:E$969,3,FALSE)</f>
        <v>755.003746196355</v>
      </c>
      <c r="F441" s="2" t="s">
        <v>827</v>
      </c>
      <c r="G441" s="15" t="str">
        <f t="shared" si="40"/>
        <v>46255.475</v>
      </c>
      <c r="H441" s="14">
        <f t="shared" si="41"/>
        <v>755</v>
      </c>
      <c r="I441" s="39" t="s">
        <v>394</v>
      </c>
      <c r="J441" s="40" t="s">
        <v>395</v>
      </c>
      <c r="K441" s="39">
        <v>755</v>
      </c>
      <c r="L441" s="39" t="s">
        <v>1752</v>
      </c>
      <c r="M441" s="40" t="s">
        <v>962</v>
      </c>
      <c r="N441" s="40"/>
      <c r="O441" s="41" t="s">
        <v>1770</v>
      </c>
      <c r="P441" s="41" t="s">
        <v>396</v>
      </c>
    </row>
    <row r="442" spans="1:16" ht="13.5" thickBot="1" x14ac:dyDescent="0.25">
      <c r="A442" s="14" t="str">
        <f t="shared" si="36"/>
        <v> BRNO 27 </v>
      </c>
      <c r="B442" s="2" t="str">
        <f t="shared" si="37"/>
        <v>I</v>
      </c>
      <c r="C442" s="14">
        <f t="shared" si="38"/>
        <v>46300.387000000002</v>
      </c>
      <c r="D442" s="15" t="str">
        <f t="shared" si="39"/>
        <v>vis</v>
      </c>
      <c r="E442" s="38">
        <f>VLOOKUP(C442,'Active 1'!C$21:E$969,3,FALSE)</f>
        <v>771.00461834934515</v>
      </c>
      <c r="F442" s="2" t="s">
        <v>827</v>
      </c>
      <c r="G442" s="15" t="str">
        <f t="shared" si="40"/>
        <v>46300.387</v>
      </c>
      <c r="H442" s="14">
        <f t="shared" si="41"/>
        <v>771</v>
      </c>
      <c r="I442" s="39" t="s">
        <v>397</v>
      </c>
      <c r="J442" s="40" t="s">
        <v>398</v>
      </c>
      <c r="K442" s="39">
        <v>771</v>
      </c>
      <c r="L442" s="39" t="s">
        <v>1740</v>
      </c>
      <c r="M442" s="40" t="s">
        <v>962</v>
      </c>
      <c r="N442" s="40"/>
      <c r="O442" s="41" t="s">
        <v>294</v>
      </c>
      <c r="P442" s="41" t="s">
        <v>399</v>
      </c>
    </row>
    <row r="443" spans="1:16" ht="13.5" thickBot="1" x14ac:dyDescent="0.25">
      <c r="A443" s="14" t="str">
        <f t="shared" si="36"/>
        <v> BRNO 27 </v>
      </c>
      <c r="B443" s="2" t="str">
        <f t="shared" si="37"/>
        <v>I</v>
      </c>
      <c r="C443" s="14">
        <f t="shared" si="38"/>
        <v>46300.392</v>
      </c>
      <c r="D443" s="15" t="str">
        <f t="shared" si="39"/>
        <v>vis</v>
      </c>
      <c r="E443" s="38">
        <f>VLOOKUP(C443,'Active 1'!C$21:E$969,3,FALSE)</f>
        <v>771.00639970757288</v>
      </c>
      <c r="F443" s="2" t="s">
        <v>827</v>
      </c>
      <c r="G443" s="15" t="str">
        <f t="shared" si="40"/>
        <v>46300.392</v>
      </c>
      <c r="H443" s="14">
        <f t="shared" si="41"/>
        <v>771</v>
      </c>
      <c r="I443" s="39" t="s">
        <v>400</v>
      </c>
      <c r="J443" s="40" t="s">
        <v>401</v>
      </c>
      <c r="K443" s="39">
        <v>771</v>
      </c>
      <c r="L443" s="39" t="s">
        <v>297</v>
      </c>
      <c r="M443" s="40" t="s">
        <v>962</v>
      </c>
      <c r="N443" s="40"/>
      <c r="O443" s="41" t="s">
        <v>402</v>
      </c>
      <c r="P443" s="41" t="s">
        <v>399</v>
      </c>
    </row>
    <row r="444" spans="1:16" ht="13.5" thickBot="1" x14ac:dyDescent="0.25">
      <c r="A444" s="14" t="str">
        <f t="shared" si="36"/>
        <v> VSSC 67.9 </v>
      </c>
      <c r="B444" s="2" t="str">
        <f t="shared" si="37"/>
        <v>I</v>
      </c>
      <c r="C444" s="14">
        <f t="shared" si="38"/>
        <v>46446.347999999998</v>
      </c>
      <c r="D444" s="15" t="str">
        <f t="shared" si="39"/>
        <v>vis</v>
      </c>
      <c r="E444" s="38">
        <f>VLOOKUP(C444,'Active 1'!C$21:E$969,3,FALSE)</f>
        <v>823.00638403161986</v>
      </c>
      <c r="F444" s="2" t="s">
        <v>827</v>
      </c>
      <c r="G444" s="15" t="str">
        <f t="shared" si="40"/>
        <v>46446.348</v>
      </c>
      <c r="H444" s="14">
        <f t="shared" si="41"/>
        <v>823</v>
      </c>
      <c r="I444" s="39" t="s">
        <v>403</v>
      </c>
      <c r="J444" s="40" t="s">
        <v>404</v>
      </c>
      <c r="K444" s="39">
        <v>823</v>
      </c>
      <c r="L444" s="39" t="s">
        <v>297</v>
      </c>
      <c r="M444" s="40" t="s">
        <v>962</v>
      </c>
      <c r="N444" s="40"/>
      <c r="O444" s="41" t="s">
        <v>405</v>
      </c>
      <c r="P444" s="41" t="s">
        <v>406</v>
      </c>
    </row>
    <row r="445" spans="1:16" ht="13.5" thickBot="1" x14ac:dyDescent="0.25">
      <c r="A445" s="14" t="str">
        <f t="shared" si="36"/>
        <v> BBS 81 </v>
      </c>
      <c r="B445" s="2" t="str">
        <f t="shared" si="37"/>
        <v>I</v>
      </c>
      <c r="C445" s="14">
        <f t="shared" si="38"/>
        <v>46707.366000000002</v>
      </c>
      <c r="D445" s="15" t="str">
        <f t="shared" si="39"/>
        <v>vis</v>
      </c>
      <c r="E445" s="38">
        <f>VLOOKUP(C445,'Active 1'!C$21:E$969,3,FALSE)</f>
        <v>915.99969645655915</v>
      </c>
      <c r="F445" s="2" t="s">
        <v>827</v>
      </c>
      <c r="G445" s="15" t="str">
        <f t="shared" si="40"/>
        <v>46707.366</v>
      </c>
      <c r="H445" s="14">
        <f t="shared" si="41"/>
        <v>916</v>
      </c>
      <c r="I445" s="39" t="s">
        <v>407</v>
      </c>
      <c r="J445" s="40" t="s">
        <v>408</v>
      </c>
      <c r="K445" s="39">
        <v>916</v>
      </c>
      <c r="L445" s="39" t="s">
        <v>1846</v>
      </c>
      <c r="M445" s="40" t="s">
        <v>962</v>
      </c>
      <c r="N445" s="40"/>
      <c r="O445" s="41" t="s">
        <v>409</v>
      </c>
      <c r="P445" s="41" t="s">
        <v>410</v>
      </c>
    </row>
    <row r="446" spans="1:16" ht="13.5" thickBot="1" x14ac:dyDescent="0.25">
      <c r="A446" s="14" t="str">
        <f t="shared" si="36"/>
        <v> AOEB 3 </v>
      </c>
      <c r="B446" s="2" t="str">
        <f t="shared" si="37"/>
        <v>I</v>
      </c>
      <c r="C446" s="14">
        <f t="shared" si="38"/>
        <v>46875.784</v>
      </c>
      <c r="D446" s="15" t="str">
        <f t="shared" si="39"/>
        <v>vis</v>
      </c>
      <c r="E446" s="38">
        <f>VLOOKUP(C446,'Active 1'!C$21:E$969,3,FALSE)</f>
        <v>976.00225448697472</v>
      </c>
      <c r="F446" s="2" t="s">
        <v>827</v>
      </c>
      <c r="G446" s="15" t="str">
        <f t="shared" si="40"/>
        <v>46875.784</v>
      </c>
      <c r="H446" s="14">
        <f t="shared" si="41"/>
        <v>976</v>
      </c>
      <c r="I446" s="39" t="s">
        <v>411</v>
      </c>
      <c r="J446" s="40" t="s">
        <v>412</v>
      </c>
      <c r="K446" s="39">
        <v>976</v>
      </c>
      <c r="L446" s="39" t="s">
        <v>1763</v>
      </c>
      <c r="M446" s="40" t="s">
        <v>962</v>
      </c>
      <c r="N446" s="40"/>
      <c r="O446" s="41" t="s">
        <v>18</v>
      </c>
      <c r="P446" s="41" t="s">
        <v>60</v>
      </c>
    </row>
    <row r="447" spans="1:16" ht="13.5" thickBot="1" x14ac:dyDescent="0.25">
      <c r="A447" s="14" t="str">
        <f t="shared" si="36"/>
        <v> AOEB 3 </v>
      </c>
      <c r="B447" s="2" t="str">
        <f t="shared" si="37"/>
        <v>I</v>
      </c>
      <c r="C447" s="14">
        <f t="shared" si="38"/>
        <v>46920.695</v>
      </c>
      <c r="D447" s="15" t="str">
        <f t="shared" si="39"/>
        <v>vis</v>
      </c>
      <c r="E447" s="38">
        <f>VLOOKUP(C447,'Active 1'!C$21:E$969,3,FALSE)</f>
        <v>992.00277036831778</v>
      </c>
      <c r="F447" s="2" t="s">
        <v>827</v>
      </c>
      <c r="G447" s="15" t="str">
        <f t="shared" si="40"/>
        <v>46920.695</v>
      </c>
      <c r="H447" s="14">
        <f t="shared" si="41"/>
        <v>992</v>
      </c>
      <c r="I447" s="39" t="s">
        <v>413</v>
      </c>
      <c r="J447" s="40" t="s">
        <v>414</v>
      </c>
      <c r="K447" s="39">
        <v>992</v>
      </c>
      <c r="L447" s="39" t="s">
        <v>1747</v>
      </c>
      <c r="M447" s="40" t="s">
        <v>962</v>
      </c>
      <c r="N447" s="40"/>
      <c r="O447" s="41" t="s">
        <v>18</v>
      </c>
      <c r="P447" s="41" t="s">
        <v>60</v>
      </c>
    </row>
    <row r="448" spans="1:16" ht="13.5" thickBot="1" x14ac:dyDescent="0.25">
      <c r="A448" s="14" t="str">
        <f t="shared" si="36"/>
        <v>BAVM 50 </v>
      </c>
      <c r="B448" s="2" t="str">
        <f t="shared" si="37"/>
        <v>I</v>
      </c>
      <c r="C448" s="14">
        <f t="shared" si="38"/>
        <v>46982.451000000001</v>
      </c>
      <c r="D448" s="15" t="str">
        <f t="shared" si="39"/>
        <v>vis</v>
      </c>
      <c r="E448" s="38">
        <f>VLOOKUP(C448,'Active 1'!C$21:E$969,3,FALSE)</f>
        <v>1014.0046821219692</v>
      </c>
      <c r="F448" s="2" t="s">
        <v>827</v>
      </c>
      <c r="G448" s="15" t="str">
        <f t="shared" si="40"/>
        <v>46982.451</v>
      </c>
      <c r="H448" s="14">
        <f t="shared" si="41"/>
        <v>1014</v>
      </c>
      <c r="I448" s="39" t="s">
        <v>415</v>
      </c>
      <c r="J448" s="40" t="s">
        <v>416</v>
      </c>
      <c r="K448" s="39">
        <v>1014</v>
      </c>
      <c r="L448" s="39" t="s">
        <v>1740</v>
      </c>
      <c r="M448" s="40" t="s">
        <v>962</v>
      </c>
      <c r="N448" s="40"/>
      <c r="O448" s="41" t="s">
        <v>417</v>
      </c>
      <c r="P448" s="42" t="s">
        <v>418</v>
      </c>
    </row>
    <row r="449" spans="1:16" ht="13.5" thickBot="1" x14ac:dyDescent="0.25">
      <c r="A449" s="14" t="str">
        <f t="shared" si="36"/>
        <v> BRNO 30 </v>
      </c>
      <c r="B449" s="2" t="str">
        <f t="shared" si="37"/>
        <v>I</v>
      </c>
      <c r="C449" s="14">
        <f t="shared" si="38"/>
        <v>47100.324999999997</v>
      </c>
      <c r="D449" s="15" t="str">
        <f t="shared" si="39"/>
        <v>vis</v>
      </c>
      <c r="E449" s="38">
        <f>VLOOKUP(C449,'Active 1'!C$21:E$969,3,FALSE)</f>
        <v>1055.9998460906486</v>
      </c>
      <c r="F449" s="2" t="s">
        <v>827</v>
      </c>
      <c r="G449" s="15" t="str">
        <f t="shared" si="40"/>
        <v>47100.325</v>
      </c>
      <c r="H449" s="14">
        <f t="shared" si="41"/>
        <v>1056</v>
      </c>
      <c r="I449" s="39" t="s">
        <v>419</v>
      </c>
      <c r="J449" s="40" t="s">
        <v>420</v>
      </c>
      <c r="K449" s="39">
        <v>1056</v>
      </c>
      <c r="L449" s="39" t="s">
        <v>184</v>
      </c>
      <c r="M449" s="40" t="s">
        <v>962</v>
      </c>
      <c r="N449" s="40"/>
      <c r="O449" s="41" t="s">
        <v>421</v>
      </c>
      <c r="P449" s="41" t="s">
        <v>422</v>
      </c>
    </row>
    <row r="450" spans="1:16" ht="13.5" thickBot="1" x14ac:dyDescent="0.25">
      <c r="A450" s="14" t="str">
        <f t="shared" si="36"/>
        <v> BBS 87 </v>
      </c>
      <c r="B450" s="2" t="str">
        <f t="shared" si="37"/>
        <v>I</v>
      </c>
      <c r="C450" s="14">
        <f t="shared" si="38"/>
        <v>47212.616999999998</v>
      </c>
      <c r="D450" s="15" t="str">
        <f t="shared" si="39"/>
        <v>vis</v>
      </c>
      <c r="E450" s="38">
        <f>VLOOKUP(C450,'Active 1'!C$21:E$969,3,FALSE)</f>
        <v>1096.0063017328698</v>
      </c>
      <c r="F450" s="2" t="s">
        <v>827</v>
      </c>
      <c r="G450" s="15" t="str">
        <f t="shared" si="40"/>
        <v>47212.617</v>
      </c>
      <c r="H450" s="14">
        <f t="shared" si="41"/>
        <v>1096</v>
      </c>
      <c r="I450" s="39" t="s">
        <v>423</v>
      </c>
      <c r="J450" s="40" t="s">
        <v>424</v>
      </c>
      <c r="K450" s="39">
        <v>1096</v>
      </c>
      <c r="L450" s="39" t="s">
        <v>297</v>
      </c>
      <c r="M450" s="40" t="s">
        <v>962</v>
      </c>
      <c r="N450" s="40"/>
      <c r="O450" s="41" t="s">
        <v>1770</v>
      </c>
      <c r="P450" s="41" t="s">
        <v>425</v>
      </c>
    </row>
    <row r="451" spans="1:16" ht="13.5" thickBot="1" x14ac:dyDescent="0.25">
      <c r="A451" s="14" t="str">
        <f t="shared" si="36"/>
        <v> AOEB 3 </v>
      </c>
      <c r="B451" s="2" t="str">
        <f t="shared" si="37"/>
        <v>I</v>
      </c>
      <c r="C451" s="14">
        <f t="shared" si="38"/>
        <v>47616.798000000003</v>
      </c>
      <c r="D451" s="15" t="str">
        <f t="shared" si="39"/>
        <v>vis</v>
      </c>
      <c r="E451" s="38">
        <f>VLOOKUP(C451,'Active 1'!C$21:E$969,3,FALSE)</f>
        <v>1240.0045317753352</v>
      </c>
      <c r="F451" s="2" t="s">
        <v>827</v>
      </c>
      <c r="G451" s="15" t="str">
        <f t="shared" si="40"/>
        <v>47616.798</v>
      </c>
      <c r="H451" s="14">
        <f t="shared" si="41"/>
        <v>1240</v>
      </c>
      <c r="I451" s="39" t="s">
        <v>426</v>
      </c>
      <c r="J451" s="40" t="s">
        <v>427</v>
      </c>
      <c r="K451" s="39">
        <v>1240</v>
      </c>
      <c r="L451" s="39" t="s">
        <v>1740</v>
      </c>
      <c r="M451" s="40" t="s">
        <v>962</v>
      </c>
      <c r="N451" s="40"/>
      <c r="O451" s="41" t="s">
        <v>428</v>
      </c>
      <c r="P451" s="41" t="s">
        <v>60</v>
      </c>
    </row>
    <row r="452" spans="1:16" ht="13.5" thickBot="1" x14ac:dyDescent="0.25">
      <c r="A452" s="14" t="str">
        <f t="shared" si="36"/>
        <v>IBVS 3423 </v>
      </c>
      <c r="B452" s="2" t="str">
        <f t="shared" si="37"/>
        <v>I</v>
      </c>
      <c r="C452" s="14">
        <f t="shared" si="38"/>
        <v>47782.406499999997</v>
      </c>
      <c r="D452" s="15" t="str">
        <f t="shared" si="39"/>
        <v>vis</v>
      </c>
      <c r="E452" s="38">
        <f>VLOOKUP(C452,'Active 1'!C$21:E$969,3,FALSE)</f>
        <v>1299.0061446170737</v>
      </c>
      <c r="F452" s="2" t="s">
        <v>827</v>
      </c>
      <c r="G452" s="15" t="str">
        <f t="shared" si="40"/>
        <v>47782.4065</v>
      </c>
      <c r="H452" s="14">
        <f t="shared" si="41"/>
        <v>1299</v>
      </c>
      <c r="I452" s="39" t="s">
        <v>429</v>
      </c>
      <c r="J452" s="40" t="s">
        <v>430</v>
      </c>
      <c r="K452" s="39">
        <v>1299</v>
      </c>
      <c r="L452" s="39" t="s">
        <v>431</v>
      </c>
      <c r="M452" s="40" t="s">
        <v>1432</v>
      </c>
      <c r="N452" s="40" t="s">
        <v>1433</v>
      </c>
      <c r="O452" s="41" t="s">
        <v>432</v>
      </c>
      <c r="P452" s="42" t="s">
        <v>433</v>
      </c>
    </row>
    <row r="453" spans="1:16" ht="13.5" thickBot="1" x14ac:dyDescent="0.25">
      <c r="A453" s="14" t="str">
        <f t="shared" si="36"/>
        <v> AOEB 3 </v>
      </c>
      <c r="B453" s="2" t="str">
        <f t="shared" si="37"/>
        <v>I</v>
      </c>
      <c r="C453" s="14">
        <f t="shared" si="38"/>
        <v>47793.646999999997</v>
      </c>
      <c r="D453" s="15" t="str">
        <f t="shared" si="39"/>
        <v>vis</v>
      </c>
      <c r="E453" s="38">
        <f>VLOOKUP(C453,'Active 1'!C$21:E$969,3,FALSE)</f>
        <v>1303.0108160508923</v>
      </c>
      <c r="F453" s="2" t="s">
        <v>827</v>
      </c>
      <c r="G453" s="15" t="str">
        <f t="shared" si="40"/>
        <v>47793.647</v>
      </c>
      <c r="H453" s="14">
        <f t="shared" si="41"/>
        <v>1303</v>
      </c>
      <c r="I453" s="39" t="s">
        <v>434</v>
      </c>
      <c r="J453" s="40" t="s">
        <v>435</v>
      </c>
      <c r="K453" s="39">
        <v>1303</v>
      </c>
      <c r="L453" s="39" t="s">
        <v>436</v>
      </c>
      <c r="M453" s="40" t="s">
        <v>962</v>
      </c>
      <c r="N453" s="40"/>
      <c r="O453" s="41" t="s">
        <v>437</v>
      </c>
      <c r="P453" s="41" t="s">
        <v>60</v>
      </c>
    </row>
    <row r="454" spans="1:16" ht="13.5" thickBot="1" x14ac:dyDescent="0.25">
      <c r="A454" s="14" t="str">
        <f t="shared" si="36"/>
        <v> BBS 95 </v>
      </c>
      <c r="B454" s="2" t="str">
        <f t="shared" si="37"/>
        <v>I</v>
      </c>
      <c r="C454" s="14">
        <f t="shared" si="38"/>
        <v>48043.45</v>
      </c>
      <c r="D454" s="15" t="str">
        <f t="shared" si="39"/>
        <v>vis</v>
      </c>
      <c r="E454" s="38">
        <f>VLOOKUP(C454,'Active 1'!C$21:E$969,3,FALSE)</f>
        <v>1392.0085419689776</v>
      </c>
      <c r="F454" s="2" t="s">
        <v>827</v>
      </c>
      <c r="G454" s="15" t="str">
        <f t="shared" si="40"/>
        <v>48043.450</v>
      </c>
      <c r="H454" s="14">
        <f t="shared" si="41"/>
        <v>1392</v>
      </c>
      <c r="I454" s="39" t="s">
        <v>438</v>
      </c>
      <c r="J454" s="40" t="s">
        <v>439</v>
      </c>
      <c r="K454" s="39">
        <v>1392</v>
      </c>
      <c r="L454" s="39" t="s">
        <v>389</v>
      </c>
      <c r="M454" s="40" t="s">
        <v>962</v>
      </c>
      <c r="N454" s="40"/>
      <c r="O454" s="41" t="s">
        <v>1706</v>
      </c>
      <c r="P454" s="41" t="s">
        <v>440</v>
      </c>
    </row>
    <row r="455" spans="1:16" ht="13.5" thickBot="1" x14ac:dyDescent="0.25">
      <c r="A455" s="14" t="str">
        <f t="shared" si="36"/>
        <v> BRNO 31 </v>
      </c>
      <c r="B455" s="2" t="str">
        <f t="shared" si="37"/>
        <v>I</v>
      </c>
      <c r="C455" s="14">
        <f t="shared" si="38"/>
        <v>48130.464</v>
      </c>
      <c r="D455" s="15" t="str">
        <f t="shared" si="39"/>
        <v>vis</v>
      </c>
      <c r="E455" s="38">
        <f>VLOOKUP(C455,'Active 1'!C$21:E$969,3,FALSE)</f>
        <v>1423.0091629504573</v>
      </c>
      <c r="F455" s="2" t="s">
        <v>827</v>
      </c>
      <c r="G455" s="15" t="str">
        <f t="shared" si="40"/>
        <v>48130.464</v>
      </c>
      <c r="H455" s="14">
        <f t="shared" si="41"/>
        <v>1423</v>
      </c>
      <c r="I455" s="39" t="s">
        <v>441</v>
      </c>
      <c r="J455" s="40" t="s">
        <v>442</v>
      </c>
      <c r="K455" s="39">
        <v>1423</v>
      </c>
      <c r="L455" s="39" t="s">
        <v>443</v>
      </c>
      <c r="M455" s="40" t="s">
        <v>962</v>
      </c>
      <c r="N455" s="40"/>
      <c r="O455" s="41" t="s">
        <v>444</v>
      </c>
      <c r="P455" s="41" t="s">
        <v>445</v>
      </c>
    </row>
    <row r="456" spans="1:16" ht="13.5" thickBot="1" x14ac:dyDescent="0.25">
      <c r="A456" s="14" t="str">
        <f t="shared" si="36"/>
        <v> BBS 97 </v>
      </c>
      <c r="B456" s="2" t="str">
        <f t="shared" si="37"/>
        <v>I</v>
      </c>
      <c r="C456" s="14">
        <f t="shared" si="38"/>
        <v>48346.580999999998</v>
      </c>
      <c r="D456" s="15" t="str">
        <f t="shared" si="39"/>
        <v>vis</v>
      </c>
      <c r="E456" s="38">
        <f>VLOOKUP(C456,'Active 1'!C$21:E$969,3,FALSE)</f>
        <v>1500.0055222105088</v>
      </c>
      <c r="F456" s="2" t="s">
        <v>827</v>
      </c>
      <c r="G456" s="15" t="str">
        <f t="shared" si="40"/>
        <v>48346.581</v>
      </c>
      <c r="H456" s="14">
        <f t="shared" si="41"/>
        <v>1500</v>
      </c>
      <c r="I456" s="39" t="s">
        <v>446</v>
      </c>
      <c r="J456" s="40" t="s">
        <v>447</v>
      </c>
      <c r="K456" s="39">
        <v>1500</v>
      </c>
      <c r="L456" s="39" t="s">
        <v>291</v>
      </c>
      <c r="M456" s="40" t="s">
        <v>962</v>
      </c>
      <c r="N456" s="40"/>
      <c r="O456" s="41" t="s">
        <v>1770</v>
      </c>
      <c r="P456" s="41" t="s">
        <v>448</v>
      </c>
    </row>
    <row r="457" spans="1:16" ht="13.5" thickBot="1" x14ac:dyDescent="0.25">
      <c r="A457" s="14" t="str">
        <f t="shared" si="36"/>
        <v> BBS 101 </v>
      </c>
      <c r="B457" s="2" t="str">
        <f t="shared" si="37"/>
        <v>I</v>
      </c>
      <c r="C457" s="14">
        <f t="shared" si="38"/>
        <v>48770.421999999999</v>
      </c>
      <c r="D457" s="15" t="str">
        <f t="shared" si="39"/>
        <v>vis</v>
      </c>
      <c r="E457" s="38">
        <f>VLOOKUP(C457,'Active 1'!C$21:E$969,3,FALSE)</f>
        <v>1651.0080528080086</v>
      </c>
      <c r="F457" s="2" t="s">
        <v>827</v>
      </c>
      <c r="G457" s="15" t="str">
        <f t="shared" si="40"/>
        <v>48770.422</v>
      </c>
      <c r="H457" s="14">
        <f t="shared" si="41"/>
        <v>1651</v>
      </c>
      <c r="I457" s="39" t="s">
        <v>449</v>
      </c>
      <c r="J457" s="40" t="s">
        <v>450</v>
      </c>
      <c r="K457" s="39">
        <v>1651</v>
      </c>
      <c r="L457" s="39" t="s">
        <v>451</v>
      </c>
      <c r="M457" s="40" t="s">
        <v>962</v>
      </c>
      <c r="N457" s="40"/>
      <c r="O457" s="41" t="s">
        <v>1706</v>
      </c>
      <c r="P457" s="41" t="s">
        <v>452</v>
      </c>
    </row>
    <row r="458" spans="1:16" ht="13.5" thickBot="1" x14ac:dyDescent="0.25">
      <c r="A458" s="14" t="str">
        <f t="shared" si="36"/>
        <v> BBS 102 </v>
      </c>
      <c r="B458" s="2" t="str">
        <f t="shared" si="37"/>
        <v>I</v>
      </c>
      <c r="C458" s="14">
        <f t="shared" si="38"/>
        <v>48843.408000000003</v>
      </c>
      <c r="D458" s="15" t="str">
        <f t="shared" si="39"/>
        <v>vis</v>
      </c>
      <c r="E458" s="38">
        <f>VLOOKUP(C458,'Active 1'!C$21:E$969,3,FALSE)</f>
        <v>1677.0108951431998</v>
      </c>
      <c r="F458" s="2" t="s">
        <v>827</v>
      </c>
      <c r="G458" s="15" t="str">
        <f t="shared" si="40"/>
        <v>48843.408</v>
      </c>
      <c r="H458" s="14">
        <f t="shared" si="41"/>
        <v>1677</v>
      </c>
      <c r="I458" s="39" t="s">
        <v>453</v>
      </c>
      <c r="J458" s="40" t="s">
        <v>454</v>
      </c>
      <c r="K458" s="39">
        <v>1677</v>
      </c>
      <c r="L458" s="39" t="s">
        <v>455</v>
      </c>
      <c r="M458" s="40" t="s">
        <v>962</v>
      </c>
      <c r="N458" s="40"/>
      <c r="O458" s="41" t="s">
        <v>1706</v>
      </c>
      <c r="P458" s="41" t="s">
        <v>456</v>
      </c>
    </row>
    <row r="459" spans="1:16" ht="13.5" thickBot="1" x14ac:dyDescent="0.25">
      <c r="A459" s="14" t="str">
        <f t="shared" ref="A459:A522" si="42">P459</f>
        <v> BBS 104 </v>
      </c>
      <c r="B459" s="2" t="str">
        <f t="shared" ref="B459:B522" si="43">IF(H459=INT(H459),"I","II")</f>
        <v>I</v>
      </c>
      <c r="C459" s="14">
        <f t="shared" ref="C459:C522" si="44">1*G459</f>
        <v>49076.377999999997</v>
      </c>
      <c r="D459" s="15" t="str">
        <f t="shared" ref="D459:D522" si="45">VLOOKUP(F459,I$1:J$5,2,FALSE)</f>
        <v>vis</v>
      </c>
      <c r="E459" s="38">
        <f>VLOOKUP(C459,'Active 1'!C$21:E$969,3,FALSE)</f>
        <v>1760.0115004487238</v>
      </c>
      <c r="F459" s="2" t="s">
        <v>827</v>
      </c>
      <c r="G459" s="15" t="str">
        <f t="shared" ref="G459:G522" si="46">MID(I459,3,LEN(I459)-3)</f>
        <v>49076.378</v>
      </c>
      <c r="H459" s="14">
        <f t="shared" ref="H459:H522" si="47">1*K459</f>
        <v>1760</v>
      </c>
      <c r="I459" s="39" t="s">
        <v>457</v>
      </c>
      <c r="J459" s="40" t="s">
        <v>458</v>
      </c>
      <c r="K459" s="39">
        <v>1760</v>
      </c>
      <c r="L459" s="39" t="s">
        <v>459</v>
      </c>
      <c r="M459" s="40" t="s">
        <v>962</v>
      </c>
      <c r="N459" s="40"/>
      <c r="O459" s="41" t="s">
        <v>1706</v>
      </c>
      <c r="P459" s="41" t="s">
        <v>460</v>
      </c>
    </row>
    <row r="460" spans="1:16" ht="13.5" thickBot="1" x14ac:dyDescent="0.25">
      <c r="A460" s="14" t="str">
        <f t="shared" si="42"/>
        <v> BBS 104 </v>
      </c>
      <c r="B460" s="2" t="str">
        <f t="shared" si="43"/>
        <v>I</v>
      </c>
      <c r="C460" s="14">
        <f t="shared" si="44"/>
        <v>49090.417000000001</v>
      </c>
      <c r="D460" s="15" t="str">
        <f t="shared" si="45"/>
        <v>vis</v>
      </c>
      <c r="E460" s="38">
        <f>VLOOKUP(C460,'Active 1'!C$21:E$969,3,FALSE)</f>
        <v>1765.0131980831172</v>
      </c>
      <c r="F460" s="2" t="s">
        <v>827</v>
      </c>
      <c r="G460" s="15" t="str">
        <f t="shared" si="46"/>
        <v>49090.417</v>
      </c>
      <c r="H460" s="14">
        <f t="shared" si="47"/>
        <v>1765</v>
      </c>
      <c r="I460" s="39" t="s">
        <v>461</v>
      </c>
      <c r="J460" s="40" t="s">
        <v>462</v>
      </c>
      <c r="K460" s="39">
        <v>1765</v>
      </c>
      <c r="L460" s="39" t="s">
        <v>463</v>
      </c>
      <c r="M460" s="40" t="s">
        <v>962</v>
      </c>
      <c r="N460" s="40"/>
      <c r="O460" s="41" t="s">
        <v>1706</v>
      </c>
      <c r="P460" s="41" t="s">
        <v>460</v>
      </c>
    </row>
    <row r="461" spans="1:16" ht="13.5" thickBot="1" x14ac:dyDescent="0.25">
      <c r="A461" s="14" t="str">
        <f t="shared" si="42"/>
        <v> BBS 104 </v>
      </c>
      <c r="B461" s="2" t="str">
        <f t="shared" si="43"/>
        <v>I</v>
      </c>
      <c r="C461" s="14">
        <f t="shared" si="44"/>
        <v>49118.474000000002</v>
      </c>
      <c r="D461" s="15" t="str">
        <f t="shared" si="45"/>
        <v>vis</v>
      </c>
      <c r="E461" s="38">
        <f>VLOOKUP(C461,'Active 1'!C$21:E$969,3,FALSE)</f>
        <v>1775.0091116473409</v>
      </c>
      <c r="F461" s="2" t="s">
        <v>827</v>
      </c>
      <c r="G461" s="15" t="str">
        <f t="shared" si="46"/>
        <v>49118.474</v>
      </c>
      <c r="H461" s="14">
        <f t="shared" si="47"/>
        <v>1775</v>
      </c>
      <c r="I461" s="39" t="s">
        <v>464</v>
      </c>
      <c r="J461" s="40" t="s">
        <v>465</v>
      </c>
      <c r="K461" s="39">
        <v>1775</v>
      </c>
      <c r="L461" s="39" t="s">
        <v>443</v>
      </c>
      <c r="M461" s="40" t="s">
        <v>962</v>
      </c>
      <c r="N461" s="40"/>
      <c r="O461" s="41" t="s">
        <v>1770</v>
      </c>
      <c r="P461" s="41" t="s">
        <v>460</v>
      </c>
    </row>
    <row r="462" spans="1:16" ht="13.5" thickBot="1" x14ac:dyDescent="0.25">
      <c r="A462" s="14" t="str">
        <f t="shared" si="42"/>
        <v> BBS 104 </v>
      </c>
      <c r="B462" s="2" t="str">
        <f t="shared" si="43"/>
        <v>I</v>
      </c>
      <c r="C462" s="14">
        <f t="shared" si="44"/>
        <v>49177.415999999997</v>
      </c>
      <c r="D462" s="15" t="str">
        <f t="shared" si="45"/>
        <v>vis</v>
      </c>
      <c r="E462" s="38">
        <f>VLOOKUP(C462,'Active 1'!C$21:E$969,3,FALSE)</f>
        <v>1796.0084749899083</v>
      </c>
      <c r="F462" s="2" t="s">
        <v>827</v>
      </c>
      <c r="G462" s="15" t="str">
        <f t="shared" si="46"/>
        <v>49177.416</v>
      </c>
      <c r="H462" s="14">
        <f t="shared" si="47"/>
        <v>1796</v>
      </c>
      <c r="I462" s="39" t="s">
        <v>466</v>
      </c>
      <c r="J462" s="40" t="s">
        <v>467</v>
      </c>
      <c r="K462" s="39">
        <v>1796</v>
      </c>
      <c r="L462" s="39" t="s">
        <v>389</v>
      </c>
      <c r="M462" s="40" t="s">
        <v>962</v>
      </c>
      <c r="N462" s="40"/>
      <c r="O462" s="41" t="s">
        <v>1706</v>
      </c>
      <c r="P462" s="41" t="s">
        <v>460</v>
      </c>
    </row>
    <row r="463" spans="1:16" ht="13.5" thickBot="1" x14ac:dyDescent="0.25">
      <c r="A463" s="14" t="str">
        <f t="shared" si="42"/>
        <v> BRNO 31 </v>
      </c>
      <c r="B463" s="2" t="str">
        <f t="shared" si="43"/>
        <v>I</v>
      </c>
      <c r="C463" s="14">
        <f t="shared" si="44"/>
        <v>49219.508999999998</v>
      </c>
      <c r="D463" s="15" t="str">
        <f t="shared" si="45"/>
        <v>vis</v>
      </c>
      <c r="E463" s="38">
        <f>VLOOKUP(C463,'Active 1'!C$21:E$969,3,FALSE)</f>
        <v>1811.005017373587</v>
      </c>
      <c r="F463" s="2" t="s">
        <v>827</v>
      </c>
      <c r="G463" s="15" t="str">
        <f t="shared" si="46"/>
        <v>49219.509</v>
      </c>
      <c r="H463" s="14">
        <f t="shared" si="47"/>
        <v>1811</v>
      </c>
      <c r="I463" s="39" t="s">
        <v>468</v>
      </c>
      <c r="J463" s="40" t="s">
        <v>469</v>
      </c>
      <c r="K463" s="39">
        <v>1811</v>
      </c>
      <c r="L463" s="39" t="s">
        <v>470</v>
      </c>
      <c r="M463" s="40" t="s">
        <v>962</v>
      </c>
      <c r="N463" s="40"/>
      <c r="O463" s="41" t="s">
        <v>471</v>
      </c>
      <c r="P463" s="41" t="s">
        <v>445</v>
      </c>
    </row>
    <row r="464" spans="1:16" ht="13.5" thickBot="1" x14ac:dyDescent="0.25">
      <c r="A464" s="14" t="str">
        <f t="shared" si="42"/>
        <v> BBS 105 </v>
      </c>
      <c r="B464" s="2" t="str">
        <f t="shared" si="43"/>
        <v>I</v>
      </c>
      <c r="C464" s="14">
        <f t="shared" si="44"/>
        <v>49236.375999999997</v>
      </c>
      <c r="D464" s="15" t="str">
        <f t="shared" si="45"/>
        <v>vis</v>
      </c>
      <c r="E464" s="38">
        <f>VLOOKUP(C464,'Active 1'!C$21:E$969,3,FALSE)</f>
        <v>1817.0142512221003</v>
      </c>
      <c r="F464" s="2" t="s">
        <v>827</v>
      </c>
      <c r="G464" s="15" t="str">
        <f t="shared" si="46"/>
        <v>49236.376</v>
      </c>
      <c r="H464" s="14">
        <f t="shared" si="47"/>
        <v>1817</v>
      </c>
      <c r="I464" s="39" t="s">
        <v>472</v>
      </c>
      <c r="J464" s="40" t="s">
        <v>473</v>
      </c>
      <c r="K464" s="39">
        <v>1817</v>
      </c>
      <c r="L464" s="39" t="s">
        <v>474</v>
      </c>
      <c r="M464" s="40" t="s">
        <v>962</v>
      </c>
      <c r="N464" s="40"/>
      <c r="O464" s="41" t="s">
        <v>1706</v>
      </c>
      <c r="P464" s="41" t="s">
        <v>475</v>
      </c>
    </row>
    <row r="465" spans="1:16" ht="13.5" thickBot="1" x14ac:dyDescent="0.25">
      <c r="A465" s="14" t="str">
        <f t="shared" si="42"/>
        <v> BRNO 31 </v>
      </c>
      <c r="B465" s="2" t="str">
        <f t="shared" si="43"/>
        <v>I</v>
      </c>
      <c r="C465" s="14">
        <f t="shared" si="44"/>
        <v>49250.387000000002</v>
      </c>
      <c r="D465" s="15" t="str">
        <f t="shared" si="45"/>
        <v>vis</v>
      </c>
      <c r="E465" s="38">
        <f>VLOOKUP(C465,'Active 1'!C$21:E$969,3,FALSE)</f>
        <v>1822.0059732504139</v>
      </c>
      <c r="F465" s="2" t="s">
        <v>827</v>
      </c>
      <c r="G465" s="15" t="str">
        <f t="shared" si="46"/>
        <v>49250.387</v>
      </c>
      <c r="H465" s="14">
        <f t="shared" si="47"/>
        <v>1822</v>
      </c>
      <c r="I465" s="39" t="s">
        <v>476</v>
      </c>
      <c r="J465" s="40" t="s">
        <v>477</v>
      </c>
      <c r="K465" s="39">
        <v>1822</v>
      </c>
      <c r="L465" s="39" t="s">
        <v>1888</v>
      </c>
      <c r="M465" s="40" t="s">
        <v>962</v>
      </c>
      <c r="N465" s="40"/>
      <c r="O465" s="41" t="s">
        <v>478</v>
      </c>
      <c r="P465" s="41" t="s">
        <v>445</v>
      </c>
    </row>
    <row r="466" spans="1:16" ht="13.5" thickBot="1" x14ac:dyDescent="0.25">
      <c r="A466" s="14" t="str">
        <f t="shared" si="42"/>
        <v> BRNO 31 </v>
      </c>
      <c r="B466" s="2" t="str">
        <f t="shared" si="43"/>
        <v>I</v>
      </c>
      <c r="C466" s="14">
        <f t="shared" si="44"/>
        <v>49612.453000000001</v>
      </c>
      <c r="D466" s="15" t="str">
        <f t="shared" si="45"/>
        <v>vis</v>
      </c>
      <c r="E466" s="38">
        <f>VLOOKUP(C466,'Active 1'!C$21:E$969,3,FALSE)</f>
        <v>1950.9998229329933</v>
      </c>
      <c r="F466" s="2" t="s">
        <v>827</v>
      </c>
      <c r="G466" s="15" t="str">
        <f t="shared" si="46"/>
        <v>49612.453</v>
      </c>
      <c r="H466" s="14">
        <f t="shared" si="47"/>
        <v>1951</v>
      </c>
      <c r="I466" s="39" t="s">
        <v>479</v>
      </c>
      <c r="J466" s="40" t="s">
        <v>480</v>
      </c>
      <c r="K466" s="39">
        <v>1951</v>
      </c>
      <c r="L466" s="39" t="s">
        <v>184</v>
      </c>
      <c r="M466" s="40" t="s">
        <v>962</v>
      </c>
      <c r="N466" s="40"/>
      <c r="O466" s="41" t="s">
        <v>481</v>
      </c>
      <c r="P466" s="41" t="s">
        <v>445</v>
      </c>
    </row>
    <row r="467" spans="1:16" ht="13.5" thickBot="1" x14ac:dyDescent="0.25">
      <c r="A467" s="14" t="str">
        <f t="shared" si="42"/>
        <v> BRNO 31 </v>
      </c>
      <c r="B467" s="2" t="str">
        <f t="shared" si="43"/>
        <v>I</v>
      </c>
      <c r="C467" s="14">
        <f t="shared" si="44"/>
        <v>49612.457000000002</v>
      </c>
      <c r="D467" s="15" t="str">
        <f t="shared" si="45"/>
        <v>vis</v>
      </c>
      <c r="E467" s="38">
        <f>VLOOKUP(C467,'Active 1'!C$21:E$969,3,FALSE)</f>
        <v>1951.0012480195765</v>
      </c>
      <c r="F467" s="2" t="s">
        <v>827</v>
      </c>
      <c r="G467" s="15" t="str">
        <f t="shared" si="46"/>
        <v>49612.457</v>
      </c>
      <c r="H467" s="14">
        <f t="shared" si="47"/>
        <v>1951</v>
      </c>
      <c r="I467" s="39" t="s">
        <v>482</v>
      </c>
      <c r="J467" s="40" t="s">
        <v>483</v>
      </c>
      <c r="K467" s="39">
        <v>1951</v>
      </c>
      <c r="L467" s="39" t="s">
        <v>1920</v>
      </c>
      <c r="M467" s="40" t="s">
        <v>962</v>
      </c>
      <c r="N467" s="40"/>
      <c r="O467" s="41" t="s">
        <v>484</v>
      </c>
      <c r="P467" s="41" t="s">
        <v>445</v>
      </c>
    </row>
    <row r="468" spans="1:16" ht="13.5" thickBot="1" x14ac:dyDescent="0.25">
      <c r="A468" s="14" t="str">
        <f t="shared" si="42"/>
        <v> BRNO 31 </v>
      </c>
      <c r="B468" s="2" t="str">
        <f t="shared" si="43"/>
        <v>I</v>
      </c>
      <c r="C468" s="14">
        <f t="shared" si="44"/>
        <v>49612.466999999997</v>
      </c>
      <c r="D468" s="15" t="str">
        <f t="shared" si="45"/>
        <v>vis</v>
      </c>
      <c r="E468" s="38">
        <f>VLOOKUP(C468,'Active 1'!C$21:E$969,3,FALSE)</f>
        <v>1951.0048107360319</v>
      </c>
      <c r="F468" s="2" t="s">
        <v>827</v>
      </c>
      <c r="G468" s="15" t="str">
        <f t="shared" si="46"/>
        <v>49612.467</v>
      </c>
      <c r="H468" s="14">
        <f t="shared" si="47"/>
        <v>1951</v>
      </c>
      <c r="I468" s="39" t="s">
        <v>485</v>
      </c>
      <c r="J468" s="40" t="s">
        <v>486</v>
      </c>
      <c r="K468" s="39">
        <v>1951</v>
      </c>
      <c r="L468" s="39" t="s">
        <v>470</v>
      </c>
      <c r="M468" s="40" t="s">
        <v>962</v>
      </c>
      <c r="N468" s="40"/>
      <c r="O468" s="41" t="s">
        <v>487</v>
      </c>
      <c r="P468" s="41" t="s">
        <v>445</v>
      </c>
    </row>
    <row r="469" spans="1:16" ht="13.5" thickBot="1" x14ac:dyDescent="0.25">
      <c r="A469" s="14" t="str">
        <f t="shared" si="42"/>
        <v>VSB 47 </v>
      </c>
      <c r="B469" s="2" t="str">
        <f t="shared" si="43"/>
        <v>I</v>
      </c>
      <c r="C469" s="14">
        <f t="shared" si="44"/>
        <v>49820.182999999997</v>
      </c>
      <c r="D469" s="15" t="str">
        <f t="shared" si="45"/>
        <v>vis</v>
      </c>
      <c r="E469" s="38">
        <f>VLOOKUP(C469,'Active 1'!C$21:E$969,3,FALSE)</f>
        <v>2025.0081319003134</v>
      </c>
      <c r="F469" s="2" t="s">
        <v>827</v>
      </c>
      <c r="G469" s="15" t="str">
        <f t="shared" si="46"/>
        <v>49820.183</v>
      </c>
      <c r="H469" s="14">
        <f t="shared" si="47"/>
        <v>2025</v>
      </c>
      <c r="I469" s="39" t="s">
        <v>488</v>
      </c>
      <c r="J469" s="40" t="s">
        <v>489</v>
      </c>
      <c r="K469" s="39">
        <v>2025</v>
      </c>
      <c r="L469" s="39" t="s">
        <v>451</v>
      </c>
      <c r="M469" s="40" t="s">
        <v>962</v>
      </c>
      <c r="N469" s="40"/>
      <c r="O469" s="41" t="s">
        <v>490</v>
      </c>
      <c r="P469" s="42" t="s">
        <v>491</v>
      </c>
    </row>
    <row r="470" spans="1:16" ht="13.5" thickBot="1" x14ac:dyDescent="0.25">
      <c r="A470" s="14" t="str">
        <f t="shared" si="42"/>
        <v> BBS 110 </v>
      </c>
      <c r="B470" s="2" t="str">
        <f t="shared" si="43"/>
        <v>I</v>
      </c>
      <c r="C470" s="14">
        <f t="shared" si="44"/>
        <v>49918.415999999997</v>
      </c>
      <c r="D470" s="15" t="str">
        <f t="shared" si="45"/>
        <v>vis</v>
      </c>
      <c r="E470" s="38">
        <f>VLOOKUP(C470,'Active 1'!C$21:E$969,3,FALSE)</f>
        <v>2060.0057644752278</v>
      </c>
      <c r="F470" s="2" t="s">
        <v>827</v>
      </c>
      <c r="G470" s="15" t="str">
        <f t="shared" si="46"/>
        <v>49918.416</v>
      </c>
      <c r="H470" s="14">
        <f t="shared" si="47"/>
        <v>2060</v>
      </c>
      <c r="I470" s="39" t="s">
        <v>492</v>
      </c>
      <c r="J470" s="40" t="s">
        <v>493</v>
      </c>
      <c r="K470" s="39">
        <v>2060</v>
      </c>
      <c r="L470" s="39" t="s">
        <v>1722</v>
      </c>
      <c r="M470" s="40" t="s">
        <v>962</v>
      </c>
      <c r="N470" s="40"/>
      <c r="O470" s="41" t="s">
        <v>1706</v>
      </c>
      <c r="P470" s="41" t="s">
        <v>494</v>
      </c>
    </row>
    <row r="471" spans="1:16" ht="13.5" thickBot="1" x14ac:dyDescent="0.25">
      <c r="A471" s="14" t="str">
        <f t="shared" si="42"/>
        <v> BRNO 32 </v>
      </c>
      <c r="B471" s="2" t="str">
        <f t="shared" si="43"/>
        <v>I</v>
      </c>
      <c r="C471" s="14">
        <f t="shared" si="44"/>
        <v>49932.434999999998</v>
      </c>
      <c r="D471" s="15" t="str">
        <f t="shared" si="45"/>
        <v>vis</v>
      </c>
      <c r="E471" s="38">
        <f>VLOOKUP(C471,'Active 1'!C$21:E$969,3,FALSE)</f>
        <v>2065.000336676705</v>
      </c>
      <c r="F471" s="2" t="s">
        <v>827</v>
      </c>
      <c r="G471" s="15" t="str">
        <f t="shared" si="46"/>
        <v>49932.4350</v>
      </c>
      <c r="H471" s="14">
        <f t="shared" si="47"/>
        <v>2065</v>
      </c>
      <c r="I471" s="39" t="s">
        <v>495</v>
      </c>
      <c r="J471" s="40" t="s">
        <v>496</v>
      </c>
      <c r="K471" s="39">
        <v>2065</v>
      </c>
      <c r="L471" s="39" t="s">
        <v>497</v>
      </c>
      <c r="M471" s="40" t="s">
        <v>962</v>
      </c>
      <c r="N471" s="40"/>
      <c r="O471" s="41" t="s">
        <v>471</v>
      </c>
      <c r="P471" s="41" t="s">
        <v>498</v>
      </c>
    </row>
    <row r="472" spans="1:16" ht="13.5" thickBot="1" x14ac:dyDescent="0.25">
      <c r="A472" s="14" t="str">
        <f t="shared" si="42"/>
        <v> BRNO 32 </v>
      </c>
      <c r="B472" s="2" t="str">
        <f t="shared" si="43"/>
        <v>I</v>
      </c>
      <c r="C472" s="14">
        <f t="shared" si="44"/>
        <v>49932.446100000001</v>
      </c>
      <c r="D472" s="15" t="str">
        <f t="shared" si="45"/>
        <v>vis</v>
      </c>
      <c r="E472" s="38">
        <f>VLOOKUP(C472,'Active 1'!C$21:E$969,3,FALSE)</f>
        <v>2065.0042912919739</v>
      </c>
      <c r="F472" s="2" t="s">
        <v>827</v>
      </c>
      <c r="G472" s="15" t="str">
        <f t="shared" si="46"/>
        <v>49932.4461</v>
      </c>
      <c r="H472" s="14">
        <f t="shared" si="47"/>
        <v>2065</v>
      </c>
      <c r="I472" s="39" t="s">
        <v>499</v>
      </c>
      <c r="J472" s="40" t="s">
        <v>500</v>
      </c>
      <c r="K472" s="39">
        <v>2065</v>
      </c>
      <c r="L472" s="39" t="s">
        <v>501</v>
      </c>
      <c r="M472" s="40" t="s">
        <v>962</v>
      </c>
      <c r="N472" s="40"/>
      <c r="O472" s="41" t="s">
        <v>478</v>
      </c>
      <c r="P472" s="41" t="s">
        <v>498</v>
      </c>
    </row>
    <row r="473" spans="1:16" ht="13.5" thickBot="1" x14ac:dyDescent="0.25">
      <c r="A473" s="14" t="str">
        <f t="shared" si="42"/>
        <v> BRNO 32 </v>
      </c>
      <c r="B473" s="2" t="str">
        <f t="shared" si="43"/>
        <v>I</v>
      </c>
      <c r="C473" s="14">
        <f t="shared" si="44"/>
        <v>49932.452400000002</v>
      </c>
      <c r="D473" s="15" t="str">
        <f t="shared" si="45"/>
        <v>vis</v>
      </c>
      <c r="E473" s="38">
        <f>VLOOKUP(C473,'Active 1'!C$21:E$969,3,FALSE)</f>
        <v>2065.0065358033421</v>
      </c>
      <c r="F473" s="2" t="s">
        <v>827</v>
      </c>
      <c r="G473" s="15" t="str">
        <f t="shared" si="46"/>
        <v>49932.4524</v>
      </c>
      <c r="H473" s="14">
        <f t="shared" si="47"/>
        <v>2065</v>
      </c>
      <c r="I473" s="39" t="s">
        <v>502</v>
      </c>
      <c r="J473" s="40" t="s">
        <v>503</v>
      </c>
      <c r="K473" s="39">
        <v>2065</v>
      </c>
      <c r="L473" s="39" t="s">
        <v>504</v>
      </c>
      <c r="M473" s="40" t="s">
        <v>962</v>
      </c>
      <c r="N473" s="40"/>
      <c r="O473" s="41" t="s">
        <v>505</v>
      </c>
      <c r="P473" s="41" t="s">
        <v>498</v>
      </c>
    </row>
    <row r="474" spans="1:16" ht="13.5" thickBot="1" x14ac:dyDescent="0.25">
      <c r="A474" s="14" t="str">
        <f t="shared" si="42"/>
        <v> BRNO 32 </v>
      </c>
      <c r="B474" s="2" t="str">
        <f t="shared" si="43"/>
        <v>I</v>
      </c>
      <c r="C474" s="14">
        <f t="shared" si="44"/>
        <v>49932.4545</v>
      </c>
      <c r="D474" s="15" t="str">
        <f t="shared" si="45"/>
        <v>vis</v>
      </c>
      <c r="E474" s="38">
        <f>VLOOKUP(C474,'Active 1'!C$21:E$969,3,FALSE)</f>
        <v>2065.0072839737977</v>
      </c>
      <c r="F474" s="2" t="s">
        <v>827</v>
      </c>
      <c r="G474" s="15" t="str">
        <f t="shared" si="46"/>
        <v>49932.4545</v>
      </c>
      <c r="H474" s="14">
        <f t="shared" si="47"/>
        <v>2065</v>
      </c>
      <c r="I474" s="39" t="s">
        <v>506</v>
      </c>
      <c r="J474" s="40" t="s">
        <v>507</v>
      </c>
      <c r="K474" s="39">
        <v>2065</v>
      </c>
      <c r="L474" s="39" t="s">
        <v>508</v>
      </c>
      <c r="M474" s="40" t="s">
        <v>962</v>
      </c>
      <c r="N474" s="40"/>
      <c r="O474" s="41" t="s">
        <v>484</v>
      </c>
      <c r="P474" s="41" t="s">
        <v>498</v>
      </c>
    </row>
    <row r="475" spans="1:16" ht="13.5" thickBot="1" x14ac:dyDescent="0.25">
      <c r="A475" s="14" t="str">
        <f t="shared" si="42"/>
        <v> BRNO 32 </v>
      </c>
      <c r="B475" s="2" t="str">
        <f t="shared" si="43"/>
        <v>I</v>
      </c>
      <c r="C475" s="14">
        <f t="shared" si="44"/>
        <v>49932.457900000001</v>
      </c>
      <c r="D475" s="15" t="str">
        <f t="shared" si="45"/>
        <v>vis</v>
      </c>
      <c r="E475" s="38">
        <f>VLOOKUP(C475,'Active 1'!C$21:E$969,3,FALSE)</f>
        <v>2065.0084952973934</v>
      </c>
      <c r="F475" s="2" t="s">
        <v>827</v>
      </c>
      <c r="G475" s="15" t="str">
        <f t="shared" si="46"/>
        <v>49932.4579</v>
      </c>
      <c r="H475" s="14">
        <f t="shared" si="47"/>
        <v>2065</v>
      </c>
      <c r="I475" s="39" t="s">
        <v>509</v>
      </c>
      <c r="J475" s="40" t="s">
        <v>510</v>
      </c>
      <c r="K475" s="39">
        <v>2065</v>
      </c>
      <c r="L475" s="39" t="s">
        <v>511</v>
      </c>
      <c r="M475" s="40" t="s">
        <v>962</v>
      </c>
      <c r="N475" s="40"/>
      <c r="O475" s="41" t="s">
        <v>512</v>
      </c>
      <c r="P475" s="41" t="s">
        <v>498</v>
      </c>
    </row>
    <row r="476" spans="1:16" ht="13.5" thickBot="1" x14ac:dyDescent="0.25">
      <c r="A476" s="14" t="str">
        <f t="shared" si="42"/>
        <v> BRNO 32 </v>
      </c>
      <c r="B476" s="2" t="str">
        <f t="shared" si="43"/>
        <v>I</v>
      </c>
      <c r="C476" s="14">
        <f t="shared" si="44"/>
        <v>49932.4614</v>
      </c>
      <c r="D476" s="15" t="str">
        <f t="shared" si="45"/>
        <v>vis</v>
      </c>
      <c r="E476" s="38">
        <f>VLOOKUP(C476,'Active 1'!C$21:E$969,3,FALSE)</f>
        <v>2065.0097422481531</v>
      </c>
      <c r="F476" s="2" t="s">
        <v>827</v>
      </c>
      <c r="G476" s="15" t="str">
        <f t="shared" si="46"/>
        <v>49932.4614</v>
      </c>
      <c r="H476" s="14">
        <f t="shared" si="47"/>
        <v>2065</v>
      </c>
      <c r="I476" s="39" t="s">
        <v>513</v>
      </c>
      <c r="J476" s="40" t="s">
        <v>514</v>
      </c>
      <c r="K476" s="39">
        <v>2065</v>
      </c>
      <c r="L476" s="39" t="s">
        <v>515</v>
      </c>
      <c r="M476" s="40" t="s">
        <v>962</v>
      </c>
      <c r="N476" s="40"/>
      <c r="O476" s="41" t="s">
        <v>516</v>
      </c>
      <c r="P476" s="41" t="s">
        <v>498</v>
      </c>
    </row>
    <row r="477" spans="1:16" ht="13.5" thickBot="1" x14ac:dyDescent="0.25">
      <c r="A477" s="14" t="str">
        <f t="shared" si="42"/>
        <v> BRNO 32 </v>
      </c>
      <c r="B477" s="2" t="str">
        <f t="shared" si="43"/>
        <v>I</v>
      </c>
      <c r="C477" s="14">
        <f t="shared" si="44"/>
        <v>49932.466999999997</v>
      </c>
      <c r="D477" s="15" t="str">
        <f t="shared" si="45"/>
        <v>vis</v>
      </c>
      <c r="E477" s="38">
        <f>VLOOKUP(C477,'Active 1'!C$21:E$969,3,FALSE)</f>
        <v>2065.0117373693683</v>
      </c>
      <c r="F477" s="2" t="s">
        <v>827</v>
      </c>
      <c r="G477" s="15" t="str">
        <f t="shared" si="46"/>
        <v>49932.4670</v>
      </c>
      <c r="H477" s="14">
        <f t="shared" si="47"/>
        <v>2065</v>
      </c>
      <c r="I477" s="39" t="s">
        <v>517</v>
      </c>
      <c r="J477" s="40" t="s">
        <v>518</v>
      </c>
      <c r="K477" s="39">
        <v>2065</v>
      </c>
      <c r="L477" s="39" t="s">
        <v>519</v>
      </c>
      <c r="M477" s="40" t="s">
        <v>962</v>
      </c>
      <c r="N477" s="40"/>
      <c r="O477" s="41" t="s">
        <v>487</v>
      </c>
      <c r="P477" s="41" t="s">
        <v>498</v>
      </c>
    </row>
    <row r="478" spans="1:16" ht="13.5" thickBot="1" x14ac:dyDescent="0.25">
      <c r="A478" s="14" t="str">
        <f t="shared" si="42"/>
        <v> BRNO 32 </v>
      </c>
      <c r="B478" s="2" t="str">
        <f t="shared" si="43"/>
        <v>I</v>
      </c>
      <c r="C478" s="14">
        <f t="shared" si="44"/>
        <v>49932.470399999998</v>
      </c>
      <c r="D478" s="15" t="str">
        <f t="shared" si="45"/>
        <v>vis</v>
      </c>
      <c r="E478" s="38">
        <f>VLOOKUP(C478,'Active 1'!C$21:E$969,3,FALSE)</f>
        <v>2065.0129486929641</v>
      </c>
      <c r="F478" s="2" t="s">
        <v>827</v>
      </c>
      <c r="G478" s="15" t="str">
        <f t="shared" si="46"/>
        <v>49932.4704</v>
      </c>
      <c r="H478" s="14">
        <f t="shared" si="47"/>
        <v>2065</v>
      </c>
      <c r="I478" s="39" t="s">
        <v>520</v>
      </c>
      <c r="J478" s="40" t="s">
        <v>521</v>
      </c>
      <c r="K478" s="39">
        <v>2065</v>
      </c>
      <c r="L478" s="39" t="s">
        <v>522</v>
      </c>
      <c r="M478" s="40" t="s">
        <v>962</v>
      </c>
      <c r="N478" s="40"/>
      <c r="O478" s="41" t="s">
        <v>523</v>
      </c>
      <c r="P478" s="41" t="s">
        <v>498</v>
      </c>
    </row>
    <row r="479" spans="1:16" ht="13.5" thickBot="1" x14ac:dyDescent="0.25">
      <c r="A479" s="14" t="str">
        <f t="shared" si="42"/>
        <v> BRNO 32 </v>
      </c>
      <c r="B479" s="2" t="str">
        <f t="shared" si="43"/>
        <v>I</v>
      </c>
      <c r="C479" s="14">
        <f t="shared" si="44"/>
        <v>49977.400600000001</v>
      </c>
      <c r="D479" s="15" t="str">
        <f t="shared" si="45"/>
        <v>vis</v>
      </c>
      <c r="E479" s="38">
        <f>VLOOKUP(C479,'Active 1'!C$21:E$969,3,FALSE)</f>
        <v>2081.020304989906</v>
      </c>
      <c r="F479" s="2" t="s">
        <v>827</v>
      </c>
      <c r="G479" s="15" t="str">
        <f t="shared" si="46"/>
        <v>49977.4006</v>
      </c>
      <c r="H479" s="14">
        <f t="shared" si="47"/>
        <v>2081</v>
      </c>
      <c r="I479" s="39" t="s">
        <v>524</v>
      </c>
      <c r="J479" s="40" t="s">
        <v>525</v>
      </c>
      <c r="K479" s="39">
        <v>2081</v>
      </c>
      <c r="L479" s="39" t="s">
        <v>526</v>
      </c>
      <c r="M479" s="40" t="s">
        <v>962</v>
      </c>
      <c r="N479" s="40"/>
      <c r="O479" s="41" t="s">
        <v>527</v>
      </c>
      <c r="P479" s="41" t="s">
        <v>498</v>
      </c>
    </row>
    <row r="480" spans="1:16" ht="13.5" thickBot="1" x14ac:dyDescent="0.25">
      <c r="A480" s="14" t="str">
        <f t="shared" si="42"/>
        <v> BBS 111 </v>
      </c>
      <c r="B480" s="2" t="str">
        <f t="shared" si="43"/>
        <v>I</v>
      </c>
      <c r="C480" s="14">
        <f t="shared" si="44"/>
        <v>50162.606899999999</v>
      </c>
      <c r="D480" s="15" t="str">
        <f t="shared" si="45"/>
        <v>vis</v>
      </c>
      <c r="E480" s="38">
        <f>VLOOKUP(C480,'Active 1'!C$21:E$969,3,FALSE)</f>
        <v>2147.0040582903166</v>
      </c>
      <c r="F480" s="2" t="s">
        <v>827</v>
      </c>
      <c r="G480" s="15" t="str">
        <f t="shared" si="46"/>
        <v>50162.6069</v>
      </c>
      <c r="H480" s="14">
        <f t="shared" si="47"/>
        <v>2147</v>
      </c>
      <c r="I480" s="39" t="s">
        <v>528</v>
      </c>
      <c r="J480" s="40" t="s">
        <v>529</v>
      </c>
      <c r="K480" s="39">
        <v>2147</v>
      </c>
      <c r="L480" s="39" t="s">
        <v>530</v>
      </c>
      <c r="M480" s="40" t="s">
        <v>1432</v>
      </c>
      <c r="N480" s="40" t="s">
        <v>1433</v>
      </c>
      <c r="O480" s="41" t="s">
        <v>531</v>
      </c>
      <c r="P480" s="41" t="s">
        <v>532</v>
      </c>
    </row>
    <row r="481" spans="1:16" ht="13.5" thickBot="1" x14ac:dyDescent="0.25">
      <c r="A481" s="14" t="str">
        <f t="shared" si="42"/>
        <v> AOEB 12 </v>
      </c>
      <c r="B481" s="2" t="str">
        <f t="shared" si="43"/>
        <v>I</v>
      </c>
      <c r="C481" s="14">
        <f t="shared" si="44"/>
        <v>50210.328000000001</v>
      </c>
      <c r="D481" s="15" t="str">
        <f t="shared" si="45"/>
        <v>vis</v>
      </c>
      <c r="E481" s="38">
        <f>VLOOKUP(C481,'Active 1'!C$21:E$969,3,FALSE)</f>
        <v>2164.0057331233243</v>
      </c>
      <c r="F481" s="2" t="s">
        <v>827</v>
      </c>
      <c r="G481" s="15" t="str">
        <f t="shared" si="46"/>
        <v>50210.328</v>
      </c>
      <c r="H481" s="14">
        <f t="shared" si="47"/>
        <v>2164</v>
      </c>
      <c r="I481" s="39" t="s">
        <v>533</v>
      </c>
      <c r="J481" s="40" t="s">
        <v>534</v>
      </c>
      <c r="K481" s="39">
        <v>2164</v>
      </c>
      <c r="L481" s="39" t="s">
        <v>1722</v>
      </c>
      <c r="M481" s="40" t="s">
        <v>535</v>
      </c>
      <c r="N481" s="40" t="s">
        <v>536</v>
      </c>
      <c r="O481" s="41" t="s">
        <v>537</v>
      </c>
      <c r="P481" s="41" t="s">
        <v>538</v>
      </c>
    </row>
    <row r="482" spans="1:16" ht="13.5" thickBot="1" x14ac:dyDescent="0.25">
      <c r="A482" s="14" t="str">
        <f t="shared" si="42"/>
        <v> AOEB 12 </v>
      </c>
      <c r="B482" s="2" t="str">
        <f t="shared" si="43"/>
        <v>I</v>
      </c>
      <c r="C482" s="14">
        <f t="shared" si="44"/>
        <v>50336.637000000002</v>
      </c>
      <c r="D482" s="15" t="str">
        <f t="shared" si="45"/>
        <v>vis</v>
      </c>
      <c r="E482" s="38">
        <f>VLOOKUP(C482,'Active 1'!C$21:E$969,3,FALSE)</f>
        <v>2209.006048423731</v>
      </c>
      <c r="F482" s="2" t="s">
        <v>827</v>
      </c>
      <c r="G482" s="15" t="str">
        <f t="shared" si="46"/>
        <v>50336.637</v>
      </c>
      <c r="H482" s="14">
        <f t="shared" si="47"/>
        <v>2209</v>
      </c>
      <c r="I482" s="39" t="s">
        <v>539</v>
      </c>
      <c r="J482" s="40" t="s">
        <v>540</v>
      </c>
      <c r="K482" s="39">
        <v>2209</v>
      </c>
      <c r="L482" s="39" t="s">
        <v>1888</v>
      </c>
      <c r="M482" s="40" t="s">
        <v>535</v>
      </c>
      <c r="N482" s="40" t="s">
        <v>536</v>
      </c>
      <c r="O482" s="41" t="s">
        <v>537</v>
      </c>
      <c r="P482" s="41" t="s">
        <v>538</v>
      </c>
    </row>
    <row r="483" spans="1:16" ht="13.5" thickBot="1" x14ac:dyDescent="0.25">
      <c r="A483" s="14" t="str">
        <f t="shared" si="42"/>
        <v> BRNO 32 </v>
      </c>
      <c r="B483" s="2" t="str">
        <f t="shared" si="43"/>
        <v>I</v>
      </c>
      <c r="C483" s="14">
        <f t="shared" si="44"/>
        <v>50673.455699999999</v>
      </c>
      <c r="D483" s="15" t="str">
        <f t="shared" si="45"/>
        <v>vis</v>
      </c>
      <c r="E483" s="38">
        <f>VLOOKUP(C483,'Active 1'!C$21:E$969,3,FALSE)</f>
        <v>2329.0050009850916</v>
      </c>
      <c r="F483" s="2" t="s">
        <v>827</v>
      </c>
      <c r="G483" s="15" t="str">
        <f t="shared" si="46"/>
        <v>50673.4557</v>
      </c>
      <c r="H483" s="14">
        <f t="shared" si="47"/>
        <v>2329</v>
      </c>
      <c r="I483" s="39" t="s">
        <v>541</v>
      </c>
      <c r="J483" s="40" t="s">
        <v>542</v>
      </c>
      <c r="K483" s="39">
        <v>2329</v>
      </c>
      <c r="L483" s="39" t="s">
        <v>543</v>
      </c>
      <c r="M483" s="40" t="s">
        <v>962</v>
      </c>
      <c r="N483" s="40"/>
      <c r="O483" s="41" t="s">
        <v>544</v>
      </c>
      <c r="P483" s="41" t="s">
        <v>498</v>
      </c>
    </row>
    <row r="484" spans="1:16" ht="13.5" thickBot="1" x14ac:dyDescent="0.25">
      <c r="A484" s="14" t="str">
        <f t="shared" si="42"/>
        <v>IBVS 4534 </v>
      </c>
      <c r="B484" s="2" t="str">
        <f t="shared" si="43"/>
        <v>I</v>
      </c>
      <c r="C484" s="14">
        <f t="shared" si="44"/>
        <v>50673.464200000002</v>
      </c>
      <c r="D484" s="15" t="str">
        <f t="shared" si="45"/>
        <v>vis</v>
      </c>
      <c r="E484" s="38">
        <f>VLOOKUP(C484,'Active 1'!C$21:E$969,3,FALSE)</f>
        <v>2329.0080292940811</v>
      </c>
      <c r="F484" s="2" t="s">
        <v>827</v>
      </c>
      <c r="G484" s="15" t="str">
        <f t="shared" si="46"/>
        <v>50673.4642</v>
      </c>
      <c r="H484" s="14">
        <f t="shared" si="47"/>
        <v>2329</v>
      </c>
      <c r="I484" s="39" t="s">
        <v>545</v>
      </c>
      <c r="J484" s="40" t="s">
        <v>546</v>
      </c>
      <c r="K484" s="39">
        <v>2329</v>
      </c>
      <c r="L484" s="39" t="s">
        <v>547</v>
      </c>
      <c r="M484" s="40" t="s">
        <v>1432</v>
      </c>
      <c r="N484" s="40" t="s">
        <v>1433</v>
      </c>
      <c r="O484" s="41" t="s">
        <v>548</v>
      </c>
      <c r="P484" s="42" t="s">
        <v>549</v>
      </c>
    </row>
    <row r="485" spans="1:16" ht="13.5" thickBot="1" x14ac:dyDescent="0.25">
      <c r="A485" s="14" t="str">
        <f t="shared" si="42"/>
        <v> AOEB 12 </v>
      </c>
      <c r="B485" s="2" t="str">
        <f t="shared" si="43"/>
        <v>I</v>
      </c>
      <c r="C485" s="14">
        <f t="shared" si="44"/>
        <v>50698.720000000001</v>
      </c>
      <c r="D485" s="15" t="str">
        <f t="shared" si="45"/>
        <v>vis</v>
      </c>
      <c r="E485" s="38">
        <f>VLOOKUP(C485,'Active 1'!C$21:E$969,3,FALSE)</f>
        <v>2338.0059547242877</v>
      </c>
      <c r="F485" s="2" t="s">
        <v>827</v>
      </c>
      <c r="G485" s="15" t="str">
        <f t="shared" si="46"/>
        <v>50698.720</v>
      </c>
      <c r="H485" s="14">
        <f t="shared" si="47"/>
        <v>2338</v>
      </c>
      <c r="I485" s="39" t="s">
        <v>550</v>
      </c>
      <c r="J485" s="40" t="s">
        <v>551</v>
      </c>
      <c r="K485" s="39">
        <v>2338</v>
      </c>
      <c r="L485" s="39" t="s">
        <v>1888</v>
      </c>
      <c r="M485" s="40" t="s">
        <v>962</v>
      </c>
      <c r="N485" s="40"/>
      <c r="O485" s="41" t="s">
        <v>18</v>
      </c>
      <c r="P485" s="41" t="s">
        <v>538</v>
      </c>
    </row>
    <row r="486" spans="1:16" ht="13.5" thickBot="1" x14ac:dyDescent="0.25">
      <c r="A486" s="14" t="str">
        <f t="shared" si="42"/>
        <v>BAVM 113 </v>
      </c>
      <c r="B486" s="2" t="str">
        <f t="shared" si="43"/>
        <v>I</v>
      </c>
      <c r="C486" s="14">
        <f t="shared" si="44"/>
        <v>50718.366999999998</v>
      </c>
      <c r="D486" s="15" t="str">
        <f t="shared" si="45"/>
        <v>vis</v>
      </c>
      <c r="E486" s="38">
        <f>VLOOKUP(C486,'Active 1'!C$21:E$969,3,FALSE)</f>
        <v>2345.005623747928</v>
      </c>
      <c r="F486" s="2" t="s">
        <v>827</v>
      </c>
      <c r="G486" s="15" t="str">
        <f t="shared" si="46"/>
        <v>50718.367</v>
      </c>
      <c r="H486" s="14">
        <f t="shared" si="47"/>
        <v>2345</v>
      </c>
      <c r="I486" s="39" t="s">
        <v>552</v>
      </c>
      <c r="J486" s="40" t="s">
        <v>553</v>
      </c>
      <c r="K486" s="39">
        <v>2345</v>
      </c>
      <c r="L486" s="39" t="s">
        <v>1722</v>
      </c>
      <c r="M486" s="40" t="s">
        <v>962</v>
      </c>
      <c r="N486" s="40"/>
      <c r="O486" s="41" t="s">
        <v>554</v>
      </c>
      <c r="P486" s="42" t="s">
        <v>555</v>
      </c>
    </row>
    <row r="487" spans="1:16" ht="13.5" thickBot="1" x14ac:dyDescent="0.25">
      <c r="A487" s="14" t="str">
        <f t="shared" si="42"/>
        <v>IBVS 5263 </v>
      </c>
      <c r="B487" s="2" t="str">
        <f t="shared" si="43"/>
        <v>I</v>
      </c>
      <c r="C487" s="14">
        <f t="shared" si="44"/>
        <v>51195.540099999998</v>
      </c>
      <c r="D487" s="15" t="str">
        <f t="shared" si="45"/>
        <v>vis</v>
      </c>
      <c r="E487" s="38">
        <f>VLOOKUP(C487,'Active 1'!C$21:E$969,3,FALSE)</f>
        <v>2515.0088693826206</v>
      </c>
      <c r="F487" s="2" t="s">
        <v>827</v>
      </c>
      <c r="G487" s="15" t="str">
        <f t="shared" si="46"/>
        <v>51195.5401</v>
      </c>
      <c r="H487" s="14">
        <f t="shared" si="47"/>
        <v>2515</v>
      </c>
      <c r="I487" s="39" t="s">
        <v>556</v>
      </c>
      <c r="J487" s="40" t="s">
        <v>557</v>
      </c>
      <c r="K487" s="39">
        <v>2515</v>
      </c>
      <c r="L487" s="39" t="s">
        <v>558</v>
      </c>
      <c r="M487" s="40" t="s">
        <v>1432</v>
      </c>
      <c r="N487" s="40" t="s">
        <v>1433</v>
      </c>
      <c r="O487" s="41" t="s">
        <v>294</v>
      </c>
      <c r="P487" s="42" t="s">
        <v>559</v>
      </c>
    </row>
    <row r="488" spans="1:16" ht="13.5" thickBot="1" x14ac:dyDescent="0.25">
      <c r="A488" s="14" t="str">
        <f t="shared" si="42"/>
        <v>BAVM 131 </v>
      </c>
      <c r="B488" s="2" t="str">
        <f t="shared" si="43"/>
        <v>I</v>
      </c>
      <c r="C488" s="14">
        <f t="shared" si="44"/>
        <v>51386.417000000001</v>
      </c>
      <c r="D488" s="15" t="str">
        <f t="shared" si="45"/>
        <v>vis</v>
      </c>
      <c r="E488" s="38">
        <f>VLOOKUP(C488,'Active 1'!C$21:E$969,3,FALSE)</f>
        <v>2583.012896677305</v>
      </c>
      <c r="F488" s="2" t="s">
        <v>827</v>
      </c>
      <c r="G488" s="15" t="str">
        <f t="shared" si="46"/>
        <v>51386.417</v>
      </c>
      <c r="H488" s="14">
        <f t="shared" si="47"/>
        <v>2583</v>
      </c>
      <c r="I488" s="39" t="s">
        <v>560</v>
      </c>
      <c r="J488" s="40" t="s">
        <v>561</v>
      </c>
      <c r="K488" s="39">
        <v>2583</v>
      </c>
      <c r="L488" s="39" t="s">
        <v>562</v>
      </c>
      <c r="M488" s="40" t="s">
        <v>962</v>
      </c>
      <c r="N488" s="40"/>
      <c r="O488" s="41" t="s">
        <v>554</v>
      </c>
      <c r="P488" s="42" t="s">
        <v>563</v>
      </c>
    </row>
    <row r="489" spans="1:16" ht="13.5" thickBot="1" x14ac:dyDescent="0.25">
      <c r="A489" s="14" t="str">
        <f t="shared" si="42"/>
        <v> AOEB 12 </v>
      </c>
      <c r="B489" s="2" t="str">
        <f t="shared" si="43"/>
        <v>I</v>
      </c>
      <c r="C489" s="14">
        <f t="shared" si="44"/>
        <v>51411.669000000002</v>
      </c>
      <c r="D489" s="15" t="str">
        <f t="shared" si="45"/>
        <v>vis</v>
      </c>
      <c r="E489" s="38">
        <f>VLOOKUP(C489,'Active 1'!C$21:E$969,3,FALSE)</f>
        <v>2592.0094682752583</v>
      </c>
      <c r="F489" s="2" t="s">
        <v>827</v>
      </c>
      <c r="G489" s="15" t="str">
        <f t="shared" si="46"/>
        <v>51411.669</v>
      </c>
      <c r="H489" s="14">
        <f t="shared" si="47"/>
        <v>2592</v>
      </c>
      <c r="I489" s="39" t="s">
        <v>564</v>
      </c>
      <c r="J489" s="40" t="s">
        <v>565</v>
      </c>
      <c r="K489" s="39">
        <v>2592</v>
      </c>
      <c r="L489" s="39" t="s">
        <v>566</v>
      </c>
      <c r="M489" s="40" t="s">
        <v>962</v>
      </c>
      <c r="N489" s="40"/>
      <c r="O489" s="41" t="s">
        <v>18</v>
      </c>
      <c r="P489" s="41" t="s">
        <v>538</v>
      </c>
    </row>
    <row r="490" spans="1:16" ht="13.5" thickBot="1" x14ac:dyDescent="0.25">
      <c r="A490" s="14" t="str">
        <f t="shared" si="42"/>
        <v>BAVM 131 </v>
      </c>
      <c r="B490" s="2" t="str">
        <f t="shared" si="43"/>
        <v>I</v>
      </c>
      <c r="C490" s="14">
        <f t="shared" si="44"/>
        <v>51487.445</v>
      </c>
      <c r="D490" s="15" t="str">
        <f t="shared" si="45"/>
        <v>vis</v>
      </c>
      <c r="E490" s="38">
        <f>VLOOKUP(C490,'Active 1'!C$21:E$969,3,FALSE)</f>
        <v>2619.0063085020315</v>
      </c>
      <c r="F490" s="2" t="s">
        <v>827</v>
      </c>
      <c r="G490" s="15" t="str">
        <f t="shared" si="46"/>
        <v>51487.445</v>
      </c>
      <c r="H490" s="14">
        <f t="shared" si="47"/>
        <v>2619</v>
      </c>
      <c r="I490" s="39" t="s">
        <v>567</v>
      </c>
      <c r="J490" s="40" t="s">
        <v>570</v>
      </c>
      <c r="K490" s="39">
        <v>2619</v>
      </c>
      <c r="L490" s="39" t="s">
        <v>297</v>
      </c>
      <c r="M490" s="40" t="s">
        <v>962</v>
      </c>
      <c r="N490" s="40"/>
      <c r="O490" s="41" t="s">
        <v>571</v>
      </c>
      <c r="P490" s="42" t="s">
        <v>563</v>
      </c>
    </row>
    <row r="491" spans="1:16" ht="13.5" thickBot="1" x14ac:dyDescent="0.25">
      <c r="A491" s="14" t="str">
        <f t="shared" si="42"/>
        <v> BBS 122 </v>
      </c>
      <c r="B491" s="2" t="str">
        <f t="shared" si="43"/>
        <v>I</v>
      </c>
      <c r="C491" s="14">
        <f t="shared" si="44"/>
        <v>51619.37</v>
      </c>
      <c r="D491" s="15" t="str">
        <f t="shared" si="45"/>
        <v>vis</v>
      </c>
      <c r="E491" s="38">
        <f>VLOOKUP(C491,'Active 1'!C$21:E$969,3,FALSE)</f>
        <v>2666.007445364854</v>
      </c>
      <c r="F491" s="2" t="s">
        <v>827</v>
      </c>
      <c r="G491" s="15" t="str">
        <f t="shared" si="46"/>
        <v>51619.370</v>
      </c>
      <c r="H491" s="14">
        <f t="shared" si="47"/>
        <v>2666</v>
      </c>
      <c r="I491" s="39" t="s">
        <v>572</v>
      </c>
      <c r="J491" s="40" t="s">
        <v>573</v>
      </c>
      <c r="K491" s="39">
        <v>2666</v>
      </c>
      <c r="L491" s="39" t="s">
        <v>574</v>
      </c>
      <c r="M491" s="40" t="s">
        <v>962</v>
      </c>
      <c r="N491" s="40"/>
      <c r="O491" s="41" t="s">
        <v>1770</v>
      </c>
      <c r="P491" s="41" t="s">
        <v>575</v>
      </c>
    </row>
    <row r="492" spans="1:16" ht="13.5" thickBot="1" x14ac:dyDescent="0.25">
      <c r="A492" s="14" t="str">
        <f t="shared" si="42"/>
        <v>IBVS 5287 </v>
      </c>
      <c r="B492" s="2" t="str">
        <f t="shared" si="43"/>
        <v>I</v>
      </c>
      <c r="C492" s="14">
        <f t="shared" si="44"/>
        <v>51675.516499999998</v>
      </c>
      <c r="D492" s="15" t="str">
        <f t="shared" si="45"/>
        <v>vis</v>
      </c>
      <c r="E492" s="38">
        <f>VLOOKUP(C492,'Active 1'!C$21:E$969,3,FALSE)</f>
        <v>2686.0108513217856</v>
      </c>
      <c r="F492" s="2" t="s">
        <v>827</v>
      </c>
      <c r="G492" s="15" t="str">
        <f t="shared" si="46"/>
        <v>51675.5165</v>
      </c>
      <c r="H492" s="14">
        <f t="shared" si="47"/>
        <v>2686</v>
      </c>
      <c r="I492" s="39" t="s">
        <v>576</v>
      </c>
      <c r="J492" s="40" t="s">
        <v>577</v>
      </c>
      <c r="K492" s="39">
        <v>2686</v>
      </c>
      <c r="L492" s="39" t="s">
        <v>578</v>
      </c>
      <c r="M492" s="40" t="s">
        <v>1432</v>
      </c>
      <c r="N492" s="40" t="s">
        <v>97</v>
      </c>
      <c r="O492" s="41" t="s">
        <v>294</v>
      </c>
      <c r="P492" s="42" t="s">
        <v>579</v>
      </c>
    </row>
    <row r="493" spans="1:16" ht="13.5" thickBot="1" x14ac:dyDescent="0.25">
      <c r="A493" s="14" t="str">
        <f t="shared" si="42"/>
        <v> BBS 127 </v>
      </c>
      <c r="B493" s="2" t="str">
        <f t="shared" si="43"/>
        <v>I</v>
      </c>
      <c r="C493" s="14">
        <f t="shared" si="44"/>
        <v>51793.400999999998</v>
      </c>
      <c r="D493" s="15" t="str">
        <f t="shared" si="45"/>
        <v>vis</v>
      </c>
      <c r="E493" s="38">
        <f>VLOOKUP(C493,'Active 1'!C$21:E$969,3,FALSE)</f>
        <v>2728.0097561427465</v>
      </c>
      <c r="F493" s="2" t="s">
        <v>827</v>
      </c>
      <c r="G493" s="15" t="str">
        <f t="shared" si="46"/>
        <v>51793.401</v>
      </c>
      <c r="H493" s="14">
        <f t="shared" si="47"/>
        <v>2728</v>
      </c>
      <c r="I493" s="39" t="s">
        <v>580</v>
      </c>
      <c r="J493" s="40" t="s">
        <v>581</v>
      </c>
      <c r="K493" s="39">
        <v>2728</v>
      </c>
      <c r="L493" s="39" t="s">
        <v>566</v>
      </c>
      <c r="M493" s="40" t="s">
        <v>962</v>
      </c>
      <c r="N493" s="40"/>
      <c r="O493" s="41" t="s">
        <v>582</v>
      </c>
      <c r="P493" s="41" t="s">
        <v>583</v>
      </c>
    </row>
    <row r="494" spans="1:16" ht="13.5" thickBot="1" x14ac:dyDescent="0.25">
      <c r="A494" s="14" t="str">
        <f t="shared" si="42"/>
        <v> BBS 127 </v>
      </c>
      <c r="B494" s="2" t="str">
        <f t="shared" si="43"/>
        <v>I</v>
      </c>
      <c r="C494" s="14">
        <f t="shared" si="44"/>
        <v>51995.499000000003</v>
      </c>
      <c r="D494" s="15" t="str">
        <f t="shared" si="45"/>
        <v>vis</v>
      </c>
      <c r="E494" s="38">
        <f>VLOOKUP(C494,'Active 1'!C$21:E$969,3,FALSE)</f>
        <v>2800.0115432013235</v>
      </c>
      <c r="F494" s="2" t="s">
        <v>827</v>
      </c>
      <c r="G494" s="15" t="str">
        <f t="shared" si="46"/>
        <v>51995.499</v>
      </c>
      <c r="H494" s="14">
        <f t="shared" si="47"/>
        <v>2800</v>
      </c>
      <c r="I494" s="39" t="s">
        <v>584</v>
      </c>
      <c r="J494" s="40" t="s">
        <v>585</v>
      </c>
      <c r="K494" s="39">
        <v>2800</v>
      </c>
      <c r="L494" s="39" t="s">
        <v>459</v>
      </c>
      <c r="M494" s="40" t="s">
        <v>962</v>
      </c>
      <c r="N494" s="40"/>
      <c r="O494" s="41" t="s">
        <v>582</v>
      </c>
      <c r="P494" s="41" t="s">
        <v>583</v>
      </c>
    </row>
    <row r="495" spans="1:16" ht="13.5" thickBot="1" x14ac:dyDescent="0.25">
      <c r="A495" s="14" t="str">
        <f t="shared" si="42"/>
        <v>OEJV 0074 </v>
      </c>
      <c r="B495" s="2" t="str">
        <f t="shared" si="43"/>
        <v>I</v>
      </c>
      <c r="C495" s="14">
        <f t="shared" si="44"/>
        <v>52054.442000000003</v>
      </c>
      <c r="D495" s="15" t="str">
        <f t="shared" si="45"/>
        <v>vis</v>
      </c>
      <c r="E495" s="38">
        <f>VLOOKUP(C495,'Active 1'!C$21:E$969,3,FALSE)</f>
        <v>2821.011262815538</v>
      </c>
      <c r="F495" s="2" t="s">
        <v>827</v>
      </c>
      <c r="G495" s="15" t="str">
        <f t="shared" si="46"/>
        <v>52054.442</v>
      </c>
      <c r="H495" s="14">
        <f t="shared" si="47"/>
        <v>2821</v>
      </c>
      <c r="I495" s="39" t="s">
        <v>586</v>
      </c>
      <c r="J495" s="40" t="s">
        <v>587</v>
      </c>
      <c r="K495" s="39">
        <v>2821</v>
      </c>
      <c r="L495" s="39" t="s">
        <v>459</v>
      </c>
      <c r="M495" s="40" t="s">
        <v>962</v>
      </c>
      <c r="N495" s="40"/>
      <c r="O495" s="41" t="s">
        <v>588</v>
      </c>
      <c r="P495" s="42" t="s">
        <v>589</v>
      </c>
    </row>
    <row r="496" spans="1:16" ht="13.5" thickBot="1" x14ac:dyDescent="0.25">
      <c r="A496" s="14" t="str">
        <f t="shared" si="42"/>
        <v>BAVM 143 </v>
      </c>
      <c r="B496" s="2" t="str">
        <f t="shared" si="43"/>
        <v>I</v>
      </c>
      <c r="C496" s="14">
        <f t="shared" si="44"/>
        <v>52054.446000000004</v>
      </c>
      <c r="D496" s="15" t="str">
        <f t="shared" si="45"/>
        <v>vis</v>
      </c>
      <c r="E496" s="38">
        <f>VLOOKUP(C496,'Active 1'!C$21:E$969,3,FALSE)</f>
        <v>2821.0126879021213</v>
      </c>
      <c r="F496" s="2" t="s">
        <v>827</v>
      </c>
      <c r="G496" s="15" t="str">
        <f t="shared" si="46"/>
        <v>52054.446</v>
      </c>
      <c r="H496" s="14">
        <f t="shared" si="47"/>
        <v>2821</v>
      </c>
      <c r="I496" s="39" t="s">
        <v>590</v>
      </c>
      <c r="J496" s="40" t="s">
        <v>591</v>
      </c>
      <c r="K496" s="39">
        <v>2821</v>
      </c>
      <c r="L496" s="39" t="s">
        <v>562</v>
      </c>
      <c r="M496" s="40" t="s">
        <v>962</v>
      </c>
      <c r="N496" s="40"/>
      <c r="O496" s="41" t="s">
        <v>554</v>
      </c>
      <c r="P496" s="42" t="s">
        <v>592</v>
      </c>
    </row>
    <row r="497" spans="1:16" ht="13.5" thickBot="1" x14ac:dyDescent="0.25">
      <c r="A497" s="14" t="str">
        <f t="shared" si="42"/>
        <v> BBS 127 </v>
      </c>
      <c r="B497" s="2" t="str">
        <f t="shared" si="43"/>
        <v>I</v>
      </c>
      <c r="C497" s="14">
        <f t="shared" si="44"/>
        <v>52141.457000000002</v>
      </c>
      <c r="D497" s="15" t="str">
        <f t="shared" si="45"/>
        <v>vis</v>
      </c>
      <c r="E497" s="38">
        <f>VLOOKUP(C497,'Active 1'!C$21:E$969,3,FALSE)</f>
        <v>2852.0122400686623</v>
      </c>
      <c r="F497" s="2" t="s">
        <v>827</v>
      </c>
      <c r="G497" s="15" t="str">
        <f t="shared" si="46"/>
        <v>52141.457</v>
      </c>
      <c r="H497" s="14">
        <f t="shared" si="47"/>
        <v>2852</v>
      </c>
      <c r="I497" s="39" t="s">
        <v>593</v>
      </c>
      <c r="J497" s="40" t="s">
        <v>594</v>
      </c>
      <c r="K497" s="39">
        <v>2852</v>
      </c>
      <c r="L497" s="39" t="s">
        <v>595</v>
      </c>
      <c r="M497" s="40" t="s">
        <v>962</v>
      </c>
      <c r="N497" s="40"/>
      <c r="O497" s="41" t="s">
        <v>582</v>
      </c>
      <c r="P497" s="41" t="s">
        <v>583</v>
      </c>
    </row>
    <row r="498" spans="1:16" ht="13.5" thickBot="1" x14ac:dyDescent="0.25">
      <c r="A498" s="14" t="str">
        <f t="shared" si="42"/>
        <v> BBS 127 </v>
      </c>
      <c r="B498" s="2" t="str">
        <f t="shared" si="43"/>
        <v>I</v>
      </c>
      <c r="C498" s="14">
        <f t="shared" si="44"/>
        <v>52231.277000000002</v>
      </c>
      <c r="D498" s="15" t="str">
        <f t="shared" si="45"/>
        <v>vis</v>
      </c>
      <c r="E498" s="38">
        <f>VLOOKUP(C498,'Active 1'!C$21:E$969,3,FALSE)</f>
        <v>2884.0125592880568</v>
      </c>
      <c r="F498" s="2" t="s">
        <v>827</v>
      </c>
      <c r="G498" s="15" t="str">
        <f t="shared" si="46"/>
        <v>52231.277</v>
      </c>
      <c r="H498" s="14">
        <f t="shared" si="47"/>
        <v>2884</v>
      </c>
      <c r="I498" s="39" t="s">
        <v>596</v>
      </c>
      <c r="J498" s="40" t="s">
        <v>597</v>
      </c>
      <c r="K498" s="39">
        <v>2884</v>
      </c>
      <c r="L498" s="39" t="s">
        <v>598</v>
      </c>
      <c r="M498" s="40" t="s">
        <v>962</v>
      </c>
      <c r="N498" s="40"/>
      <c r="O498" s="41" t="s">
        <v>582</v>
      </c>
      <c r="P498" s="41" t="s">
        <v>583</v>
      </c>
    </row>
    <row r="499" spans="1:16" ht="13.5" thickBot="1" x14ac:dyDescent="0.25">
      <c r="A499" s="14" t="str">
        <f t="shared" si="42"/>
        <v> BBS 128 </v>
      </c>
      <c r="B499" s="2" t="str">
        <f t="shared" si="43"/>
        <v>I</v>
      </c>
      <c r="C499" s="14">
        <f t="shared" si="44"/>
        <v>52301.445</v>
      </c>
      <c r="D499" s="15" t="str">
        <f t="shared" si="45"/>
        <v>vis</v>
      </c>
      <c r="E499" s="38">
        <f>VLOOKUP(C499,'Active 1'!C$21:E$969,3,FALSE)</f>
        <v>2909.0114281255806</v>
      </c>
      <c r="F499" s="2" t="s">
        <v>827</v>
      </c>
      <c r="G499" s="15" t="str">
        <f t="shared" si="46"/>
        <v>52301.445</v>
      </c>
      <c r="H499" s="14">
        <f t="shared" si="47"/>
        <v>2909</v>
      </c>
      <c r="I499" s="39" t="s">
        <v>599</v>
      </c>
      <c r="J499" s="40" t="s">
        <v>600</v>
      </c>
      <c r="K499" s="39">
        <v>2909</v>
      </c>
      <c r="L499" s="39" t="s">
        <v>459</v>
      </c>
      <c r="M499" s="40" t="s">
        <v>962</v>
      </c>
      <c r="N499" s="40"/>
      <c r="O499" s="41" t="s">
        <v>582</v>
      </c>
      <c r="P499" s="41" t="s">
        <v>601</v>
      </c>
    </row>
    <row r="500" spans="1:16" ht="13.5" thickBot="1" x14ac:dyDescent="0.25">
      <c r="A500" s="14" t="str">
        <f t="shared" si="42"/>
        <v> BBS 128 </v>
      </c>
      <c r="B500" s="2" t="str">
        <f t="shared" si="43"/>
        <v>I</v>
      </c>
      <c r="C500" s="14">
        <f t="shared" si="44"/>
        <v>52363.196000000004</v>
      </c>
      <c r="D500" s="15" t="str">
        <f t="shared" si="45"/>
        <v>vis</v>
      </c>
      <c r="E500" s="38">
        <f>VLOOKUP(C500,'Active 1'!C$21:E$969,3,FALSE)</f>
        <v>2931.0115585210042</v>
      </c>
      <c r="F500" s="2" t="s">
        <v>827</v>
      </c>
      <c r="G500" s="15" t="str">
        <f t="shared" si="46"/>
        <v>52363.196</v>
      </c>
      <c r="H500" s="14">
        <f t="shared" si="47"/>
        <v>2931</v>
      </c>
      <c r="I500" s="39" t="s">
        <v>602</v>
      </c>
      <c r="J500" s="40" t="s">
        <v>603</v>
      </c>
      <c r="K500" s="39">
        <v>2931</v>
      </c>
      <c r="L500" s="39" t="s">
        <v>459</v>
      </c>
      <c r="M500" s="40" t="s">
        <v>962</v>
      </c>
      <c r="N500" s="40"/>
      <c r="O500" s="41" t="s">
        <v>582</v>
      </c>
      <c r="P500" s="41" t="s">
        <v>601</v>
      </c>
    </row>
    <row r="501" spans="1:16" ht="13.5" thickBot="1" x14ac:dyDescent="0.25">
      <c r="A501" s="14" t="str">
        <f t="shared" si="42"/>
        <v>BAVM 157 </v>
      </c>
      <c r="B501" s="2" t="str">
        <f t="shared" si="43"/>
        <v>I</v>
      </c>
      <c r="C501" s="14">
        <f t="shared" si="44"/>
        <v>52475.47</v>
      </c>
      <c r="D501" s="15" t="str">
        <f t="shared" si="45"/>
        <v>vis</v>
      </c>
      <c r="E501" s="38">
        <f>VLOOKUP(C501,'Active 1'!C$21:E$969,3,FALSE)</f>
        <v>2971.0116012736012</v>
      </c>
      <c r="F501" s="2" t="s">
        <v>827</v>
      </c>
      <c r="G501" s="15" t="str">
        <f t="shared" si="46"/>
        <v>52475.470</v>
      </c>
      <c r="H501" s="14">
        <f t="shared" si="47"/>
        <v>2971</v>
      </c>
      <c r="I501" s="39" t="s">
        <v>604</v>
      </c>
      <c r="J501" s="40" t="s">
        <v>605</v>
      </c>
      <c r="K501" s="39">
        <v>2971</v>
      </c>
      <c r="L501" s="39" t="s">
        <v>606</v>
      </c>
      <c r="M501" s="40" t="s">
        <v>962</v>
      </c>
      <c r="N501" s="40"/>
      <c r="O501" s="41" t="s">
        <v>554</v>
      </c>
      <c r="P501" s="42" t="s">
        <v>607</v>
      </c>
    </row>
    <row r="502" spans="1:16" ht="13.5" thickBot="1" x14ac:dyDescent="0.25">
      <c r="A502" s="14" t="str">
        <f t="shared" si="42"/>
        <v> BBS 129 </v>
      </c>
      <c r="B502" s="2" t="str">
        <f t="shared" si="43"/>
        <v>I</v>
      </c>
      <c r="C502" s="14">
        <f t="shared" si="44"/>
        <v>52506.35</v>
      </c>
      <c r="D502" s="15" t="str">
        <f t="shared" si="45"/>
        <v>vis</v>
      </c>
      <c r="E502" s="38">
        <f>VLOOKUP(C502,'Active 1'!C$21:E$969,3,FALSE)</f>
        <v>2982.0132696937171</v>
      </c>
      <c r="F502" s="2" t="s">
        <v>827</v>
      </c>
      <c r="G502" s="15" t="str">
        <f t="shared" si="46"/>
        <v>52506.350</v>
      </c>
      <c r="H502" s="14">
        <f t="shared" si="47"/>
        <v>2982</v>
      </c>
      <c r="I502" s="39" t="s">
        <v>608</v>
      </c>
      <c r="J502" s="40" t="s">
        <v>609</v>
      </c>
      <c r="K502" s="39">
        <v>2982</v>
      </c>
      <c r="L502" s="39" t="s">
        <v>463</v>
      </c>
      <c r="M502" s="40" t="s">
        <v>962</v>
      </c>
      <c r="N502" s="40"/>
      <c r="O502" s="41" t="s">
        <v>582</v>
      </c>
      <c r="P502" s="41" t="s">
        <v>610</v>
      </c>
    </row>
    <row r="503" spans="1:16" ht="13.5" thickBot="1" x14ac:dyDescent="0.25">
      <c r="A503" s="14" t="str">
        <f t="shared" si="42"/>
        <v> BBS 129 </v>
      </c>
      <c r="B503" s="2" t="str">
        <f t="shared" si="43"/>
        <v>I</v>
      </c>
      <c r="C503" s="14">
        <f t="shared" si="44"/>
        <v>52565.294999999998</v>
      </c>
      <c r="D503" s="15" t="str">
        <f t="shared" si="45"/>
        <v>vis</v>
      </c>
      <c r="E503" s="38">
        <f>VLOOKUP(C503,'Active 1'!C$21:E$969,3,FALSE)</f>
        <v>3003.0137018512232</v>
      </c>
      <c r="F503" s="2" t="s">
        <v>827</v>
      </c>
      <c r="G503" s="15" t="str">
        <f t="shared" si="46"/>
        <v>52565.295</v>
      </c>
      <c r="H503" s="14">
        <f t="shared" si="47"/>
        <v>3003</v>
      </c>
      <c r="I503" s="39" t="s">
        <v>611</v>
      </c>
      <c r="J503" s="40" t="s">
        <v>612</v>
      </c>
      <c r="K503" s="39">
        <v>3003</v>
      </c>
      <c r="L503" s="39" t="s">
        <v>613</v>
      </c>
      <c r="M503" s="40" t="s">
        <v>962</v>
      </c>
      <c r="N503" s="40"/>
      <c r="O503" s="41" t="s">
        <v>582</v>
      </c>
      <c r="P503" s="41" t="s">
        <v>610</v>
      </c>
    </row>
    <row r="504" spans="1:16" ht="13.5" thickBot="1" x14ac:dyDescent="0.25">
      <c r="A504" s="14" t="str">
        <f t="shared" si="42"/>
        <v>BAVM 158 </v>
      </c>
      <c r="B504" s="2" t="str">
        <f t="shared" si="43"/>
        <v>I</v>
      </c>
      <c r="C504" s="14">
        <f t="shared" si="44"/>
        <v>52652.3007</v>
      </c>
      <c r="D504" s="15" t="str">
        <f t="shared" si="45"/>
        <v>vis</v>
      </c>
      <c r="E504" s="38">
        <f>VLOOKUP(C504,'Active 1'!C$21:E$969,3,FALSE)</f>
        <v>3034.0113657780425</v>
      </c>
      <c r="F504" s="2" t="s">
        <v>827</v>
      </c>
      <c r="G504" s="15" t="str">
        <f t="shared" si="46"/>
        <v>52652.3007</v>
      </c>
      <c r="H504" s="14">
        <f t="shared" si="47"/>
        <v>3034</v>
      </c>
      <c r="I504" s="39" t="s">
        <v>614</v>
      </c>
      <c r="J504" s="40" t="s">
        <v>615</v>
      </c>
      <c r="K504" s="39">
        <v>3034</v>
      </c>
      <c r="L504" s="39" t="s">
        <v>616</v>
      </c>
      <c r="M504" s="40" t="s">
        <v>1432</v>
      </c>
      <c r="N504" s="40" t="s">
        <v>617</v>
      </c>
      <c r="O504" s="41" t="s">
        <v>618</v>
      </c>
      <c r="P504" s="42" t="s">
        <v>619</v>
      </c>
    </row>
    <row r="505" spans="1:16" ht="13.5" thickBot="1" x14ac:dyDescent="0.25">
      <c r="A505" s="14" t="str">
        <f t="shared" si="42"/>
        <v>IBVS 5583 </v>
      </c>
      <c r="B505" s="2" t="str">
        <f t="shared" si="43"/>
        <v>I</v>
      </c>
      <c r="C505" s="14">
        <f t="shared" si="44"/>
        <v>52694.408300000003</v>
      </c>
      <c r="D505" s="15" t="str">
        <f t="shared" si="45"/>
        <v>vis</v>
      </c>
      <c r="E505" s="38">
        <f>VLOOKUP(C505,'Active 1'!C$21:E$969,3,FALSE)</f>
        <v>3049.0131097277495</v>
      </c>
      <c r="F505" s="2" t="s">
        <v>827</v>
      </c>
      <c r="G505" s="15" t="str">
        <f t="shared" si="46"/>
        <v>52694.4083</v>
      </c>
      <c r="H505" s="14">
        <f t="shared" si="47"/>
        <v>3049</v>
      </c>
      <c r="I505" s="39" t="s">
        <v>620</v>
      </c>
      <c r="J505" s="40" t="s">
        <v>621</v>
      </c>
      <c r="K505" s="39">
        <v>3049</v>
      </c>
      <c r="L505" s="39" t="s">
        <v>622</v>
      </c>
      <c r="M505" s="40" t="s">
        <v>1432</v>
      </c>
      <c r="N505" s="40" t="s">
        <v>1433</v>
      </c>
      <c r="O505" s="41" t="s">
        <v>294</v>
      </c>
      <c r="P505" s="42" t="s">
        <v>623</v>
      </c>
    </row>
    <row r="506" spans="1:16" ht="13.5" thickBot="1" x14ac:dyDescent="0.25">
      <c r="A506" s="14" t="str">
        <f t="shared" si="42"/>
        <v>BAVM 157 </v>
      </c>
      <c r="B506" s="2" t="str">
        <f t="shared" si="43"/>
        <v>I</v>
      </c>
      <c r="C506" s="14">
        <f t="shared" si="44"/>
        <v>52722.476000000002</v>
      </c>
      <c r="D506" s="15" t="str">
        <f t="shared" si="45"/>
        <v>vis</v>
      </c>
      <c r="E506" s="38">
        <f>VLOOKUP(C506,'Active 1'!C$21:E$969,3,FALSE)</f>
        <v>3059.0128353985824</v>
      </c>
      <c r="F506" s="2" t="s">
        <v>827</v>
      </c>
      <c r="G506" s="15" t="str">
        <f t="shared" si="46"/>
        <v>52722.476</v>
      </c>
      <c r="H506" s="14">
        <f t="shared" si="47"/>
        <v>3059</v>
      </c>
      <c r="I506" s="39" t="s">
        <v>624</v>
      </c>
      <c r="J506" s="40" t="s">
        <v>625</v>
      </c>
      <c r="K506" s="39">
        <v>3059</v>
      </c>
      <c r="L506" s="39" t="s">
        <v>562</v>
      </c>
      <c r="M506" s="40" t="s">
        <v>962</v>
      </c>
      <c r="N506" s="40"/>
      <c r="O506" s="41" t="s">
        <v>554</v>
      </c>
      <c r="P506" s="42" t="s">
        <v>607</v>
      </c>
    </row>
    <row r="507" spans="1:16" ht="13.5" thickBot="1" x14ac:dyDescent="0.25">
      <c r="A507" s="14" t="str">
        <f t="shared" si="42"/>
        <v>IBVS 5662 </v>
      </c>
      <c r="B507" s="2" t="str">
        <f t="shared" si="43"/>
        <v>I</v>
      </c>
      <c r="C507" s="14">
        <f t="shared" si="44"/>
        <v>52854.4012</v>
      </c>
      <c r="D507" s="15" t="str">
        <f t="shared" si="45"/>
        <v>vis</v>
      </c>
      <c r="E507" s="38">
        <f>VLOOKUP(C507,'Active 1'!C$21:E$969,3,FALSE)</f>
        <v>3106.0140435157323</v>
      </c>
      <c r="F507" s="2" t="s">
        <v>827</v>
      </c>
      <c r="G507" s="15" t="str">
        <f t="shared" si="46"/>
        <v>52854.4012</v>
      </c>
      <c r="H507" s="14">
        <f t="shared" si="47"/>
        <v>3106</v>
      </c>
      <c r="I507" s="39" t="s">
        <v>626</v>
      </c>
      <c r="J507" s="40" t="s">
        <v>627</v>
      </c>
      <c r="K507" s="39">
        <v>3106</v>
      </c>
      <c r="L507" s="39" t="s">
        <v>628</v>
      </c>
      <c r="M507" s="40" t="s">
        <v>1432</v>
      </c>
      <c r="N507" s="40" t="s">
        <v>1433</v>
      </c>
      <c r="O507" s="41" t="s">
        <v>629</v>
      </c>
      <c r="P507" s="42" t="s">
        <v>630</v>
      </c>
    </row>
    <row r="508" spans="1:16" ht="13.5" thickBot="1" x14ac:dyDescent="0.25">
      <c r="A508" s="14" t="str">
        <f t="shared" si="42"/>
        <v>IBVS 5583 </v>
      </c>
      <c r="B508" s="2" t="str">
        <f t="shared" si="43"/>
        <v>I</v>
      </c>
      <c r="C508" s="14">
        <f t="shared" si="44"/>
        <v>52983.518499999998</v>
      </c>
      <c r="D508" s="15" t="str">
        <f t="shared" si="45"/>
        <v>vis</v>
      </c>
      <c r="E508" s="38">
        <f>VLOOKUP(C508,'Active 1'!C$21:E$969,3,FALSE)</f>
        <v>3152.0148764788391</v>
      </c>
      <c r="F508" s="2" t="s">
        <v>827</v>
      </c>
      <c r="G508" s="15" t="str">
        <f t="shared" si="46"/>
        <v>52983.5185</v>
      </c>
      <c r="H508" s="14">
        <f t="shared" si="47"/>
        <v>3152</v>
      </c>
      <c r="I508" s="39" t="s">
        <v>631</v>
      </c>
      <c r="J508" s="40" t="s">
        <v>632</v>
      </c>
      <c r="K508" s="39">
        <v>3152</v>
      </c>
      <c r="L508" s="39" t="s">
        <v>633</v>
      </c>
      <c r="M508" s="40" t="s">
        <v>1432</v>
      </c>
      <c r="N508" s="40" t="s">
        <v>1433</v>
      </c>
      <c r="O508" s="41" t="s">
        <v>294</v>
      </c>
      <c r="P508" s="42" t="s">
        <v>623</v>
      </c>
    </row>
    <row r="509" spans="1:16" ht="13.5" thickBot="1" x14ac:dyDescent="0.25">
      <c r="A509" s="14" t="str">
        <f t="shared" si="42"/>
        <v>IBVS 5583 </v>
      </c>
      <c r="B509" s="2" t="str">
        <f t="shared" si="43"/>
        <v>I</v>
      </c>
      <c r="C509" s="14">
        <f t="shared" si="44"/>
        <v>53070.529799999997</v>
      </c>
      <c r="D509" s="15" t="str">
        <f t="shared" si="45"/>
        <v>vis</v>
      </c>
      <c r="E509" s="38">
        <f>VLOOKUP(C509,'Active 1'!C$21:E$969,3,FALSE)</f>
        <v>3183.0145355268737</v>
      </c>
      <c r="F509" s="2" t="s">
        <v>827</v>
      </c>
      <c r="G509" s="15" t="str">
        <f t="shared" si="46"/>
        <v>53070.5298</v>
      </c>
      <c r="H509" s="14">
        <f t="shared" si="47"/>
        <v>3183</v>
      </c>
      <c r="I509" s="39" t="s">
        <v>634</v>
      </c>
      <c r="J509" s="40" t="s">
        <v>635</v>
      </c>
      <c r="K509" s="39">
        <v>3183</v>
      </c>
      <c r="L509" s="39" t="s">
        <v>636</v>
      </c>
      <c r="M509" s="40" t="s">
        <v>1432</v>
      </c>
      <c r="N509" s="40" t="s">
        <v>1433</v>
      </c>
      <c r="O509" s="41" t="s">
        <v>294</v>
      </c>
      <c r="P509" s="42" t="s">
        <v>623</v>
      </c>
    </row>
    <row r="510" spans="1:16" ht="13.5" thickBot="1" x14ac:dyDescent="0.25">
      <c r="A510" s="14" t="str">
        <f t="shared" si="42"/>
        <v>IBVS 5741 </v>
      </c>
      <c r="B510" s="2" t="str">
        <f t="shared" si="43"/>
        <v>II</v>
      </c>
      <c r="C510" s="14">
        <f t="shared" si="44"/>
        <v>53254.3796</v>
      </c>
      <c r="D510" s="15" t="str">
        <f t="shared" si="45"/>
        <v>vis</v>
      </c>
      <c r="E510" s="38">
        <f>VLOOKUP(C510,'Active 1'!C$21:E$969,3,FALSE)</f>
        <v>3248.5150063398546</v>
      </c>
      <c r="F510" s="2" t="s">
        <v>827</v>
      </c>
      <c r="G510" s="15" t="str">
        <f t="shared" si="46"/>
        <v>53254.3796</v>
      </c>
      <c r="H510" s="14">
        <f t="shared" si="47"/>
        <v>3248.5</v>
      </c>
      <c r="I510" s="39" t="s">
        <v>637</v>
      </c>
      <c r="J510" s="40" t="s">
        <v>638</v>
      </c>
      <c r="K510" s="39">
        <v>3248.5</v>
      </c>
      <c r="L510" s="39" t="s">
        <v>639</v>
      </c>
      <c r="M510" s="40" t="s">
        <v>1432</v>
      </c>
      <c r="N510" s="40" t="s">
        <v>1433</v>
      </c>
      <c r="O510" s="41" t="s">
        <v>640</v>
      </c>
      <c r="P510" s="42" t="s">
        <v>641</v>
      </c>
    </row>
    <row r="511" spans="1:16" ht="13.5" thickBot="1" x14ac:dyDescent="0.25">
      <c r="A511" s="14" t="str">
        <f t="shared" si="42"/>
        <v>IBVS 5741 </v>
      </c>
      <c r="B511" s="2" t="str">
        <f t="shared" si="43"/>
        <v>I</v>
      </c>
      <c r="C511" s="14">
        <f t="shared" si="44"/>
        <v>53387.7016</v>
      </c>
      <c r="D511" s="15" t="str">
        <f t="shared" si="45"/>
        <v>vis</v>
      </c>
      <c r="E511" s="38">
        <f>VLOOKUP(C511,'Active 1'!C$21:E$969,3,FALSE)</f>
        <v>3296.0138546917601</v>
      </c>
      <c r="F511" s="2" t="s">
        <v>827</v>
      </c>
      <c r="G511" s="15" t="str">
        <f t="shared" si="46"/>
        <v>53387.7016</v>
      </c>
      <c r="H511" s="14">
        <f t="shared" si="47"/>
        <v>3296</v>
      </c>
      <c r="I511" s="39" t="s">
        <v>642</v>
      </c>
      <c r="J511" s="40" t="s">
        <v>643</v>
      </c>
      <c r="K511" s="39">
        <v>3296</v>
      </c>
      <c r="L511" s="39" t="s">
        <v>644</v>
      </c>
      <c r="M511" s="40" t="s">
        <v>1432</v>
      </c>
      <c r="N511" s="40" t="s">
        <v>1433</v>
      </c>
      <c r="O511" s="41" t="s">
        <v>640</v>
      </c>
      <c r="P511" s="42" t="s">
        <v>641</v>
      </c>
    </row>
    <row r="512" spans="1:16" ht="13.5" thickBot="1" x14ac:dyDescent="0.25">
      <c r="A512" s="14" t="str">
        <f t="shared" si="42"/>
        <v>IBVS 5741 </v>
      </c>
      <c r="B512" s="2" t="str">
        <f t="shared" si="43"/>
        <v>I</v>
      </c>
      <c r="C512" s="14">
        <f t="shared" si="44"/>
        <v>53407.349199999997</v>
      </c>
      <c r="D512" s="15" t="str">
        <f t="shared" si="45"/>
        <v>vis</v>
      </c>
      <c r="E512" s="38">
        <f>VLOOKUP(C512,'Active 1'!C$21:E$969,3,FALSE)</f>
        <v>3303.0137374783872</v>
      </c>
      <c r="F512" s="2" t="s">
        <v>827</v>
      </c>
      <c r="G512" s="15" t="str">
        <f t="shared" si="46"/>
        <v>53407.3492</v>
      </c>
      <c r="H512" s="14">
        <f t="shared" si="47"/>
        <v>3303</v>
      </c>
      <c r="I512" s="39" t="s">
        <v>645</v>
      </c>
      <c r="J512" s="40" t="s">
        <v>646</v>
      </c>
      <c r="K512" s="39">
        <v>3303</v>
      </c>
      <c r="L512" s="39" t="s">
        <v>647</v>
      </c>
      <c r="M512" s="40" t="s">
        <v>1432</v>
      </c>
      <c r="N512" s="40" t="s">
        <v>1433</v>
      </c>
      <c r="O512" s="41" t="s">
        <v>640</v>
      </c>
      <c r="P512" s="42" t="s">
        <v>641</v>
      </c>
    </row>
    <row r="513" spans="1:16" ht="13.5" thickBot="1" x14ac:dyDescent="0.25">
      <c r="A513" s="14" t="str">
        <f t="shared" si="42"/>
        <v>IBVS 5741 </v>
      </c>
      <c r="B513" s="2" t="str">
        <f t="shared" si="43"/>
        <v>I</v>
      </c>
      <c r="C513" s="14">
        <f t="shared" si="44"/>
        <v>53463.486700000001</v>
      </c>
      <c r="D513" s="15" t="str">
        <f t="shared" si="45"/>
        <v>vis</v>
      </c>
      <c r="E513" s="38">
        <f>VLOOKUP(C513,'Active 1'!C$21:E$969,3,FALSE)</f>
        <v>3323.0139369905105</v>
      </c>
      <c r="F513" s="2" t="s">
        <v>827</v>
      </c>
      <c r="G513" s="15" t="str">
        <f t="shared" si="46"/>
        <v>53463.4867</v>
      </c>
      <c r="H513" s="14">
        <f t="shared" si="47"/>
        <v>3323</v>
      </c>
      <c r="I513" s="39" t="s">
        <v>648</v>
      </c>
      <c r="J513" s="40" t="s">
        <v>649</v>
      </c>
      <c r="K513" s="39">
        <v>3323</v>
      </c>
      <c r="L513" s="39" t="s">
        <v>650</v>
      </c>
      <c r="M513" s="40" t="s">
        <v>1432</v>
      </c>
      <c r="N513" s="40" t="s">
        <v>1433</v>
      </c>
      <c r="O513" s="41" t="s">
        <v>640</v>
      </c>
      <c r="P513" s="42" t="s">
        <v>641</v>
      </c>
    </row>
    <row r="514" spans="1:16" ht="13.5" thickBot="1" x14ac:dyDescent="0.25">
      <c r="A514" s="14" t="str">
        <f t="shared" si="42"/>
        <v>BAVM 179 </v>
      </c>
      <c r="B514" s="2" t="str">
        <f t="shared" si="43"/>
        <v>I</v>
      </c>
      <c r="C514" s="14">
        <f t="shared" si="44"/>
        <v>53539.256999999998</v>
      </c>
      <c r="D514" s="15" t="str">
        <f t="shared" si="45"/>
        <v>vis</v>
      </c>
      <c r="E514" s="38">
        <f>VLOOKUP(C514,'Active 1'!C$21:E$969,3,FALSE)</f>
        <v>3350.0087464689027</v>
      </c>
      <c r="F514" s="2" t="s">
        <v>827</v>
      </c>
      <c r="G514" s="15" t="str">
        <f t="shared" si="46"/>
        <v>53539.257</v>
      </c>
      <c r="H514" s="14">
        <f t="shared" si="47"/>
        <v>3350</v>
      </c>
      <c r="I514" s="39" t="s">
        <v>651</v>
      </c>
      <c r="J514" s="40" t="s">
        <v>652</v>
      </c>
      <c r="K514" s="39">
        <v>3350</v>
      </c>
      <c r="L514" s="39" t="s">
        <v>653</v>
      </c>
      <c r="M514" s="40" t="s">
        <v>962</v>
      </c>
      <c r="N514" s="40"/>
      <c r="O514" s="41" t="s">
        <v>654</v>
      </c>
      <c r="P514" s="42" t="s">
        <v>655</v>
      </c>
    </row>
    <row r="515" spans="1:16" ht="13.5" thickBot="1" x14ac:dyDescent="0.25">
      <c r="A515" s="14" t="str">
        <f t="shared" si="42"/>
        <v> AOEB 12 </v>
      </c>
      <c r="B515" s="2" t="str">
        <f t="shared" si="43"/>
        <v>I</v>
      </c>
      <c r="C515" s="14">
        <f t="shared" si="44"/>
        <v>53561.724000000002</v>
      </c>
      <c r="D515" s="15" t="str">
        <f t="shared" si="45"/>
        <v>vis</v>
      </c>
      <c r="E515" s="38">
        <f>VLOOKUP(C515,'Active 1'!C$21:E$969,3,FALSE)</f>
        <v>3358.0131015335014</v>
      </c>
      <c r="F515" s="2" t="s">
        <v>827</v>
      </c>
      <c r="G515" s="15" t="str">
        <f t="shared" si="46"/>
        <v>53561.724</v>
      </c>
      <c r="H515" s="14">
        <f t="shared" si="47"/>
        <v>3358</v>
      </c>
      <c r="I515" s="39" t="s">
        <v>656</v>
      </c>
      <c r="J515" s="40" t="s">
        <v>657</v>
      </c>
      <c r="K515" s="39">
        <v>3358</v>
      </c>
      <c r="L515" s="39" t="s">
        <v>463</v>
      </c>
      <c r="M515" s="40" t="s">
        <v>962</v>
      </c>
      <c r="N515" s="40"/>
      <c r="O515" s="41" t="s">
        <v>267</v>
      </c>
      <c r="P515" s="41" t="s">
        <v>538</v>
      </c>
    </row>
    <row r="516" spans="1:16" ht="13.5" thickBot="1" x14ac:dyDescent="0.25">
      <c r="A516" s="14" t="str">
        <f t="shared" si="42"/>
        <v>IBVS 5741 </v>
      </c>
      <c r="B516" s="2" t="str">
        <f t="shared" si="43"/>
        <v>I</v>
      </c>
      <c r="C516" s="14">
        <f t="shared" si="44"/>
        <v>53581.373800000001</v>
      </c>
      <c r="D516" s="15" t="str">
        <f t="shared" si="45"/>
        <v>vis</v>
      </c>
      <c r="E516" s="38">
        <f>VLOOKUP(C516,'Active 1'!C$21:E$969,3,FALSE)</f>
        <v>3365.0137681177503</v>
      </c>
      <c r="F516" s="2" t="s">
        <v>827</v>
      </c>
      <c r="G516" s="15" t="str">
        <f t="shared" si="46"/>
        <v>53581.3738</v>
      </c>
      <c r="H516" s="14">
        <f t="shared" si="47"/>
        <v>3365</v>
      </c>
      <c r="I516" s="39" t="s">
        <v>658</v>
      </c>
      <c r="J516" s="40" t="s">
        <v>659</v>
      </c>
      <c r="K516" s="39">
        <v>3365</v>
      </c>
      <c r="L516" s="39" t="s">
        <v>647</v>
      </c>
      <c r="M516" s="40" t="s">
        <v>1432</v>
      </c>
      <c r="N516" s="40" t="s">
        <v>1433</v>
      </c>
      <c r="O516" s="41" t="s">
        <v>640</v>
      </c>
      <c r="P516" s="42" t="s">
        <v>641</v>
      </c>
    </row>
    <row r="517" spans="1:16" ht="13.5" thickBot="1" x14ac:dyDescent="0.25">
      <c r="A517" s="14" t="str">
        <f t="shared" si="42"/>
        <v>OEJV 0074 </v>
      </c>
      <c r="B517" s="2" t="str">
        <f t="shared" si="43"/>
        <v>I</v>
      </c>
      <c r="C517" s="14">
        <f t="shared" si="44"/>
        <v>53957.487179999996</v>
      </c>
      <c r="D517" s="15" t="str">
        <f t="shared" si="45"/>
        <v>vis</v>
      </c>
      <c r="E517" s="38">
        <f>VLOOKUP(C517,'Active 1'!C$21:E$969,3,FALSE)</f>
        <v>3499.0123009911117</v>
      </c>
      <c r="F517" s="2" t="s">
        <v>827</v>
      </c>
      <c r="G517" s="15" t="str">
        <f t="shared" si="46"/>
        <v>53957.48718</v>
      </c>
      <c r="H517" s="14">
        <f t="shared" si="47"/>
        <v>3499</v>
      </c>
      <c r="I517" s="39" t="s">
        <v>660</v>
      </c>
      <c r="J517" s="40" t="s">
        <v>661</v>
      </c>
      <c r="K517" s="39">
        <v>3499</v>
      </c>
      <c r="L517" s="39" t="s">
        <v>662</v>
      </c>
      <c r="M517" s="40" t="s">
        <v>535</v>
      </c>
      <c r="N517" s="40" t="s">
        <v>788</v>
      </c>
      <c r="O517" s="41" t="s">
        <v>293</v>
      </c>
      <c r="P517" s="42" t="s">
        <v>589</v>
      </c>
    </row>
    <row r="518" spans="1:16" ht="13.5" thickBot="1" x14ac:dyDescent="0.25">
      <c r="A518" s="14" t="str">
        <f t="shared" si="42"/>
        <v>OEJV 0074 </v>
      </c>
      <c r="B518" s="2" t="str">
        <f t="shared" si="43"/>
        <v>I</v>
      </c>
      <c r="C518" s="14">
        <f t="shared" si="44"/>
        <v>53985.557800000002</v>
      </c>
      <c r="D518" s="15" t="str">
        <f t="shared" si="45"/>
        <v>vis</v>
      </c>
      <c r="E518" s="38">
        <f>VLOOKUP(C518,'Active 1'!C$21:E$969,3,FALSE)</f>
        <v>3509.013066975152</v>
      </c>
      <c r="F518" s="2" t="s">
        <v>827</v>
      </c>
      <c r="G518" s="15" t="str">
        <f t="shared" si="46"/>
        <v>53985.55780</v>
      </c>
      <c r="H518" s="14">
        <f t="shared" si="47"/>
        <v>3509</v>
      </c>
      <c r="I518" s="39" t="s">
        <v>663</v>
      </c>
      <c r="J518" s="40" t="s">
        <v>664</v>
      </c>
      <c r="K518" s="39">
        <v>3509</v>
      </c>
      <c r="L518" s="39" t="s">
        <v>665</v>
      </c>
      <c r="M518" s="40" t="s">
        <v>535</v>
      </c>
      <c r="N518" s="40" t="s">
        <v>788</v>
      </c>
      <c r="O518" s="41" t="s">
        <v>293</v>
      </c>
      <c r="P518" s="42" t="s">
        <v>589</v>
      </c>
    </row>
    <row r="519" spans="1:16" ht="13.5" thickBot="1" x14ac:dyDescent="0.25">
      <c r="A519" s="14" t="str">
        <f t="shared" si="42"/>
        <v>OEJV 0074 </v>
      </c>
      <c r="B519" s="2" t="str">
        <f t="shared" si="43"/>
        <v>I</v>
      </c>
      <c r="C519" s="14">
        <f t="shared" si="44"/>
        <v>53988.363590000001</v>
      </c>
      <c r="D519" s="15" t="str">
        <f t="shared" si="45"/>
        <v>vis</v>
      </c>
      <c r="E519" s="38">
        <f>VLOOKUP(C519,'Active 1'!C$21:E$969,3,FALSE)</f>
        <v>3510.0126903960218</v>
      </c>
      <c r="F519" s="2" t="s">
        <v>827</v>
      </c>
      <c r="G519" s="15" t="str">
        <f t="shared" si="46"/>
        <v>53988.36359</v>
      </c>
      <c r="H519" s="14">
        <f t="shared" si="47"/>
        <v>3510</v>
      </c>
      <c r="I519" s="39" t="s">
        <v>666</v>
      </c>
      <c r="J519" s="40" t="s">
        <v>667</v>
      </c>
      <c r="K519" s="39">
        <v>3510</v>
      </c>
      <c r="L519" s="39" t="s">
        <v>668</v>
      </c>
      <c r="M519" s="40" t="s">
        <v>535</v>
      </c>
      <c r="N519" s="40" t="s">
        <v>788</v>
      </c>
      <c r="O519" s="41" t="s">
        <v>293</v>
      </c>
      <c r="P519" s="42" t="s">
        <v>589</v>
      </c>
    </row>
    <row r="520" spans="1:16" ht="13.5" thickBot="1" x14ac:dyDescent="0.25">
      <c r="A520" s="14" t="str">
        <f t="shared" si="42"/>
        <v>OEJV 0074 </v>
      </c>
      <c r="B520" s="2" t="str">
        <f t="shared" si="43"/>
        <v>I</v>
      </c>
      <c r="C520" s="14">
        <f t="shared" si="44"/>
        <v>53999.593079999999</v>
      </c>
      <c r="D520" s="15" t="str">
        <f t="shared" si="45"/>
        <v>vis</v>
      </c>
      <c r="E520" s="38">
        <f>VLOOKUP(C520,'Active 1'!C$21:E$969,3,FALSE)</f>
        <v>3514.0134392790205</v>
      </c>
      <c r="F520" s="2" t="s">
        <v>827</v>
      </c>
      <c r="G520" s="15" t="str">
        <f t="shared" si="46"/>
        <v>53999.59308</v>
      </c>
      <c r="H520" s="14">
        <f t="shared" si="47"/>
        <v>3514</v>
      </c>
      <c r="I520" s="39" t="s">
        <v>669</v>
      </c>
      <c r="J520" s="40" t="s">
        <v>670</v>
      </c>
      <c r="K520" s="39">
        <v>3514</v>
      </c>
      <c r="L520" s="39" t="s">
        <v>671</v>
      </c>
      <c r="M520" s="40" t="s">
        <v>535</v>
      </c>
      <c r="N520" s="40" t="s">
        <v>788</v>
      </c>
      <c r="O520" s="41" t="s">
        <v>293</v>
      </c>
      <c r="P520" s="42" t="s">
        <v>589</v>
      </c>
    </row>
    <row r="521" spans="1:16" ht="13.5" thickBot="1" x14ac:dyDescent="0.25">
      <c r="A521" s="14" t="str">
        <f t="shared" si="42"/>
        <v>OEJV 0074 </v>
      </c>
      <c r="B521" s="2" t="str">
        <f t="shared" si="43"/>
        <v>I</v>
      </c>
      <c r="C521" s="14">
        <f t="shared" si="44"/>
        <v>54002.397879999997</v>
      </c>
      <c r="D521" s="15" t="str">
        <f t="shared" si="45"/>
        <v>vis</v>
      </c>
      <c r="E521" s="38">
        <f>VLOOKUP(C521,'Active 1'!C$21:E$969,3,FALSE)</f>
        <v>3515.012709990961</v>
      </c>
      <c r="F521" s="2" t="s">
        <v>827</v>
      </c>
      <c r="G521" s="15" t="str">
        <f t="shared" si="46"/>
        <v>54002.39788</v>
      </c>
      <c r="H521" s="14">
        <f t="shared" si="47"/>
        <v>3515</v>
      </c>
      <c r="I521" s="39" t="s">
        <v>672</v>
      </c>
      <c r="J521" s="40" t="s">
        <v>673</v>
      </c>
      <c r="K521" s="39">
        <v>3515</v>
      </c>
      <c r="L521" s="39" t="s">
        <v>674</v>
      </c>
      <c r="M521" s="40" t="s">
        <v>535</v>
      </c>
      <c r="N521" s="40" t="s">
        <v>788</v>
      </c>
      <c r="O521" s="41" t="s">
        <v>293</v>
      </c>
      <c r="P521" s="42" t="s">
        <v>589</v>
      </c>
    </row>
    <row r="522" spans="1:16" ht="13.5" thickBot="1" x14ac:dyDescent="0.25">
      <c r="A522" s="14" t="str">
        <f t="shared" si="42"/>
        <v>OEJV 0074 </v>
      </c>
      <c r="B522" s="2" t="str">
        <f t="shared" si="43"/>
        <v>II</v>
      </c>
      <c r="C522" s="14">
        <f t="shared" si="44"/>
        <v>54026.257180000001</v>
      </c>
      <c r="D522" s="15" t="str">
        <f t="shared" si="45"/>
        <v>vis</v>
      </c>
      <c r="E522" s="38">
        <f>VLOOKUP(C522,'Active 1'!C$21:E$969,3,FALSE)</f>
        <v>3523.5131020679087</v>
      </c>
      <c r="F522" s="2" t="s">
        <v>827</v>
      </c>
      <c r="G522" s="15" t="str">
        <f t="shared" si="46"/>
        <v>54026.25718</v>
      </c>
      <c r="H522" s="14">
        <f t="shared" si="47"/>
        <v>3523.5</v>
      </c>
      <c r="I522" s="39" t="s">
        <v>675</v>
      </c>
      <c r="J522" s="40" t="s">
        <v>676</v>
      </c>
      <c r="K522" s="39">
        <v>3523.5</v>
      </c>
      <c r="L522" s="39" t="s">
        <v>677</v>
      </c>
      <c r="M522" s="40" t="s">
        <v>535</v>
      </c>
      <c r="N522" s="40" t="s">
        <v>912</v>
      </c>
      <c r="O522" s="41" t="s">
        <v>293</v>
      </c>
      <c r="P522" s="42" t="s">
        <v>589</v>
      </c>
    </row>
    <row r="523" spans="1:16" ht="13.5" thickBot="1" x14ac:dyDescent="0.25">
      <c r="A523" s="14" t="str">
        <f t="shared" ref="A523:A545" si="48">P523</f>
        <v>OEJV 0074 </v>
      </c>
      <c r="B523" s="2" t="str">
        <f t="shared" ref="B523:B545" si="49">IF(H523=INT(H523),"I","II")</f>
        <v>II</v>
      </c>
      <c r="C523" s="14">
        <f t="shared" ref="C523:C545" si="50">1*G523</f>
        <v>54096.433470000004</v>
      </c>
      <c r="D523" s="15" t="str">
        <f t="shared" ref="D523:D545" si="51">VLOOKUP(F523,I$1:J$5,2,FALSE)</f>
        <v>vis</v>
      </c>
      <c r="E523" s="38">
        <f>VLOOKUP(C523,'Active 1'!C$21:E$969,3,FALSE)</f>
        <v>3548.5149243973774</v>
      </c>
      <c r="F523" s="2" t="s">
        <v>827</v>
      </c>
      <c r="G523" s="15" t="str">
        <f t="shared" ref="G523:G545" si="52">MID(I523,3,LEN(I523)-3)</f>
        <v>54096.43347</v>
      </c>
      <c r="H523" s="14">
        <f t="shared" ref="H523:H545" si="53">1*K523</f>
        <v>3548.5</v>
      </c>
      <c r="I523" s="39" t="s">
        <v>678</v>
      </c>
      <c r="J523" s="40" t="s">
        <v>679</v>
      </c>
      <c r="K523" s="39">
        <v>3548.5</v>
      </c>
      <c r="L523" s="39" t="s">
        <v>680</v>
      </c>
      <c r="M523" s="40" t="s">
        <v>535</v>
      </c>
      <c r="N523" s="40" t="s">
        <v>912</v>
      </c>
      <c r="O523" s="41" t="s">
        <v>293</v>
      </c>
      <c r="P523" s="42" t="s">
        <v>589</v>
      </c>
    </row>
    <row r="524" spans="1:16" ht="13.5" thickBot="1" x14ac:dyDescent="0.25">
      <c r="A524" s="14" t="str">
        <f t="shared" si="48"/>
        <v>OEJV 0074 </v>
      </c>
      <c r="B524" s="2" t="str">
        <f t="shared" si="49"/>
        <v>I</v>
      </c>
      <c r="C524" s="14">
        <f t="shared" si="50"/>
        <v>54190.456960000003</v>
      </c>
      <c r="D524" s="15" t="str">
        <f t="shared" si="51"/>
        <v>vis</v>
      </c>
      <c r="E524" s="38">
        <f>VLOOKUP(C524,'Active 1'!C$21:E$969,3,FALSE)</f>
        <v>3582.012827916878</v>
      </c>
      <c r="F524" s="2" t="s">
        <v>827</v>
      </c>
      <c r="G524" s="15" t="str">
        <f t="shared" si="52"/>
        <v>54190.45696</v>
      </c>
      <c r="H524" s="14">
        <f t="shared" si="53"/>
        <v>3582</v>
      </c>
      <c r="I524" s="39" t="s">
        <v>681</v>
      </c>
      <c r="J524" s="40" t="s">
        <v>682</v>
      </c>
      <c r="K524" s="39">
        <v>3582</v>
      </c>
      <c r="L524" s="39" t="s">
        <v>683</v>
      </c>
      <c r="M524" s="40" t="s">
        <v>535</v>
      </c>
      <c r="N524" s="40" t="s">
        <v>788</v>
      </c>
      <c r="O524" s="41" t="s">
        <v>293</v>
      </c>
      <c r="P524" s="42" t="s">
        <v>589</v>
      </c>
    </row>
    <row r="525" spans="1:16" ht="13.5" thickBot="1" x14ac:dyDescent="0.25">
      <c r="A525" s="14" t="str">
        <f t="shared" si="48"/>
        <v>OEJV 0074 </v>
      </c>
      <c r="B525" s="2" t="str">
        <f t="shared" si="49"/>
        <v>I</v>
      </c>
      <c r="C525" s="14">
        <f t="shared" si="50"/>
        <v>54190.457390000003</v>
      </c>
      <c r="D525" s="15" t="str">
        <f t="shared" si="51"/>
        <v>vis</v>
      </c>
      <c r="E525" s="38">
        <f>VLOOKUP(C525,'Active 1'!C$21:E$969,3,FALSE)</f>
        <v>3582.0129811136858</v>
      </c>
      <c r="F525" s="2" t="s">
        <v>827</v>
      </c>
      <c r="G525" s="15" t="str">
        <f t="shared" si="52"/>
        <v>54190.45739</v>
      </c>
      <c r="H525" s="14">
        <f t="shared" si="53"/>
        <v>3582</v>
      </c>
      <c r="I525" s="39" t="s">
        <v>684</v>
      </c>
      <c r="J525" s="40" t="s">
        <v>682</v>
      </c>
      <c r="K525" s="39">
        <v>3582</v>
      </c>
      <c r="L525" s="39" t="s">
        <v>685</v>
      </c>
      <c r="M525" s="40" t="s">
        <v>535</v>
      </c>
      <c r="N525" s="40" t="s">
        <v>686</v>
      </c>
      <c r="O525" s="41" t="s">
        <v>687</v>
      </c>
      <c r="P525" s="42" t="s">
        <v>589</v>
      </c>
    </row>
    <row r="526" spans="1:16" ht="13.5" thickBot="1" x14ac:dyDescent="0.25">
      <c r="A526" s="14" t="str">
        <f t="shared" si="48"/>
        <v>OEJV 0074 </v>
      </c>
      <c r="B526" s="2" t="str">
        <f t="shared" si="49"/>
        <v>II</v>
      </c>
      <c r="C526" s="14">
        <f t="shared" si="50"/>
        <v>54197.471899999997</v>
      </c>
      <c r="D526" s="15" t="str">
        <f t="shared" si="51"/>
        <v>vis</v>
      </c>
      <c r="E526" s="38">
        <f>VLOOKUP(C526,'Active 1'!C$21:E$969,3,FALSE)</f>
        <v>3584.5120521353674</v>
      </c>
      <c r="F526" s="2" t="s">
        <v>827</v>
      </c>
      <c r="G526" s="15" t="str">
        <f t="shared" si="52"/>
        <v>54197.47190</v>
      </c>
      <c r="H526" s="14">
        <f t="shared" si="53"/>
        <v>3584.5</v>
      </c>
      <c r="I526" s="39" t="s">
        <v>688</v>
      </c>
      <c r="J526" s="40" t="s">
        <v>689</v>
      </c>
      <c r="K526" s="39">
        <v>3584.5</v>
      </c>
      <c r="L526" s="39" t="s">
        <v>690</v>
      </c>
      <c r="M526" s="40" t="s">
        <v>535</v>
      </c>
      <c r="N526" s="40" t="s">
        <v>912</v>
      </c>
      <c r="O526" s="41" t="s">
        <v>293</v>
      </c>
      <c r="P526" s="42" t="s">
        <v>589</v>
      </c>
    </row>
    <row r="527" spans="1:16" ht="13.5" thickBot="1" x14ac:dyDescent="0.25">
      <c r="A527" s="14" t="str">
        <f t="shared" si="48"/>
        <v> AOEB 12 </v>
      </c>
      <c r="B527" s="2" t="str">
        <f t="shared" si="49"/>
        <v>I</v>
      </c>
      <c r="C527" s="14">
        <f t="shared" si="50"/>
        <v>54201.6849</v>
      </c>
      <c r="D527" s="15" t="str">
        <f t="shared" si="51"/>
        <v>vis</v>
      </c>
      <c r="E527" s="38">
        <f>VLOOKUP(C527,'Active 1'!C$21:E$969,3,FALSE)</f>
        <v>3586.0130245788255</v>
      </c>
      <c r="F527" s="2" t="s">
        <v>827</v>
      </c>
      <c r="G527" s="15" t="str">
        <f t="shared" si="52"/>
        <v>54201.6849</v>
      </c>
      <c r="H527" s="14">
        <f t="shared" si="53"/>
        <v>3586</v>
      </c>
      <c r="I527" s="39" t="s">
        <v>691</v>
      </c>
      <c r="J527" s="40" t="s">
        <v>692</v>
      </c>
      <c r="K527" s="39">
        <v>3586</v>
      </c>
      <c r="L527" s="39" t="s">
        <v>693</v>
      </c>
      <c r="M527" s="40" t="s">
        <v>535</v>
      </c>
      <c r="N527" s="40" t="s">
        <v>536</v>
      </c>
      <c r="O527" s="41" t="s">
        <v>694</v>
      </c>
      <c r="P527" s="41" t="s">
        <v>538</v>
      </c>
    </row>
    <row r="528" spans="1:16" ht="13.5" thickBot="1" x14ac:dyDescent="0.25">
      <c r="A528" s="14" t="str">
        <f t="shared" si="48"/>
        <v>OEJV 0094 </v>
      </c>
      <c r="B528" s="2" t="str">
        <f t="shared" si="49"/>
        <v>I</v>
      </c>
      <c r="C528" s="14">
        <f t="shared" si="50"/>
        <v>54569.381600000001</v>
      </c>
      <c r="D528" s="15" t="str">
        <f t="shared" si="51"/>
        <v>vis</v>
      </c>
      <c r="E528" s="38" t="e">
        <f>VLOOKUP(C528,'Active 1'!C$21:E$969,3,FALSE)</f>
        <v>#N/A</v>
      </c>
      <c r="F528" s="2" t="s">
        <v>827</v>
      </c>
      <c r="G528" s="15" t="str">
        <f t="shared" si="52"/>
        <v>54569.3816</v>
      </c>
      <c r="H528" s="14">
        <f t="shared" si="53"/>
        <v>3717</v>
      </c>
      <c r="I528" s="39" t="s">
        <v>695</v>
      </c>
      <c r="J528" s="40" t="s">
        <v>696</v>
      </c>
      <c r="K528" s="39">
        <v>3717</v>
      </c>
      <c r="L528" s="39" t="s">
        <v>522</v>
      </c>
      <c r="M528" s="40" t="s">
        <v>535</v>
      </c>
      <c r="N528" s="40" t="s">
        <v>686</v>
      </c>
      <c r="O528" s="41" t="s">
        <v>697</v>
      </c>
      <c r="P528" s="42" t="s">
        <v>698</v>
      </c>
    </row>
    <row r="529" spans="1:16" ht="13.5" thickBot="1" x14ac:dyDescent="0.25">
      <c r="A529" s="14" t="str">
        <f t="shared" si="48"/>
        <v>BAVM 201 </v>
      </c>
      <c r="B529" s="2" t="str">
        <f t="shared" si="49"/>
        <v>I</v>
      </c>
      <c r="C529" s="14">
        <f t="shared" si="50"/>
        <v>54597.449800000002</v>
      </c>
      <c r="D529" s="15" t="str">
        <f t="shared" si="51"/>
        <v>vis</v>
      </c>
      <c r="E529" s="38">
        <f>VLOOKUP(C529,'Active 1'!C$21:E$969,3,FALSE)</f>
        <v>3727.0128368236687</v>
      </c>
      <c r="F529" s="2" t="s">
        <v>827</v>
      </c>
      <c r="G529" s="15" t="str">
        <f t="shared" si="52"/>
        <v>54597.4498</v>
      </c>
      <c r="H529" s="14">
        <f t="shared" si="53"/>
        <v>3727</v>
      </c>
      <c r="I529" s="39" t="s">
        <v>699</v>
      </c>
      <c r="J529" s="40" t="s">
        <v>700</v>
      </c>
      <c r="K529" s="39">
        <v>3727</v>
      </c>
      <c r="L529" s="39" t="s">
        <v>701</v>
      </c>
      <c r="M529" s="40" t="s">
        <v>535</v>
      </c>
      <c r="N529" s="40" t="s">
        <v>702</v>
      </c>
      <c r="O529" s="41" t="s">
        <v>275</v>
      </c>
      <c r="P529" s="42" t="s">
        <v>703</v>
      </c>
    </row>
    <row r="530" spans="1:16" ht="26.25" thickBot="1" x14ac:dyDescent="0.25">
      <c r="A530" s="14" t="str">
        <f t="shared" si="48"/>
        <v>JAAVSO 36(2);186 </v>
      </c>
      <c r="B530" s="2" t="str">
        <f t="shared" si="49"/>
        <v>I</v>
      </c>
      <c r="C530" s="14">
        <f t="shared" si="50"/>
        <v>54622.710700000003</v>
      </c>
      <c r="D530" s="15" t="str">
        <f t="shared" si="51"/>
        <v>vis</v>
      </c>
      <c r="E530" s="38">
        <f>VLOOKUP(C530,'Active 1'!C$21:E$969,3,FALSE)</f>
        <v>3736.0125792392691</v>
      </c>
      <c r="F530" s="2" t="s">
        <v>827</v>
      </c>
      <c r="G530" s="15" t="str">
        <f t="shared" si="52"/>
        <v>54622.7107</v>
      </c>
      <c r="H530" s="14">
        <f t="shared" si="53"/>
        <v>3736</v>
      </c>
      <c r="I530" s="39" t="s">
        <v>704</v>
      </c>
      <c r="J530" s="40" t="s">
        <v>705</v>
      </c>
      <c r="K530" s="39">
        <v>3736</v>
      </c>
      <c r="L530" s="39" t="s">
        <v>706</v>
      </c>
      <c r="M530" s="40" t="s">
        <v>535</v>
      </c>
      <c r="N530" s="40" t="s">
        <v>617</v>
      </c>
      <c r="O530" s="41" t="s">
        <v>694</v>
      </c>
      <c r="P530" s="42" t="s">
        <v>707</v>
      </c>
    </row>
    <row r="531" spans="1:16" ht="26.25" thickBot="1" x14ac:dyDescent="0.25">
      <c r="A531" s="14" t="str">
        <f t="shared" si="48"/>
        <v>JAAVSO 36(2);186 </v>
      </c>
      <c r="B531" s="2" t="str">
        <f t="shared" si="49"/>
        <v>I</v>
      </c>
      <c r="C531" s="14">
        <f t="shared" si="50"/>
        <v>54636.744200000001</v>
      </c>
      <c r="D531" s="15" t="str">
        <f t="shared" si="51"/>
        <v>vis</v>
      </c>
      <c r="E531" s="38">
        <f>VLOOKUP(C531,'Active 1'!C$21:E$969,3,FALSE)</f>
        <v>3741.0123173796092</v>
      </c>
      <c r="F531" s="2" t="s">
        <v>827</v>
      </c>
      <c r="G531" s="15" t="str">
        <f t="shared" si="52"/>
        <v>54636.7442</v>
      </c>
      <c r="H531" s="14">
        <f t="shared" si="53"/>
        <v>3741</v>
      </c>
      <c r="I531" s="39" t="s">
        <v>708</v>
      </c>
      <c r="J531" s="40" t="s">
        <v>709</v>
      </c>
      <c r="K531" s="39">
        <v>3741</v>
      </c>
      <c r="L531" s="39" t="s">
        <v>710</v>
      </c>
      <c r="M531" s="40" t="s">
        <v>535</v>
      </c>
      <c r="N531" s="40" t="s">
        <v>617</v>
      </c>
      <c r="O531" s="41" t="s">
        <v>18</v>
      </c>
      <c r="P531" s="42" t="s">
        <v>707</v>
      </c>
    </row>
    <row r="532" spans="1:16" ht="26.25" thickBot="1" x14ac:dyDescent="0.25">
      <c r="A532" s="14" t="str">
        <f t="shared" si="48"/>
        <v>JAAVSO 36(2);186 </v>
      </c>
      <c r="B532" s="2" t="str">
        <f t="shared" si="49"/>
        <v>I</v>
      </c>
      <c r="C532" s="14">
        <f t="shared" si="50"/>
        <v>54681.652999999998</v>
      </c>
      <c r="D532" s="15" t="str">
        <f t="shared" si="51"/>
        <v>vis</v>
      </c>
      <c r="E532" s="38">
        <f>VLOOKUP(C532,'Active 1'!C$21:E$969,3,FALSE)</f>
        <v>3757.0120494633306</v>
      </c>
      <c r="F532" s="2" t="s">
        <v>827</v>
      </c>
      <c r="G532" s="15" t="str">
        <f t="shared" si="52"/>
        <v>54681.653</v>
      </c>
      <c r="H532" s="14">
        <f t="shared" si="53"/>
        <v>3757</v>
      </c>
      <c r="I532" s="39" t="s">
        <v>711</v>
      </c>
      <c r="J532" s="40" t="s">
        <v>712</v>
      </c>
      <c r="K532" s="39">
        <v>3757</v>
      </c>
      <c r="L532" s="39" t="s">
        <v>595</v>
      </c>
      <c r="M532" s="40" t="s">
        <v>535</v>
      </c>
      <c r="N532" s="40" t="s">
        <v>617</v>
      </c>
      <c r="O532" s="41" t="s">
        <v>18</v>
      </c>
      <c r="P532" s="42" t="s">
        <v>707</v>
      </c>
    </row>
    <row r="533" spans="1:16" ht="13.5" thickBot="1" x14ac:dyDescent="0.25">
      <c r="A533" s="14" t="str">
        <f t="shared" si="48"/>
        <v> JAAVSO 37;44 </v>
      </c>
      <c r="B533" s="2" t="str">
        <f t="shared" si="49"/>
        <v>I</v>
      </c>
      <c r="C533" s="14">
        <f t="shared" si="50"/>
        <v>54799.538800000002</v>
      </c>
      <c r="D533" s="15" t="str">
        <f t="shared" si="51"/>
        <v>vis</v>
      </c>
      <c r="E533" s="38">
        <f>VLOOKUP(C533,'Active 1'!C$21:E$969,3,FALSE)</f>
        <v>3799.0114174374321</v>
      </c>
      <c r="F533" s="2" t="s">
        <v>827</v>
      </c>
      <c r="G533" s="15" t="str">
        <f t="shared" si="52"/>
        <v>54799.5388</v>
      </c>
      <c r="H533" s="14">
        <f t="shared" si="53"/>
        <v>3799</v>
      </c>
      <c r="I533" s="39" t="s">
        <v>713</v>
      </c>
      <c r="J533" s="40" t="s">
        <v>714</v>
      </c>
      <c r="K533" s="39">
        <v>3799</v>
      </c>
      <c r="L533" s="39" t="s">
        <v>715</v>
      </c>
      <c r="M533" s="40" t="s">
        <v>535</v>
      </c>
      <c r="N533" s="40" t="s">
        <v>536</v>
      </c>
      <c r="O533" s="41" t="s">
        <v>18</v>
      </c>
      <c r="P533" s="41" t="s">
        <v>716</v>
      </c>
    </row>
    <row r="534" spans="1:16" ht="13.5" thickBot="1" x14ac:dyDescent="0.25">
      <c r="A534" s="14" t="str">
        <f t="shared" si="48"/>
        <v> JAAVSO 38;85 </v>
      </c>
      <c r="B534" s="2" t="str">
        <f t="shared" si="49"/>
        <v>I</v>
      </c>
      <c r="C534" s="14">
        <f t="shared" si="50"/>
        <v>54925.844599999997</v>
      </c>
      <c r="D534" s="15" t="str">
        <f t="shared" si="51"/>
        <v>vis</v>
      </c>
      <c r="E534" s="38">
        <f>VLOOKUP(C534,'Active 1'!C$21:E$969,3,FALSE)</f>
        <v>3844.0105926685706</v>
      </c>
      <c r="F534" s="2" t="s">
        <v>827</v>
      </c>
      <c r="G534" s="15" t="str">
        <f t="shared" si="52"/>
        <v>54925.8446</v>
      </c>
      <c r="H534" s="14">
        <f t="shared" si="53"/>
        <v>3844</v>
      </c>
      <c r="I534" s="39" t="s">
        <v>717</v>
      </c>
      <c r="J534" s="40" t="s">
        <v>718</v>
      </c>
      <c r="K534" s="39">
        <v>3844</v>
      </c>
      <c r="L534" s="39" t="s">
        <v>719</v>
      </c>
      <c r="M534" s="40" t="s">
        <v>535</v>
      </c>
      <c r="N534" s="40" t="s">
        <v>536</v>
      </c>
      <c r="O534" s="41" t="s">
        <v>18</v>
      </c>
      <c r="P534" s="41" t="s">
        <v>720</v>
      </c>
    </row>
    <row r="535" spans="1:16" ht="13.5" thickBot="1" x14ac:dyDescent="0.25">
      <c r="A535" s="14" t="str">
        <f t="shared" si="48"/>
        <v>BAVM 209 </v>
      </c>
      <c r="B535" s="2" t="str">
        <f t="shared" si="49"/>
        <v>I</v>
      </c>
      <c r="C535" s="14">
        <f t="shared" si="50"/>
        <v>54959.525800000003</v>
      </c>
      <c r="D535" s="15" t="str">
        <f t="shared" si="51"/>
        <v>vis</v>
      </c>
      <c r="E535" s="38">
        <f>VLOOKUP(C535,'Active 1'!C$21:E$969,3,FALSE)</f>
        <v>3856.0102492227061</v>
      </c>
      <c r="F535" s="2" t="s">
        <v>827</v>
      </c>
      <c r="G535" s="15" t="str">
        <f t="shared" si="52"/>
        <v>54959.5258</v>
      </c>
      <c r="H535" s="14">
        <f t="shared" si="53"/>
        <v>3856</v>
      </c>
      <c r="I535" s="39" t="s">
        <v>721</v>
      </c>
      <c r="J535" s="40" t="s">
        <v>722</v>
      </c>
      <c r="K535" s="39">
        <v>3856</v>
      </c>
      <c r="L535" s="39" t="s">
        <v>723</v>
      </c>
      <c r="M535" s="40" t="s">
        <v>535</v>
      </c>
      <c r="N535" s="40" t="s">
        <v>702</v>
      </c>
      <c r="O535" s="41" t="s">
        <v>275</v>
      </c>
      <c r="P535" s="42" t="s">
        <v>724</v>
      </c>
    </row>
    <row r="536" spans="1:16" ht="13.5" thickBot="1" x14ac:dyDescent="0.25">
      <c r="A536" s="14" t="str">
        <f t="shared" si="48"/>
        <v> JAAVSO 38;85 </v>
      </c>
      <c r="B536" s="2" t="str">
        <f t="shared" si="49"/>
        <v>I</v>
      </c>
      <c r="C536" s="14">
        <f t="shared" si="50"/>
        <v>55043.730300000003</v>
      </c>
      <c r="D536" s="15" t="str">
        <f t="shared" si="51"/>
        <v>vis</v>
      </c>
      <c r="E536" s="38">
        <f>VLOOKUP(C536,'Active 1'!C$21:E$969,3,FALSE)</f>
        <v>3886.0099250155085</v>
      </c>
      <c r="F536" s="2" t="s">
        <v>827</v>
      </c>
      <c r="G536" s="15" t="str">
        <f t="shared" si="52"/>
        <v>55043.7303</v>
      </c>
      <c r="H536" s="14">
        <f t="shared" si="53"/>
        <v>3886</v>
      </c>
      <c r="I536" s="39" t="s">
        <v>725</v>
      </c>
      <c r="J536" s="40" t="s">
        <v>726</v>
      </c>
      <c r="K536" s="39">
        <v>3886</v>
      </c>
      <c r="L536" s="39" t="s">
        <v>727</v>
      </c>
      <c r="M536" s="40" t="s">
        <v>535</v>
      </c>
      <c r="N536" s="40" t="s">
        <v>536</v>
      </c>
      <c r="O536" s="41" t="s">
        <v>18</v>
      </c>
      <c r="P536" s="41" t="s">
        <v>720</v>
      </c>
    </row>
    <row r="537" spans="1:16" ht="13.5" thickBot="1" x14ac:dyDescent="0.25">
      <c r="A537" s="14" t="str">
        <f t="shared" si="48"/>
        <v>BAVM 214 </v>
      </c>
      <c r="B537" s="2" t="str">
        <f t="shared" si="49"/>
        <v>I</v>
      </c>
      <c r="C537" s="14">
        <f t="shared" si="50"/>
        <v>55296.343099999998</v>
      </c>
      <c r="D537" s="15" t="str">
        <f t="shared" si="51"/>
        <v>vis</v>
      </c>
      <c r="E537" s="38">
        <f>VLOOKUP(C537,'Active 1'!C$21:E$969,3,FALSE)</f>
        <v>3976.0087030037621</v>
      </c>
      <c r="F537" s="2" t="s">
        <v>827</v>
      </c>
      <c r="G537" s="15" t="str">
        <f t="shared" si="52"/>
        <v>55296.3431</v>
      </c>
      <c r="H537" s="14">
        <f t="shared" si="53"/>
        <v>3976</v>
      </c>
      <c r="I537" s="39" t="s">
        <v>728</v>
      </c>
      <c r="J537" s="40" t="s">
        <v>729</v>
      </c>
      <c r="K537" s="39">
        <v>3976</v>
      </c>
      <c r="L537" s="39" t="s">
        <v>730</v>
      </c>
      <c r="M537" s="40" t="s">
        <v>535</v>
      </c>
      <c r="N537" s="40" t="s">
        <v>617</v>
      </c>
      <c r="O537" s="41" t="s">
        <v>731</v>
      </c>
      <c r="P537" s="42" t="s">
        <v>732</v>
      </c>
    </row>
    <row r="538" spans="1:16" ht="13.5" thickBot="1" x14ac:dyDescent="0.25">
      <c r="A538" s="14" t="str">
        <f t="shared" si="48"/>
        <v>IBVS 5988 </v>
      </c>
      <c r="B538" s="2" t="str">
        <f t="shared" si="49"/>
        <v>I</v>
      </c>
      <c r="C538" s="14">
        <f t="shared" si="50"/>
        <v>55310.378199999999</v>
      </c>
      <c r="D538" s="15" t="str">
        <f t="shared" si="51"/>
        <v>vis</v>
      </c>
      <c r="E538" s="38">
        <f>VLOOKUP(C538,'Active 1'!C$21:E$969,3,FALSE)</f>
        <v>3981.0090111787358</v>
      </c>
      <c r="F538" s="2" t="s">
        <v>827</v>
      </c>
      <c r="G538" s="15" t="str">
        <f t="shared" si="52"/>
        <v>55310.3782</v>
      </c>
      <c r="H538" s="14">
        <f t="shared" si="53"/>
        <v>3981</v>
      </c>
      <c r="I538" s="39" t="s">
        <v>733</v>
      </c>
      <c r="J538" s="40" t="s">
        <v>734</v>
      </c>
      <c r="K538" s="39">
        <v>3981</v>
      </c>
      <c r="L538" s="39" t="s">
        <v>735</v>
      </c>
      <c r="M538" s="40" t="s">
        <v>535</v>
      </c>
      <c r="N538" s="40" t="s">
        <v>736</v>
      </c>
      <c r="O538" s="41" t="s">
        <v>737</v>
      </c>
      <c r="P538" s="42" t="s">
        <v>738</v>
      </c>
    </row>
    <row r="539" spans="1:16" ht="13.5" thickBot="1" x14ac:dyDescent="0.25">
      <c r="A539" s="14" t="str">
        <f t="shared" si="48"/>
        <v>BAVM 214 </v>
      </c>
      <c r="B539" s="2" t="str">
        <f t="shared" si="49"/>
        <v>I</v>
      </c>
      <c r="C539" s="14">
        <f t="shared" si="50"/>
        <v>55338.446199999998</v>
      </c>
      <c r="D539" s="15" t="str">
        <f t="shared" si="51"/>
        <v>vis</v>
      </c>
      <c r="E539" s="38">
        <f>VLOOKUP(C539,'Active 1'!C$21:E$969,3,FALSE)</f>
        <v>3991.0088437310624</v>
      </c>
      <c r="F539" s="2" t="s">
        <v>827</v>
      </c>
      <c r="G539" s="15" t="str">
        <f t="shared" si="52"/>
        <v>55338.4462</v>
      </c>
      <c r="H539" s="14">
        <f t="shared" si="53"/>
        <v>3991</v>
      </c>
      <c r="I539" s="39" t="s">
        <v>739</v>
      </c>
      <c r="J539" s="40" t="s">
        <v>740</v>
      </c>
      <c r="K539" s="39">
        <v>3991</v>
      </c>
      <c r="L539" s="39" t="s">
        <v>741</v>
      </c>
      <c r="M539" s="40" t="s">
        <v>535</v>
      </c>
      <c r="N539" s="40" t="s">
        <v>617</v>
      </c>
      <c r="O539" s="41" t="s">
        <v>731</v>
      </c>
      <c r="P539" s="42" t="s">
        <v>732</v>
      </c>
    </row>
    <row r="540" spans="1:16" ht="13.5" thickBot="1" x14ac:dyDescent="0.25">
      <c r="A540" s="14" t="str">
        <f t="shared" si="48"/>
        <v> JAAVSO 39;94 </v>
      </c>
      <c r="B540" s="2" t="str">
        <f t="shared" si="49"/>
        <v>I</v>
      </c>
      <c r="C540" s="14">
        <f t="shared" si="50"/>
        <v>55436.684399999998</v>
      </c>
      <c r="D540" s="15" t="str">
        <f t="shared" si="51"/>
        <v>vis</v>
      </c>
      <c r="E540" s="38">
        <f>VLOOKUP(C540,'Active 1'!C$21:E$969,3,FALSE)</f>
        <v>4026.0083289185341</v>
      </c>
      <c r="F540" s="2" t="s">
        <v>827</v>
      </c>
      <c r="G540" s="15" t="str">
        <f t="shared" si="52"/>
        <v>55436.6844</v>
      </c>
      <c r="H540" s="14">
        <f t="shared" si="53"/>
        <v>4026</v>
      </c>
      <c r="I540" s="39" t="s">
        <v>742</v>
      </c>
      <c r="J540" s="40" t="s">
        <v>743</v>
      </c>
      <c r="K540" s="39">
        <v>4026</v>
      </c>
      <c r="L540" s="39" t="s">
        <v>744</v>
      </c>
      <c r="M540" s="40" t="s">
        <v>535</v>
      </c>
      <c r="N540" s="40" t="s">
        <v>536</v>
      </c>
      <c r="O540" s="41" t="s">
        <v>18</v>
      </c>
      <c r="P540" s="41" t="s">
        <v>745</v>
      </c>
    </row>
    <row r="541" spans="1:16" ht="13.5" thickBot="1" x14ac:dyDescent="0.25">
      <c r="A541" s="14" t="str">
        <f t="shared" si="48"/>
        <v>IBVS 5988 </v>
      </c>
      <c r="B541" s="2" t="str">
        <f t="shared" si="49"/>
        <v>I</v>
      </c>
      <c r="C541" s="14">
        <f t="shared" si="50"/>
        <v>55568.604299999999</v>
      </c>
      <c r="D541" s="15" t="str">
        <f t="shared" si="51"/>
        <v>vis</v>
      </c>
      <c r="E541" s="38">
        <f>VLOOKUP(C541,'Active 1'!C$21:E$969,3,FALSE)</f>
        <v>4073.0076487959627</v>
      </c>
      <c r="F541" s="2" t="s">
        <v>827</v>
      </c>
      <c r="G541" s="15" t="str">
        <f t="shared" si="52"/>
        <v>55568.6043</v>
      </c>
      <c r="H541" s="14">
        <f t="shared" si="53"/>
        <v>4073</v>
      </c>
      <c r="I541" s="39" t="s">
        <v>746</v>
      </c>
      <c r="J541" s="40" t="s">
        <v>747</v>
      </c>
      <c r="K541" s="39">
        <v>4073</v>
      </c>
      <c r="L541" s="39" t="s">
        <v>748</v>
      </c>
      <c r="M541" s="40" t="s">
        <v>535</v>
      </c>
      <c r="N541" s="40" t="s">
        <v>749</v>
      </c>
      <c r="O541" s="41" t="s">
        <v>737</v>
      </c>
      <c r="P541" s="42" t="s">
        <v>738</v>
      </c>
    </row>
    <row r="542" spans="1:16" ht="13.5" thickBot="1" x14ac:dyDescent="0.25">
      <c r="A542" s="14" t="str">
        <f t="shared" si="48"/>
        <v>VSB 55 </v>
      </c>
      <c r="B542" s="2" t="str">
        <f t="shared" si="49"/>
        <v>I</v>
      </c>
      <c r="C542" s="14">
        <f t="shared" si="50"/>
        <v>56012.077700000002</v>
      </c>
      <c r="D542" s="15" t="str">
        <f t="shared" si="51"/>
        <v>vis</v>
      </c>
      <c r="E542" s="38">
        <f>VLOOKUP(C542,'Active 1'!C$21:E$969,3,FALSE)</f>
        <v>4231.0046468510764</v>
      </c>
      <c r="F542" s="2" t="s">
        <v>827</v>
      </c>
      <c r="G542" s="15" t="str">
        <f t="shared" si="52"/>
        <v>56012.0777</v>
      </c>
      <c r="H542" s="14">
        <f t="shared" si="53"/>
        <v>4231</v>
      </c>
      <c r="I542" s="39" t="s">
        <v>750</v>
      </c>
      <c r="J542" s="40" t="s">
        <v>751</v>
      </c>
      <c r="K542" s="39">
        <v>4231</v>
      </c>
      <c r="L542" s="39" t="s">
        <v>752</v>
      </c>
      <c r="M542" s="40" t="s">
        <v>535</v>
      </c>
      <c r="N542" s="40" t="s">
        <v>753</v>
      </c>
      <c r="O542" s="41" t="s">
        <v>754</v>
      </c>
      <c r="P542" s="42" t="s">
        <v>755</v>
      </c>
    </row>
    <row r="543" spans="1:16" ht="13.5" thickBot="1" x14ac:dyDescent="0.25">
      <c r="A543" s="14" t="str">
        <f t="shared" si="48"/>
        <v> JAAVSO 41;328 </v>
      </c>
      <c r="B543" s="2" t="str">
        <f t="shared" si="49"/>
        <v>I</v>
      </c>
      <c r="C543" s="14">
        <f t="shared" si="50"/>
        <v>56424.675300000003</v>
      </c>
      <c r="D543" s="15" t="str">
        <f t="shared" si="51"/>
        <v>vis</v>
      </c>
      <c r="E543" s="38">
        <f>VLOOKUP(C543,'Active 1'!C$21:E$969,3,FALSE)</f>
        <v>4378.0014728269853</v>
      </c>
      <c r="F543" s="2" t="s">
        <v>827</v>
      </c>
      <c r="G543" s="15" t="str">
        <f t="shared" si="52"/>
        <v>56424.6753</v>
      </c>
      <c r="H543" s="14">
        <f t="shared" si="53"/>
        <v>4378</v>
      </c>
      <c r="I543" s="39" t="s">
        <v>756</v>
      </c>
      <c r="J543" s="40" t="s">
        <v>757</v>
      </c>
      <c r="K543" s="39">
        <v>4378</v>
      </c>
      <c r="L543" s="39" t="s">
        <v>758</v>
      </c>
      <c r="M543" s="40" t="s">
        <v>535</v>
      </c>
      <c r="N543" s="40" t="s">
        <v>827</v>
      </c>
      <c r="O543" s="41" t="s">
        <v>18</v>
      </c>
      <c r="P543" s="41" t="s">
        <v>759</v>
      </c>
    </row>
    <row r="544" spans="1:16" ht="13.5" thickBot="1" x14ac:dyDescent="0.25">
      <c r="A544" s="14" t="str">
        <f t="shared" si="48"/>
        <v>BAVM 238 </v>
      </c>
      <c r="B544" s="2" t="str">
        <f t="shared" si="49"/>
        <v>I</v>
      </c>
      <c r="C544" s="14">
        <f t="shared" si="50"/>
        <v>56747.457000000002</v>
      </c>
      <c r="D544" s="15" t="str">
        <f t="shared" si="51"/>
        <v>vis</v>
      </c>
      <c r="E544" s="38">
        <f>VLOOKUP(C544,'Active 1'!C$21:E$969,3,FALSE)</f>
        <v>4492.9994402972461</v>
      </c>
      <c r="F544" s="2" t="s">
        <v>827</v>
      </c>
      <c r="G544" s="15" t="str">
        <f t="shared" si="52"/>
        <v>56747.4570</v>
      </c>
      <c r="H544" s="14">
        <f t="shared" si="53"/>
        <v>4493</v>
      </c>
      <c r="I544" s="39" t="s">
        <v>760</v>
      </c>
      <c r="J544" s="40" t="s">
        <v>761</v>
      </c>
      <c r="K544" s="39">
        <v>4493</v>
      </c>
      <c r="L544" s="39" t="s">
        <v>1820</v>
      </c>
      <c r="M544" s="40" t="s">
        <v>535</v>
      </c>
      <c r="N544" s="40" t="s">
        <v>702</v>
      </c>
      <c r="O544" s="41" t="s">
        <v>275</v>
      </c>
      <c r="P544" s="42" t="s">
        <v>762</v>
      </c>
    </row>
    <row r="545" spans="1:18" ht="13.5" thickBot="1" x14ac:dyDescent="0.25">
      <c r="A545" s="14" t="str">
        <f t="shared" si="48"/>
        <v> AN 187.11 </v>
      </c>
      <c r="B545" s="2" t="str">
        <f t="shared" si="49"/>
        <v>I</v>
      </c>
      <c r="C545" s="14">
        <f t="shared" si="50"/>
        <v>99833.429000000004</v>
      </c>
      <c r="D545" s="15" t="str">
        <f t="shared" si="51"/>
        <v>vis</v>
      </c>
      <c r="E545" s="38" t="e">
        <f>VLOOKUP(C545,'Active 1'!C$21:E$969,3,FALSE)</f>
        <v>#N/A</v>
      </c>
      <c r="F545" s="2" t="s">
        <v>827</v>
      </c>
      <c r="G545" s="15" t="str">
        <f t="shared" si="52"/>
        <v>99833.429</v>
      </c>
      <c r="H545" s="14">
        <f t="shared" si="53"/>
        <v>-15785</v>
      </c>
      <c r="I545" s="39" t="s">
        <v>959</v>
      </c>
      <c r="J545" s="40" t="s">
        <v>960</v>
      </c>
      <c r="K545" s="39">
        <v>-15785</v>
      </c>
      <c r="L545" s="39" t="s">
        <v>961</v>
      </c>
      <c r="M545" s="40" t="s">
        <v>962</v>
      </c>
      <c r="N545" s="40"/>
      <c r="O545" s="41" t="s">
        <v>963</v>
      </c>
      <c r="P545" s="41" t="s">
        <v>964</v>
      </c>
      <c r="Q545" s="15">
        <v>2399833.429</v>
      </c>
      <c r="R545" s="15">
        <f>Q545-2400000</f>
        <v>-166.57099999999627</v>
      </c>
    </row>
    <row r="546" spans="1:18" x14ac:dyDescent="0.2">
      <c r="B546" s="2"/>
      <c r="F546" s="2"/>
    </row>
    <row r="547" spans="1:18" x14ac:dyDescent="0.2">
      <c r="B547" s="2"/>
      <c r="F547" s="2"/>
    </row>
    <row r="548" spans="1:18" x14ac:dyDescent="0.2">
      <c r="B548" s="2"/>
      <c r="F548" s="2"/>
    </row>
    <row r="549" spans="1:18" x14ac:dyDescent="0.2">
      <c r="B549" s="2"/>
      <c r="F549" s="2"/>
    </row>
    <row r="550" spans="1:18" x14ac:dyDescent="0.2">
      <c r="B550" s="2"/>
      <c r="F550" s="2"/>
    </row>
    <row r="551" spans="1:18" x14ac:dyDescent="0.2">
      <c r="B551" s="2"/>
      <c r="F551" s="2"/>
    </row>
    <row r="552" spans="1:18" x14ac:dyDescent="0.2">
      <c r="B552" s="2"/>
      <c r="F552" s="2"/>
    </row>
    <row r="553" spans="1:18" x14ac:dyDescent="0.2">
      <c r="B553" s="2"/>
      <c r="F553" s="2"/>
    </row>
    <row r="554" spans="1:18" x14ac:dyDescent="0.2">
      <c r="B554" s="2"/>
      <c r="F554" s="2"/>
    </row>
    <row r="555" spans="1:18" x14ac:dyDescent="0.2">
      <c r="B555" s="2"/>
      <c r="F555" s="2"/>
    </row>
    <row r="556" spans="1:18" x14ac:dyDescent="0.2">
      <c r="B556" s="2"/>
      <c r="F556" s="2"/>
    </row>
    <row r="557" spans="1:18" x14ac:dyDescent="0.2">
      <c r="B557" s="2"/>
      <c r="F557" s="2"/>
    </row>
    <row r="558" spans="1:18" x14ac:dyDescent="0.2">
      <c r="B558" s="2"/>
      <c r="F558" s="2"/>
    </row>
    <row r="559" spans="1:18" x14ac:dyDescent="0.2">
      <c r="B559" s="2"/>
      <c r="F559" s="2"/>
    </row>
    <row r="560" spans="1:18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17" type="noConversion"/>
  <hyperlinks>
    <hyperlink ref="P163" r:id="rId1" display="http://www.bav-astro.de/sfs/BAVM_link.php?BAVMnr=4" xr:uid="{00000000-0004-0000-0100-000000000000}"/>
    <hyperlink ref="P165" r:id="rId2" display="http://www.bav-astro.de/sfs/BAVM_link.php?BAVMnr=4" xr:uid="{00000000-0004-0000-0100-000001000000}"/>
    <hyperlink ref="P166" r:id="rId3" display="http://www.bav-astro.de/sfs/BAVM_link.php?BAVMnr=4" xr:uid="{00000000-0004-0000-0100-000002000000}"/>
    <hyperlink ref="P167" r:id="rId4" display="http://www.bav-astro.de/sfs/BAVM_link.php?BAVMnr=4" xr:uid="{00000000-0004-0000-0100-000003000000}"/>
    <hyperlink ref="P168" r:id="rId5" display="http://www.bav-astro.de/sfs/BAVM_link.php?BAVMnr=4" xr:uid="{00000000-0004-0000-0100-000004000000}"/>
    <hyperlink ref="P169" r:id="rId6" display="http://www.bav-astro.de/sfs/BAVM_link.php?BAVMnr=4" xr:uid="{00000000-0004-0000-0100-000005000000}"/>
    <hyperlink ref="P171" r:id="rId7" display="http://www.bav-astro.de/sfs/BAVM_link.php?BAVMnr=8" xr:uid="{00000000-0004-0000-0100-000006000000}"/>
    <hyperlink ref="P176" r:id="rId8" display="http://www.bav-astro.de/sfs/BAVM_link.php?BAVMnr=8" xr:uid="{00000000-0004-0000-0100-000007000000}"/>
    <hyperlink ref="P177" r:id="rId9" display="http://www.bav-astro.de/sfs/BAVM_link.php?BAVMnr=8" xr:uid="{00000000-0004-0000-0100-000008000000}"/>
    <hyperlink ref="P178" r:id="rId10" display="http://www.bav-astro.de/sfs/BAVM_link.php?BAVMnr=8" xr:uid="{00000000-0004-0000-0100-000009000000}"/>
    <hyperlink ref="P180" r:id="rId11" display="http://www.bav-astro.de/sfs/BAVM_link.php?BAVMnr=8" xr:uid="{00000000-0004-0000-0100-00000A000000}"/>
    <hyperlink ref="P181" r:id="rId12" display="http://www.bav-astro.de/sfs/BAVM_link.php?BAVMnr=8" xr:uid="{00000000-0004-0000-0100-00000B000000}"/>
    <hyperlink ref="P182" r:id="rId13" display="http://www.bav-astro.de/sfs/BAVM_link.php?BAVMnr=8" xr:uid="{00000000-0004-0000-0100-00000C000000}"/>
    <hyperlink ref="P183" r:id="rId14" display="http://www.bav-astro.de/sfs/BAVM_link.php?BAVMnr=8" xr:uid="{00000000-0004-0000-0100-00000D000000}"/>
    <hyperlink ref="P184" r:id="rId15" display="http://www.bav-astro.de/sfs/BAVM_link.php?BAVMnr=8" xr:uid="{00000000-0004-0000-0100-00000E000000}"/>
    <hyperlink ref="P188" r:id="rId16" display="http://www.bav-astro.de/sfs/BAVM_link.php?BAVMnr=8" xr:uid="{00000000-0004-0000-0100-00000F000000}"/>
    <hyperlink ref="P190" r:id="rId17" display="http://www.bav-astro.de/sfs/BAVM_link.php?BAVMnr=8" xr:uid="{00000000-0004-0000-0100-000010000000}"/>
    <hyperlink ref="P191" r:id="rId18" display="http://www.bav-astro.de/sfs/BAVM_link.php?BAVMnr=8" xr:uid="{00000000-0004-0000-0100-000011000000}"/>
    <hyperlink ref="P193" r:id="rId19" display="http://www.bav-astro.de/sfs/BAVM_link.php?BAVMnr=10" xr:uid="{00000000-0004-0000-0100-000012000000}"/>
    <hyperlink ref="P194" r:id="rId20" display="http://www.bav-astro.de/sfs/BAVM_link.php?BAVMnr=10" xr:uid="{00000000-0004-0000-0100-000013000000}"/>
    <hyperlink ref="P195" r:id="rId21" display="http://www.bav-astro.de/sfs/BAVM_link.php?BAVMnr=10" xr:uid="{00000000-0004-0000-0100-000014000000}"/>
    <hyperlink ref="P196" r:id="rId22" display="http://www.bav-astro.de/sfs/BAVM_link.php?BAVMnr=10" xr:uid="{00000000-0004-0000-0100-000015000000}"/>
    <hyperlink ref="P197" r:id="rId23" display="http://www.bav-astro.de/sfs/BAVM_link.php?BAVMnr=10" xr:uid="{00000000-0004-0000-0100-000016000000}"/>
    <hyperlink ref="P200" r:id="rId24" display="http://www.bav-astro.de/sfs/BAVM_link.php?BAVMnr=10" xr:uid="{00000000-0004-0000-0100-000017000000}"/>
    <hyperlink ref="P202" r:id="rId25" display="http://www.bav-astro.de/sfs/BAVM_link.php?BAVMnr=10" xr:uid="{00000000-0004-0000-0100-000018000000}"/>
    <hyperlink ref="P204" r:id="rId26" display="http://www.bav-astro.de/sfs/BAVM_link.php?BAVMnr=10" xr:uid="{00000000-0004-0000-0100-000019000000}"/>
    <hyperlink ref="P206" r:id="rId27" display="http://www.konkoly.hu/cgi-bin/IBVS?443" xr:uid="{00000000-0004-0000-0100-00001A000000}"/>
    <hyperlink ref="P208" r:id="rId28" display="http://www.bav-astro.de/sfs/BAVM_link.php?BAVMnr=12" xr:uid="{00000000-0004-0000-0100-00001B000000}"/>
    <hyperlink ref="P210" r:id="rId29" display="http://www.bav-astro.de/sfs/BAVM_link.php?BAVMnr=12" xr:uid="{00000000-0004-0000-0100-00001C000000}"/>
    <hyperlink ref="P212" r:id="rId30" display="http://www.bav-astro.de/sfs/BAVM_link.php?BAVMnr=12" xr:uid="{00000000-0004-0000-0100-00001D000000}"/>
    <hyperlink ref="P213" r:id="rId31" display="http://www.bav-astro.de/sfs/BAVM_link.php?BAVMnr=12" xr:uid="{00000000-0004-0000-0100-00001E000000}"/>
    <hyperlink ref="P214" r:id="rId32" display="http://www.bav-astro.de/sfs/BAVM_link.php?BAVMnr=12" xr:uid="{00000000-0004-0000-0100-00001F000000}"/>
    <hyperlink ref="P215" r:id="rId33" display="http://www.bav-astro.de/sfs/BAVM_link.php?BAVMnr=12" xr:uid="{00000000-0004-0000-0100-000020000000}"/>
    <hyperlink ref="P216" r:id="rId34" display="http://www.bav-astro.de/sfs/BAVM_link.php?BAVMnr=12" xr:uid="{00000000-0004-0000-0100-000021000000}"/>
    <hyperlink ref="P217" r:id="rId35" display="http://www.bav-astro.de/sfs/BAVM_link.php?BAVMnr=12" xr:uid="{00000000-0004-0000-0100-000022000000}"/>
    <hyperlink ref="P219" r:id="rId36" display="http://www.bav-astro.de/sfs/BAVM_link.php?BAVMnr=13" xr:uid="{00000000-0004-0000-0100-000023000000}"/>
    <hyperlink ref="P229" r:id="rId37" display="http://www.bav-astro.de/sfs/BAVM_link.php?BAVMnr=18" xr:uid="{00000000-0004-0000-0100-000024000000}"/>
    <hyperlink ref="P230" r:id="rId38" display="http://www.konkoly.hu/cgi-bin/IBVS?46" xr:uid="{00000000-0004-0000-0100-000025000000}"/>
    <hyperlink ref="P234" r:id="rId39" display="http://www.konkoly.hu/cgi-bin/IBVS?443" xr:uid="{00000000-0004-0000-0100-000026000000}"/>
    <hyperlink ref="P237" r:id="rId40" display="http://www.bav-astro.de/sfs/BAVM_link.php?BAVMnr=18" xr:uid="{00000000-0004-0000-0100-000027000000}"/>
    <hyperlink ref="P240" r:id="rId41" display="http://www.konkoly.hu/cgi-bin/IBVS?443" xr:uid="{00000000-0004-0000-0100-000028000000}"/>
    <hyperlink ref="P242" r:id="rId42" display="http://www.konkoly.hu/cgi-bin/IBVS?114" xr:uid="{00000000-0004-0000-0100-000029000000}"/>
    <hyperlink ref="P247" r:id="rId43" display="http://www.bav-astro.de/sfs/BAVM_link.php?BAVMnr=18" xr:uid="{00000000-0004-0000-0100-00002A000000}"/>
    <hyperlink ref="P249" r:id="rId44" display="http://www.bav-astro.de/sfs/BAVM_link.php?BAVMnr=23" xr:uid="{00000000-0004-0000-0100-00002B000000}"/>
    <hyperlink ref="P250" r:id="rId45" display="http://www.bav-astro.de/sfs/BAVM_link.php?BAVMnr=23" xr:uid="{00000000-0004-0000-0100-00002C000000}"/>
    <hyperlink ref="P251" r:id="rId46" display="http://www.konkoly.hu/cgi-bin/IBVS?180" xr:uid="{00000000-0004-0000-0100-00002D000000}"/>
    <hyperlink ref="P266" r:id="rId47" display="http://www.bav-astro.de/sfs/BAVM_link.php?BAVMnr=23" xr:uid="{00000000-0004-0000-0100-00002E000000}"/>
    <hyperlink ref="P269" r:id="rId48" display="http://www.bav-astro.de/sfs/BAVM_link.php?BAVMnr=23" xr:uid="{00000000-0004-0000-0100-00002F000000}"/>
    <hyperlink ref="P270" r:id="rId49" display="http://www.konkoly.hu/cgi-bin/IBVS?456" xr:uid="{00000000-0004-0000-0100-000030000000}"/>
    <hyperlink ref="P271" r:id="rId50" display="http://www.konkoly.hu/cgi-bin/IBVS?456" xr:uid="{00000000-0004-0000-0100-000031000000}"/>
    <hyperlink ref="P276" r:id="rId51" display="http://www.konkoly.hu/cgi-bin/IBVS?328" xr:uid="{00000000-0004-0000-0100-000032000000}"/>
    <hyperlink ref="P278" r:id="rId52" display="http://www.konkoly.hu/cgi-bin/IBVS?795" xr:uid="{00000000-0004-0000-0100-000033000000}"/>
    <hyperlink ref="P279" r:id="rId53" display="http://www.konkoly.hu/cgi-bin/IBVS?795" xr:uid="{00000000-0004-0000-0100-000034000000}"/>
    <hyperlink ref="P281" r:id="rId54" display="http://www.konkoly.hu/cgi-bin/IBVS?795" xr:uid="{00000000-0004-0000-0100-000035000000}"/>
    <hyperlink ref="P282" r:id="rId55" display="http://www.bav-astro.de/sfs/BAVM_link.php?BAVMnr=25" xr:uid="{00000000-0004-0000-0100-000036000000}"/>
    <hyperlink ref="P283" r:id="rId56" display="http://www.konkoly.hu/cgi-bin/IBVS?456" xr:uid="{00000000-0004-0000-0100-000037000000}"/>
    <hyperlink ref="P291" r:id="rId57" display="http://www.konkoly.hu/cgi-bin/IBVS?530" xr:uid="{00000000-0004-0000-0100-000038000000}"/>
    <hyperlink ref="P295" r:id="rId58" display="http://www.konkoly.hu/cgi-bin/IBVS?817" xr:uid="{00000000-0004-0000-0100-000039000000}"/>
    <hyperlink ref="P301" r:id="rId59" display="http://www.bav-astro.de/sfs/BAVM_link.php?BAVMnr=25" xr:uid="{00000000-0004-0000-0100-00003A000000}"/>
    <hyperlink ref="P302" r:id="rId60" display="http://www.bav-astro.de/sfs/BAVM_link.php?BAVMnr=25" xr:uid="{00000000-0004-0000-0100-00003B000000}"/>
    <hyperlink ref="P304" r:id="rId61" display="http://www.konkoly.hu/cgi-bin/IBVS?637" xr:uid="{00000000-0004-0000-0100-00003C000000}"/>
    <hyperlink ref="P305" r:id="rId62" display="http://www.bav-astro.de/sfs/BAVM_link.php?BAVMnr=26" xr:uid="{00000000-0004-0000-0100-00003D000000}"/>
    <hyperlink ref="P306" r:id="rId63" display="http://www.konkoly.hu/cgi-bin/IBVS?817" xr:uid="{00000000-0004-0000-0100-00003E000000}"/>
    <hyperlink ref="P309" r:id="rId64" display="http://www.konkoly.hu/cgi-bin/IBVS?937" xr:uid="{00000000-0004-0000-0100-00003F000000}"/>
    <hyperlink ref="P314" r:id="rId65" display="http://www.bav-astro.de/sfs/BAVM_link.php?BAVMnr=26" xr:uid="{00000000-0004-0000-0100-000040000000}"/>
    <hyperlink ref="P317" r:id="rId66" display="http://www.konkoly.hu/cgi-bin/IBVS?937" xr:uid="{00000000-0004-0000-0100-000041000000}"/>
    <hyperlink ref="P318" r:id="rId67" display="http://www.bav-astro.de/sfs/BAVM_link.php?BAVMnr=28" xr:uid="{00000000-0004-0000-0100-000042000000}"/>
    <hyperlink ref="P325" r:id="rId68" display="http://www.konkoly.hu/cgi-bin/IBVS?1053" xr:uid="{00000000-0004-0000-0100-000043000000}"/>
    <hyperlink ref="P334" r:id="rId69" display="http://www.konkoly.hu/cgi-bin/IBVS?1249" xr:uid="{00000000-0004-0000-0100-000044000000}"/>
    <hyperlink ref="P338" r:id="rId70" display="http://www.konkoly.hu/cgi-bin/IBVS?1358" xr:uid="{00000000-0004-0000-0100-000045000000}"/>
    <hyperlink ref="P371" r:id="rId71" display="http://www.bav-astro.de/sfs/BAVM_link.php?BAVMnr=31" xr:uid="{00000000-0004-0000-0100-000046000000}"/>
    <hyperlink ref="P395" r:id="rId72" display="http://www.konkoly.hu/cgi-bin/IBVS?2545" xr:uid="{00000000-0004-0000-0100-000047000000}"/>
    <hyperlink ref="P417" r:id="rId73" display="http://www.bav-astro.de/sfs/BAVM_link.php?BAVMnr=36" xr:uid="{00000000-0004-0000-0100-000048000000}"/>
    <hyperlink ref="P448" r:id="rId74" display="http://www.bav-astro.de/sfs/BAVM_link.php?BAVMnr=50" xr:uid="{00000000-0004-0000-0100-000049000000}"/>
    <hyperlink ref="P452" r:id="rId75" display="http://www.konkoly.hu/cgi-bin/IBVS?3423" xr:uid="{00000000-0004-0000-0100-00004A000000}"/>
    <hyperlink ref="P469" r:id="rId76" display="http://vsolj.cetus-net.org/no47.pdf" xr:uid="{00000000-0004-0000-0100-00004B000000}"/>
    <hyperlink ref="P484" r:id="rId77" display="http://www.konkoly.hu/cgi-bin/IBVS?4534" xr:uid="{00000000-0004-0000-0100-00004C000000}"/>
    <hyperlink ref="P486" r:id="rId78" display="http://www.bav-astro.de/sfs/BAVM_link.php?BAVMnr=113" xr:uid="{00000000-0004-0000-0100-00004D000000}"/>
    <hyperlink ref="P487" r:id="rId79" display="http://www.konkoly.hu/cgi-bin/IBVS?5263" xr:uid="{00000000-0004-0000-0100-00004E000000}"/>
    <hyperlink ref="P488" r:id="rId80" display="http://www.bav-astro.de/sfs/BAVM_link.php?BAVMnr=131" xr:uid="{00000000-0004-0000-0100-00004F000000}"/>
    <hyperlink ref="P490" r:id="rId81" display="http://www.bav-astro.de/sfs/BAVM_link.php?BAVMnr=131" xr:uid="{00000000-0004-0000-0100-000050000000}"/>
    <hyperlink ref="P492" r:id="rId82" display="http://www.konkoly.hu/cgi-bin/IBVS?5287" xr:uid="{00000000-0004-0000-0100-000051000000}"/>
    <hyperlink ref="P495" r:id="rId83" display="http://var.astro.cz/oejv/issues/oejv0074.pdf" xr:uid="{00000000-0004-0000-0100-000052000000}"/>
    <hyperlink ref="P496" r:id="rId84" display="http://www.bav-astro.de/sfs/BAVM_link.php?BAVMnr=143" xr:uid="{00000000-0004-0000-0100-000053000000}"/>
    <hyperlink ref="P501" r:id="rId85" display="http://www.bav-astro.de/sfs/BAVM_link.php?BAVMnr=157" xr:uid="{00000000-0004-0000-0100-000054000000}"/>
    <hyperlink ref="P504" r:id="rId86" display="http://www.bav-astro.de/sfs/BAVM_link.php?BAVMnr=158" xr:uid="{00000000-0004-0000-0100-000055000000}"/>
    <hyperlink ref="P505" r:id="rId87" display="http://www.konkoly.hu/cgi-bin/IBVS?5583" xr:uid="{00000000-0004-0000-0100-000056000000}"/>
    <hyperlink ref="P506" r:id="rId88" display="http://www.bav-astro.de/sfs/BAVM_link.php?BAVMnr=157" xr:uid="{00000000-0004-0000-0100-000057000000}"/>
    <hyperlink ref="P507" r:id="rId89" display="http://www.konkoly.hu/cgi-bin/IBVS?5662" xr:uid="{00000000-0004-0000-0100-000058000000}"/>
    <hyperlink ref="P508" r:id="rId90" display="http://www.konkoly.hu/cgi-bin/IBVS?5583" xr:uid="{00000000-0004-0000-0100-000059000000}"/>
    <hyperlink ref="P509" r:id="rId91" display="http://www.konkoly.hu/cgi-bin/IBVS?5583" xr:uid="{00000000-0004-0000-0100-00005A000000}"/>
    <hyperlink ref="P510" r:id="rId92" display="http://www.konkoly.hu/cgi-bin/IBVS?5741" xr:uid="{00000000-0004-0000-0100-00005B000000}"/>
    <hyperlink ref="P511" r:id="rId93" display="http://www.konkoly.hu/cgi-bin/IBVS?5741" xr:uid="{00000000-0004-0000-0100-00005C000000}"/>
    <hyperlink ref="P512" r:id="rId94" display="http://www.konkoly.hu/cgi-bin/IBVS?5741" xr:uid="{00000000-0004-0000-0100-00005D000000}"/>
    <hyperlink ref="P513" r:id="rId95" display="http://www.konkoly.hu/cgi-bin/IBVS?5741" xr:uid="{00000000-0004-0000-0100-00005E000000}"/>
    <hyperlink ref="P514" r:id="rId96" display="http://www.bav-astro.de/sfs/BAVM_link.php?BAVMnr=179" xr:uid="{00000000-0004-0000-0100-00005F000000}"/>
    <hyperlink ref="P516" r:id="rId97" display="http://www.konkoly.hu/cgi-bin/IBVS?5741" xr:uid="{00000000-0004-0000-0100-000060000000}"/>
    <hyperlink ref="P517" r:id="rId98" display="http://var.astro.cz/oejv/issues/oejv0074.pdf" xr:uid="{00000000-0004-0000-0100-000061000000}"/>
    <hyperlink ref="P518" r:id="rId99" display="http://var.astro.cz/oejv/issues/oejv0074.pdf" xr:uid="{00000000-0004-0000-0100-000062000000}"/>
    <hyperlink ref="P519" r:id="rId100" display="http://var.astro.cz/oejv/issues/oejv0074.pdf" xr:uid="{00000000-0004-0000-0100-000063000000}"/>
    <hyperlink ref="P520" r:id="rId101" display="http://var.astro.cz/oejv/issues/oejv0074.pdf" xr:uid="{00000000-0004-0000-0100-000064000000}"/>
    <hyperlink ref="P521" r:id="rId102" display="http://var.astro.cz/oejv/issues/oejv0074.pdf" xr:uid="{00000000-0004-0000-0100-000065000000}"/>
    <hyperlink ref="P522" r:id="rId103" display="http://var.astro.cz/oejv/issues/oejv0074.pdf" xr:uid="{00000000-0004-0000-0100-000066000000}"/>
    <hyperlink ref="P523" r:id="rId104" display="http://var.astro.cz/oejv/issues/oejv0074.pdf" xr:uid="{00000000-0004-0000-0100-000067000000}"/>
    <hyperlink ref="P524" r:id="rId105" display="http://var.astro.cz/oejv/issues/oejv0074.pdf" xr:uid="{00000000-0004-0000-0100-000068000000}"/>
    <hyperlink ref="P525" r:id="rId106" display="http://var.astro.cz/oejv/issues/oejv0074.pdf" xr:uid="{00000000-0004-0000-0100-000069000000}"/>
    <hyperlink ref="P526" r:id="rId107" display="http://var.astro.cz/oejv/issues/oejv0074.pdf" xr:uid="{00000000-0004-0000-0100-00006A000000}"/>
    <hyperlink ref="P528" r:id="rId108" display="http://var.astro.cz/oejv/issues/oejv0094.pdf" xr:uid="{00000000-0004-0000-0100-00006B000000}"/>
    <hyperlink ref="P529" r:id="rId109" display="http://www.bav-astro.de/sfs/BAVM_link.php?BAVMnr=201" xr:uid="{00000000-0004-0000-0100-00006C000000}"/>
    <hyperlink ref="P530" r:id="rId110" display="http://www.aavso.org/sites/default/files/jaavso/v36n2/186.pdf" xr:uid="{00000000-0004-0000-0100-00006D000000}"/>
    <hyperlink ref="P531" r:id="rId111" display="http://www.aavso.org/sites/default/files/jaavso/v36n2/186.pdf" xr:uid="{00000000-0004-0000-0100-00006E000000}"/>
    <hyperlink ref="P532" r:id="rId112" display="http://www.aavso.org/sites/default/files/jaavso/v36n2/186.pdf" xr:uid="{00000000-0004-0000-0100-00006F000000}"/>
    <hyperlink ref="P535" r:id="rId113" display="http://www.bav-astro.de/sfs/BAVM_link.php?BAVMnr=209" xr:uid="{00000000-0004-0000-0100-000070000000}"/>
    <hyperlink ref="P537" r:id="rId114" display="http://www.bav-astro.de/sfs/BAVM_link.php?BAVMnr=214" xr:uid="{00000000-0004-0000-0100-000071000000}"/>
    <hyperlink ref="P538" r:id="rId115" display="http://www.konkoly.hu/cgi-bin/IBVS?5988" xr:uid="{00000000-0004-0000-0100-000072000000}"/>
    <hyperlink ref="P539" r:id="rId116" display="http://www.bav-astro.de/sfs/BAVM_link.php?BAVMnr=214" xr:uid="{00000000-0004-0000-0100-000073000000}"/>
    <hyperlink ref="P541" r:id="rId117" display="http://www.konkoly.hu/cgi-bin/IBVS?5988" xr:uid="{00000000-0004-0000-0100-000074000000}"/>
    <hyperlink ref="P542" r:id="rId118" display="http://vsolj.cetus-net.org/vsoljno55.pdf" xr:uid="{00000000-0004-0000-0100-000075000000}"/>
    <hyperlink ref="P544" r:id="rId119" display="http://www.bav-astro.de/sfs/BAVM_link.php?BAVMnr=238" xr:uid="{00000000-0004-0000-0100-000076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0"/>
  <sheetViews>
    <sheetView workbookViewId="0">
      <selection sqref="A1:A20"/>
    </sheetView>
  </sheetViews>
  <sheetFormatPr defaultRowHeight="12.75" x14ac:dyDescent="0.2"/>
  <sheetData>
    <row r="1" spans="1:7" x14ac:dyDescent="0.2">
      <c r="A1">
        <v>42923.726999999999</v>
      </c>
      <c r="B1">
        <v>-432</v>
      </c>
      <c r="C1">
        <v>-0.01</v>
      </c>
      <c r="D1">
        <v>15</v>
      </c>
      <c r="E1" t="s">
        <v>891</v>
      </c>
      <c r="F1" t="s">
        <v>892</v>
      </c>
    </row>
    <row r="2" spans="1:7" x14ac:dyDescent="0.2">
      <c r="A2">
        <v>42937.764999999999</v>
      </c>
      <c r="B2">
        <v>-427</v>
      </c>
      <c r="C2">
        <v>-6.0000000000000001E-3</v>
      </c>
      <c r="D2">
        <v>18</v>
      </c>
      <c r="E2" t="s">
        <v>891</v>
      </c>
      <c r="F2" t="s">
        <v>892</v>
      </c>
    </row>
    <row r="3" spans="1:7" x14ac:dyDescent="0.2">
      <c r="A3">
        <v>43083.716999999997</v>
      </c>
      <c r="B3">
        <v>-375</v>
      </c>
      <c r="C3">
        <v>-0.01</v>
      </c>
      <c r="D3">
        <v>13</v>
      </c>
      <c r="E3" t="s">
        <v>891</v>
      </c>
      <c r="F3" t="s">
        <v>892</v>
      </c>
    </row>
    <row r="4" spans="1:7" x14ac:dyDescent="0.2">
      <c r="A4">
        <v>43271.775000000001</v>
      </c>
      <c r="B4">
        <v>-308</v>
      </c>
      <c r="C4">
        <v>-1.0999999999999999E-2</v>
      </c>
      <c r="D4">
        <v>16</v>
      </c>
      <c r="E4" t="s">
        <v>893</v>
      </c>
      <c r="F4" t="s">
        <v>894</v>
      </c>
    </row>
    <row r="5" spans="1:7" x14ac:dyDescent="0.2">
      <c r="A5">
        <v>43751.745000000003</v>
      </c>
      <c r="B5">
        <v>-137</v>
      </c>
      <c r="C5">
        <v>-1.2E-2</v>
      </c>
      <c r="D5">
        <v>17</v>
      </c>
      <c r="E5" t="s">
        <v>891</v>
      </c>
      <c r="F5" t="s">
        <v>892</v>
      </c>
    </row>
    <row r="6" spans="1:7" x14ac:dyDescent="0.2">
      <c r="A6">
        <v>44318.741000000002</v>
      </c>
      <c r="B6">
        <v>65</v>
      </c>
      <c r="C6">
        <v>1E-3</v>
      </c>
      <c r="D6">
        <v>15</v>
      </c>
      <c r="E6" t="s">
        <v>891</v>
      </c>
      <c r="F6" t="s">
        <v>895</v>
      </c>
    </row>
    <row r="7" spans="1:7" x14ac:dyDescent="0.2">
      <c r="A7">
        <v>44419.792000000001</v>
      </c>
      <c r="B7">
        <v>101</v>
      </c>
      <c r="C7">
        <v>5.0000000000000001E-3</v>
      </c>
      <c r="D7">
        <v>20</v>
      </c>
      <c r="E7" t="s">
        <v>891</v>
      </c>
      <c r="F7" t="s">
        <v>892</v>
      </c>
    </row>
    <row r="8" spans="1:7" x14ac:dyDescent="0.2">
      <c r="A8">
        <v>44725.731</v>
      </c>
      <c r="B8">
        <v>210</v>
      </c>
      <c r="C8">
        <v>-2E-3</v>
      </c>
      <c r="D8">
        <v>23</v>
      </c>
      <c r="E8" t="s">
        <v>896</v>
      </c>
      <c r="F8" t="s">
        <v>897</v>
      </c>
    </row>
    <row r="9" spans="1:7" x14ac:dyDescent="0.2">
      <c r="A9">
        <v>45073.800999999999</v>
      </c>
      <c r="B9">
        <v>334</v>
      </c>
      <c r="C9">
        <v>1.9E-2</v>
      </c>
      <c r="D9">
        <v>13</v>
      </c>
      <c r="E9" t="s">
        <v>893</v>
      </c>
      <c r="F9" t="s">
        <v>898</v>
      </c>
    </row>
    <row r="10" spans="1:7" x14ac:dyDescent="0.2">
      <c r="A10">
        <v>45264.644999999997</v>
      </c>
      <c r="B10">
        <v>402</v>
      </c>
      <c r="C10">
        <v>-2E-3</v>
      </c>
      <c r="D10">
        <v>21</v>
      </c>
      <c r="E10" t="s">
        <v>891</v>
      </c>
      <c r="F10" t="s">
        <v>892</v>
      </c>
    </row>
    <row r="11" spans="1:7" x14ac:dyDescent="0.2">
      <c r="A11">
        <v>45508.853999999999</v>
      </c>
      <c r="B11" t="s">
        <v>899</v>
      </c>
      <c r="C11">
        <v>489</v>
      </c>
      <c r="D11">
        <v>1.0999999999999999E-2</v>
      </c>
      <c r="E11">
        <v>45</v>
      </c>
      <c r="F11" t="s">
        <v>893</v>
      </c>
      <c r="G11" t="s">
        <v>898</v>
      </c>
    </row>
    <row r="12" spans="1:7" x14ac:dyDescent="0.2">
      <c r="A12">
        <v>46134.777999999998</v>
      </c>
      <c r="B12">
        <v>712</v>
      </c>
      <c r="C12">
        <v>8.0000000000000002E-3</v>
      </c>
      <c r="D12">
        <v>14</v>
      </c>
      <c r="E12" t="s">
        <v>893</v>
      </c>
      <c r="F12" t="s">
        <v>898</v>
      </c>
    </row>
    <row r="13" spans="1:7" x14ac:dyDescent="0.2">
      <c r="A13">
        <v>46165.656999999999</v>
      </c>
      <c r="B13">
        <v>723</v>
      </c>
      <c r="C13">
        <v>1.2E-2</v>
      </c>
      <c r="D13">
        <v>15</v>
      </c>
      <c r="E13" t="s">
        <v>893</v>
      </c>
      <c r="F13" t="s">
        <v>898</v>
      </c>
    </row>
    <row r="14" spans="1:7" x14ac:dyDescent="0.2">
      <c r="A14">
        <v>46207.766000000003</v>
      </c>
      <c r="B14" t="s">
        <v>900</v>
      </c>
      <c r="C14">
        <v>738</v>
      </c>
      <c r="D14">
        <v>1.7999999999999999E-2</v>
      </c>
      <c r="E14">
        <v>16</v>
      </c>
      <c r="F14" t="s">
        <v>893</v>
      </c>
      <c r="G14" t="s">
        <v>898</v>
      </c>
    </row>
    <row r="15" spans="1:7" x14ac:dyDescent="0.2">
      <c r="A15">
        <v>46221.805999999997</v>
      </c>
      <c r="B15">
        <v>743</v>
      </c>
      <c r="C15">
        <v>2.4E-2</v>
      </c>
      <c r="D15">
        <v>13</v>
      </c>
      <c r="E15" t="s">
        <v>901</v>
      </c>
      <c r="F15" t="s">
        <v>902</v>
      </c>
    </row>
    <row r="16" spans="1:7" x14ac:dyDescent="0.2">
      <c r="A16">
        <v>46235.822</v>
      </c>
      <c r="B16">
        <v>748</v>
      </c>
      <c r="C16">
        <v>5.0000000000000001E-3</v>
      </c>
      <c r="D16">
        <v>11</v>
      </c>
      <c r="E16" t="s">
        <v>903</v>
      </c>
      <c r="F16" t="s">
        <v>904</v>
      </c>
    </row>
    <row r="17" spans="1:7" x14ac:dyDescent="0.2">
      <c r="A17">
        <v>46875.784</v>
      </c>
      <c r="B17">
        <v>976</v>
      </c>
      <c r="C17">
        <v>6.0000000000000001E-3</v>
      </c>
      <c r="D17">
        <v>30</v>
      </c>
      <c r="E17" t="s">
        <v>891</v>
      </c>
      <c r="F17" t="s">
        <v>892</v>
      </c>
    </row>
    <row r="18" spans="1:7" x14ac:dyDescent="0.2">
      <c r="A18">
        <v>46920.695</v>
      </c>
      <c r="B18">
        <v>992</v>
      </c>
      <c r="C18">
        <v>8.0000000000000002E-3</v>
      </c>
      <c r="D18">
        <v>18</v>
      </c>
      <c r="E18" t="s">
        <v>891</v>
      </c>
      <c r="F18" t="s">
        <v>892</v>
      </c>
    </row>
    <row r="19" spans="1:7" x14ac:dyDescent="0.2">
      <c r="A19">
        <v>47616.798000000003</v>
      </c>
      <c r="B19">
        <v>1240</v>
      </c>
      <c r="C19">
        <v>1.2999999999999999E-2</v>
      </c>
      <c r="D19">
        <v>22</v>
      </c>
      <c r="E19" t="s">
        <v>903</v>
      </c>
      <c r="F19" t="s">
        <v>905</v>
      </c>
    </row>
    <row r="20" spans="1:7" x14ac:dyDescent="0.2">
      <c r="A20">
        <v>47793.646999999997</v>
      </c>
      <c r="B20" t="s">
        <v>906</v>
      </c>
      <c r="C20">
        <v>1303</v>
      </c>
      <c r="D20">
        <v>0.03</v>
      </c>
      <c r="E20">
        <v>9</v>
      </c>
      <c r="F20" t="s">
        <v>896</v>
      </c>
      <c r="G20" t="s">
        <v>907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2025-01-05T04:09:42Z</dcterms:modified>
</cp:coreProperties>
</file>